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630" yWindow="615" windowWidth="12135" windowHeight="11190"/>
  </bookViews>
  <sheets>
    <sheet name="Titulní stránka" sheetId="19" r:id="rId1"/>
    <sheet name="Rekapitulace stavby" sheetId="1" r:id="rId2"/>
    <sheet name="0 - Ostatní a vedlejší ná..." sheetId="2" r:id="rId3"/>
    <sheet name="1 - SO 101 - Ul. Menšíkova" sheetId="3" r:id="rId4"/>
    <sheet name="2 - SO 102 - Ul. Budovcova" sheetId="4" r:id="rId5"/>
    <sheet name="3 - SO 103 - Ul. Ščerbovs..." sheetId="5" r:id="rId6"/>
    <sheet name="4 - SO 104 - Ul. Rokycano..." sheetId="6" r:id="rId7"/>
    <sheet name="5 - SO 105 - Ul. Kobrova" sheetId="7" r:id="rId8"/>
    <sheet name="6 - SO 106 - Ul. Revírní" sheetId="8" r:id="rId9"/>
    <sheet name="7 - SO 107 - Ul. Matušins..." sheetId="9" r:id="rId10"/>
    <sheet name="8 - SO 108 - Ul. Tomicova" sheetId="10" r:id="rId11"/>
    <sheet name="9 - SO 109 - Ul. Třanovského" sheetId="11" r:id="rId12"/>
    <sheet name="10 - SO 110 - Ul. Karvinská" sheetId="12" r:id="rId13"/>
    <sheet name="11 - SO 111 - Ul. Hviezdo..." sheetId="13" r:id="rId14"/>
    <sheet name="12 - SO 112 - Ul. U Výhybky" sheetId="14" r:id="rId15"/>
    <sheet name="13 - SO 113 - Ul. Holešova" sheetId="15" r:id="rId16"/>
    <sheet name="14 - SO 114 - Ul. Dalimilova" sheetId="16" r:id="rId17"/>
    <sheet name="15 - SO 115 - Ul. Čapkova" sheetId="17" r:id="rId18"/>
    <sheet name="16 - SO 116 - Komunikace ..." sheetId="18" r:id="rId19"/>
  </sheets>
  <definedNames>
    <definedName name="__MAIN__" localSheetId="0">#REF!</definedName>
    <definedName name="__MAIN__">#REF!</definedName>
    <definedName name="__MAIN1__" localSheetId="0">#REF!</definedName>
    <definedName name="__MAIN1__">#REF!</definedName>
    <definedName name="__MvymF__" localSheetId="0">#REF!</definedName>
    <definedName name="__MvymF__">#REF!</definedName>
    <definedName name="__OobjF__" localSheetId="0">#REF!</definedName>
    <definedName name="__OobjF__">#REF!</definedName>
    <definedName name="__OoddF__" localSheetId="0">#REF!</definedName>
    <definedName name="__OoddF__">#REF!</definedName>
    <definedName name="__OradF__" localSheetId="0">#REF!</definedName>
    <definedName name="__OradF__">#REF!</definedName>
    <definedName name="_xlnm.Print_Titles" localSheetId="2">'0 - Ostatní a vedlejší ná...'!$110:$110</definedName>
    <definedName name="_xlnm.Print_Titles" localSheetId="3">'1 - SO 101 - Ul. Menšíkova'!$118:$118</definedName>
    <definedName name="_xlnm.Print_Titles" localSheetId="12">'10 - SO 110 - Ul. Karvinská'!$118:$118</definedName>
    <definedName name="_xlnm.Print_Titles" localSheetId="13">'11 - SO 111 - Ul. Hviezdo...'!$118:$118</definedName>
    <definedName name="_xlnm.Print_Titles" localSheetId="14">'12 - SO 112 - Ul. U Výhybky'!$118:$118</definedName>
    <definedName name="_xlnm.Print_Titles" localSheetId="15">'13 - SO 113 - Ul. Holešova'!$118:$118</definedName>
    <definedName name="_xlnm.Print_Titles" localSheetId="16">'14 - SO 114 - Ul. Dalimilova'!$118:$118</definedName>
    <definedName name="_xlnm.Print_Titles" localSheetId="17">'15 - SO 115 - Ul. Čapkova'!$117:$117</definedName>
    <definedName name="_xlnm.Print_Titles" localSheetId="18">'16 - SO 116 - Komunikace ...'!$116:$116</definedName>
    <definedName name="_xlnm.Print_Titles" localSheetId="4">'2 - SO 102 - Ul. Budovcova'!$118:$118</definedName>
    <definedName name="_xlnm.Print_Titles" localSheetId="5">'3 - SO 103 - Ul. Ščerbovs...'!$118:$118</definedName>
    <definedName name="_xlnm.Print_Titles" localSheetId="6">'4 - SO 104 - Ul. Rokycano...'!$119:$119</definedName>
    <definedName name="_xlnm.Print_Titles" localSheetId="7">'5 - SO 105 - Ul. Kobrova'!$118:$118</definedName>
    <definedName name="_xlnm.Print_Titles" localSheetId="8">'6 - SO 106 - Ul. Revírní'!$118:$118</definedName>
    <definedName name="_xlnm.Print_Titles" localSheetId="9">'7 - SO 107 - Ul. Matušins...'!$118:$118</definedName>
    <definedName name="_xlnm.Print_Titles" localSheetId="10">'8 - SO 108 - Ul. Tomicova'!$118:$118</definedName>
    <definedName name="_xlnm.Print_Titles" localSheetId="11">'9 - SO 109 - Ul. Třanovského'!$118:$118</definedName>
    <definedName name="_xlnm.Print_Titles" localSheetId="1">'Rekapitulace stavby'!$85:$85</definedName>
    <definedName name="_xlnm.Print_Area" localSheetId="2">'0 - Ostatní a vedlejší ná...'!$C$4:$Q$70,'0 - Ostatní a vedlejší ná...'!$C$76:$Q$94,'0 - Ostatní a vedlejší ná...'!$C$100:$Q$194</definedName>
    <definedName name="_xlnm.Print_Area" localSheetId="3">'1 - SO 101 - Ul. Menšíkova'!$C$4:$Q$70,'1 - SO 101 - Ul. Menšíkova'!$C$76:$Q$102,'1 - SO 101 - Ul. Menšíkova'!$C$108:$Q$447</definedName>
    <definedName name="_xlnm.Print_Area" localSheetId="12">'10 - SO 110 - Ul. Karvinská'!$C$4:$Q$70,'10 - SO 110 - Ul. Karvinská'!$C$76:$Q$102,'10 - SO 110 - Ul. Karvinská'!$C$108:$Q$477</definedName>
    <definedName name="_xlnm.Print_Area" localSheetId="13">'11 - SO 111 - Ul. Hviezdo...'!$C$4:$Q$70,'11 - SO 111 - Ul. Hviezdo...'!$C$76:$Q$102,'11 - SO 111 - Ul. Hviezdo...'!$C$108:$Q$410</definedName>
    <definedName name="_xlnm.Print_Area" localSheetId="14">'12 - SO 112 - Ul. U Výhybky'!$C$4:$Q$70,'12 - SO 112 - Ul. U Výhybky'!$C$76:$Q$102,'12 - SO 112 - Ul. U Výhybky'!$C$108:$Q$403</definedName>
    <definedName name="_xlnm.Print_Area" localSheetId="15">'13 - SO 113 - Ul. Holešova'!$C$4:$Q$70,'13 - SO 113 - Ul. Holešova'!$C$76:$Q$102,'13 - SO 113 - Ul. Holešova'!$C$108:$Q$396</definedName>
    <definedName name="_xlnm.Print_Area" localSheetId="16">'14 - SO 114 - Ul. Dalimilova'!$C$4:$Q$70,'14 - SO 114 - Ul. Dalimilova'!$C$76:$Q$102,'14 - SO 114 - Ul. Dalimilova'!$C$108:$Q$424</definedName>
    <definedName name="_xlnm.Print_Area" localSheetId="17">'15 - SO 115 - Ul. Čapkova'!$C$4:$Q$70,'15 - SO 115 - Ul. Čapkova'!$C$76:$Q$101,'15 - SO 115 - Ul. Čapkova'!$C$107:$Q$403</definedName>
    <definedName name="_xlnm.Print_Area" localSheetId="18">'16 - SO 116 - Komunikace ...'!$C$4:$Q$70,'16 - SO 116 - Komunikace ...'!$C$76:$Q$100,'16 - SO 116 - Komunikace ...'!$C$106:$Q$281</definedName>
    <definedName name="_xlnm.Print_Area" localSheetId="4">'2 - SO 102 - Ul. Budovcova'!$C$4:$Q$70,'2 - SO 102 - Ul. Budovcova'!$C$76:$Q$102,'2 - SO 102 - Ul. Budovcova'!$C$108:$Q$405</definedName>
    <definedName name="_xlnm.Print_Area" localSheetId="5">'3 - SO 103 - Ul. Ščerbovs...'!$C$4:$Q$70,'3 - SO 103 - Ul. Ščerbovs...'!$C$76:$Q$102,'3 - SO 103 - Ul. Ščerbovs...'!$C$108:$Q$439</definedName>
    <definedName name="_xlnm.Print_Area" localSheetId="6">'4 - SO 104 - Ul. Rokycano...'!$C$4:$Q$70,'4 - SO 104 - Ul. Rokycano...'!$C$76:$Q$103,'4 - SO 104 - Ul. Rokycano...'!$C$109:$Q$480</definedName>
    <definedName name="_xlnm.Print_Area" localSheetId="7">'5 - SO 105 - Ul. Kobrova'!$C$4:$Q$70,'5 - SO 105 - Ul. Kobrova'!$C$76:$Q$102,'5 - SO 105 - Ul. Kobrova'!$C$108:$Q$413</definedName>
    <definedName name="_xlnm.Print_Area" localSheetId="8">'6 - SO 106 - Ul. Revírní'!$C$4:$Q$70,'6 - SO 106 - Ul. Revírní'!$C$76:$Q$102,'6 - SO 106 - Ul. Revírní'!$C$108:$Q$462</definedName>
    <definedName name="_xlnm.Print_Area" localSheetId="9">'7 - SO 107 - Ul. Matušins...'!$C$4:$Q$70,'7 - SO 107 - Ul. Matušins...'!$C$76:$Q$102,'7 - SO 107 - Ul. Matušins...'!$C$108:$Q$431</definedName>
    <definedName name="_xlnm.Print_Area" localSheetId="10">'8 - SO 108 - Ul. Tomicova'!$C$4:$Q$70,'8 - SO 108 - Ul. Tomicova'!$C$76:$Q$102,'8 - SO 108 - Ul. Tomicova'!$C$108:$Q$417</definedName>
    <definedName name="_xlnm.Print_Area" localSheetId="11">'9 - SO 109 - Ul. Třanovského'!$C$4:$Q$70,'9 - SO 109 - Ul. Třanovského'!$C$76:$Q$102,'9 - SO 109 - Ul. Třanovského'!$C$108:$Q$437</definedName>
    <definedName name="_xlnm.Print_Area" localSheetId="1">'Rekapitulace stavby'!$C$4:$AP$70,'Rekapitulace stavby'!$C$76:$AP$108</definedName>
  </definedNames>
  <calcPr calcId="145621"/>
</workbook>
</file>

<file path=xl/calcChain.xml><?xml version="1.0" encoding="utf-8"?>
<calcChain xmlns="http://schemas.openxmlformats.org/spreadsheetml/2006/main">
  <c r="AY104" i="1" l="1"/>
  <c r="AX104" i="1"/>
  <c r="BI281" i="18"/>
  <c r="BH281" i="18"/>
  <c r="BG281" i="18"/>
  <c r="BF281" i="18"/>
  <c r="AA281" i="18"/>
  <c r="AA280" i="18"/>
  <c r="Y281" i="18"/>
  <c r="Y280" i="18"/>
  <c r="W281" i="18"/>
  <c r="W280" i="18"/>
  <c r="BK281" i="18"/>
  <c r="BK280" i="18"/>
  <c r="N280" i="18" s="1"/>
  <c r="N96" i="18" s="1"/>
  <c r="N281" i="18"/>
  <c r="BE281" i="18" s="1"/>
  <c r="BI279" i="18"/>
  <c r="BH279" i="18"/>
  <c r="BG279" i="18"/>
  <c r="BF279" i="18"/>
  <c r="AA279" i="18"/>
  <c r="Y279" i="18"/>
  <c r="W279" i="18"/>
  <c r="BK279" i="18"/>
  <c r="N279" i="18"/>
  <c r="BE279" i="18" s="1"/>
  <c r="BI278" i="18"/>
  <c r="BH278" i="18"/>
  <c r="BG278" i="18"/>
  <c r="BF278" i="18"/>
  <c r="AA278" i="18"/>
  <c r="Y278" i="18"/>
  <c r="W278" i="18"/>
  <c r="BK278" i="18"/>
  <c r="N278" i="18"/>
  <c r="BE278" i="18"/>
  <c r="BI277" i="18"/>
  <c r="BH277" i="18"/>
  <c r="BG277" i="18"/>
  <c r="BF277" i="18"/>
  <c r="AA277" i="18"/>
  <c r="Y277" i="18"/>
  <c r="W277" i="18"/>
  <c r="BK277" i="18"/>
  <c r="N277" i="18"/>
  <c r="BE277" i="18"/>
  <c r="BI276" i="18"/>
  <c r="BH276" i="18"/>
  <c r="BG276" i="18"/>
  <c r="BF276" i="18"/>
  <c r="AA276" i="18"/>
  <c r="Y276" i="18"/>
  <c r="W276" i="18"/>
  <c r="W274" i="18" s="1"/>
  <c r="BK276" i="18"/>
  <c r="BK274" i="18" s="1"/>
  <c r="N274" i="18" s="1"/>
  <c r="N95" i="18" s="1"/>
  <c r="N276" i="18"/>
  <c r="BE276" i="18" s="1"/>
  <c r="BI275" i="18"/>
  <c r="BH275" i="18"/>
  <c r="BG275" i="18"/>
  <c r="BF275" i="18"/>
  <c r="AA275" i="18"/>
  <c r="AA274" i="18"/>
  <c r="Y275" i="18"/>
  <c r="Y274" i="18" s="1"/>
  <c r="W275" i="18"/>
  <c r="BK275" i="18"/>
  <c r="N275" i="18"/>
  <c r="BE275" i="18" s="1"/>
  <c r="BI269" i="18"/>
  <c r="BH269" i="18"/>
  <c r="BG269" i="18"/>
  <c r="BF269" i="18"/>
  <c r="AA269" i="18"/>
  <c r="AA261" i="18" s="1"/>
  <c r="Y269" i="18"/>
  <c r="W269" i="18"/>
  <c r="BK269" i="18"/>
  <c r="N269" i="18"/>
  <c r="BE269" i="18"/>
  <c r="BI263" i="18"/>
  <c r="BH263" i="18"/>
  <c r="BG263" i="18"/>
  <c r="BF263" i="18"/>
  <c r="AA263" i="18"/>
  <c r="Y263" i="18"/>
  <c r="W263" i="18"/>
  <c r="BK263" i="18"/>
  <c r="N263" i="18"/>
  <c r="BE263" i="18"/>
  <c r="BI262" i="18"/>
  <c r="BH262" i="18"/>
  <c r="BG262" i="18"/>
  <c r="BF262" i="18"/>
  <c r="AA262" i="18"/>
  <c r="Y262" i="18"/>
  <c r="Y261" i="18"/>
  <c r="W262" i="18"/>
  <c r="W261" i="18" s="1"/>
  <c r="BK262" i="18"/>
  <c r="N262" i="18"/>
  <c r="BE262" i="18" s="1"/>
  <c r="BI256" i="18"/>
  <c r="BH256" i="18"/>
  <c r="BG256" i="18"/>
  <c r="BF256" i="18"/>
  <c r="AA256" i="18"/>
  <c r="AA255" i="18"/>
  <c r="Y256" i="18"/>
  <c r="Y255" i="18"/>
  <c r="W256" i="18"/>
  <c r="W255" i="18"/>
  <c r="BK256" i="18"/>
  <c r="BK255" i="18" s="1"/>
  <c r="N255" i="18" s="1"/>
  <c r="N93" i="18" s="1"/>
  <c r="N256" i="18"/>
  <c r="BE256" i="18" s="1"/>
  <c r="BI250" i="18"/>
  <c r="BH250" i="18"/>
  <c r="BG250" i="18"/>
  <c r="BF250" i="18"/>
  <c r="AA250" i="18"/>
  <c r="Y250" i="18"/>
  <c r="W250" i="18"/>
  <c r="BK250" i="18"/>
  <c r="N250" i="18"/>
  <c r="BE250" i="18"/>
  <c r="BI247" i="18"/>
  <c r="BH247" i="18"/>
  <c r="BG247" i="18"/>
  <c r="BF247" i="18"/>
  <c r="AA247" i="18"/>
  <c r="Y247" i="18"/>
  <c r="W247" i="18"/>
  <c r="BK247" i="18"/>
  <c r="N247" i="18"/>
  <c r="BE247" i="18" s="1"/>
  <c r="BI246" i="18"/>
  <c r="BH246" i="18"/>
  <c r="BG246" i="18"/>
  <c r="BF246" i="18"/>
  <c r="AA246" i="18"/>
  <c r="Y246" i="18"/>
  <c r="W246" i="18"/>
  <c r="BK246" i="18"/>
  <c r="N246" i="18"/>
  <c r="BE246" i="18" s="1"/>
  <c r="BI243" i="18"/>
  <c r="BH243" i="18"/>
  <c r="BG243" i="18"/>
  <c r="BF243" i="18"/>
  <c r="AA243" i="18"/>
  <c r="Y243" i="18"/>
  <c r="W243" i="18"/>
  <c r="BK243" i="18"/>
  <c r="N243" i="18"/>
  <c r="BE243" i="18" s="1"/>
  <c r="BI242" i="18"/>
  <c r="BH242" i="18"/>
  <c r="BG242" i="18"/>
  <c r="BF242" i="18"/>
  <c r="AA242" i="18"/>
  <c r="Y242" i="18"/>
  <c r="W242" i="18"/>
  <c r="BK242" i="18"/>
  <c r="N242" i="18"/>
  <c r="BE242" i="18" s="1"/>
  <c r="BI240" i="18"/>
  <c r="BH240" i="18"/>
  <c r="BG240" i="18"/>
  <c r="BF240" i="18"/>
  <c r="AA240" i="18"/>
  <c r="Y240" i="18"/>
  <c r="W240" i="18"/>
  <c r="BK240" i="18"/>
  <c r="N240" i="18"/>
  <c r="BE240" i="18"/>
  <c r="BI238" i="18"/>
  <c r="BH238" i="18"/>
  <c r="BG238" i="18"/>
  <c r="BF238" i="18"/>
  <c r="AA238" i="18"/>
  <c r="Y238" i="18"/>
  <c r="W238" i="18"/>
  <c r="BK238" i="18"/>
  <c r="N238" i="18"/>
  <c r="BE238" i="18"/>
  <c r="BI237" i="18"/>
  <c r="BH237" i="18"/>
  <c r="BG237" i="18"/>
  <c r="BF237" i="18"/>
  <c r="AA237" i="18"/>
  <c r="Y237" i="18"/>
  <c r="W237" i="18"/>
  <c r="BK237" i="18"/>
  <c r="N237" i="18"/>
  <c r="BE237" i="18"/>
  <c r="BI231" i="18"/>
  <c r="BH231" i="18"/>
  <c r="BG231" i="18"/>
  <c r="BF231" i="18"/>
  <c r="AA231" i="18"/>
  <c r="Y231" i="18"/>
  <c r="W231" i="18"/>
  <c r="BK231" i="18"/>
  <c r="N231" i="18"/>
  <c r="BE231" i="18" s="1"/>
  <c r="BI228" i="18"/>
  <c r="BH228" i="18"/>
  <c r="BG228" i="18"/>
  <c r="BF228" i="18"/>
  <c r="AA228" i="18"/>
  <c r="Y228" i="18"/>
  <c r="W228" i="18"/>
  <c r="W211" i="18" s="1"/>
  <c r="BK228" i="18"/>
  <c r="N228" i="18"/>
  <c r="BE228" i="18"/>
  <c r="BI222" i="18"/>
  <c r="BH222" i="18"/>
  <c r="BG222" i="18"/>
  <c r="BF222" i="18"/>
  <c r="AA222" i="18"/>
  <c r="Y222" i="18"/>
  <c r="W222" i="18"/>
  <c r="BK222" i="18"/>
  <c r="N222" i="18"/>
  <c r="BE222" i="18"/>
  <c r="BI216" i="18"/>
  <c r="BH216" i="18"/>
  <c r="BG216" i="18"/>
  <c r="BF216" i="18"/>
  <c r="AA216" i="18"/>
  <c r="Y216" i="18"/>
  <c r="W216" i="18"/>
  <c r="BK216" i="18"/>
  <c r="N216" i="18"/>
  <c r="BE216" i="18" s="1"/>
  <c r="BI214" i="18"/>
  <c r="BH214" i="18"/>
  <c r="BG214" i="18"/>
  <c r="BF214" i="18"/>
  <c r="AA214" i="18"/>
  <c r="Y214" i="18"/>
  <c r="W214" i="18"/>
  <c r="BK214" i="18"/>
  <c r="N214" i="18"/>
  <c r="BE214" i="18" s="1"/>
  <c r="BI212" i="18"/>
  <c r="BH212" i="18"/>
  <c r="BG212" i="18"/>
  <c r="BF212" i="18"/>
  <c r="AA212" i="18"/>
  <c r="AA211" i="18"/>
  <c r="Y212" i="18"/>
  <c r="W212" i="18"/>
  <c r="BK212" i="18"/>
  <c r="N212" i="18"/>
  <c r="BE212" i="18" s="1"/>
  <c r="BI206" i="18"/>
  <c r="BH206" i="18"/>
  <c r="BG206" i="18"/>
  <c r="BF206" i="18"/>
  <c r="AA206" i="18"/>
  <c r="Y206" i="18"/>
  <c r="W206" i="18"/>
  <c r="BK206" i="18"/>
  <c r="N206" i="18"/>
  <c r="BE206" i="18"/>
  <c r="BI205" i="18"/>
  <c r="BH205" i="18"/>
  <c r="BG205" i="18"/>
  <c r="BF205" i="18"/>
  <c r="AA205" i="18"/>
  <c r="AA202" i="18" s="1"/>
  <c r="Y205" i="18"/>
  <c r="Y202" i="18" s="1"/>
  <c r="W205" i="18"/>
  <c r="BK205" i="18"/>
  <c r="N205" i="18"/>
  <c r="BE205" i="18"/>
  <c r="BI203" i="18"/>
  <c r="BH203" i="18"/>
  <c r="BG203" i="18"/>
  <c r="BF203" i="18"/>
  <c r="AA203" i="18"/>
  <c r="Y203" i="18"/>
  <c r="W203" i="18"/>
  <c r="W202" i="18"/>
  <c r="BK203" i="18"/>
  <c r="N203" i="18"/>
  <c r="BE203" i="18"/>
  <c r="BI201" i="18"/>
  <c r="BH201" i="18"/>
  <c r="BG201" i="18"/>
  <c r="BF201" i="18"/>
  <c r="AA201" i="18"/>
  <c r="Y201" i="18"/>
  <c r="W201" i="18"/>
  <c r="BK201" i="18"/>
  <c r="N201" i="18"/>
  <c r="BE201" i="18"/>
  <c r="BI200" i="18"/>
  <c r="BH200" i="18"/>
  <c r="BG200" i="18"/>
  <c r="BF200" i="18"/>
  <c r="AA200" i="18"/>
  <c r="Y200" i="18"/>
  <c r="W200" i="18"/>
  <c r="BK200" i="18"/>
  <c r="N200" i="18"/>
  <c r="BE200" i="18" s="1"/>
  <c r="BI198" i="18"/>
  <c r="BH198" i="18"/>
  <c r="BG198" i="18"/>
  <c r="BF198" i="18"/>
  <c r="AA198" i="18"/>
  <c r="Y198" i="18"/>
  <c r="W198" i="18"/>
  <c r="BK198" i="18"/>
  <c r="N198" i="18"/>
  <c r="BE198" i="18"/>
  <c r="BI193" i="18"/>
  <c r="BH193" i="18"/>
  <c r="BG193" i="18"/>
  <c r="BF193" i="18"/>
  <c r="AA193" i="18"/>
  <c r="Y193" i="18"/>
  <c r="W193" i="18"/>
  <c r="BK193" i="18"/>
  <c r="N193" i="18"/>
  <c r="BE193" i="18"/>
  <c r="BI192" i="18"/>
  <c r="BH192" i="18"/>
  <c r="BG192" i="18"/>
  <c r="BF192" i="18"/>
  <c r="AA192" i="18"/>
  <c r="Y192" i="18"/>
  <c r="W192" i="18"/>
  <c r="BK192" i="18"/>
  <c r="N192" i="18"/>
  <c r="BE192" i="18"/>
  <c r="BI190" i="18"/>
  <c r="BH190" i="18"/>
  <c r="BG190" i="18"/>
  <c r="BF190" i="18"/>
  <c r="AA190" i="18"/>
  <c r="Y190" i="18"/>
  <c r="W190" i="18"/>
  <c r="BK190" i="18"/>
  <c r="N190" i="18"/>
  <c r="BE190" i="18" s="1"/>
  <c r="BI185" i="18"/>
  <c r="BH185" i="18"/>
  <c r="BG185" i="18"/>
  <c r="BF185" i="18"/>
  <c r="AA185" i="18"/>
  <c r="Y185" i="18"/>
  <c r="W185" i="18"/>
  <c r="BK185" i="18"/>
  <c r="N185" i="18"/>
  <c r="BE185" i="18" s="1"/>
  <c r="BI179" i="18"/>
  <c r="BH179" i="18"/>
  <c r="BG179" i="18"/>
  <c r="BF179" i="18"/>
  <c r="AA179" i="18"/>
  <c r="Y179" i="18"/>
  <c r="W179" i="18"/>
  <c r="BK179" i="18"/>
  <c r="N179" i="18"/>
  <c r="BE179" i="18" s="1"/>
  <c r="BI177" i="18"/>
  <c r="BH177" i="18"/>
  <c r="BG177" i="18"/>
  <c r="BF177" i="18"/>
  <c r="AA177" i="18"/>
  <c r="Y177" i="18"/>
  <c r="W177" i="18"/>
  <c r="BK177" i="18"/>
  <c r="N177" i="18"/>
  <c r="BE177" i="18"/>
  <c r="BI175" i="18"/>
  <c r="BH175" i="18"/>
  <c r="BG175" i="18"/>
  <c r="BF175" i="18"/>
  <c r="AA175" i="18"/>
  <c r="Y175" i="18"/>
  <c r="W175" i="18"/>
  <c r="BK175" i="18"/>
  <c r="N175" i="18"/>
  <c r="BE175" i="18" s="1"/>
  <c r="BI174" i="18"/>
  <c r="BH174" i="18"/>
  <c r="BG174" i="18"/>
  <c r="BF174" i="18"/>
  <c r="AA174" i="18"/>
  <c r="Y174" i="18"/>
  <c r="W174" i="18"/>
  <c r="BK174" i="18"/>
  <c r="N174" i="18"/>
  <c r="BE174" i="18"/>
  <c r="BI170" i="18"/>
  <c r="BH170" i="18"/>
  <c r="BG170" i="18"/>
  <c r="BF170" i="18"/>
  <c r="AA170" i="18"/>
  <c r="Y170" i="18"/>
  <c r="W170" i="18"/>
  <c r="BK170" i="18"/>
  <c r="N170" i="18"/>
  <c r="BE170" i="18"/>
  <c r="BI169" i="18"/>
  <c r="BH169" i="18"/>
  <c r="BG169" i="18"/>
  <c r="BF169" i="18"/>
  <c r="AA169" i="18"/>
  <c r="Y169" i="18"/>
  <c r="W169" i="18"/>
  <c r="BK169" i="18"/>
  <c r="N169" i="18"/>
  <c r="BE169" i="18"/>
  <c r="BI164" i="18"/>
  <c r="BH164" i="18"/>
  <c r="BG164" i="18"/>
  <c r="BF164" i="18"/>
  <c r="AA164" i="18"/>
  <c r="Y164" i="18"/>
  <c r="W164" i="18"/>
  <c r="BK164" i="18"/>
  <c r="N164" i="18"/>
  <c r="BE164" i="18" s="1"/>
  <c r="BI163" i="18"/>
  <c r="BH163" i="18"/>
  <c r="BG163" i="18"/>
  <c r="BF163" i="18"/>
  <c r="AA163" i="18"/>
  <c r="Y163" i="18"/>
  <c r="W163" i="18"/>
  <c r="BK163" i="18"/>
  <c r="N163" i="18"/>
  <c r="BE163" i="18"/>
  <c r="BI162" i="18"/>
  <c r="BH162" i="18"/>
  <c r="BG162" i="18"/>
  <c r="BF162" i="18"/>
  <c r="AA162" i="18"/>
  <c r="Y162" i="18"/>
  <c r="W162" i="18"/>
  <c r="BK162" i="18"/>
  <c r="N162" i="18"/>
  <c r="BE162" i="18" s="1"/>
  <c r="BI157" i="18"/>
  <c r="BH157" i="18"/>
  <c r="BG157" i="18"/>
  <c r="BF157" i="18"/>
  <c r="AA157" i="18"/>
  <c r="Y157" i="18"/>
  <c r="W157" i="18"/>
  <c r="BK157" i="18"/>
  <c r="N157" i="18"/>
  <c r="BE157" i="18" s="1"/>
  <c r="BI152" i="18"/>
  <c r="BH152" i="18"/>
  <c r="BG152" i="18"/>
  <c r="BF152" i="18"/>
  <c r="AA152" i="18"/>
  <c r="Y152" i="18"/>
  <c r="W152" i="18"/>
  <c r="BK152" i="18"/>
  <c r="N152" i="18"/>
  <c r="BE152" i="18" s="1"/>
  <c r="BI147" i="18"/>
  <c r="BH147" i="18"/>
  <c r="BG147" i="18"/>
  <c r="BF147" i="18"/>
  <c r="AA147" i="18"/>
  <c r="Y147" i="18"/>
  <c r="W147" i="18"/>
  <c r="BK147" i="18"/>
  <c r="N147" i="18"/>
  <c r="BE147" i="18"/>
  <c r="BI142" i="18"/>
  <c r="BH142" i="18"/>
  <c r="BG142" i="18"/>
  <c r="BF142" i="18"/>
  <c r="AA142" i="18"/>
  <c r="Y142" i="18"/>
  <c r="W142" i="18"/>
  <c r="BK142" i="18"/>
  <c r="N142" i="18"/>
  <c r="BE142" i="18"/>
  <c r="BI133" i="18"/>
  <c r="BH133" i="18"/>
  <c r="BG133" i="18"/>
  <c r="BF133" i="18"/>
  <c r="AA133" i="18"/>
  <c r="Y133" i="18"/>
  <c r="W133" i="18"/>
  <c r="BK133" i="18"/>
  <c r="N133" i="18"/>
  <c r="BE133" i="18"/>
  <c r="BI127" i="18"/>
  <c r="BH127" i="18"/>
  <c r="BG127" i="18"/>
  <c r="BF127" i="18"/>
  <c r="AA127" i="18"/>
  <c r="Y127" i="18"/>
  <c r="W127" i="18"/>
  <c r="BK127" i="18"/>
  <c r="N127" i="18"/>
  <c r="BE127" i="18" s="1"/>
  <c r="BI121" i="18"/>
  <c r="BH121" i="18"/>
  <c r="BG121" i="18"/>
  <c r="BF121" i="18"/>
  <c r="AA121" i="18"/>
  <c r="Y121" i="18"/>
  <c r="W121" i="18"/>
  <c r="BK121" i="18"/>
  <c r="N121" i="18"/>
  <c r="BE121" i="18"/>
  <c r="BI120" i="18"/>
  <c r="BH120" i="18"/>
  <c r="BG120" i="18"/>
  <c r="BF120" i="18"/>
  <c r="AA120" i="18"/>
  <c r="Y120" i="18"/>
  <c r="Y119" i="18"/>
  <c r="W120" i="18"/>
  <c r="BK120" i="18"/>
  <c r="N120" i="18"/>
  <c r="BE120" i="18"/>
  <c r="M114" i="18"/>
  <c r="M113" i="18"/>
  <c r="F113" i="18"/>
  <c r="F111" i="18"/>
  <c r="F109" i="18"/>
  <c r="M28" i="18"/>
  <c r="AS104" i="1" s="1"/>
  <c r="M84" i="18"/>
  <c r="M83" i="18"/>
  <c r="F83" i="18"/>
  <c r="F81" i="18"/>
  <c r="F79" i="18"/>
  <c r="O15" i="18"/>
  <c r="E15" i="18"/>
  <c r="O14" i="18"/>
  <c r="O9" i="18"/>
  <c r="F6" i="18"/>
  <c r="AY103" i="1"/>
  <c r="AX103" i="1"/>
  <c r="BI403" i="17"/>
  <c r="BH403" i="17"/>
  <c r="BG403" i="17"/>
  <c r="BF403" i="17"/>
  <c r="AA403" i="17"/>
  <c r="AA402" i="17" s="1"/>
  <c r="Y403" i="17"/>
  <c r="Y402" i="17" s="1"/>
  <c r="W403" i="17"/>
  <c r="W402" i="17" s="1"/>
  <c r="BK403" i="17"/>
  <c r="BK402" i="17" s="1"/>
  <c r="N402" i="17" s="1"/>
  <c r="N97" i="17" s="1"/>
  <c r="N403" i="17"/>
  <c r="BE403" i="17"/>
  <c r="BI401" i="17"/>
  <c r="BH401" i="17"/>
  <c r="BG401" i="17"/>
  <c r="BF401" i="17"/>
  <c r="AA401" i="17"/>
  <c r="Y401" i="17"/>
  <c r="W401" i="17"/>
  <c r="BK401" i="17"/>
  <c r="N401" i="17"/>
  <c r="BE401" i="17" s="1"/>
  <c r="BI400" i="17"/>
  <c r="BH400" i="17"/>
  <c r="BG400" i="17"/>
  <c r="BF400" i="17"/>
  <c r="AA400" i="17"/>
  <c r="Y400" i="17"/>
  <c r="W400" i="17"/>
  <c r="BK400" i="17"/>
  <c r="N400" i="17"/>
  <c r="BE400" i="17"/>
  <c r="BI399" i="17"/>
  <c r="BH399" i="17"/>
  <c r="BG399" i="17"/>
  <c r="BF399" i="17"/>
  <c r="AA399" i="17"/>
  <c r="Y399" i="17"/>
  <c r="W399" i="17"/>
  <c r="BK399" i="17"/>
  <c r="N399" i="17"/>
  <c r="BE399" i="17" s="1"/>
  <c r="BI398" i="17"/>
  <c r="BH398" i="17"/>
  <c r="BG398" i="17"/>
  <c r="BF398" i="17"/>
  <c r="AA398" i="17"/>
  <c r="Y398" i="17"/>
  <c r="W398" i="17"/>
  <c r="BK398" i="17"/>
  <c r="N398" i="17"/>
  <c r="BE398" i="17" s="1"/>
  <c r="BI397" i="17"/>
  <c r="BH397" i="17"/>
  <c r="BG397" i="17"/>
  <c r="BF397" i="17"/>
  <c r="AA397" i="17"/>
  <c r="Y397" i="17"/>
  <c r="Y396" i="17" s="1"/>
  <c r="W397" i="17"/>
  <c r="BK397" i="17"/>
  <c r="N397" i="17"/>
  <c r="BE397" i="17"/>
  <c r="BI390" i="17"/>
  <c r="BH390" i="17"/>
  <c r="BG390" i="17"/>
  <c r="BF390" i="17"/>
  <c r="AA390" i="17"/>
  <c r="Y390" i="17"/>
  <c r="W390" i="17"/>
  <c r="BK390" i="17"/>
  <c r="N390" i="17"/>
  <c r="BE390" i="17" s="1"/>
  <c r="BI385" i="17"/>
  <c r="BH385" i="17"/>
  <c r="BG385" i="17"/>
  <c r="BF385" i="17"/>
  <c r="AA385" i="17"/>
  <c r="Y385" i="17"/>
  <c r="W385" i="17"/>
  <c r="BK385" i="17"/>
  <c r="N385" i="17"/>
  <c r="BE385" i="17" s="1"/>
  <c r="BI380" i="17"/>
  <c r="BH380" i="17"/>
  <c r="BG380" i="17"/>
  <c r="BF380" i="17"/>
  <c r="AA380" i="17"/>
  <c r="Y380" i="17"/>
  <c r="W380" i="17"/>
  <c r="BK380" i="17"/>
  <c r="N380" i="17"/>
  <c r="BE380" i="17" s="1"/>
  <c r="BI374" i="17"/>
  <c r="BH374" i="17"/>
  <c r="BG374" i="17"/>
  <c r="BF374" i="17"/>
  <c r="AA374" i="17"/>
  <c r="Y374" i="17"/>
  <c r="W374" i="17"/>
  <c r="BK374" i="17"/>
  <c r="N374" i="17"/>
  <c r="BE374" i="17" s="1"/>
  <c r="BI372" i="17"/>
  <c r="BH372" i="17"/>
  <c r="BG372" i="17"/>
  <c r="BF372" i="17"/>
  <c r="AA372" i="17"/>
  <c r="Y372" i="17"/>
  <c r="W372" i="17"/>
  <c r="BK372" i="17"/>
  <c r="N372" i="17"/>
  <c r="BE372" i="17" s="1"/>
  <c r="BI367" i="17"/>
  <c r="BH367" i="17"/>
  <c r="BG367" i="17"/>
  <c r="BF367" i="17"/>
  <c r="AA367" i="17"/>
  <c r="Y367" i="17"/>
  <c r="W367" i="17"/>
  <c r="BK367" i="17"/>
  <c r="N367" i="17"/>
  <c r="BE367" i="17" s="1"/>
  <c r="BI362" i="17"/>
  <c r="BH362" i="17"/>
  <c r="BG362" i="17"/>
  <c r="BF362" i="17"/>
  <c r="AA362" i="17"/>
  <c r="Y362" i="17"/>
  <c r="W362" i="17"/>
  <c r="BK362" i="17"/>
  <c r="N362" i="17"/>
  <c r="BE362" i="17" s="1"/>
  <c r="BI361" i="17"/>
  <c r="BH361" i="17"/>
  <c r="BG361" i="17"/>
  <c r="BF361" i="17"/>
  <c r="AA361" i="17"/>
  <c r="Y361" i="17"/>
  <c r="W361" i="17"/>
  <c r="BK361" i="17"/>
  <c r="N361" i="17"/>
  <c r="BE361" i="17"/>
  <c r="BI359" i="17"/>
  <c r="BH359" i="17"/>
  <c r="BG359" i="17"/>
  <c r="BF359" i="17"/>
  <c r="AA359" i="17"/>
  <c r="Y359" i="17"/>
  <c r="W359" i="17"/>
  <c r="BK359" i="17"/>
  <c r="N359" i="17"/>
  <c r="BE359" i="17" s="1"/>
  <c r="BI354" i="17"/>
  <c r="BH354" i="17"/>
  <c r="BG354" i="17"/>
  <c r="BF354" i="17"/>
  <c r="AA354" i="17"/>
  <c r="Y354" i="17"/>
  <c r="W354" i="17"/>
  <c r="BK354" i="17"/>
  <c r="N354" i="17"/>
  <c r="BE354" i="17" s="1"/>
  <c r="BI352" i="17"/>
  <c r="BH352" i="17"/>
  <c r="BG352" i="17"/>
  <c r="BF352" i="17"/>
  <c r="AA352" i="17"/>
  <c r="Y352" i="17"/>
  <c r="W352" i="17"/>
  <c r="BK352" i="17"/>
  <c r="N352" i="17"/>
  <c r="BE352" i="17" s="1"/>
  <c r="BI349" i="17"/>
  <c r="BH349" i="17"/>
  <c r="BG349" i="17"/>
  <c r="BF349" i="17"/>
  <c r="AA349" i="17"/>
  <c r="Y349" i="17"/>
  <c r="W349" i="17"/>
  <c r="BK349" i="17"/>
  <c r="N349" i="17"/>
  <c r="BE349" i="17"/>
  <c r="BI346" i="17"/>
  <c r="BH346" i="17"/>
  <c r="BG346" i="17"/>
  <c r="BF346" i="17"/>
  <c r="AA346" i="17"/>
  <c r="Y346" i="17"/>
  <c r="W346" i="17"/>
  <c r="BK346" i="17"/>
  <c r="N346" i="17"/>
  <c r="BE346" i="17" s="1"/>
  <c r="BI343" i="17"/>
  <c r="BH343" i="17"/>
  <c r="BG343" i="17"/>
  <c r="BF343" i="17"/>
  <c r="AA343" i="17"/>
  <c r="Y343" i="17"/>
  <c r="W343" i="17"/>
  <c r="BK343" i="17"/>
  <c r="N343" i="17"/>
  <c r="BE343" i="17"/>
  <c r="BI342" i="17"/>
  <c r="BH342" i="17"/>
  <c r="BG342" i="17"/>
  <c r="BF342" i="17"/>
  <c r="AA342" i="17"/>
  <c r="Y342" i="17"/>
  <c r="Y341" i="17" s="1"/>
  <c r="W342" i="17"/>
  <c r="BK342" i="17"/>
  <c r="N342" i="17"/>
  <c r="BE342" i="17" s="1"/>
  <c r="BI336" i="17"/>
  <c r="BH336" i="17"/>
  <c r="BG336" i="17"/>
  <c r="BF336" i="17"/>
  <c r="AA336" i="17"/>
  <c r="Y336" i="17"/>
  <c r="W336" i="17"/>
  <c r="BK336" i="17"/>
  <c r="N336" i="17"/>
  <c r="BE336" i="17" s="1"/>
  <c r="BI331" i="17"/>
  <c r="BH331" i="17"/>
  <c r="BG331" i="17"/>
  <c r="BF331" i="17"/>
  <c r="AA331" i="17"/>
  <c r="Y331" i="17"/>
  <c r="Y329" i="17" s="1"/>
  <c r="W331" i="17"/>
  <c r="BK331" i="17"/>
  <c r="N331" i="17"/>
  <c r="BE331" i="17"/>
  <c r="BI330" i="17"/>
  <c r="BH330" i="17"/>
  <c r="BG330" i="17"/>
  <c r="BF330" i="17"/>
  <c r="AA330" i="17"/>
  <c r="Y330" i="17"/>
  <c r="W330" i="17"/>
  <c r="BK330" i="17"/>
  <c r="N330" i="17"/>
  <c r="BE330" i="17"/>
  <c r="BI324" i="17"/>
  <c r="BH324" i="17"/>
  <c r="BG324" i="17"/>
  <c r="BF324" i="17"/>
  <c r="AA324" i="17"/>
  <c r="Y324" i="17"/>
  <c r="W324" i="17"/>
  <c r="BK324" i="17"/>
  <c r="N324" i="17"/>
  <c r="BE324" i="17" s="1"/>
  <c r="BI321" i="17"/>
  <c r="BH321" i="17"/>
  <c r="BG321" i="17"/>
  <c r="BF321" i="17"/>
  <c r="AA321" i="17"/>
  <c r="Y321" i="17"/>
  <c r="W321" i="17"/>
  <c r="BK321" i="17"/>
  <c r="N321" i="17"/>
  <c r="BE321" i="17" s="1"/>
  <c r="BI318" i="17"/>
  <c r="BH318" i="17"/>
  <c r="BG318" i="17"/>
  <c r="BF318" i="17"/>
  <c r="AA318" i="17"/>
  <c r="Y318" i="17"/>
  <c r="W318" i="17"/>
  <c r="BK318" i="17"/>
  <c r="N318" i="17"/>
  <c r="BE318" i="17" s="1"/>
  <c r="BI315" i="17"/>
  <c r="BH315" i="17"/>
  <c r="BG315" i="17"/>
  <c r="BF315" i="17"/>
  <c r="AA315" i="17"/>
  <c r="Y315" i="17"/>
  <c r="W315" i="17"/>
  <c r="BK315" i="17"/>
  <c r="N315" i="17"/>
  <c r="BE315" i="17" s="1"/>
  <c r="BI314" i="17"/>
  <c r="BH314" i="17"/>
  <c r="BG314" i="17"/>
  <c r="BF314" i="17"/>
  <c r="AA314" i="17"/>
  <c r="Y314" i="17"/>
  <c r="W314" i="17"/>
  <c r="BK314" i="17"/>
  <c r="N314" i="17"/>
  <c r="BE314" i="17" s="1"/>
  <c r="BI311" i="17"/>
  <c r="BH311" i="17"/>
  <c r="BG311" i="17"/>
  <c r="BF311" i="17"/>
  <c r="AA311" i="17"/>
  <c r="Y311" i="17"/>
  <c r="W311" i="17"/>
  <c r="BK311" i="17"/>
  <c r="N311" i="17"/>
  <c r="BE311" i="17" s="1"/>
  <c r="BI308" i="17"/>
  <c r="BH308" i="17"/>
  <c r="BG308" i="17"/>
  <c r="BF308" i="17"/>
  <c r="AA308" i="17"/>
  <c r="Y308" i="17"/>
  <c r="W308" i="17"/>
  <c r="BK308" i="17"/>
  <c r="N308" i="17"/>
  <c r="BE308" i="17" s="1"/>
  <c r="BI305" i="17"/>
  <c r="BH305" i="17"/>
  <c r="BG305" i="17"/>
  <c r="BF305" i="17"/>
  <c r="AA305" i="17"/>
  <c r="Y305" i="17"/>
  <c r="W305" i="17"/>
  <c r="BK305" i="17"/>
  <c r="N305" i="17"/>
  <c r="BE305" i="17"/>
  <c r="BI304" i="17"/>
  <c r="BH304" i="17"/>
  <c r="BG304" i="17"/>
  <c r="BF304" i="17"/>
  <c r="AA304" i="17"/>
  <c r="Y304" i="17"/>
  <c r="W304" i="17"/>
  <c r="BK304" i="17"/>
  <c r="N304" i="17"/>
  <c r="BE304" i="17" s="1"/>
  <c r="BI303" i="17"/>
  <c r="BH303" i="17"/>
  <c r="BG303" i="17"/>
  <c r="BF303" i="17"/>
  <c r="AA303" i="17"/>
  <c r="Y303" i="17"/>
  <c r="W303" i="17"/>
  <c r="BK303" i="17"/>
  <c r="N303" i="17"/>
  <c r="BE303" i="17" s="1"/>
  <c r="BI302" i="17"/>
  <c r="BH302" i="17"/>
  <c r="BG302" i="17"/>
  <c r="BF302" i="17"/>
  <c r="AA302" i="17"/>
  <c r="Y302" i="17"/>
  <c r="W302" i="17"/>
  <c r="BK302" i="17"/>
  <c r="N302" i="17"/>
  <c r="BE302" i="17" s="1"/>
  <c r="BI296" i="17"/>
  <c r="BH296" i="17"/>
  <c r="BG296" i="17"/>
  <c r="BF296" i="17"/>
  <c r="AA296" i="17"/>
  <c r="Y296" i="17"/>
  <c r="W296" i="17"/>
  <c r="BK296" i="17"/>
  <c r="N296" i="17"/>
  <c r="BE296" i="17"/>
  <c r="BI292" i="17"/>
  <c r="BH292" i="17"/>
  <c r="BG292" i="17"/>
  <c r="BF292" i="17"/>
  <c r="AA292" i="17"/>
  <c r="Y292" i="17"/>
  <c r="W292" i="17"/>
  <c r="BK292" i="17"/>
  <c r="N292" i="17"/>
  <c r="BE292" i="17" s="1"/>
  <c r="BI291" i="17"/>
  <c r="BH291" i="17"/>
  <c r="BG291" i="17"/>
  <c r="BF291" i="17"/>
  <c r="AA291" i="17"/>
  <c r="Y291" i="17"/>
  <c r="W291" i="17"/>
  <c r="BK291" i="17"/>
  <c r="N291" i="17"/>
  <c r="BE291" i="17" s="1"/>
  <c r="BI285" i="17"/>
  <c r="BH285" i="17"/>
  <c r="BG285" i="17"/>
  <c r="BF285" i="17"/>
  <c r="AA285" i="17"/>
  <c r="Y285" i="17"/>
  <c r="W285" i="17"/>
  <c r="BK285" i="17"/>
  <c r="N285" i="17"/>
  <c r="BE285" i="17" s="1"/>
  <c r="BI277" i="17"/>
  <c r="BH277" i="17"/>
  <c r="BG277" i="17"/>
  <c r="BF277" i="17"/>
  <c r="AA277" i="17"/>
  <c r="Y277" i="17"/>
  <c r="W277" i="17"/>
  <c r="BK277" i="17"/>
  <c r="N277" i="17"/>
  <c r="BE277" i="17" s="1"/>
  <c r="BI271" i="17"/>
  <c r="BH271" i="17"/>
  <c r="BG271" i="17"/>
  <c r="BF271" i="17"/>
  <c r="AA271" i="17"/>
  <c r="Y271" i="17"/>
  <c r="W271" i="17"/>
  <c r="BK271" i="17"/>
  <c r="N271" i="17"/>
  <c r="BE271" i="17" s="1"/>
  <c r="BI265" i="17"/>
  <c r="BH265" i="17"/>
  <c r="BG265" i="17"/>
  <c r="BF265" i="17"/>
  <c r="AA265" i="17"/>
  <c r="Y265" i="17"/>
  <c r="W265" i="17"/>
  <c r="BK265" i="17"/>
  <c r="N265" i="17"/>
  <c r="BE265" i="17" s="1"/>
  <c r="BI263" i="17"/>
  <c r="BH263" i="17"/>
  <c r="BG263" i="17"/>
  <c r="BF263" i="17"/>
  <c r="AA263" i="17"/>
  <c r="Y263" i="17"/>
  <c r="W263" i="17"/>
  <c r="BK263" i="17"/>
  <c r="N263" i="17"/>
  <c r="BE263" i="17" s="1"/>
  <c r="BI261" i="17"/>
  <c r="BH261" i="17"/>
  <c r="BG261" i="17"/>
  <c r="BF261" i="17"/>
  <c r="AA261" i="17"/>
  <c r="Y261" i="17"/>
  <c r="W261" i="17"/>
  <c r="BK261" i="17"/>
  <c r="N261" i="17"/>
  <c r="BE261" i="17"/>
  <c r="BI255" i="17"/>
  <c r="BH255" i="17"/>
  <c r="BG255" i="17"/>
  <c r="BF255" i="17"/>
  <c r="AA255" i="17"/>
  <c r="AA254" i="17"/>
  <c r="Y255" i="17"/>
  <c r="Y254" i="17" s="1"/>
  <c r="W255" i="17"/>
  <c r="W254" i="17"/>
  <c r="BK255" i="17"/>
  <c r="BK254" i="17" s="1"/>
  <c r="N254" i="17" s="1"/>
  <c r="N92" i="17" s="1"/>
  <c r="N255" i="17"/>
  <c r="BE255" i="17" s="1"/>
  <c r="BI253" i="17"/>
  <c r="BH253" i="17"/>
  <c r="BG253" i="17"/>
  <c r="BF253" i="17"/>
  <c r="AA253" i="17"/>
  <c r="Y253" i="17"/>
  <c r="W253" i="17"/>
  <c r="BK253" i="17"/>
  <c r="N253" i="17"/>
  <c r="BE253" i="17"/>
  <c r="BI250" i="17"/>
  <c r="BH250" i="17"/>
  <c r="BG250" i="17"/>
  <c r="BF250" i="17"/>
  <c r="AA250" i="17"/>
  <c r="Y250" i="17"/>
  <c r="W250" i="17"/>
  <c r="BK250" i="17"/>
  <c r="N250" i="17"/>
  <c r="BE250" i="17" s="1"/>
  <c r="BI247" i="17"/>
  <c r="BH247" i="17"/>
  <c r="BG247" i="17"/>
  <c r="BF247" i="17"/>
  <c r="AA247" i="17"/>
  <c r="Y247" i="17"/>
  <c r="W247" i="17"/>
  <c r="BK247" i="17"/>
  <c r="N247" i="17"/>
  <c r="BE247" i="17"/>
  <c r="BI242" i="17"/>
  <c r="BH242" i="17"/>
  <c r="BG242" i="17"/>
  <c r="BF242" i="17"/>
  <c r="AA242" i="17"/>
  <c r="Y242" i="17"/>
  <c r="W242" i="17"/>
  <c r="BK242" i="17"/>
  <c r="BK238" i="17" s="1"/>
  <c r="N238" i="17" s="1"/>
  <c r="N91" i="17" s="1"/>
  <c r="N242" i="17"/>
  <c r="BE242" i="17" s="1"/>
  <c r="BI241" i="17"/>
  <c r="BH241" i="17"/>
  <c r="BG241" i="17"/>
  <c r="BF241" i="17"/>
  <c r="AA241" i="17"/>
  <c r="Y241" i="17"/>
  <c r="W241" i="17"/>
  <c r="BK241" i="17"/>
  <c r="N241" i="17"/>
  <c r="BE241" i="17" s="1"/>
  <c r="BI239" i="17"/>
  <c r="BH239" i="17"/>
  <c r="BG239" i="17"/>
  <c r="BF239" i="17"/>
  <c r="AA239" i="17"/>
  <c r="AA238" i="17" s="1"/>
  <c r="Y239" i="17"/>
  <c r="W239" i="17"/>
  <c r="BK239" i="17"/>
  <c r="N239" i="17"/>
  <c r="BE239" i="17" s="1"/>
  <c r="BI237" i="17"/>
  <c r="BH237" i="17"/>
  <c r="BG237" i="17"/>
  <c r="BF237" i="17"/>
  <c r="AA237" i="17"/>
  <c r="Y237" i="17"/>
  <c r="W237" i="17"/>
  <c r="BK237" i="17"/>
  <c r="N237" i="17"/>
  <c r="BE237" i="17" s="1"/>
  <c r="BI236" i="17"/>
  <c r="BH236" i="17"/>
  <c r="BG236" i="17"/>
  <c r="BF236" i="17"/>
  <c r="AA236" i="17"/>
  <c r="Y236" i="17"/>
  <c r="W236" i="17"/>
  <c r="BK236" i="17"/>
  <c r="N236" i="17"/>
  <c r="BE236" i="17" s="1"/>
  <c r="BI234" i="17"/>
  <c r="BH234" i="17"/>
  <c r="BG234" i="17"/>
  <c r="BF234" i="17"/>
  <c r="AA234" i="17"/>
  <c r="Y234" i="17"/>
  <c r="W234" i="17"/>
  <c r="BK234" i="17"/>
  <c r="N234" i="17"/>
  <c r="BE234" i="17" s="1"/>
  <c r="BI229" i="17"/>
  <c r="BH229" i="17"/>
  <c r="BG229" i="17"/>
  <c r="BF229" i="17"/>
  <c r="AA229" i="17"/>
  <c r="Y229" i="17"/>
  <c r="W229" i="17"/>
  <c r="BK229" i="17"/>
  <c r="N229" i="17"/>
  <c r="BE229" i="17" s="1"/>
  <c r="BI228" i="17"/>
  <c r="BH228" i="17"/>
  <c r="BG228" i="17"/>
  <c r="BF228" i="17"/>
  <c r="AA228" i="17"/>
  <c r="Y228" i="17"/>
  <c r="W228" i="17"/>
  <c r="BK228" i="17"/>
  <c r="N228" i="17"/>
  <c r="BE228" i="17" s="1"/>
  <c r="BI226" i="17"/>
  <c r="BH226" i="17"/>
  <c r="BG226" i="17"/>
  <c r="BF226" i="17"/>
  <c r="AA226" i="17"/>
  <c r="Y226" i="17"/>
  <c r="W226" i="17"/>
  <c r="BK226" i="17"/>
  <c r="N226" i="17"/>
  <c r="BE226" i="17" s="1"/>
  <c r="BI219" i="17"/>
  <c r="BH219" i="17"/>
  <c r="BG219" i="17"/>
  <c r="BF219" i="17"/>
  <c r="AA219" i="17"/>
  <c r="Y219" i="17"/>
  <c r="W219" i="17"/>
  <c r="BK219" i="17"/>
  <c r="N219" i="17"/>
  <c r="BE219" i="17" s="1"/>
  <c r="BI213" i="17"/>
  <c r="BH213" i="17"/>
  <c r="BG213" i="17"/>
  <c r="BF213" i="17"/>
  <c r="AA213" i="17"/>
  <c r="Y213" i="17"/>
  <c r="W213" i="17"/>
  <c r="BK213" i="17"/>
  <c r="N213" i="17"/>
  <c r="BE213" i="17"/>
  <c r="BI211" i="17"/>
  <c r="BH211" i="17"/>
  <c r="BG211" i="17"/>
  <c r="BF211" i="17"/>
  <c r="AA211" i="17"/>
  <c r="Y211" i="17"/>
  <c r="W211" i="17"/>
  <c r="BK211" i="17"/>
  <c r="N211" i="17"/>
  <c r="BE211" i="17" s="1"/>
  <c r="BI206" i="17"/>
  <c r="BH206" i="17"/>
  <c r="BG206" i="17"/>
  <c r="BF206" i="17"/>
  <c r="AA206" i="17"/>
  <c r="Y206" i="17"/>
  <c r="W206" i="17"/>
  <c r="BK206" i="17"/>
  <c r="N206" i="17"/>
  <c r="BE206" i="17"/>
  <c r="BI204" i="17"/>
  <c r="BH204" i="17"/>
  <c r="BG204" i="17"/>
  <c r="BF204" i="17"/>
  <c r="AA204" i="17"/>
  <c r="Y204" i="17"/>
  <c r="W204" i="17"/>
  <c r="BK204" i="17"/>
  <c r="N204" i="17"/>
  <c r="BE204" i="17" s="1"/>
  <c r="BI202" i="17"/>
  <c r="BH202" i="17"/>
  <c r="BG202" i="17"/>
  <c r="BF202" i="17"/>
  <c r="AA202" i="17"/>
  <c r="Y202" i="17"/>
  <c r="W202" i="17"/>
  <c r="BK202" i="17"/>
  <c r="N202" i="17"/>
  <c r="BE202" i="17"/>
  <c r="BI201" i="17"/>
  <c r="BH201" i="17"/>
  <c r="BG201" i="17"/>
  <c r="BF201" i="17"/>
  <c r="AA201" i="17"/>
  <c r="Y201" i="17"/>
  <c r="W201" i="17"/>
  <c r="BK201" i="17"/>
  <c r="N201" i="17"/>
  <c r="BE201" i="17" s="1"/>
  <c r="BI197" i="17"/>
  <c r="BH197" i="17"/>
  <c r="BG197" i="17"/>
  <c r="BF197" i="17"/>
  <c r="AA197" i="17"/>
  <c r="Y197" i="17"/>
  <c r="W197" i="17"/>
  <c r="BK197" i="17"/>
  <c r="N197" i="17"/>
  <c r="BE197" i="17" s="1"/>
  <c r="BI196" i="17"/>
  <c r="BH196" i="17"/>
  <c r="BG196" i="17"/>
  <c r="BF196" i="17"/>
  <c r="AA196" i="17"/>
  <c r="Y196" i="17"/>
  <c r="W196" i="17"/>
  <c r="BK196" i="17"/>
  <c r="N196" i="17"/>
  <c r="BE196" i="17" s="1"/>
  <c r="BI191" i="17"/>
  <c r="BH191" i="17"/>
  <c r="BG191" i="17"/>
  <c r="BF191" i="17"/>
  <c r="AA191" i="17"/>
  <c r="Y191" i="17"/>
  <c r="W191" i="17"/>
  <c r="BK191" i="17"/>
  <c r="N191" i="17"/>
  <c r="BE191" i="17" s="1"/>
  <c r="BI190" i="17"/>
  <c r="BH190" i="17"/>
  <c r="BG190" i="17"/>
  <c r="BF190" i="17"/>
  <c r="AA190" i="17"/>
  <c r="Y190" i="17"/>
  <c r="W190" i="17"/>
  <c r="BK190" i="17"/>
  <c r="N190" i="17"/>
  <c r="BE190" i="17" s="1"/>
  <c r="BI185" i="17"/>
  <c r="BH185" i="17"/>
  <c r="BG185" i="17"/>
  <c r="BF185" i="17"/>
  <c r="AA185" i="17"/>
  <c r="Y185" i="17"/>
  <c r="W185" i="17"/>
  <c r="BK185" i="17"/>
  <c r="N185" i="17"/>
  <c r="BE185" i="17" s="1"/>
  <c r="BI184" i="17"/>
  <c r="BH184" i="17"/>
  <c r="BG184" i="17"/>
  <c r="BF184" i="17"/>
  <c r="AA184" i="17"/>
  <c r="Y184" i="17"/>
  <c r="W184" i="17"/>
  <c r="BK184" i="17"/>
  <c r="N184" i="17"/>
  <c r="BE184" i="17" s="1"/>
  <c r="BI179" i="17"/>
  <c r="BH179" i="17"/>
  <c r="BG179" i="17"/>
  <c r="BF179" i="17"/>
  <c r="AA179" i="17"/>
  <c r="Y179" i="17"/>
  <c r="W179" i="17"/>
  <c r="BK179" i="17"/>
  <c r="N179" i="17"/>
  <c r="BE179" i="17"/>
  <c r="BI178" i="17"/>
  <c r="BH178" i="17"/>
  <c r="BG178" i="17"/>
  <c r="BF178" i="17"/>
  <c r="AA178" i="17"/>
  <c r="Y178" i="17"/>
  <c r="W178" i="17"/>
  <c r="BK178" i="17"/>
  <c r="N178" i="17"/>
  <c r="BE178" i="17" s="1"/>
  <c r="BI177" i="17"/>
  <c r="BH177" i="17"/>
  <c r="BG177" i="17"/>
  <c r="BF177" i="17"/>
  <c r="AA177" i="17"/>
  <c r="Y177" i="17"/>
  <c r="W177" i="17"/>
  <c r="BK177" i="17"/>
  <c r="N177" i="17"/>
  <c r="BE177" i="17" s="1"/>
  <c r="BI170" i="17"/>
  <c r="BH170" i="17"/>
  <c r="BG170" i="17"/>
  <c r="BF170" i="17"/>
  <c r="AA170" i="17"/>
  <c r="Y170" i="17"/>
  <c r="W170" i="17"/>
  <c r="BK170" i="17"/>
  <c r="N170" i="17"/>
  <c r="BE170" i="17" s="1"/>
  <c r="BI163" i="17"/>
  <c r="BH163" i="17"/>
  <c r="BG163" i="17"/>
  <c r="BF163" i="17"/>
  <c r="AA163" i="17"/>
  <c r="Y163" i="17"/>
  <c r="W163" i="17"/>
  <c r="BK163" i="17"/>
  <c r="N163" i="17"/>
  <c r="BE163" i="17" s="1"/>
  <c r="BI162" i="17"/>
  <c r="BH162" i="17"/>
  <c r="BG162" i="17"/>
  <c r="BF162" i="17"/>
  <c r="AA162" i="17"/>
  <c r="Y162" i="17"/>
  <c r="W162" i="17"/>
  <c r="BK162" i="17"/>
  <c r="N162" i="17"/>
  <c r="BE162" i="17" s="1"/>
  <c r="BI159" i="17"/>
  <c r="BH159" i="17"/>
  <c r="BG159" i="17"/>
  <c r="BF159" i="17"/>
  <c r="AA159" i="17"/>
  <c r="Y159" i="17"/>
  <c r="W159" i="17"/>
  <c r="BK159" i="17"/>
  <c r="N159" i="17"/>
  <c r="BE159" i="17"/>
  <c r="BI154" i="17"/>
  <c r="BH154" i="17"/>
  <c r="BG154" i="17"/>
  <c r="BF154" i="17"/>
  <c r="AA154" i="17"/>
  <c r="Y154" i="17"/>
  <c r="W154" i="17"/>
  <c r="BK154" i="17"/>
  <c r="N154" i="17"/>
  <c r="BE154" i="17" s="1"/>
  <c r="BI149" i="17"/>
  <c r="BH149" i="17"/>
  <c r="BG149" i="17"/>
  <c r="BF149" i="17"/>
  <c r="AA149" i="17"/>
  <c r="Y149" i="17"/>
  <c r="W149" i="17"/>
  <c r="BK149" i="17"/>
  <c r="N149" i="17"/>
  <c r="BE149" i="17" s="1"/>
  <c r="BI144" i="17"/>
  <c r="BH144" i="17"/>
  <c r="BG144" i="17"/>
  <c r="BF144" i="17"/>
  <c r="AA144" i="17"/>
  <c r="Y144" i="17"/>
  <c r="W144" i="17"/>
  <c r="BK144" i="17"/>
  <c r="N144" i="17"/>
  <c r="BE144" i="17" s="1"/>
  <c r="BI139" i="17"/>
  <c r="BH139" i="17"/>
  <c r="BG139" i="17"/>
  <c r="BF139" i="17"/>
  <c r="AA139" i="17"/>
  <c r="Y139" i="17"/>
  <c r="W139" i="17"/>
  <c r="BK139" i="17"/>
  <c r="N139" i="17"/>
  <c r="BE139" i="17" s="1"/>
  <c r="BI134" i="17"/>
  <c r="BH134" i="17"/>
  <c r="BG134" i="17"/>
  <c r="BF134" i="17"/>
  <c r="AA134" i="17"/>
  <c r="Y134" i="17"/>
  <c r="W134" i="17"/>
  <c r="BK134" i="17"/>
  <c r="N134" i="17"/>
  <c r="BE134" i="17" s="1"/>
  <c r="BI128" i="17"/>
  <c r="BH128" i="17"/>
  <c r="BG128" i="17"/>
  <c r="BF128" i="17"/>
  <c r="AA128" i="17"/>
  <c r="Y128" i="17"/>
  <c r="W128" i="17"/>
  <c r="BK128" i="17"/>
  <c r="N128" i="17"/>
  <c r="BE128" i="17"/>
  <c r="BI122" i="17"/>
  <c r="BH122" i="17"/>
  <c r="BG122" i="17"/>
  <c r="BF122" i="17"/>
  <c r="AA122" i="17"/>
  <c r="Y122" i="17"/>
  <c r="W122" i="17"/>
  <c r="BK122" i="17"/>
  <c r="N122" i="17"/>
  <c r="BE122" i="17" s="1"/>
  <c r="BI121" i="17"/>
  <c r="BH121" i="17"/>
  <c r="BG121" i="17"/>
  <c r="BF121" i="17"/>
  <c r="AA121" i="17"/>
  <c r="Y121" i="17"/>
  <c r="W121" i="17"/>
  <c r="W120" i="17" s="1"/>
  <c r="BK121" i="17"/>
  <c r="N121" i="17"/>
  <c r="BE121" i="17" s="1"/>
  <c r="M115" i="17"/>
  <c r="M114" i="17"/>
  <c r="F114" i="17"/>
  <c r="F112" i="17"/>
  <c r="F110" i="17"/>
  <c r="M28" i="17"/>
  <c r="AS103" i="1" s="1"/>
  <c r="M84" i="17"/>
  <c r="M83" i="17"/>
  <c r="F83" i="17"/>
  <c r="F81" i="17"/>
  <c r="F79" i="17"/>
  <c r="O15" i="17"/>
  <c r="E15" i="17"/>
  <c r="F84" i="17" s="1"/>
  <c r="F115" i="17"/>
  <c r="O14" i="17"/>
  <c r="O9" i="17"/>
  <c r="F6" i="17"/>
  <c r="F109" i="17"/>
  <c r="F78" i="17"/>
  <c r="AY102" i="1"/>
  <c r="AX102" i="1"/>
  <c r="BI424" i="16"/>
  <c r="BH424" i="16"/>
  <c r="BG424" i="16"/>
  <c r="BF424" i="16"/>
  <c r="AA424" i="16"/>
  <c r="AA423" i="16"/>
  <c r="Y424" i="16"/>
  <c r="Y423" i="16"/>
  <c r="W424" i="16"/>
  <c r="W423" i="16"/>
  <c r="BK424" i="16"/>
  <c r="BK423" i="16" s="1"/>
  <c r="N423" i="16" s="1"/>
  <c r="N98" i="16" s="1"/>
  <c r="N424" i="16"/>
  <c r="BE424" i="16" s="1"/>
  <c r="BI422" i="16"/>
  <c r="BH422" i="16"/>
  <c r="BG422" i="16"/>
  <c r="BF422" i="16"/>
  <c r="AA422" i="16"/>
  <c r="Y422" i="16"/>
  <c r="W422" i="16"/>
  <c r="BK422" i="16"/>
  <c r="N422" i="16"/>
  <c r="BE422" i="16"/>
  <c r="BI421" i="16"/>
  <c r="BH421" i="16"/>
  <c r="BG421" i="16"/>
  <c r="BF421" i="16"/>
  <c r="AA421" i="16"/>
  <c r="Y421" i="16"/>
  <c r="W421" i="16"/>
  <c r="BK421" i="16"/>
  <c r="N421" i="16"/>
  <c r="BE421" i="16"/>
  <c r="BI420" i="16"/>
  <c r="BH420" i="16"/>
  <c r="BG420" i="16"/>
  <c r="BF420" i="16"/>
  <c r="AA420" i="16"/>
  <c r="Y420" i="16"/>
  <c r="Y417" i="16" s="1"/>
  <c r="W420" i="16"/>
  <c r="BK420" i="16"/>
  <c r="N420" i="16"/>
  <c r="BE420" i="16"/>
  <c r="BI419" i="16"/>
  <c r="BH419" i="16"/>
  <c r="BG419" i="16"/>
  <c r="BF419" i="16"/>
  <c r="AA419" i="16"/>
  <c r="Y419" i="16"/>
  <c r="W419" i="16"/>
  <c r="BK419" i="16"/>
  <c r="N419" i="16"/>
  <c r="BE419" i="16"/>
  <c r="BI418" i="16"/>
  <c r="BH418" i="16"/>
  <c r="BG418" i="16"/>
  <c r="BF418" i="16"/>
  <c r="AA418" i="16"/>
  <c r="AA417" i="16"/>
  <c r="Y418" i="16"/>
  <c r="W418" i="16"/>
  <c r="W417" i="16"/>
  <c r="BK418" i="16"/>
  <c r="N418" i="16"/>
  <c r="BE418" i="16" s="1"/>
  <c r="BI412" i="16"/>
  <c r="BH412" i="16"/>
  <c r="BG412" i="16"/>
  <c r="BF412" i="16"/>
  <c r="AA412" i="16"/>
  <c r="Y412" i="16"/>
  <c r="Y370" i="16" s="1"/>
  <c r="W412" i="16"/>
  <c r="BK412" i="16"/>
  <c r="N412" i="16"/>
  <c r="BE412" i="16" s="1"/>
  <c r="BI407" i="16"/>
  <c r="BH407" i="16"/>
  <c r="BG407" i="16"/>
  <c r="BF407" i="16"/>
  <c r="AA407" i="16"/>
  <c r="Y407" i="16"/>
  <c r="W407" i="16"/>
  <c r="BK407" i="16"/>
  <c r="N407" i="16"/>
  <c r="BE407" i="16"/>
  <c r="BI401" i="16"/>
  <c r="BH401" i="16"/>
  <c r="BG401" i="16"/>
  <c r="BF401" i="16"/>
  <c r="AA401" i="16"/>
  <c r="Y401" i="16"/>
  <c r="W401" i="16"/>
  <c r="BK401" i="16"/>
  <c r="N401" i="16"/>
  <c r="BE401" i="16"/>
  <c r="BI400" i="16"/>
  <c r="BH400" i="16"/>
  <c r="BG400" i="16"/>
  <c r="BF400" i="16"/>
  <c r="AA400" i="16"/>
  <c r="Y400" i="16"/>
  <c r="W400" i="16"/>
  <c r="BK400" i="16"/>
  <c r="N400" i="16"/>
  <c r="BE400" i="16"/>
  <c r="BI399" i="16"/>
  <c r="BH399" i="16"/>
  <c r="BG399" i="16"/>
  <c r="BF399" i="16"/>
  <c r="AA399" i="16"/>
  <c r="Y399" i="16"/>
  <c r="W399" i="16"/>
  <c r="BK399" i="16"/>
  <c r="N399" i="16"/>
  <c r="BE399" i="16" s="1"/>
  <c r="BI398" i="16"/>
  <c r="BH398" i="16"/>
  <c r="BG398" i="16"/>
  <c r="BF398" i="16"/>
  <c r="AA398" i="16"/>
  <c r="Y398" i="16"/>
  <c r="W398" i="16"/>
  <c r="BK398" i="16"/>
  <c r="N398" i="16"/>
  <c r="BE398" i="16" s="1"/>
  <c r="BI393" i="16"/>
  <c r="BH393" i="16"/>
  <c r="BG393" i="16"/>
  <c r="BF393" i="16"/>
  <c r="AA393" i="16"/>
  <c r="Y393" i="16"/>
  <c r="W393" i="16"/>
  <c r="BK393" i="16"/>
  <c r="N393" i="16"/>
  <c r="BE393" i="16" s="1"/>
  <c r="BI392" i="16"/>
  <c r="BH392" i="16"/>
  <c r="BG392" i="16"/>
  <c r="BF392" i="16"/>
  <c r="AA392" i="16"/>
  <c r="Y392" i="16"/>
  <c r="W392" i="16"/>
  <c r="BK392" i="16"/>
  <c r="N392" i="16"/>
  <c r="BE392" i="16"/>
  <c r="BI387" i="16"/>
  <c r="BH387" i="16"/>
  <c r="BG387" i="16"/>
  <c r="BF387" i="16"/>
  <c r="AA387" i="16"/>
  <c r="Y387" i="16"/>
  <c r="W387" i="16"/>
  <c r="BK387" i="16"/>
  <c r="N387" i="16"/>
  <c r="BE387" i="16" s="1"/>
  <c r="BI382" i="16"/>
  <c r="BH382" i="16"/>
  <c r="BG382" i="16"/>
  <c r="BF382" i="16"/>
  <c r="AA382" i="16"/>
  <c r="Y382" i="16"/>
  <c r="W382" i="16"/>
  <c r="BK382" i="16"/>
  <c r="N382" i="16"/>
  <c r="BE382" i="16"/>
  <c r="BI381" i="16"/>
  <c r="BH381" i="16"/>
  <c r="BG381" i="16"/>
  <c r="BF381" i="16"/>
  <c r="AA381" i="16"/>
  <c r="Y381" i="16"/>
  <c r="W381" i="16"/>
  <c r="BK381" i="16"/>
  <c r="N381" i="16"/>
  <c r="BE381" i="16"/>
  <c r="BI379" i="16"/>
  <c r="BH379" i="16"/>
  <c r="BG379" i="16"/>
  <c r="BF379" i="16"/>
  <c r="AA379" i="16"/>
  <c r="Y379" i="16"/>
  <c r="W379" i="16"/>
  <c r="BK379" i="16"/>
  <c r="N379" i="16"/>
  <c r="BE379" i="16"/>
  <c r="BI378" i="16"/>
  <c r="BH378" i="16"/>
  <c r="BG378" i="16"/>
  <c r="BF378" i="16"/>
  <c r="AA378" i="16"/>
  <c r="Y378" i="16"/>
  <c r="W378" i="16"/>
  <c r="BK378" i="16"/>
  <c r="N378" i="16"/>
  <c r="BE378" i="16" s="1"/>
  <c r="BI377" i="16"/>
  <c r="BH377" i="16"/>
  <c r="BG377" i="16"/>
  <c r="BF377" i="16"/>
  <c r="AA377" i="16"/>
  <c r="Y377" i="16"/>
  <c r="W377" i="16"/>
  <c r="BK377" i="16"/>
  <c r="N377" i="16"/>
  <c r="BE377" i="16"/>
  <c r="BI372" i="16"/>
  <c r="BH372" i="16"/>
  <c r="BG372" i="16"/>
  <c r="BF372" i="16"/>
  <c r="AA372" i="16"/>
  <c r="Y372" i="16"/>
  <c r="W372" i="16"/>
  <c r="BK372" i="16"/>
  <c r="N372" i="16"/>
  <c r="BE372" i="16" s="1"/>
  <c r="BI371" i="16"/>
  <c r="BH371" i="16"/>
  <c r="BG371" i="16"/>
  <c r="BF371" i="16"/>
  <c r="AA371" i="16"/>
  <c r="Y371" i="16"/>
  <c r="W371" i="16"/>
  <c r="BK371" i="16"/>
  <c r="N371" i="16"/>
  <c r="BE371" i="16"/>
  <c r="BI365" i="16"/>
  <c r="BH365" i="16"/>
  <c r="BG365" i="16"/>
  <c r="BF365" i="16"/>
  <c r="AA365" i="16"/>
  <c r="Y365" i="16"/>
  <c r="W365" i="16"/>
  <c r="BK365" i="16"/>
  <c r="N365" i="16"/>
  <c r="BE365" i="16"/>
  <c r="BI362" i="16"/>
  <c r="BH362" i="16"/>
  <c r="BG362" i="16"/>
  <c r="BF362" i="16"/>
  <c r="AA362" i="16"/>
  <c r="Y362" i="16"/>
  <c r="W362" i="16"/>
  <c r="BK362" i="16"/>
  <c r="N362" i="16"/>
  <c r="BE362" i="16" s="1"/>
  <c r="BI359" i="16"/>
  <c r="BH359" i="16"/>
  <c r="BG359" i="16"/>
  <c r="BF359" i="16"/>
  <c r="AA359" i="16"/>
  <c r="Y359" i="16"/>
  <c r="W359" i="16"/>
  <c r="BK359" i="16"/>
  <c r="N359" i="16"/>
  <c r="BE359" i="16" s="1"/>
  <c r="BI356" i="16"/>
  <c r="BH356" i="16"/>
  <c r="BG356" i="16"/>
  <c r="BF356" i="16"/>
  <c r="AA356" i="16"/>
  <c r="Y356" i="16"/>
  <c r="W356" i="16"/>
  <c r="BK356" i="16"/>
  <c r="N356" i="16"/>
  <c r="BE356" i="16" s="1"/>
  <c r="BI353" i="16"/>
  <c r="BH353" i="16"/>
  <c r="BG353" i="16"/>
  <c r="BF353" i="16"/>
  <c r="AA353" i="16"/>
  <c r="Y353" i="16"/>
  <c r="W353" i="16"/>
  <c r="BK353" i="16"/>
  <c r="N353" i="16"/>
  <c r="BE353" i="16"/>
  <c r="BI350" i="16"/>
  <c r="BH350" i="16"/>
  <c r="BG350" i="16"/>
  <c r="BF350" i="16"/>
  <c r="AA350" i="16"/>
  <c r="Y350" i="16"/>
  <c r="W350" i="16"/>
  <c r="BK350" i="16"/>
  <c r="N350" i="16"/>
  <c r="BE350" i="16" s="1"/>
  <c r="BI347" i="16"/>
  <c r="BH347" i="16"/>
  <c r="BG347" i="16"/>
  <c r="BF347" i="16"/>
  <c r="AA347" i="16"/>
  <c r="Y347" i="16"/>
  <c r="W347" i="16"/>
  <c r="BK347" i="16"/>
  <c r="N347" i="16"/>
  <c r="BE347" i="16"/>
  <c r="BI344" i="16"/>
  <c r="BH344" i="16"/>
  <c r="BG344" i="16"/>
  <c r="BF344" i="16"/>
  <c r="AA344" i="16"/>
  <c r="Y344" i="16"/>
  <c r="W344" i="16"/>
  <c r="BK344" i="16"/>
  <c r="N344" i="16"/>
  <c r="BE344" i="16"/>
  <c r="BI341" i="16"/>
  <c r="BH341" i="16"/>
  <c r="BG341" i="16"/>
  <c r="BF341" i="16"/>
  <c r="AA341" i="16"/>
  <c r="Y341" i="16"/>
  <c r="W341" i="16"/>
  <c r="BK341" i="16"/>
  <c r="N341" i="16"/>
  <c r="BE341" i="16"/>
  <c r="BI340" i="16"/>
  <c r="BH340" i="16"/>
  <c r="BG340" i="16"/>
  <c r="BF340" i="16"/>
  <c r="AA340" i="16"/>
  <c r="Y340" i="16"/>
  <c r="W340" i="16"/>
  <c r="BK340" i="16"/>
  <c r="N340" i="16"/>
  <c r="BE340" i="16" s="1"/>
  <c r="BI339" i="16"/>
  <c r="BH339" i="16"/>
  <c r="BG339" i="16"/>
  <c r="BF339" i="16"/>
  <c r="AA339" i="16"/>
  <c r="Y339" i="16"/>
  <c r="Y329" i="16" s="1"/>
  <c r="W339" i="16"/>
  <c r="BK339" i="16"/>
  <c r="N339" i="16"/>
  <c r="BE339" i="16"/>
  <c r="BI338" i="16"/>
  <c r="BH338" i="16"/>
  <c r="BG338" i="16"/>
  <c r="BF338" i="16"/>
  <c r="AA338" i="16"/>
  <c r="Y338" i="16"/>
  <c r="W338" i="16"/>
  <c r="BK338" i="16"/>
  <c r="N338" i="16"/>
  <c r="BE338" i="16" s="1"/>
  <c r="BI331" i="16"/>
  <c r="BH331" i="16"/>
  <c r="BG331" i="16"/>
  <c r="BF331" i="16"/>
  <c r="AA331" i="16"/>
  <c r="Y331" i="16"/>
  <c r="W331" i="16"/>
  <c r="BK331" i="16"/>
  <c r="N331" i="16"/>
  <c r="BE331" i="16" s="1"/>
  <c r="BI330" i="16"/>
  <c r="BH330" i="16"/>
  <c r="BG330" i="16"/>
  <c r="BF330" i="16"/>
  <c r="AA330" i="16"/>
  <c r="Y330" i="16"/>
  <c r="W330" i="16"/>
  <c r="W329" i="16" s="1"/>
  <c r="BK330" i="16"/>
  <c r="N330" i="16"/>
  <c r="BE330" i="16" s="1"/>
  <c r="BI324" i="16"/>
  <c r="BH324" i="16"/>
  <c r="BG324" i="16"/>
  <c r="BF324" i="16"/>
  <c r="AA324" i="16"/>
  <c r="Y324" i="16"/>
  <c r="W324" i="16"/>
  <c r="BK324" i="16"/>
  <c r="N324" i="16"/>
  <c r="BE324" i="16"/>
  <c r="BI321" i="16"/>
  <c r="BH321" i="16"/>
  <c r="BG321" i="16"/>
  <c r="BF321" i="16"/>
  <c r="AA321" i="16"/>
  <c r="Y321" i="16"/>
  <c r="W321" i="16"/>
  <c r="BK321" i="16"/>
  <c r="N321" i="16"/>
  <c r="BE321" i="16"/>
  <c r="BI320" i="16"/>
  <c r="BH320" i="16"/>
  <c r="BG320" i="16"/>
  <c r="BF320" i="16"/>
  <c r="AA320" i="16"/>
  <c r="Y320" i="16"/>
  <c r="W320" i="16"/>
  <c r="BK320" i="16"/>
  <c r="N320" i="16"/>
  <c r="BE320" i="16"/>
  <c r="BI317" i="16"/>
  <c r="BH317" i="16"/>
  <c r="BG317" i="16"/>
  <c r="BF317" i="16"/>
  <c r="AA317" i="16"/>
  <c r="Y317" i="16"/>
  <c r="W317" i="16"/>
  <c r="BK317" i="16"/>
  <c r="N317" i="16"/>
  <c r="BE317" i="16"/>
  <c r="BI314" i="16"/>
  <c r="BH314" i="16"/>
  <c r="BG314" i="16"/>
  <c r="BF314" i="16"/>
  <c r="AA314" i="16"/>
  <c r="Y314" i="16"/>
  <c r="W314" i="16"/>
  <c r="BK314" i="16"/>
  <c r="N314" i="16"/>
  <c r="BE314" i="16"/>
  <c r="BI313" i="16"/>
  <c r="BH313" i="16"/>
  <c r="BG313" i="16"/>
  <c r="BF313" i="16"/>
  <c r="AA313" i="16"/>
  <c r="Y313" i="16"/>
  <c r="W313" i="16"/>
  <c r="BK313" i="16"/>
  <c r="N313" i="16"/>
  <c r="BE313" i="16"/>
  <c r="BI310" i="16"/>
  <c r="BH310" i="16"/>
  <c r="BG310" i="16"/>
  <c r="BF310" i="16"/>
  <c r="AA310" i="16"/>
  <c r="Y310" i="16"/>
  <c r="W310" i="16"/>
  <c r="BK310" i="16"/>
  <c r="N310" i="16"/>
  <c r="BE310" i="16"/>
  <c r="BI309" i="16"/>
  <c r="BH309" i="16"/>
  <c r="BG309" i="16"/>
  <c r="BF309" i="16"/>
  <c r="AA309" i="16"/>
  <c r="Y309" i="16"/>
  <c r="W309" i="16"/>
  <c r="BK309" i="16"/>
  <c r="N309" i="16"/>
  <c r="BE309" i="16"/>
  <c r="BI303" i="16"/>
  <c r="BH303" i="16"/>
  <c r="BG303" i="16"/>
  <c r="BF303" i="16"/>
  <c r="AA303" i="16"/>
  <c r="Y303" i="16"/>
  <c r="W303" i="16"/>
  <c r="BK303" i="16"/>
  <c r="N303" i="16"/>
  <c r="BE303" i="16"/>
  <c r="BI301" i="16"/>
  <c r="BH301" i="16"/>
  <c r="BG301" i="16"/>
  <c r="BF301" i="16"/>
  <c r="AA301" i="16"/>
  <c r="Y301" i="16"/>
  <c r="W301" i="16"/>
  <c r="BK301" i="16"/>
  <c r="N301" i="16"/>
  <c r="BE301" i="16"/>
  <c r="BI300" i="16"/>
  <c r="BH300" i="16"/>
  <c r="BG300" i="16"/>
  <c r="BF300" i="16"/>
  <c r="AA300" i="16"/>
  <c r="Y300" i="16"/>
  <c r="W300" i="16"/>
  <c r="BK300" i="16"/>
  <c r="N300" i="16"/>
  <c r="BE300" i="16"/>
  <c r="BI294" i="16"/>
  <c r="BH294" i="16"/>
  <c r="BG294" i="16"/>
  <c r="BF294" i="16"/>
  <c r="AA294" i="16"/>
  <c r="Y294" i="16"/>
  <c r="W294" i="16"/>
  <c r="BK294" i="16"/>
  <c r="N294" i="16"/>
  <c r="BE294" i="16"/>
  <c r="BI288" i="16"/>
  <c r="BH288" i="16"/>
  <c r="BG288" i="16"/>
  <c r="BF288" i="16"/>
  <c r="AA288" i="16"/>
  <c r="Y288" i="16"/>
  <c r="W288" i="16"/>
  <c r="BK288" i="16"/>
  <c r="N288" i="16"/>
  <c r="BE288" i="16"/>
  <c r="BI282" i="16"/>
  <c r="BH282" i="16"/>
  <c r="BG282" i="16"/>
  <c r="BF282" i="16"/>
  <c r="AA282" i="16"/>
  <c r="Y282" i="16"/>
  <c r="W282" i="16"/>
  <c r="BK282" i="16"/>
  <c r="N282" i="16"/>
  <c r="BE282" i="16"/>
  <c r="BI276" i="16"/>
  <c r="BH276" i="16"/>
  <c r="BG276" i="16"/>
  <c r="BF276" i="16"/>
  <c r="AA276" i="16"/>
  <c r="Y276" i="16"/>
  <c r="Y271" i="16" s="1"/>
  <c r="W276" i="16"/>
  <c r="BK276" i="16"/>
  <c r="N276" i="16"/>
  <c r="BE276" i="16"/>
  <c r="BI274" i="16"/>
  <c r="BH274" i="16"/>
  <c r="BG274" i="16"/>
  <c r="BF274" i="16"/>
  <c r="AA274" i="16"/>
  <c r="Y274" i="16"/>
  <c r="W274" i="16"/>
  <c r="BK274" i="16"/>
  <c r="N274" i="16"/>
  <c r="BE274" i="16"/>
  <c r="BI272" i="16"/>
  <c r="BH272" i="16"/>
  <c r="BG272" i="16"/>
  <c r="BF272" i="16"/>
  <c r="AA272" i="16"/>
  <c r="AA271" i="16"/>
  <c r="Y272" i="16"/>
  <c r="W272" i="16"/>
  <c r="W271" i="16"/>
  <c r="BK272" i="16"/>
  <c r="N272" i="16"/>
  <c r="BE272" i="16" s="1"/>
  <c r="BI266" i="16"/>
  <c r="BH266" i="16"/>
  <c r="BG266" i="16"/>
  <c r="BF266" i="16"/>
  <c r="AA266" i="16"/>
  <c r="AA265" i="16"/>
  <c r="Y266" i="16"/>
  <c r="Y265" i="16"/>
  <c r="W266" i="16"/>
  <c r="W265" i="16" s="1"/>
  <c r="BK266" i="16"/>
  <c r="BK265" i="16"/>
  <c r="N265" i="16" s="1"/>
  <c r="N93" i="16" s="1"/>
  <c r="N266" i="16"/>
  <c r="BE266" i="16" s="1"/>
  <c r="BI259" i="16"/>
  <c r="BH259" i="16"/>
  <c r="BG259" i="16"/>
  <c r="BF259" i="16"/>
  <c r="AA259" i="16"/>
  <c r="AA258" i="16"/>
  <c r="Y259" i="16"/>
  <c r="Y258" i="16"/>
  <c r="W259" i="16"/>
  <c r="W258" i="16" s="1"/>
  <c r="BK259" i="16"/>
  <c r="BK258" i="16"/>
  <c r="N258" i="16" s="1"/>
  <c r="N92" i="16" s="1"/>
  <c r="N259" i="16"/>
  <c r="BE259" i="16" s="1"/>
  <c r="BI253" i="16"/>
  <c r="BH253" i="16"/>
  <c r="BG253" i="16"/>
  <c r="BF253" i="16"/>
  <c r="AA253" i="16"/>
  <c r="Y253" i="16"/>
  <c r="W253" i="16"/>
  <c r="BK253" i="16"/>
  <c r="N253" i="16"/>
  <c r="BE253" i="16" s="1"/>
  <c r="BI252" i="16"/>
  <c r="BH252" i="16"/>
  <c r="BG252" i="16"/>
  <c r="BF252" i="16"/>
  <c r="AA252" i="16"/>
  <c r="Y252" i="16"/>
  <c r="Y249" i="16" s="1"/>
  <c r="W252" i="16"/>
  <c r="BK252" i="16"/>
  <c r="N252" i="16"/>
  <c r="BE252" i="16"/>
  <c r="BI250" i="16"/>
  <c r="BH250" i="16"/>
  <c r="BG250" i="16"/>
  <c r="BF250" i="16"/>
  <c r="AA250" i="16"/>
  <c r="AA249" i="16"/>
  <c r="Y250" i="16"/>
  <c r="W250" i="16"/>
  <c r="W249" i="16"/>
  <c r="BK250" i="16"/>
  <c r="N250" i="16"/>
  <c r="BE250" i="16" s="1"/>
  <c r="BI248" i="16"/>
  <c r="BH248" i="16"/>
  <c r="BG248" i="16"/>
  <c r="BF248" i="16"/>
  <c r="AA248" i="16"/>
  <c r="Y248" i="16"/>
  <c r="W248" i="16"/>
  <c r="BK248" i="16"/>
  <c r="N248" i="16"/>
  <c r="BE248" i="16"/>
  <c r="BI247" i="16"/>
  <c r="BH247" i="16"/>
  <c r="BG247" i="16"/>
  <c r="BF247" i="16"/>
  <c r="AA247" i="16"/>
  <c r="Y247" i="16"/>
  <c r="W247" i="16"/>
  <c r="BK247" i="16"/>
  <c r="N247" i="16"/>
  <c r="BE247" i="16"/>
  <c r="BI246" i="16"/>
  <c r="BH246" i="16"/>
  <c r="BG246" i="16"/>
  <c r="BF246" i="16"/>
  <c r="AA246" i="16"/>
  <c r="Y246" i="16"/>
  <c r="W246" i="16"/>
  <c r="BK246" i="16"/>
  <c r="N246" i="16"/>
  <c r="BE246" i="16"/>
  <c r="BI241" i="16"/>
  <c r="BH241" i="16"/>
  <c r="BG241" i="16"/>
  <c r="BF241" i="16"/>
  <c r="AA241" i="16"/>
  <c r="Y241" i="16"/>
  <c r="W241" i="16"/>
  <c r="BK241" i="16"/>
  <c r="N241" i="16"/>
  <c r="BE241" i="16"/>
  <c r="BI240" i="16"/>
  <c r="BH240" i="16"/>
  <c r="BG240" i="16"/>
  <c r="BF240" i="16"/>
  <c r="AA240" i="16"/>
  <c r="Y240" i="16"/>
  <c r="W240" i="16"/>
  <c r="BK240" i="16"/>
  <c r="N240" i="16"/>
  <c r="BE240" i="16"/>
  <c r="BI238" i="16"/>
  <c r="BH238" i="16"/>
  <c r="BG238" i="16"/>
  <c r="BF238" i="16"/>
  <c r="AA238" i="16"/>
  <c r="Y238" i="16"/>
  <c r="W238" i="16"/>
  <c r="BK238" i="16"/>
  <c r="N238" i="16"/>
  <c r="BE238" i="16"/>
  <c r="BI231" i="16"/>
  <c r="BH231" i="16"/>
  <c r="BG231" i="16"/>
  <c r="BF231" i="16"/>
  <c r="AA231" i="16"/>
  <c r="Y231" i="16"/>
  <c r="W231" i="16"/>
  <c r="BK231" i="16"/>
  <c r="N231" i="16"/>
  <c r="BE231" i="16"/>
  <c r="BI225" i="16"/>
  <c r="BH225" i="16"/>
  <c r="BG225" i="16"/>
  <c r="BF225" i="16"/>
  <c r="AA225" i="16"/>
  <c r="Y225" i="16"/>
  <c r="W225" i="16"/>
  <c r="BK225" i="16"/>
  <c r="N225" i="16"/>
  <c r="BE225" i="16"/>
  <c r="BI223" i="16"/>
  <c r="BH223" i="16"/>
  <c r="BG223" i="16"/>
  <c r="BF223" i="16"/>
  <c r="AA223" i="16"/>
  <c r="Y223" i="16"/>
  <c r="W223" i="16"/>
  <c r="BK223" i="16"/>
  <c r="N223" i="16"/>
  <c r="BE223" i="16"/>
  <c r="BI218" i="16"/>
  <c r="BH218" i="16"/>
  <c r="BG218" i="16"/>
  <c r="BF218" i="16"/>
  <c r="AA218" i="16"/>
  <c r="Y218" i="16"/>
  <c r="W218" i="16"/>
  <c r="BK218" i="16"/>
  <c r="N218" i="16"/>
  <c r="BE218" i="16"/>
  <c r="BI216" i="16"/>
  <c r="BH216" i="16"/>
  <c r="BG216" i="16"/>
  <c r="BF216" i="16"/>
  <c r="AA216" i="16"/>
  <c r="Y216" i="16"/>
  <c r="W216" i="16"/>
  <c r="BK216" i="16"/>
  <c r="N216" i="16"/>
  <c r="BE216" i="16"/>
  <c r="BI214" i="16"/>
  <c r="BH214" i="16"/>
  <c r="BG214" i="16"/>
  <c r="BF214" i="16"/>
  <c r="AA214" i="16"/>
  <c r="Y214" i="16"/>
  <c r="W214" i="16"/>
  <c r="BK214" i="16"/>
  <c r="N214" i="16"/>
  <c r="BE214" i="16"/>
  <c r="BI213" i="16"/>
  <c r="BH213" i="16"/>
  <c r="BG213" i="16"/>
  <c r="BF213" i="16"/>
  <c r="AA213" i="16"/>
  <c r="Y213" i="16"/>
  <c r="W213" i="16"/>
  <c r="BK213" i="16"/>
  <c r="N213" i="16"/>
  <c r="BE213" i="16"/>
  <c r="BI209" i="16"/>
  <c r="BH209" i="16"/>
  <c r="BG209" i="16"/>
  <c r="BF209" i="16"/>
  <c r="AA209" i="16"/>
  <c r="Y209" i="16"/>
  <c r="W209" i="16"/>
  <c r="BK209" i="16"/>
  <c r="N209" i="16"/>
  <c r="BE209" i="16"/>
  <c r="BI208" i="16"/>
  <c r="BH208" i="16"/>
  <c r="BG208" i="16"/>
  <c r="BF208" i="16"/>
  <c r="AA208" i="16"/>
  <c r="Y208" i="16"/>
  <c r="W208" i="16"/>
  <c r="BK208" i="16"/>
  <c r="N208" i="16"/>
  <c r="BE208" i="16"/>
  <c r="BI203" i="16"/>
  <c r="BH203" i="16"/>
  <c r="BG203" i="16"/>
  <c r="BF203" i="16"/>
  <c r="AA203" i="16"/>
  <c r="Y203" i="16"/>
  <c r="W203" i="16"/>
  <c r="BK203" i="16"/>
  <c r="N203" i="16"/>
  <c r="BE203" i="16"/>
  <c r="BI202" i="16"/>
  <c r="BH202" i="16"/>
  <c r="BG202" i="16"/>
  <c r="BF202" i="16"/>
  <c r="AA202" i="16"/>
  <c r="Y202" i="16"/>
  <c r="W202" i="16"/>
  <c r="BK202" i="16"/>
  <c r="N202" i="16"/>
  <c r="BE202" i="16"/>
  <c r="BI197" i="16"/>
  <c r="BH197" i="16"/>
  <c r="BG197" i="16"/>
  <c r="BF197" i="16"/>
  <c r="AA197" i="16"/>
  <c r="Y197" i="16"/>
  <c r="W197" i="16"/>
  <c r="BK197" i="16"/>
  <c r="N197" i="16"/>
  <c r="BE197" i="16"/>
  <c r="BI196" i="16"/>
  <c r="BH196" i="16"/>
  <c r="BG196" i="16"/>
  <c r="BF196" i="16"/>
  <c r="AA196" i="16"/>
  <c r="Y196" i="16"/>
  <c r="W196" i="16"/>
  <c r="BK196" i="16"/>
  <c r="N196" i="16"/>
  <c r="BE196" i="16"/>
  <c r="BI191" i="16"/>
  <c r="BH191" i="16"/>
  <c r="BG191" i="16"/>
  <c r="BF191" i="16"/>
  <c r="AA191" i="16"/>
  <c r="Y191" i="16"/>
  <c r="W191" i="16"/>
  <c r="BK191" i="16"/>
  <c r="N191" i="16"/>
  <c r="BE191" i="16"/>
  <c r="BI190" i="16"/>
  <c r="BH190" i="16"/>
  <c r="BG190" i="16"/>
  <c r="BF190" i="16"/>
  <c r="AA190" i="16"/>
  <c r="Y190" i="16"/>
  <c r="W190" i="16"/>
  <c r="BK190" i="16"/>
  <c r="N190" i="16"/>
  <c r="BE190" i="16"/>
  <c r="BI189" i="16"/>
  <c r="BH189" i="16"/>
  <c r="BG189" i="16"/>
  <c r="BF189" i="16"/>
  <c r="AA189" i="16"/>
  <c r="Y189" i="16"/>
  <c r="W189" i="16"/>
  <c r="BK189" i="16"/>
  <c r="N189" i="16"/>
  <c r="BE189" i="16"/>
  <c r="BI182" i="16"/>
  <c r="BH182" i="16"/>
  <c r="BG182" i="16"/>
  <c r="BF182" i="16"/>
  <c r="AA182" i="16"/>
  <c r="Y182" i="16"/>
  <c r="W182" i="16"/>
  <c r="BK182" i="16"/>
  <c r="N182" i="16"/>
  <c r="BE182" i="16"/>
  <c r="BI175" i="16"/>
  <c r="BH175" i="16"/>
  <c r="BG175" i="16"/>
  <c r="BF175" i="16"/>
  <c r="AA175" i="16"/>
  <c r="Y175" i="16"/>
  <c r="W175" i="16"/>
  <c r="BK175" i="16"/>
  <c r="N175" i="16"/>
  <c r="BE175" i="16"/>
  <c r="BI170" i="16"/>
  <c r="BH170" i="16"/>
  <c r="BG170" i="16"/>
  <c r="BF170" i="16"/>
  <c r="AA170" i="16"/>
  <c r="Y170" i="16"/>
  <c r="W170" i="16"/>
  <c r="BK170" i="16"/>
  <c r="N170" i="16"/>
  <c r="BE170" i="16"/>
  <c r="BI165" i="16"/>
  <c r="BH165" i="16"/>
  <c r="BG165" i="16"/>
  <c r="BF165" i="16"/>
  <c r="AA165" i="16"/>
  <c r="Y165" i="16"/>
  <c r="W165" i="16"/>
  <c r="BK165" i="16"/>
  <c r="N165" i="16"/>
  <c r="BE165" i="16"/>
  <c r="BI160" i="16"/>
  <c r="BH160" i="16"/>
  <c r="BG160" i="16"/>
  <c r="BF160" i="16"/>
  <c r="AA160" i="16"/>
  <c r="Y160" i="16"/>
  <c r="W160" i="16"/>
  <c r="BK160" i="16"/>
  <c r="N160" i="16"/>
  <c r="BE160" i="16"/>
  <c r="BI155" i="16"/>
  <c r="BH155" i="16"/>
  <c r="BG155" i="16"/>
  <c r="BF155" i="16"/>
  <c r="AA155" i="16"/>
  <c r="Y155" i="16"/>
  <c r="W155" i="16"/>
  <c r="BK155" i="16"/>
  <c r="N155" i="16"/>
  <c r="BE155" i="16"/>
  <c r="BI150" i="16"/>
  <c r="BH150" i="16"/>
  <c r="BG150" i="16"/>
  <c r="BF150" i="16"/>
  <c r="AA150" i="16"/>
  <c r="Y150" i="16"/>
  <c r="W150" i="16"/>
  <c r="BK150" i="16"/>
  <c r="N150" i="16"/>
  <c r="BE150" i="16"/>
  <c r="BI144" i="16"/>
  <c r="BH144" i="16"/>
  <c r="BG144" i="16"/>
  <c r="BF144" i="16"/>
  <c r="AA144" i="16"/>
  <c r="Y144" i="16"/>
  <c r="W144" i="16"/>
  <c r="BK144" i="16"/>
  <c r="N144" i="16"/>
  <c r="BE144" i="16"/>
  <c r="BI135" i="16"/>
  <c r="BH135" i="16"/>
  <c r="BG135" i="16"/>
  <c r="BF135" i="16"/>
  <c r="AA135" i="16"/>
  <c r="Y135" i="16"/>
  <c r="W135" i="16"/>
  <c r="BK135" i="16"/>
  <c r="N135" i="16"/>
  <c r="BE135" i="16"/>
  <c r="BI129" i="16"/>
  <c r="BH129" i="16"/>
  <c r="BG129" i="16"/>
  <c r="BF129" i="16"/>
  <c r="AA129" i="16"/>
  <c r="Y129" i="16"/>
  <c r="W129" i="16"/>
  <c r="BK129" i="16"/>
  <c r="N129" i="16"/>
  <c r="BE129" i="16"/>
  <c r="BI123" i="16"/>
  <c r="BH123" i="16"/>
  <c r="BG123" i="16"/>
  <c r="BF123" i="16"/>
  <c r="AA123" i="16"/>
  <c r="Y123" i="16"/>
  <c r="W123" i="16"/>
  <c r="BK123" i="16"/>
  <c r="N123" i="16"/>
  <c r="BE123" i="16"/>
  <c r="BI122" i="16"/>
  <c r="BH122" i="16"/>
  <c r="BG122" i="16"/>
  <c r="BF122" i="16"/>
  <c r="AA122" i="16"/>
  <c r="AA121" i="16"/>
  <c r="Y122" i="16"/>
  <c r="W122" i="16"/>
  <c r="W121" i="16"/>
  <c r="BK122" i="16"/>
  <c r="N122" i="16"/>
  <c r="BE122" i="16" s="1"/>
  <c r="M116" i="16"/>
  <c r="M115" i="16"/>
  <c r="F115" i="16"/>
  <c r="F113" i="16"/>
  <c r="F111" i="16"/>
  <c r="M28" i="16"/>
  <c r="AS102" i="1" s="1"/>
  <c r="M84" i="16"/>
  <c r="M83" i="16"/>
  <c r="F83" i="16"/>
  <c r="F81" i="16"/>
  <c r="F79" i="16"/>
  <c r="O15" i="16"/>
  <c r="E15" i="16"/>
  <c r="F116" i="16" s="1"/>
  <c r="F84" i="16"/>
  <c r="O14" i="16"/>
  <c r="O9" i="16"/>
  <c r="M81" i="16" s="1"/>
  <c r="M113" i="16"/>
  <c r="F6" i="16"/>
  <c r="F78" i="16" s="1"/>
  <c r="F110" i="16"/>
  <c r="AY101" i="1"/>
  <c r="AX101" i="1"/>
  <c r="BI396" i="15"/>
  <c r="BH396" i="15"/>
  <c r="BG396" i="15"/>
  <c r="BF396" i="15"/>
  <c r="AA396" i="15"/>
  <c r="AA395" i="15" s="1"/>
  <c r="Y396" i="15"/>
  <c r="Y395" i="15" s="1"/>
  <c r="W396" i="15"/>
  <c r="W395" i="15" s="1"/>
  <c r="BK396" i="15"/>
  <c r="BK395" i="15" s="1"/>
  <c r="N395" i="15" s="1"/>
  <c r="N98" i="15" s="1"/>
  <c r="N396" i="15"/>
  <c r="BE396" i="15"/>
  <c r="BI394" i="15"/>
  <c r="BH394" i="15"/>
  <c r="BG394" i="15"/>
  <c r="BF394" i="15"/>
  <c r="AA394" i="15"/>
  <c r="Y394" i="15"/>
  <c r="W394" i="15"/>
  <c r="BK394" i="15"/>
  <c r="N394" i="15"/>
  <c r="BE394" i="15"/>
  <c r="BI393" i="15"/>
  <c r="BH393" i="15"/>
  <c r="BG393" i="15"/>
  <c r="BF393" i="15"/>
  <c r="AA393" i="15"/>
  <c r="Y393" i="15"/>
  <c r="W393" i="15"/>
  <c r="BK393" i="15"/>
  <c r="N393" i="15"/>
  <c r="BE393" i="15" s="1"/>
  <c r="BI392" i="15"/>
  <c r="BH392" i="15"/>
  <c r="BG392" i="15"/>
  <c r="BF392" i="15"/>
  <c r="AA392" i="15"/>
  <c r="Y392" i="15"/>
  <c r="W392" i="15"/>
  <c r="BK392" i="15"/>
  <c r="N392" i="15"/>
  <c r="BE392" i="15" s="1"/>
  <c r="BI391" i="15"/>
  <c r="BH391" i="15"/>
  <c r="BG391" i="15"/>
  <c r="BF391" i="15"/>
  <c r="AA391" i="15"/>
  <c r="Y391" i="15"/>
  <c r="W391" i="15"/>
  <c r="BK391" i="15"/>
  <c r="N391" i="15"/>
  <c r="BE391" i="15" s="1"/>
  <c r="BI390" i="15"/>
  <c r="BH390" i="15"/>
  <c r="BG390" i="15"/>
  <c r="BF390" i="15"/>
  <c r="AA390" i="15"/>
  <c r="Y390" i="15"/>
  <c r="Y389" i="15" s="1"/>
  <c r="W390" i="15"/>
  <c r="BK390" i="15"/>
  <c r="N390" i="15"/>
  <c r="BE390" i="15" s="1"/>
  <c r="BI384" i="15"/>
  <c r="BH384" i="15"/>
  <c r="BG384" i="15"/>
  <c r="BF384" i="15"/>
  <c r="AA384" i="15"/>
  <c r="Y384" i="15"/>
  <c r="W384" i="15"/>
  <c r="BK384" i="15"/>
  <c r="N384" i="15"/>
  <c r="BE384" i="15"/>
  <c r="BI383" i="15"/>
  <c r="BH383" i="15"/>
  <c r="BG383" i="15"/>
  <c r="BF383" i="15"/>
  <c r="AA383" i="15"/>
  <c r="Y383" i="15"/>
  <c r="W383" i="15"/>
  <c r="BK383" i="15"/>
  <c r="N383" i="15"/>
  <c r="BE383" i="15" s="1"/>
  <c r="BI378" i="15"/>
  <c r="BH378" i="15"/>
  <c r="BG378" i="15"/>
  <c r="BF378" i="15"/>
  <c r="AA378" i="15"/>
  <c r="Y378" i="15"/>
  <c r="W378" i="15"/>
  <c r="BK378" i="15"/>
  <c r="N378" i="15"/>
  <c r="BE378" i="15" s="1"/>
  <c r="BI373" i="15"/>
  <c r="BH373" i="15"/>
  <c r="BG373" i="15"/>
  <c r="BF373" i="15"/>
  <c r="AA373" i="15"/>
  <c r="Y373" i="15"/>
  <c r="W373" i="15"/>
  <c r="BK373" i="15"/>
  <c r="N373" i="15"/>
  <c r="BE373" i="15" s="1"/>
  <c r="BI367" i="15"/>
  <c r="BH367" i="15"/>
  <c r="BG367" i="15"/>
  <c r="BF367" i="15"/>
  <c r="AA367" i="15"/>
  <c r="Y367" i="15"/>
  <c r="W367" i="15"/>
  <c r="BK367" i="15"/>
  <c r="N367" i="15"/>
  <c r="BE367" i="15" s="1"/>
  <c r="BI365" i="15"/>
  <c r="BH365" i="15"/>
  <c r="BG365" i="15"/>
  <c r="BF365" i="15"/>
  <c r="AA365" i="15"/>
  <c r="Y365" i="15"/>
  <c r="W365" i="15"/>
  <c r="BK365" i="15"/>
  <c r="N365" i="15"/>
  <c r="BE365" i="15" s="1"/>
  <c r="BI360" i="15"/>
  <c r="BH360" i="15"/>
  <c r="BG360" i="15"/>
  <c r="BF360" i="15"/>
  <c r="AA360" i="15"/>
  <c r="Y360" i="15"/>
  <c r="W360" i="15"/>
  <c r="BK360" i="15"/>
  <c r="N360" i="15"/>
  <c r="BE360" i="15" s="1"/>
  <c r="BI355" i="15"/>
  <c r="BH355" i="15"/>
  <c r="BG355" i="15"/>
  <c r="BF355" i="15"/>
  <c r="AA355" i="15"/>
  <c r="Y355" i="15"/>
  <c r="W355" i="15"/>
  <c r="BK355" i="15"/>
  <c r="N355" i="15"/>
  <c r="BE355" i="15" s="1"/>
  <c r="BI354" i="15"/>
  <c r="BH354" i="15"/>
  <c r="BG354" i="15"/>
  <c r="BF354" i="15"/>
  <c r="AA354" i="15"/>
  <c r="Y354" i="15"/>
  <c r="W354" i="15"/>
  <c r="BK354" i="15"/>
  <c r="N354" i="15"/>
  <c r="BE354" i="15"/>
  <c r="BI352" i="15"/>
  <c r="BH352" i="15"/>
  <c r="BG352" i="15"/>
  <c r="BF352" i="15"/>
  <c r="AA352" i="15"/>
  <c r="Y352" i="15"/>
  <c r="W352" i="15"/>
  <c r="BK352" i="15"/>
  <c r="N352" i="15"/>
  <c r="BE352" i="15" s="1"/>
  <c r="BI347" i="15"/>
  <c r="BH347" i="15"/>
  <c r="BG347" i="15"/>
  <c r="BF347" i="15"/>
  <c r="AA347" i="15"/>
  <c r="Y347" i="15"/>
  <c r="W347" i="15"/>
  <c r="BK347" i="15"/>
  <c r="N347" i="15"/>
  <c r="BE347" i="15" s="1"/>
  <c r="BI346" i="15"/>
  <c r="BH346" i="15"/>
  <c r="BG346" i="15"/>
  <c r="BF346" i="15"/>
  <c r="AA346" i="15"/>
  <c r="Y346" i="15"/>
  <c r="W346" i="15"/>
  <c r="BK346" i="15"/>
  <c r="N346" i="15"/>
  <c r="BE346" i="15" s="1"/>
  <c r="BI341" i="15"/>
  <c r="BH341" i="15"/>
  <c r="BG341" i="15"/>
  <c r="BF341" i="15"/>
  <c r="AA341" i="15"/>
  <c r="Y341" i="15"/>
  <c r="W341" i="15"/>
  <c r="BK341" i="15"/>
  <c r="N341" i="15"/>
  <c r="BE341" i="15" s="1"/>
  <c r="BI340" i="15"/>
  <c r="BH340" i="15"/>
  <c r="BG340" i="15"/>
  <c r="BF340" i="15"/>
  <c r="AA340" i="15"/>
  <c r="Y340" i="15"/>
  <c r="W340" i="15"/>
  <c r="BK340" i="15"/>
  <c r="N340" i="15"/>
  <c r="BE340" i="15"/>
  <c r="BI334" i="15"/>
  <c r="BH334" i="15"/>
  <c r="BG334" i="15"/>
  <c r="BF334" i="15"/>
  <c r="AA334" i="15"/>
  <c r="Y334" i="15"/>
  <c r="W334" i="15"/>
  <c r="BK334" i="15"/>
  <c r="N334" i="15"/>
  <c r="BE334" i="15" s="1"/>
  <c r="BI333" i="15"/>
  <c r="BH333" i="15"/>
  <c r="BG333" i="15"/>
  <c r="BF333" i="15"/>
  <c r="AA333" i="15"/>
  <c r="Y333" i="15"/>
  <c r="W333" i="15"/>
  <c r="BK333" i="15"/>
  <c r="N333" i="15"/>
  <c r="BE333" i="15" s="1"/>
  <c r="BI332" i="15"/>
  <c r="BH332" i="15"/>
  <c r="BG332" i="15"/>
  <c r="BF332" i="15"/>
  <c r="AA332" i="15"/>
  <c r="Y332" i="15"/>
  <c r="W332" i="15"/>
  <c r="BK332" i="15"/>
  <c r="N332" i="15"/>
  <c r="BE332" i="15" s="1"/>
  <c r="BI327" i="15"/>
  <c r="BH327" i="15"/>
  <c r="BG327" i="15"/>
  <c r="BF327" i="15"/>
  <c r="AA327" i="15"/>
  <c r="Y327" i="15"/>
  <c r="W327" i="15"/>
  <c r="BK327" i="15"/>
  <c r="N327" i="15"/>
  <c r="BE327" i="15" s="1"/>
  <c r="BI322" i="15"/>
  <c r="BH322" i="15"/>
  <c r="BG322" i="15"/>
  <c r="BF322" i="15"/>
  <c r="AA322" i="15"/>
  <c r="AA320" i="15" s="1"/>
  <c r="Y322" i="15"/>
  <c r="W322" i="15"/>
  <c r="BK322" i="15"/>
  <c r="N322" i="15"/>
  <c r="BE322" i="15" s="1"/>
  <c r="BI321" i="15"/>
  <c r="BH321" i="15"/>
  <c r="BG321" i="15"/>
  <c r="BF321" i="15"/>
  <c r="AA321" i="15"/>
  <c r="Y321" i="15"/>
  <c r="Y320" i="15" s="1"/>
  <c r="W321" i="15"/>
  <c r="BK321" i="15"/>
  <c r="N321" i="15"/>
  <c r="BE321" i="15" s="1"/>
  <c r="BI315" i="15"/>
  <c r="BH315" i="15"/>
  <c r="BG315" i="15"/>
  <c r="BF315" i="15"/>
  <c r="AA315" i="15"/>
  <c r="Y315" i="15"/>
  <c r="W315" i="15"/>
  <c r="BK315" i="15"/>
  <c r="N315" i="15"/>
  <c r="BE315" i="15"/>
  <c r="BI312" i="15"/>
  <c r="BH312" i="15"/>
  <c r="BG312" i="15"/>
  <c r="BF312" i="15"/>
  <c r="AA312" i="15"/>
  <c r="Y312" i="15"/>
  <c r="W312" i="15"/>
  <c r="BK312" i="15"/>
  <c r="N312" i="15"/>
  <c r="BE312" i="15" s="1"/>
  <c r="BI311" i="15"/>
  <c r="BH311" i="15"/>
  <c r="BG311" i="15"/>
  <c r="BF311" i="15"/>
  <c r="AA311" i="15"/>
  <c r="Y311" i="15"/>
  <c r="W311" i="15"/>
  <c r="BK311" i="15"/>
  <c r="N311" i="15"/>
  <c r="BE311" i="15" s="1"/>
  <c r="BI308" i="15"/>
  <c r="BH308" i="15"/>
  <c r="BG308" i="15"/>
  <c r="BF308" i="15"/>
  <c r="AA308" i="15"/>
  <c r="Y308" i="15"/>
  <c r="W308" i="15"/>
  <c r="BK308" i="15"/>
  <c r="N308" i="15"/>
  <c r="BE308" i="15" s="1"/>
  <c r="BI305" i="15"/>
  <c r="BH305" i="15"/>
  <c r="BG305" i="15"/>
  <c r="BF305" i="15"/>
  <c r="AA305" i="15"/>
  <c r="Y305" i="15"/>
  <c r="W305" i="15"/>
  <c r="BK305" i="15"/>
  <c r="N305" i="15"/>
  <c r="BE305" i="15"/>
  <c r="BI304" i="15"/>
  <c r="BH304" i="15"/>
  <c r="BG304" i="15"/>
  <c r="BF304" i="15"/>
  <c r="AA304" i="15"/>
  <c r="Y304" i="15"/>
  <c r="W304" i="15"/>
  <c r="BK304" i="15"/>
  <c r="N304" i="15"/>
  <c r="BE304" i="15" s="1"/>
  <c r="BI301" i="15"/>
  <c r="BH301" i="15"/>
  <c r="BG301" i="15"/>
  <c r="BF301" i="15"/>
  <c r="AA301" i="15"/>
  <c r="Y301" i="15"/>
  <c r="W301" i="15"/>
  <c r="BK301" i="15"/>
  <c r="N301" i="15"/>
  <c r="BE301" i="15" s="1"/>
  <c r="BI300" i="15"/>
  <c r="BH300" i="15"/>
  <c r="BG300" i="15"/>
  <c r="BF300" i="15"/>
  <c r="AA300" i="15"/>
  <c r="Y300" i="15"/>
  <c r="W300" i="15"/>
  <c r="BK300" i="15"/>
  <c r="N300" i="15"/>
  <c r="BE300" i="15" s="1"/>
  <c r="BI299" i="15"/>
  <c r="BH299" i="15"/>
  <c r="BG299" i="15"/>
  <c r="BF299" i="15"/>
  <c r="AA299" i="15"/>
  <c r="Y299" i="15"/>
  <c r="W299" i="15"/>
  <c r="BK299" i="15"/>
  <c r="N299" i="15"/>
  <c r="BE299" i="15"/>
  <c r="BI297" i="15"/>
  <c r="BH297" i="15"/>
  <c r="BG297" i="15"/>
  <c r="BF297" i="15"/>
  <c r="AA297" i="15"/>
  <c r="Y297" i="15"/>
  <c r="W297" i="15"/>
  <c r="BK297" i="15"/>
  <c r="N297" i="15"/>
  <c r="BE297" i="15" s="1"/>
  <c r="BI296" i="15"/>
  <c r="BH296" i="15"/>
  <c r="BG296" i="15"/>
  <c r="BF296" i="15"/>
  <c r="AA296" i="15"/>
  <c r="Y296" i="15"/>
  <c r="W296" i="15"/>
  <c r="BK296" i="15"/>
  <c r="N296" i="15"/>
  <c r="BE296" i="15" s="1"/>
  <c r="BI290" i="15"/>
  <c r="BH290" i="15"/>
  <c r="BG290" i="15"/>
  <c r="BF290" i="15"/>
  <c r="AA290" i="15"/>
  <c r="Y290" i="15"/>
  <c r="W290" i="15"/>
  <c r="BK290" i="15"/>
  <c r="N290" i="15"/>
  <c r="BE290" i="15" s="1"/>
  <c r="BI284" i="15"/>
  <c r="BH284" i="15"/>
  <c r="BG284" i="15"/>
  <c r="BF284" i="15"/>
  <c r="AA284" i="15"/>
  <c r="Y284" i="15"/>
  <c r="W284" i="15"/>
  <c r="BK284" i="15"/>
  <c r="N284" i="15"/>
  <c r="BE284" i="15"/>
  <c r="BI278" i="15"/>
  <c r="BH278" i="15"/>
  <c r="BG278" i="15"/>
  <c r="BF278" i="15"/>
  <c r="AA278" i="15"/>
  <c r="Y278" i="15"/>
  <c r="W278" i="15"/>
  <c r="BK278" i="15"/>
  <c r="N278" i="15"/>
  <c r="BE278" i="15" s="1"/>
  <c r="BI269" i="15"/>
  <c r="BH269" i="15"/>
  <c r="BG269" i="15"/>
  <c r="BF269" i="15"/>
  <c r="AA269" i="15"/>
  <c r="Y269" i="15"/>
  <c r="W269" i="15"/>
  <c r="BK269" i="15"/>
  <c r="N269" i="15"/>
  <c r="BE269" i="15" s="1"/>
  <c r="BI267" i="15"/>
  <c r="BH267" i="15"/>
  <c r="BG267" i="15"/>
  <c r="BF267" i="15"/>
  <c r="AA267" i="15"/>
  <c r="Y267" i="15"/>
  <c r="W267" i="15"/>
  <c r="BK267" i="15"/>
  <c r="N267" i="15"/>
  <c r="BE267" i="15" s="1"/>
  <c r="BI265" i="15"/>
  <c r="BH265" i="15"/>
  <c r="BG265" i="15"/>
  <c r="BF265" i="15"/>
  <c r="AA265" i="15"/>
  <c r="Y265" i="15"/>
  <c r="W265" i="15"/>
  <c r="BK265" i="15"/>
  <c r="N265" i="15"/>
  <c r="BE265" i="15" s="1"/>
  <c r="BI259" i="15"/>
  <c r="BH259" i="15"/>
  <c r="BG259" i="15"/>
  <c r="BF259" i="15"/>
  <c r="AA259" i="15"/>
  <c r="AA258" i="15"/>
  <c r="Y259" i="15"/>
  <c r="Y258" i="15" s="1"/>
  <c r="W259" i="15"/>
  <c r="W258" i="15"/>
  <c r="BK259" i="15"/>
  <c r="BK258" i="15" s="1"/>
  <c r="N258" i="15" s="1"/>
  <c r="N93" i="15" s="1"/>
  <c r="N259" i="15"/>
  <c r="BE259" i="15" s="1"/>
  <c r="BI252" i="15"/>
  <c r="BH252" i="15"/>
  <c r="BG252" i="15"/>
  <c r="BF252" i="15"/>
  <c r="AA252" i="15"/>
  <c r="AA251" i="15"/>
  <c r="Y252" i="15"/>
  <c r="Y251" i="15" s="1"/>
  <c r="W252" i="15"/>
  <c r="W251" i="15"/>
  <c r="BK252" i="15"/>
  <c r="BK251" i="15" s="1"/>
  <c r="N251" i="15"/>
  <c r="N92" i="15" s="1"/>
  <c r="N252" i="15"/>
  <c r="BE252" i="15" s="1"/>
  <c r="BI246" i="15"/>
  <c r="BH246" i="15"/>
  <c r="BG246" i="15"/>
  <c r="BF246" i="15"/>
  <c r="AA246" i="15"/>
  <c r="Y246" i="15"/>
  <c r="W246" i="15"/>
  <c r="BK246" i="15"/>
  <c r="N246" i="15"/>
  <c r="BE246" i="15" s="1"/>
  <c r="BI245" i="15"/>
  <c r="BH245" i="15"/>
  <c r="BG245" i="15"/>
  <c r="BF245" i="15"/>
  <c r="AA245" i="15"/>
  <c r="Y245" i="15"/>
  <c r="W245" i="15"/>
  <c r="BK245" i="15"/>
  <c r="N245" i="15"/>
  <c r="BE245" i="15" s="1"/>
  <c r="BI243" i="15"/>
  <c r="BH243" i="15"/>
  <c r="BG243" i="15"/>
  <c r="BF243" i="15"/>
  <c r="AA243" i="15"/>
  <c r="Y243" i="15"/>
  <c r="Y242" i="15" s="1"/>
  <c r="W243" i="15"/>
  <c r="W242" i="15" s="1"/>
  <c r="BK243" i="15"/>
  <c r="N243" i="15"/>
  <c r="BE243" i="15"/>
  <c r="BI241" i="15"/>
  <c r="BH241" i="15"/>
  <c r="BG241" i="15"/>
  <c r="BF241" i="15"/>
  <c r="AA241" i="15"/>
  <c r="Y241" i="15"/>
  <c r="W241" i="15"/>
  <c r="BK241" i="15"/>
  <c r="N241" i="15"/>
  <c r="BE241" i="15"/>
  <c r="BI240" i="15"/>
  <c r="BH240" i="15"/>
  <c r="BG240" i="15"/>
  <c r="BF240" i="15"/>
  <c r="AA240" i="15"/>
  <c r="Y240" i="15"/>
  <c r="W240" i="15"/>
  <c r="BK240" i="15"/>
  <c r="N240" i="15"/>
  <c r="BE240" i="15" s="1"/>
  <c r="BI238" i="15"/>
  <c r="BH238" i="15"/>
  <c r="BG238" i="15"/>
  <c r="BF238" i="15"/>
  <c r="AA238" i="15"/>
  <c r="Y238" i="15"/>
  <c r="W238" i="15"/>
  <c r="BK238" i="15"/>
  <c r="N238" i="15"/>
  <c r="BE238" i="15" s="1"/>
  <c r="BI233" i="15"/>
  <c r="BH233" i="15"/>
  <c r="BG233" i="15"/>
  <c r="BF233" i="15"/>
  <c r="AA233" i="15"/>
  <c r="Y233" i="15"/>
  <c r="W233" i="15"/>
  <c r="BK233" i="15"/>
  <c r="N233" i="15"/>
  <c r="BE233" i="15" s="1"/>
  <c r="BI232" i="15"/>
  <c r="BH232" i="15"/>
  <c r="BG232" i="15"/>
  <c r="BF232" i="15"/>
  <c r="AA232" i="15"/>
  <c r="Y232" i="15"/>
  <c r="W232" i="15"/>
  <c r="BK232" i="15"/>
  <c r="N232" i="15"/>
  <c r="BE232" i="15"/>
  <c r="BI230" i="15"/>
  <c r="BH230" i="15"/>
  <c r="BG230" i="15"/>
  <c r="BF230" i="15"/>
  <c r="AA230" i="15"/>
  <c r="Y230" i="15"/>
  <c r="W230" i="15"/>
  <c r="BK230" i="15"/>
  <c r="N230" i="15"/>
  <c r="BE230" i="15" s="1"/>
  <c r="BI223" i="15"/>
  <c r="BH223" i="15"/>
  <c r="BG223" i="15"/>
  <c r="BF223" i="15"/>
  <c r="AA223" i="15"/>
  <c r="Y223" i="15"/>
  <c r="W223" i="15"/>
  <c r="BK223" i="15"/>
  <c r="N223" i="15"/>
  <c r="BE223" i="15" s="1"/>
  <c r="BI217" i="15"/>
  <c r="BH217" i="15"/>
  <c r="BG217" i="15"/>
  <c r="BF217" i="15"/>
  <c r="AA217" i="15"/>
  <c r="Y217" i="15"/>
  <c r="W217" i="15"/>
  <c r="BK217" i="15"/>
  <c r="N217" i="15"/>
  <c r="BE217" i="15" s="1"/>
  <c r="BI215" i="15"/>
  <c r="BH215" i="15"/>
  <c r="BG215" i="15"/>
  <c r="BF215" i="15"/>
  <c r="AA215" i="15"/>
  <c r="Y215" i="15"/>
  <c r="W215" i="15"/>
  <c r="BK215" i="15"/>
  <c r="N215" i="15"/>
  <c r="BE215" i="15"/>
  <c r="BI210" i="15"/>
  <c r="BH210" i="15"/>
  <c r="BG210" i="15"/>
  <c r="BF210" i="15"/>
  <c r="AA210" i="15"/>
  <c r="Y210" i="15"/>
  <c r="W210" i="15"/>
  <c r="BK210" i="15"/>
  <c r="N210" i="15"/>
  <c r="BE210" i="15" s="1"/>
  <c r="BI208" i="15"/>
  <c r="BH208" i="15"/>
  <c r="BG208" i="15"/>
  <c r="BF208" i="15"/>
  <c r="AA208" i="15"/>
  <c r="Y208" i="15"/>
  <c r="W208" i="15"/>
  <c r="BK208" i="15"/>
  <c r="N208" i="15"/>
  <c r="BE208" i="15"/>
  <c r="BI206" i="15"/>
  <c r="BH206" i="15"/>
  <c r="BG206" i="15"/>
  <c r="BF206" i="15"/>
  <c r="AA206" i="15"/>
  <c r="Y206" i="15"/>
  <c r="W206" i="15"/>
  <c r="BK206" i="15"/>
  <c r="N206" i="15"/>
  <c r="BE206" i="15" s="1"/>
  <c r="BI205" i="15"/>
  <c r="BH205" i="15"/>
  <c r="BG205" i="15"/>
  <c r="BF205" i="15"/>
  <c r="AA205" i="15"/>
  <c r="Y205" i="15"/>
  <c r="W205" i="15"/>
  <c r="BK205" i="15"/>
  <c r="N205" i="15"/>
  <c r="BE205" i="15"/>
  <c r="BI201" i="15"/>
  <c r="BH201" i="15"/>
  <c r="BG201" i="15"/>
  <c r="BF201" i="15"/>
  <c r="AA201" i="15"/>
  <c r="Y201" i="15"/>
  <c r="W201" i="15"/>
  <c r="BK201" i="15"/>
  <c r="N201" i="15"/>
  <c r="BE201" i="15" s="1"/>
  <c r="BI200" i="15"/>
  <c r="BH200" i="15"/>
  <c r="BG200" i="15"/>
  <c r="BF200" i="15"/>
  <c r="AA200" i="15"/>
  <c r="Y200" i="15"/>
  <c r="W200" i="15"/>
  <c r="BK200" i="15"/>
  <c r="N200" i="15"/>
  <c r="BE200" i="15"/>
  <c r="BI195" i="15"/>
  <c r="BH195" i="15"/>
  <c r="BG195" i="15"/>
  <c r="BF195" i="15"/>
  <c r="AA195" i="15"/>
  <c r="Y195" i="15"/>
  <c r="W195" i="15"/>
  <c r="BK195" i="15"/>
  <c r="N195" i="15"/>
  <c r="BE195" i="15" s="1"/>
  <c r="BI194" i="15"/>
  <c r="BH194" i="15"/>
  <c r="BG194" i="15"/>
  <c r="BF194" i="15"/>
  <c r="AA194" i="15"/>
  <c r="Y194" i="15"/>
  <c r="W194" i="15"/>
  <c r="BK194" i="15"/>
  <c r="N194" i="15"/>
  <c r="BE194" i="15"/>
  <c r="BI189" i="15"/>
  <c r="BH189" i="15"/>
  <c r="BG189" i="15"/>
  <c r="BF189" i="15"/>
  <c r="AA189" i="15"/>
  <c r="Y189" i="15"/>
  <c r="W189" i="15"/>
  <c r="BK189" i="15"/>
  <c r="N189" i="15"/>
  <c r="BE189" i="15" s="1"/>
  <c r="BI188" i="15"/>
  <c r="BH188" i="15"/>
  <c r="BG188" i="15"/>
  <c r="BF188" i="15"/>
  <c r="AA188" i="15"/>
  <c r="Y188" i="15"/>
  <c r="W188" i="15"/>
  <c r="BK188" i="15"/>
  <c r="N188" i="15"/>
  <c r="BE188" i="15" s="1"/>
  <c r="BI183" i="15"/>
  <c r="BH183" i="15"/>
  <c r="BG183" i="15"/>
  <c r="BF183" i="15"/>
  <c r="AA183" i="15"/>
  <c r="Y183" i="15"/>
  <c r="W183" i="15"/>
  <c r="BK183" i="15"/>
  <c r="N183" i="15"/>
  <c r="BE183" i="15" s="1"/>
  <c r="BI182" i="15"/>
  <c r="BH182" i="15"/>
  <c r="BG182" i="15"/>
  <c r="BF182" i="15"/>
  <c r="AA182" i="15"/>
  <c r="Y182" i="15"/>
  <c r="W182" i="15"/>
  <c r="BK182" i="15"/>
  <c r="N182" i="15"/>
  <c r="BE182" i="15"/>
  <c r="BI181" i="15"/>
  <c r="BH181" i="15"/>
  <c r="BG181" i="15"/>
  <c r="BF181" i="15"/>
  <c r="AA181" i="15"/>
  <c r="Y181" i="15"/>
  <c r="W181" i="15"/>
  <c r="BK181" i="15"/>
  <c r="N181" i="15"/>
  <c r="BE181" i="15" s="1"/>
  <c r="BI174" i="15"/>
  <c r="BH174" i="15"/>
  <c r="BG174" i="15"/>
  <c r="BF174" i="15"/>
  <c r="AA174" i="15"/>
  <c r="Y174" i="15"/>
  <c r="W174" i="15"/>
  <c r="BK174" i="15"/>
  <c r="N174" i="15"/>
  <c r="BE174" i="15" s="1"/>
  <c r="BI167" i="15"/>
  <c r="BH167" i="15"/>
  <c r="BG167" i="15"/>
  <c r="BF167" i="15"/>
  <c r="AA167" i="15"/>
  <c r="Y167" i="15"/>
  <c r="W167" i="15"/>
  <c r="BK167" i="15"/>
  <c r="N167" i="15"/>
  <c r="BE167" i="15" s="1"/>
  <c r="BI162" i="15"/>
  <c r="BH162" i="15"/>
  <c r="BG162" i="15"/>
  <c r="BF162" i="15"/>
  <c r="AA162" i="15"/>
  <c r="Y162" i="15"/>
  <c r="W162" i="15"/>
  <c r="BK162" i="15"/>
  <c r="N162" i="15"/>
  <c r="BE162" i="15"/>
  <c r="BI157" i="15"/>
  <c r="BH157" i="15"/>
  <c r="BG157" i="15"/>
  <c r="BF157" i="15"/>
  <c r="AA157" i="15"/>
  <c r="Y157" i="15"/>
  <c r="W157" i="15"/>
  <c r="BK157" i="15"/>
  <c r="N157" i="15"/>
  <c r="BE157" i="15" s="1"/>
  <c r="BI152" i="15"/>
  <c r="BH152" i="15"/>
  <c r="BG152" i="15"/>
  <c r="BF152" i="15"/>
  <c r="AA152" i="15"/>
  <c r="Y152" i="15"/>
  <c r="W152" i="15"/>
  <c r="BK152" i="15"/>
  <c r="N152" i="15"/>
  <c r="BE152" i="15"/>
  <c r="BI147" i="15"/>
  <c r="BH147" i="15"/>
  <c r="BG147" i="15"/>
  <c r="BF147" i="15"/>
  <c r="AA147" i="15"/>
  <c r="Y147" i="15"/>
  <c r="W147" i="15"/>
  <c r="BK147" i="15"/>
  <c r="N147" i="15"/>
  <c r="BE147" i="15" s="1"/>
  <c r="BI138" i="15"/>
  <c r="BH138" i="15"/>
  <c r="BG138" i="15"/>
  <c r="BF138" i="15"/>
  <c r="AA138" i="15"/>
  <c r="Y138" i="15"/>
  <c r="W138" i="15"/>
  <c r="BK138" i="15"/>
  <c r="N138" i="15"/>
  <c r="BE138" i="15"/>
  <c r="BI132" i="15"/>
  <c r="BH132" i="15"/>
  <c r="BG132" i="15"/>
  <c r="BF132" i="15"/>
  <c r="AA132" i="15"/>
  <c r="Y132" i="15"/>
  <c r="W132" i="15"/>
  <c r="BK132" i="15"/>
  <c r="N132" i="15"/>
  <c r="BE132" i="15" s="1"/>
  <c r="BI123" i="15"/>
  <c r="BH123" i="15"/>
  <c r="BG123" i="15"/>
  <c r="BF123" i="15"/>
  <c r="AA123" i="15"/>
  <c r="Y123" i="15"/>
  <c r="Y121" i="15" s="1"/>
  <c r="W123" i="15"/>
  <c r="W121" i="15" s="1"/>
  <c r="BK123" i="15"/>
  <c r="N123" i="15"/>
  <c r="BE123" i="15"/>
  <c r="BI122" i="15"/>
  <c r="BH122" i="15"/>
  <c r="BG122" i="15"/>
  <c r="BF122" i="15"/>
  <c r="AA122" i="15"/>
  <c r="Y122" i="15"/>
  <c r="W122" i="15"/>
  <c r="BK122" i="15"/>
  <c r="N122" i="15"/>
  <c r="BE122" i="15"/>
  <c r="M116" i="15"/>
  <c r="M115" i="15"/>
  <c r="F115" i="15"/>
  <c r="F113" i="15"/>
  <c r="F111" i="15"/>
  <c r="M28" i="15"/>
  <c r="AS101" i="1" s="1"/>
  <c r="M84" i="15"/>
  <c r="M83" i="15"/>
  <c r="F83" i="15"/>
  <c r="F81" i="15"/>
  <c r="F79" i="15"/>
  <c r="O15" i="15"/>
  <c r="E15" i="15"/>
  <c r="F116" i="15" s="1"/>
  <c r="O14" i="15"/>
  <c r="O9" i="15"/>
  <c r="M81" i="15" s="1"/>
  <c r="M113" i="15"/>
  <c r="F6" i="15"/>
  <c r="AY100" i="1"/>
  <c r="AX100" i="1"/>
  <c r="BI403" i="14"/>
  <c r="BH403" i="14"/>
  <c r="BG403" i="14"/>
  <c r="BF403" i="14"/>
  <c r="AA403" i="14"/>
  <c r="AA402" i="14" s="1"/>
  <c r="Y403" i="14"/>
  <c r="Y402" i="14"/>
  <c r="W403" i="14"/>
  <c r="W402" i="14"/>
  <c r="BK403" i="14"/>
  <c r="BK402" i="14"/>
  <c r="N402" i="14" s="1"/>
  <c r="N98" i="14" s="1"/>
  <c r="N403" i="14"/>
  <c r="BE403" i="14"/>
  <c r="BI401" i="14"/>
  <c r="BH401" i="14"/>
  <c r="BG401" i="14"/>
  <c r="BF401" i="14"/>
  <c r="AA401" i="14"/>
  <c r="Y401" i="14"/>
  <c r="W401" i="14"/>
  <c r="BK401" i="14"/>
  <c r="N401" i="14"/>
  <c r="BE401" i="14" s="1"/>
  <c r="BI400" i="14"/>
  <c r="BH400" i="14"/>
  <c r="BG400" i="14"/>
  <c r="BF400" i="14"/>
  <c r="AA400" i="14"/>
  <c r="Y400" i="14"/>
  <c r="W400" i="14"/>
  <c r="BK400" i="14"/>
  <c r="N400" i="14"/>
  <c r="BE400" i="14" s="1"/>
  <c r="BI399" i="14"/>
  <c r="BH399" i="14"/>
  <c r="BG399" i="14"/>
  <c r="BF399" i="14"/>
  <c r="AA399" i="14"/>
  <c r="Y399" i="14"/>
  <c r="W399" i="14"/>
  <c r="BK399" i="14"/>
  <c r="N399" i="14"/>
  <c r="BE399" i="14"/>
  <c r="BI398" i="14"/>
  <c r="BH398" i="14"/>
  <c r="BG398" i="14"/>
  <c r="BF398" i="14"/>
  <c r="AA398" i="14"/>
  <c r="Y398" i="14"/>
  <c r="W398" i="14"/>
  <c r="BK398" i="14"/>
  <c r="N398" i="14"/>
  <c r="BE398" i="14"/>
  <c r="BI397" i="14"/>
  <c r="BH397" i="14"/>
  <c r="BG397" i="14"/>
  <c r="BF397" i="14"/>
  <c r="AA397" i="14"/>
  <c r="AA396" i="14"/>
  <c r="Y397" i="14"/>
  <c r="W397" i="14"/>
  <c r="W396" i="14"/>
  <c r="BK397" i="14"/>
  <c r="N397" i="14"/>
  <c r="BE397" i="14" s="1"/>
  <c r="BI391" i="14"/>
  <c r="BH391" i="14"/>
  <c r="BG391" i="14"/>
  <c r="BF391" i="14"/>
  <c r="AA391" i="14"/>
  <c r="Y391" i="14"/>
  <c r="W391" i="14"/>
  <c r="BK391" i="14"/>
  <c r="N391" i="14"/>
  <c r="BE391" i="14"/>
  <c r="BI385" i="14"/>
  <c r="BH385" i="14"/>
  <c r="BG385" i="14"/>
  <c r="BF385" i="14"/>
  <c r="AA385" i="14"/>
  <c r="Y385" i="14"/>
  <c r="W385" i="14"/>
  <c r="BK385" i="14"/>
  <c r="N385" i="14"/>
  <c r="BE385" i="14"/>
  <c r="BI383" i="14"/>
  <c r="BH383" i="14"/>
  <c r="BG383" i="14"/>
  <c r="BF383" i="14"/>
  <c r="AA383" i="14"/>
  <c r="Y383" i="14"/>
  <c r="W383" i="14"/>
  <c r="BK383" i="14"/>
  <c r="N383" i="14"/>
  <c r="BE383" i="14"/>
  <c r="BI378" i="14"/>
  <c r="BH378" i="14"/>
  <c r="BG378" i="14"/>
  <c r="BF378" i="14"/>
  <c r="AA378" i="14"/>
  <c r="Y378" i="14"/>
  <c r="W378" i="14"/>
  <c r="BK378" i="14"/>
  <c r="N378" i="14"/>
  <c r="BE378" i="14"/>
  <c r="BI373" i="14"/>
  <c r="BH373" i="14"/>
  <c r="BG373" i="14"/>
  <c r="BF373" i="14"/>
  <c r="AA373" i="14"/>
  <c r="Y373" i="14"/>
  <c r="W373" i="14"/>
  <c r="BK373" i="14"/>
  <c r="N373" i="14"/>
  <c r="BE373" i="14"/>
  <c r="BI372" i="14"/>
  <c r="BH372" i="14"/>
  <c r="BG372" i="14"/>
  <c r="BF372" i="14"/>
  <c r="AA372" i="14"/>
  <c r="Y372" i="14"/>
  <c r="W372" i="14"/>
  <c r="BK372" i="14"/>
  <c r="N372" i="14"/>
  <c r="BE372" i="14"/>
  <c r="BI370" i="14"/>
  <c r="BH370" i="14"/>
  <c r="BG370" i="14"/>
  <c r="BF370" i="14"/>
  <c r="AA370" i="14"/>
  <c r="Y370" i="14"/>
  <c r="W370" i="14"/>
  <c r="BK370" i="14"/>
  <c r="N370" i="14"/>
  <c r="BE370" i="14"/>
  <c r="BI365" i="14"/>
  <c r="BH365" i="14"/>
  <c r="BG365" i="14"/>
  <c r="BF365" i="14"/>
  <c r="AA365" i="14"/>
  <c r="Y365" i="14"/>
  <c r="W365" i="14"/>
  <c r="BK365" i="14"/>
  <c r="N365" i="14"/>
  <c r="BE365" i="14"/>
  <c r="BI364" i="14"/>
  <c r="BH364" i="14"/>
  <c r="BG364" i="14"/>
  <c r="BF364" i="14"/>
  <c r="AA364" i="14"/>
  <c r="Y364" i="14"/>
  <c r="W364" i="14"/>
  <c r="BK364" i="14"/>
  <c r="N364" i="14"/>
  <c r="BE364" i="14"/>
  <c r="BI361" i="14"/>
  <c r="BH361" i="14"/>
  <c r="BG361" i="14"/>
  <c r="BF361" i="14"/>
  <c r="AA361" i="14"/>
  <c r="Y361" i="14"/>
  <c r="W361" i="14"/>
  <c r="BK361" i="14"/>
  <c r="N361" i="14"/>
  <c r="BE361" i="14"/>
  <c r="BI360" i="14"/>
  <c r="BH360" i="14"/>
  <c r="BG360" i="14"/>
  <c r="BF360" i="14"/>
  <c r="AA360" i="14"/>
  <c r="AA359" i="14"/>
  <c r="Y360" i="14"/>
  <c r="Y359" i="14"/>
  <c r="W360" i="14"/>
  <c r="BK360" i="14"/>
  <c r="N360" i="14"/>
  <c r="BE360" i="14" s="1"/>
  <c r="BI354" i="14"/>
  <c r="BH354" i="14"/>
  <c r="BG354" i="14"/>
  <c r="BF354" i="14"/>
  <c r="AA354" i="14"/>
  <c r="Y354" i="14"/>
  <c r="W354" i="14"/>
  <c r="BK354" i="14"/>
  <c r="N354" i="14"/>
  <c r="BE354" i="14" s="1"/>
  <c r="BI351" i="14"/>
  <c r="BH351" i="14"/>
  <c r="BG351" i="14"/>
  <c r="BF351" i="14"/>
  <c r="AA351" i="14"/>
  <c r="Y351" i="14"/>
  <c r="W351" i="14"/>
  <c r="BK351" i="14"/>
  <c r="N351" i="14"/>
  <c r="BE351" i="14"/>
  <c r="BI348" i="14"/>
  <c r="BH348" i="14"/>
  <c r="BG348" i="14"/>
  <c r="BF348" i="14"/>
  <c r="AA348" i="14"/>
  <c r="Y348" i="14"/>
  <c r="W348" i="14"/>
  <c r="BK348" i="14"/>
  <c r="N348" i="14"/>
  <c r="BE348" i="14"/>
  <c r="BI345" i="14"/>
  <c r="BH345" i="14"/>
  <c r="BG345" i="14"/>
  <c r="BF345" i="14"/>
  <c r="AA345" i="14"/>
  <c r="Y345" i="14"/>
  <c r="W345" i="14"/>
  <c r="BK345" i="14"/>
  <c r="N345" i="14"/>
  <c r="BE345" i="14" s="1"/>
  <c r="BI342" i="14"/>
  <c r="BH342" i="14"/>
  <c r="BG342" i="14"/>
  <c r="BF342" i="14"/>
  <c r="AA342" i="14"/>
  <c r="Y342" i="14"/>
  <c r="W342" i="14"/>
  <c r="BK342" i="14"/>
  <c r="N342" i="14"/>
  <c r="BE342" i="14"/>
  <c r="BI339" i="14"/>
  <c r="BH339" i="14"/>
  <c r="BG339" i="14"/>
  <c r="BF339" i="14"/>
  <c r="AA339" i="14"/>
  <c r="Y339" i="14"/>
  <c r="W339" i="14"/>
  <c r="BK339" i="14"/>
  <c r="N339" i="14"/>
  <c r="BE339" i="14"/>
  <c r="BI336" i="14"/>
  <c r="BH336" i="14"/>
  <c r="BG336" i="14"/>
  <c r="BF336" i="14"/>
  <c r="AA336" i="14"/>
  <c r="Y336" i="14"/>
  <c r="W336" i="14"/>
  <c r="BK336" i="14"/>
  <c r="N336" i="14"/>
  <c r="BE336" i="14"/>
  <c r="BI333" i="14"/>
  <c r="BH333" i="14"/>
  <c r="BG333" i="14"/>
  <c r="BF333" i="14"/>
  <c r="AA333" i="14"/>
  <c r="Y333" i="14"/>
  <c r="W333" i="14"/>
  <c r="BK333" i="14"/>
  <c r="N333" i="14"/>
  <c r="BE333" i="14" s="1"/>
  <c r="BI332" i="14"/>
  <c r="BH332" i="14"/>
  <c r="BG332" i="14"/>
  <c r="BF332" i="14"/>
  <c r="AA332" i="14"/>
  <c r="Y332" i="14"/>
  <c r="W332" i="14"/>
  <c r="W325" i="14" s="1"/>
  <c r="BK332" i="14"/>
  <c r="N332" i="14"/>
  <c r="BE332" i="14" s="1"/>
  <c r="BI327" i="14"/>
  <c r="BH327" i="14"/>
  <c r="BG327" i="14"/>
  <c r="BF327" i="14"/>
  <c r="AA327" i="14"/>
  <c r="Y327" i="14"/>
  <c r="W327" i="14"/>
  <c r="BK327" i="14"/>
  <c r="N327" i="14"/>
  <c r="BE327" i="14" s="1"/>
  <c r="BI326" i="14"/>
  <c r="BH326" i="14"/>
  <c r="BG326" i="14"/>
  <c r="BF326" i="14"/>
  <c r="AA326" i="14"/>
  <c r="AA325" i="14"/>
  <c r="Y326" i="14"/>
  <c r="W326" i="14"/>
  <c r="BK326" i="14"/>
  <c r="N326" i="14"/>
  <c r="BE326" i="14" s="1"/>
  <c r="BI320" i="14"/>
  <c r="BH320" i="14"/>
  <c r="BG320" i="14"/>
  <c r="BF320" i="14"/>
  <c r="AA320" i="14"/>
  <c r="Y320" i="14"/>
  <c r="W320" i="14"/>
  <c r="BK320" i="14"/>
  <c r="N320" i="14"/>
  <c r="BE320" i="14"/>
  <c r="BI317" i="14"/>
  <c r="BH317" i="14"/>
  <c r="BG317" i="14"/>
  <c r="BF317" i="14"/>
  <c r="AA317" i="14"/>
  <c r="Y317" i="14"/>
  <c r="W317" i="14"/>
  <c r="BK317" i="14"/>
  <c r="N317" i="14"/>
  <c r="BE317" i="14" s="1"/>
  <c r="BI316" i="14"/>
  <c r="BH316" i="14"/>
  <c r="BG316" i="14"/>
  <c r="BF316" i="14"/>
  <c r="AA316" i="14"/>
  <c r="Y316" i="14"/>
  <c r="W316" i="14"/>
  <c r="BK316" i="14"/>
  <c r="N316" i="14"/>
  <c r="BE316" i="14" s="1"/>
  <c r="BI313" i="14"/>
  <c r="BH313" i="14"/>
  <c r="BG313" i="14"/>
  <c r="BF313" i="14"/>
  <c r="AA313" i="14"/>
  <c r="Y313" i="14"/>
  <c r="W313" i="14"/>
  <c r="BK313" i="14"/>
  <c r="N313" i="14"/>
  <c r="BE313" i="14"/>
  <c r="BI310" i="14"/>
  <c r="BH310" i="14"/>
  <c r="BG310" i="14"/>
  <c r="BF310" i="14"/>
  <c r="AA310" i="14"/>
  <c r="Y310" i="14"/>
  <c r="W310" i="14"/>
  <c r="BK310" i="14"/>
  <c r="N310" i="14"/>
  <c r="BE310" i="14"/>
  <c r="BI309" i="14"/>
  <c r="BH309" i="14"/>
  <c r="BG309" i="14"/>
  <c r="BF309" i="14"/>
  <c r="AA309" i="14"/>
  <c r="Y309" i="14"/>
  <c r="W309" i="14"/>
  <c r="BK309" i="14"/>
  <c r="N309" i="14"/>
  <c r="BE309" i="14" s="1"/>
  <c r="BI306" i="14"/>
  <c r="BH306" i="14"/>
  <c r="BG306" i="14"/>
  <c r="BF306" i="14"/>
  <c r="AA306" i="14"/>
  <c r="Y306" i="14"/>
  <c r="W306" i="14"/>
  <c r="BK306" i="14"/>
  <c r="N306" i="14"/>
  <c r="BE306" i="14" s="1"/>
  <c r="BI305" i="14"/>
  <c r="BH305" i="14"/>
  <c r="BG305" i="14"/>
  <c r="BF305" i="14"/>
  <c r="AA305" i="14"/>
  <c r="Y305" i="14"/>
  <c r="W305" i="14"/>
  <c r="BK305" i="14"/>
  <c r="N305" i="14"/>
  <c r="BE305" i="14"/>
  <c r="BI304" i="14"/>
  <c r="BH304" i="14"/>
  <c r="BG304" i="14"/>
  <c r="BF304" i="14"/>
  <c r="AA304" i="14"/>
  <c r="Y304" i="14"/>
  <c r="W304" i="14"/>
  <c r="BK304" i="14"/>
  <c r="N304" i="14"/>
  <c r="BE304" i="14"/>
  <c r="BI302" i="14"/>
  <c r="BH302" i="14"/>
  <c r="BG302" i="14"/>
  <c r="BF302" i="14"/>
  <c r="AA302" i="14"/>
  <c r="Y302" i="14"/>
  <c r="W302" i="14"/>
  <c r="BK302" i="14"/>
  <c r="N302" i="14"/>
  <c r="BE302" i="14" s="1"/>
  <c r="BI301" i="14"/>
  <c r="BH301" i="14"/>
  <c r="BG301" i="14"/>
  <c r="BF301" i="14"/>
  <c r="AA301" i="14"/>
  <c r="Y301" i="14"/>
  <c r="W301" i="14"/>
  <c r="BK301" i="14"/>
  <c r="N301" i="14"/>
  <c r="BE301" i="14" s="1"/>
  <c r="BI295" i="14"/>
  <c r="BH295" i="14"/>
  <c r="BG295" i="14"/>
  <c r="BF295" i="14"/>
  <c r="AA295" i="14"/>
  <c r="Y295" i="14"/>
  <c r="W295" i="14"/>
  <c r="BK295" i="14"/>
  <c r="N295" i="14"/>
  <c r="BE295" i="14"/>
  <c r="BI289" i="14"/>
  <c r="BH289" i="14"/>
  <c r="BG289" i="14"/>
  <c r="BF289" i="14"/>
  <c r="AA289" i="14"/>
  <c r="Y289" i="14"/>
  <c r="W289" i="14"/>
  <c r="BK289" i="14"/>
  <c r="N289" i="14"/>
  <c r="BE289" i="14"/>
  <c r="BI283" i="14"/>
  <c r="BH283" i="14"/>
  <c r="BG283" i="14"/>
  <c r="BF283" i="14"/>
  <c r="AA283" i="14"/>
  <c r="Y283" i="14"/>
  <c r="W283" i="14"/>
  <c r="BK283" i="14"/>
  <c r="N283" i="14"/>
  <c r="BE283" i="14" s="1"/>
  <c r="BI277" i="14"/>
  <c r="BH277" i="14"/>
  <c r="BG277" i="14"/>
  <c r="BF277" i="14"/>
  <c r="AA277" i="14"/>
  <c r="Y277" i="14"/>
  <c r="W277" i="14"/>
  <c r="BK277" i="14"/>
  <c r="N277" i="14"/>
  <c r="BE277" i="14" s="1"/>
  <c r="BI275" i="14"/>
  <c r="BH275" i="14"/>
  <c r="BG275" i="14"/>
  <c r="BF275" i="14"/>
  <c r="AA275" i="14"/>
  <c r="Y275" i="14"/>
  <c r="W275" i="14"/>
  <c r="BK275" i="14"/>
  <c r="N275" i="14"/>
  <c r="BE275" i="14"/>
  <c r="BI273" i="14"/>
  <c r="BH273" i="14"/>
  <c r="BG273" i="14"/>
  <c r="BF273" i="14"/>
  <c r="AA273" i="14"/>
  <c r="AA272" i="14"/>
  <c r="Y273" i="14"/>
  <c r="W273" i="14"/>
  <c r="W272" i="14"/>
  <c r="BK273" i="14"/>
  <c r="N273" i="14"/>
  <c r="BE273" i="14" s="1"/>
  <c r="BI267" i="14"/>
  <c r="BH267" i="14"/>
  <c r="BG267" i="14"/>
  <c r="BF267" i="14"/>
  <c r="AA267" i="14"/>
  <c r="AA266" i="14"/>
  <c r="Y267" i="14"/>
  <c r="Y266" i="14"/>
  <c r="W267" i="14"/>
  <c r="W266" i="14"/>
  <c r="BK267" i="14"/>
  <c r="BK266" i="14"/>
  <c r="N266" i="14" s="1"/>
  <c r="N93" i="14" s="1"/>
  <c r="N267" i="14"/>
  <c r="BE267" i="14" s="1"/>
  <c r="BI260" i="14"/>
  <c r="BH260" i="14"/>
  <c r="BG260" i="14"/>
  <c r="BF260" i="14"/>
  <c r="AA260" i="14"/>
  <c r="AA259" i="14"/>
  <c r="Y260" i="14"/>
  <c r="Y259" i="14"/>
  <c r="W260" i="14"/>
  <c r="W259" i="14"/>
  <c r="BK260" i="14"/>
  <c r="BK259" i="14" s="1"/>
  <c r="N259" i="14" s="1"/>
  <c r="N92" i="14" s="1"/>
  <c r="N260" i="14"/>
  <c r="BE260" i="14" s="1"/>
  <c r="BI254" i="14"/>
  <c r="BH254" i="14"/>
  <c r="BG254" i="14"/>
  <c r="BF254" i="14"/>
  <c r="AA254" i="14"/>
  <c r="Y254" i="14"/>
  <c r="W254" i="14"/>
  <c r="BK254" i="14"/>
  <c r="N254" i="14"/>
  <c r="BE254" i="14" s="1"/>
  <c r="BI253" i="14"/>
  <c r="BH253" i="14"/>
  <c r="BG253" i="14"/>
  <c r="BF253" i="14"/>
  <c r="AA253" i="14"/>
  <c r="Y253" i="14"/>
  <c r="W253" i="14"/>
  <c r="BK253" i="14"/>
  <c r="N253" i="14"/>
  <c r="BE253" i="14"/>
  <c r="BI251" i="14"/>
  <c r="BH251" i="14"/>
  <c r="BG251" i="14"/>
  <c r="BF251" i="14"/>
  <c r="AA251" i="14"/>
  <c r="AA250" i="14"/>
  <c r="Y251" i="14"/>
  <c r="Y250" i="14"/>
  <c r="W251" i="14"/>
  <c r="W250" i="14"/>
  <c r="BK251" i="14"/>
  <c r="N251" i="14"/>
  <c r="BE251" i="14" s="1"/>
  <c r="BI249" i="14"/>
  <c r="BH249" i="14"/>
  <c r="BG249" i="14"/>
  <c r="BF249" i="14"/>
  <c r="AA249" i="14"/>
  <c r="Y249" i="14"/>
  <c r="W249" i="14"/>
  <c r="BK249" i="14"/>
  <c r="N249" i="14"/>
  <c r="BE249" i="14"/>
  <c r="BI248" i="14"/>
  <c r="BH248" i="14"/>
  <c r="BG248" i="14"/>
  <c r="BF248" i="14"/>
  <c r="AA248" i="14"/>
  <c r="Y248" i="14"/>
  <c r="W248" i="14"/>
  <c r="BK248" i="14"/>
  <c r="N248" i="14"/>
  <c r="BE248" i="14"/>
  <c r="BI246" i="14"/>
  <c r="BH246" i="14"/>
  <c r="BG246" i="14"/>
  <c r="BF246" i="14"/>
  <c r="AA246" i="14"/>
  <c r="Y246" i="14"/>
  <c r="W246" i="14"/>
  <c r="BK246" i="14"/>
  <c r="N246" i="14"/>
  <c r="BE246" i="14"/>
  <c r="BI241" i="14"/>
  <c r="BH241" i="14"/>
  <c r="BG241" i="14"/>
  <c r="BF241" i="14"/>
  <c r="AA241" i="14"/>
  <c r="Y241" i="14"/>
  <c r="W241" i="14"/>
  <c r="BK241" i="14"/>
  <c r="N241" i="14"/>
  <c r="BE241" i="14" s="1"/>
  <c r="BI240" i="14"/>
  <c r="BH240" i="14"/>
  <c r="BG240" i="14"/>
  <c r="BF240" i="14"/>
  <c r="AA240" i="14"/>
  <c r="Y240" i="14"/>
  <c r="W240" i="14"/>
  <c r="BK240" i="14"/>
  <c r="N240" i="14"/>
  <c r="BE240" i="14" s="1"/>
  <c r="BI238" i="14"/>
  <c r="BH238" i="14"/>
  <c r="BG238" i="14"/>
  <c r="BF238" i="14"/>
  <c r="AA238" i="14"/>
  <c r="Y238" i="14"/>
  <c r="W238" i="14"/>
  <c r="BK238" i="14"/>
  <c r="N238" i="14"/>
  <c r="BE238" i="14"/>
  <c r="BI231" i="14"/>
  <c r="BH231" i="14"/>
  <c r="BG231" i="14"/>
  <c r="BF231" i="14"/>
  <c r="AA231" i="14"/>
  <c r="Y231" i="14"/>
  <c r="W231" i="14"/>
  <c r="BK231" i="14"/>
  <c r="N231" i="14"/>
  <c r="BE231" i="14"/>
  <c r="BI225" i="14"/>
  <c r="BH225" i="14"/>
  <c r="BG225" i="14"/>
  <c r="BF225" i="14"/>
  <c r="AA225" i="14"/>
  <c r="Y225" i="14"/>
  <c r="W225" i="14"/>
  <c r="BK225" i="14"/>
  <c r="N225" i="14"/>
  <c r="BE225" i="14" s="1"/>
  <c r="BI223" i="14"/>
  <c r="BH223" i="14"/>
  <c r="BG223" i="14"/>
  <c r="BF223" i="14"/>
  <c r="AA223" i="14"/>
  <c r="Y223" i="14"/>
  <c r="W223" i="14"/>
  <c r="BK223" i="14"/>
  <c r="N223" i="14"/>
  <c r="BE223" i="14"/>
  <c r="BI218" i="14"/>
  <c r="BH218" i="14"/>
  <c r="BG218" i="14"/>
  <c r="BF218" i="14"/>
  <c r="AA218" i="14"/>
  <c r="Y218" i="14"/>
  <c r="W218" i="14"/>
  <c r="BK218" i="14"/>
  <c r="N218" i="14"/>
  <c r="BE218" i="14"/>
  <c r="BI216" i="14"/>
  <c r="BH216" i="14"/>
  <c r="BG216" i="14"/>
  <c r="BF216" i="14"/>
  <c r="AA216" i="14"/>
  <c r="Y216" i="14"/>
  <c r="W216" i="14"/>
  <c r="BK216" i="14"/>
  <c r="N216" i="14"/>
  <c r="BE216" i="14"/>
  <c r="BI214" i="14"/>
  <c r="BH214" i="14"/>
  <c r="BG214" i="14"/>
  <c r="BF214" i="14"/>
  <c r="AA214" i="14"/>
  <c r="Y214" i="14"/>
  <c r="W214" i="14"/>
  <c r="BK214" i="14"/>
  <c r="N214" i="14"/>
  <c r="BE214" i="14" s="1"/>
  <c r="BI213" i="14"/>
  <c r="BH213" i="14"/>
  <c r="BG213" i="14"/>
  <c r="BF213" i="14"/>
  <c r="AA213" i="14"/>
  <c r="Y213" i="14"/>
  <c r="W213" i="14"/>
  <c r="BK213" i="14"/>
  <c r="N213" i="14"/>
  <c r="BE213" i="14" s="1"/>
  <c r="BI209" i="14"/>
  <c r="BH209" i="14"/>
  <c r="BG209" i="14"/>
  <c r="BF209" i="14"/>
  <c r="AA209" i="14"/>
  <c r="Y209" i="14"/>
  <c r="W209" i="14"/>
  <c r="BK209" i="14"/>
  <c r="N209" i="14"/>
  <c r="BE209" i="14" s="1"/>
  <c r="BI208" i="14"/>
  <c r="BH208" i="14"/>
  <c r="BG208" i="14"/>
  <c r="BF208" i="14"/>
  <c r="AA208" i="14"/>
  <c r="Y208" i="14"/>
  <c r="W208" i="14"/>
  <c r="BK208" i="14"/>
  <c r="N208" i="14"/>
  <c r="BE208" i="14"/>
  <c r="BI203" i="14"/>
  <c r="BH203" i="14"/>
  <c r="BG203" i="14"/>
  <c r="BF203" i="14"/>
  <c r="AA203" i="14"/>
  <c r="Y203" i="14"/>
  <c r="W203" i="14"/>
  <c r="BK203" i="14"/>
  <c r="N203" i="14"/>
  <c r="BE203" i="14" s="1"/>
  <c r="BI202" i="14"/>
  <c r="BH202" i="14"/>
  <c r="BG202" i="14"/>
  <c r="BF202" i="14"/>
  <c r="AA202" i="14"/>
  <c r="Y202" i="14"/>
  <c r="W202" i="14"/>
  <c r="BK202" i="14"/>
  <c r="N202" i="14"/>
  <c r="BE202" i="14"/>
  <c r="BI197" i="14"/>
  <c r="BH197" i="14"/>
  <c r="BG197" i="14"/>
  <c r="BF197" i="14"/>
  <c r="AA197" i="14"/>
  <c r="Y197" i="14"/>
  <c r="W197" i="14"/>
  <c r="BK197" i="14"/>
  <c r="N197" i="14"/>
  <c r="BE197" i="14"/>
  <c r="BI196" i="14"/>
  <c r="BH196" i="14"/>
  <c r="BG196" i="14"/>
  <c r="BF196" i="14"/>
  <c r="AA196" i="14"/>
  <c r="Y196" i="14"/>
  <c r="W196" i="14"/>
  <c r="BK196" i="14"/>
  <c r="N196" i="14"/>
  <c r="BE196" i="14"/>
  <c r="BI191" i="14"/>
  <c r="BH191" i="14"/>
  <c r="BG191" i="14"/>
  <c r="BF191" i="14"/>
  <c r="AA191" i="14"/>
  <c r="Y191" i="14"/>
  <c r="W191" i="14"/>
  <c r="BK191" i="14"/>
  <c r="N191" i="14"/>
  <c r="BE191" i="14" s="1"/>
  <c r="BI190" i="14"/>
  <c r="BH190" i="14"/>
  <c r="BG190" i="14"/>
  <c r="BF190" i="14"/>
  <c r="AA190" i="14"/>
  <c r="Y190" i="14"/>
  <c r="W190" i="14"/>
  <c r="BK190" i="14"/>
  <c r="N190" i="14"/>
  <c r="BE190" i="14"/>
  <c r="BI189" i="14"/>
  <c r="BH189" i="14"/>
  <c r="BG189" i="14"/>
  <c r="BF189" i="14"/>
  <c r="AA189" i="14"/>
  <c r="Y189" i="14"/>
  <c r="W189" i="14"/>
  <c r="BK189" i="14"/>
  <c r="N189" i="14"/>
  <c r="BE189" i="14" s="1"/>
  <c r="BI182" i="14"/>
  <c r="BH182" i="14"/>
  <c r="BG182" i="14"/>
  <c r="BF182" i="14"/>
  <c r="AA182" i="14"/>
  <c r="Y182" i="14"/>
  <c r="W182" i="14"/>
  <c r="BK182" i="14"/>
  <c r="N182" i="14"/>
  <c r="BE182" i="14" s="1"/>
  <c r="BI175" i="14"/>
  <c r="BH175" i="14"/>
  <c r="BG175" i="14"/>
  <c r="BF175" i="14"/>
  <c r="AA175" i="14"/>
  <c r="Y175" i="14"/>
  <c r="W175" i="14"/>
  <c r="BK175" i="14"/>
  <c r="N175" i="14"/>
  <c r="BE175" i="14" s="1"/>
  <c r="BI170" i="14"/>
  <c r="BH170" i="14"/>
  <c r="BG170" i="14"/>
  <c r="BF170" i="14"/>
  <c r="AA170" i="14"/>
  <c r="Y170" i="14"/>
  <c r="W170" i="14"/>
  <c r="BK170" i="14"/>
  <c r="N170" i="14"/>
  <c r="BE170" i="14"/>
  <c r="BI165" i="14"/>
  <c r="BH165" i="14"/>
  <c r="BG165" i="14"/>
  <c r="BF165" i="14"/>
  <c r="AA165" i="14"/>
  <c r="Y165" i="14"/>
  <c r="W165" i="14"/>
  <c r="BK165" i="14"/>
  <c r="N165" i="14"/>
  <c r="BE165" i="14"/>
  <c r="BI160" i="14"/>
  <c r="BH160" i="14"/>
  <c r="BG160" i="14"/>
  <c r="BF160" i="14"/>
  <c r="AA160" i="14"/>
  <c r="Y160" i="14"/>
  <c r="W160" i="14"/>
  <c r="BK160" i="14"/>
  <c r="N160" i="14"/>
  <c r="BE160" i="14"/>
  <c r="BI155" i="14"/>
  <c r="BH155" i="14"/>
  <c r="BG155" i="14"/>
  <c r="BF155" i="14"/>
  <c r="AA155" i="14"/>
  <c r="Y155" i="14"/>
  <c r="W155" i="14"/>
  <c r="BK155" i="14"/>
  <c r="N155" i="14"/>
  <c r="BE155" i="14" s="1"/>
  <c r="BI150" i="14"/>
  <c r="BH150" i="14"/>
  <c r="BG150" i="14"/>
  <c r="BF150" i="14"/>
  <c r="AA150" i="14"/>
  <c r="Y150" i="14"/>
  <c r="W150" i="14"/>
  <c r="BK150" i="14"/>
  <c r="N150" i="14"/>
  <c r="BE150" i="14"/>
  <c r="BI144" i="14"/>
  <c r="BH144" i="14"/>
  <c r="BG144" i="14"/>
  <c r="BF144" i="14"/>
  <c r="AA144" i="14"/>
  <c r="Y144" i="14"/>
  <c r="W144" i="14"/>
  <c r="BK144" i="14"/>
  <c r="N144" i="14"/>
  <c r="BE144" i="14"/>
  <c r="BI135" i="14"/>
  <c r="BH135" i="14"/>
  <c r="BG135" i="14"/>
  <c r="BF135" i="14"/>
  <c r="AA135" i="14"/>
  <c r="Y135" i="14"/>
  <c r="W135" i="14"/>
  <c r="BK135" i="14"/>
  <c r="N135" i="14"/>
  <c r="BE135" i="14" s="1"/>
  <c r="BI129" i="14"/>
  <c r="BH129" i="14"/>
  <c r="BG129" i="14"/>
  <c r="BF129" i="14"/>
  <c r="AA129" i="14"/>
  <c r="Y129" i="14"/>
  <c r="W129" i="14"/>
  <c r="BK129" i="14"/>
  <c r="N129" i="14"/>
  <c r="BE129" i="14" s="1"/>
  <c r="BI123" i="14"/>
  <c r="BH123" i="14"/>
  <c r="BG123" i="14"/>
  <c r="BF123" i="14"/>
  <c r="AA123" i="14"/>
  <c r="Y123" i="14"/>
  <c r="Y121" i="14" s="1"/>
  <c r="W123" i="14"/>
  <c r="BK123" i="14"/>
  <c r="N123" i="14"/>
  <c r="BE123" i="14"/>
  <c r="BI122" i="14"/>
  <c r="BH122" i="14"/>
  <c r="BG122" i="14"/>
  <c r="BF122" i="14"/>
  <c r="AA122" i="14"/>
  <c r="Y122" i="14"/>
  <c r="W122" i="14"/>
  <c r="BK122" i="14"/>
  <c r="N122" i="14"/>
  <c r="BE122" i="14"/>
  <c r="M116" i="14"/>
  <c r="M115" i="14"/>
  <c r="F115" i="14"/>
  <c r="F113" i="14"/>
  <c r="F111" i="14"/>
  <c r="M28" i="14"/>
  <c r="AS100" i="1" s="1"/>
  <c r="M84" i="14"/>
  <c r="M83" i="14"/>
  <c r="F83" i="14"/>
  <c r="F81" i="14"/>
  <c r="F79" i="14"/>
  <c r="O15" i="14"/>
  <c r="E15" i="14"/>
  <c r="F116" i="14" s="1"/>
  <c r="F84" i="14"/>
  <c r="O14" i="14"/>
  <c r="O9" i="14"/>
  <c r="M113" i="14" s="1"/>
  <c r="M81" i="14"/>
  <c r="F6" i="14"/>
  <c r="AY99" i="1"/>
  <c r="AX99" i="1"/>
  <c r="BI410" i="13"/>
  <c r="BH410" i="13"/>
  <c r="BG410" i="13"/>
  <c r="BF410" i="13"/>
  <c r="AA410" i="13"/>
  <c r="AA409" i="13" s="1"/>
  <c r="Y410" i="13"/>
  <c r="Y409" i="13" s="1"/>
  <c r="W410" i="13"/>
  <c r="W409" i="13" s="1"/>
  <c r="BK410" i="13"/>
  <c r="BK409" i="13"/>
  <c r="N409" i="13" s="1"/>
  <c r="N98" i="13" s="1"/>
  <c r="N410" i="13"/>
  <c r="BE410" i="13"/>
  <c r="BI408" i="13"/>
  <c r="BH408" i="13"/>
  <c r="BG408" i="13"/>
  <c r="BF408" i="13"/>
  <c r="AA408" i="13"/>
  <c r="Y408" i="13"/>
  <c r="W408" i="13"/>
  <c r="BK408" i="13"/>
  <c r="N408" i="13"/>
  <c r="BE408" i="13" s="1"/>
  <c r="BI407" i="13"/>
  <c r="BH407" i="13"/>
  <c r="BG407" i="13"/>
  <c r="BF407" i="13"/>
  <c r="AA407" i="13"/>
  <c r="Y407" i="13"/>
  <c r="W407" i="13"/>
  <c r="BK407" i="13"/>
  <c r="N407" i="13"/>
  <c r="BE407" i="13" s="1"/>
  <c r="BI406" i="13"/>
  <c r="BH406" i="13"/>
  <c r="BG406" i="13"/>
  <c r="BF406" i="13"/>
  <c r="AA406" i="13"/>
  <c r="Y406" i="13"/>
  <c r="W406" i="13"/>
  <c r="BK406" i="13"/>
  <c r="N406" i="13"/>
  <c r="BE406" i="13" s="1"/>
  <c r="BI405" i="13"/>
  <c r="BH405" i="13"/>
  <c r="BG405" i="13"/>
  <c r="BF405" i="13"/>
  <c r="AA405" i="13"/>
  <c r="Y405" i="13"/>
  <c r="W405" i="13"/>
  <c r="BK405" i="13"/>
  <c r="N405" i="13"/>
  <c r="BE405" i="13" s="1"/>
  <c r="BI404" i="13"/>
  <c r="BH404" i="13"/>
  <c r="BG404" i="13"/>
  <c r="BF404" i="13"/>
  <c r="AA404" i="13"/>
  <c r="Y404" i="13"/>
  <c r="Y403" i="13" s="1"/>
  <c r="W404" i="13"/>
  <c r="BK404" i="13"/>
  <c r="N404" i="13"/>
  <c r="BE404" i="13"/>
  <c r="BI400" i="13"/>
  <c r="BH400" i="13"/>
  <c r="BG400" i="13"/>
  <c r="BF400" i="13"/>
  <c r="AA400" i="13"/>
  <c r="Y400" i="13"/>
  <c r="W400" i="13"/>
  <c r="BK400" i="13"/>
  <c r="N400" i="13"/>
  <c r="BE400" i="13" s="1"/>
  <c r="BI399" i="13"/>
  <c r="BH399" i="13"/>
  <c r="BG399" i="13"/>
  <c r="BF399" i="13"/>
  <c r="AA399" i="13"/>
  <c r="Y399" i="13"/>
  <c r="W399" i="13"/>
  <c r="BK399" i="13"/>
  <c r="N399" i="13"/>
  <c r="BE399" i="13" s="1"/>
  <c r="BI398" i="13"/>
  <c r="BH398" i="13"/>
  <c r="BG398" i="13"/>
  <c r="BF398" i="13"/>
  <c r="AA398" i="13"/>
  <c r="Y398" i="13"/>
  <c r="W398" i="13"/>
  <c r="BK398" i="13"/>
  <c r="N398" i="13"/>
  <c r="BE398" i="13" s="1"/>
  <c r="BI393" i="13"/>
  <c r="BH393" i="13"/>
  <c r="BG393" i="13"/>
  <c r="BF393" i="13"/>
  <c r="AA393" i="13"/>
  <c r="Y393" i="13"/>
  <c r="W393" i="13"/>
  <c r="BK393" i="13"/>
  <c r="N393" i="13"/>
  <c r="BE393" i="13" s="1"/>
  <c r="BI388" i="13"/>
  <c r="BH388" i="13"/>
  <c r="BG388" i="13"/>
  <c r="BF388" i="13"/>
  <c r="AA388" i="13"/>
  <c r="Y388" i="13"/>
  <c r="W388" i="13"/>
  <c r="BK388" i="13"/>
  <c r="N388" i="13"/>
  <c r="BE388" i="13" s="1"/>
  <c r="BI382" i="13"/>
  <c r="BH382" i="13"/>
  <c r="BG382" i="13"/>
  <c r="BF382" i="13"/>
  <c r="AA382" i="13"/>
  <c r="Y382" i="13"/>
  <c r="W382" i="13"/>
  <c r="BK382" i="13"/>
  <c r="N382" i="13"/>
  <c r="BE382" i="13" s="1"/>
  <c r="BI380" i="13"/>
  <c r="BH380" i="13"/>
  <c r="BG380" i="13"/>
  <c r="BF380" i="13"/>
  <c r="AA380" i="13"/>
  <c r="Y380" i="13"/>
  <c r="W380" i="13"/>
  <c r="BK380" i="13"/>
  <c r="N380" i="13"/>
  <c r="BE380" i="13" s="1"/>
  <c r="BI375" i="13"/>
  <c r="BH375" i="13"/>
  <c r="BG375" i="13"/>
  <c r="BF375" i="13"/>
  <c r="AA375" i="13"/>
  <c r="Y375" i="13"/>
  <c r="W375" i="13"/>
  <c r="BK375" i="13"/>
  <c r="N375" i="13"/>
  <c r="BE375" i="13" s="1"/>
  <c r="BI370" i="13"/>
  <c r="BH370" i="13"/>
  <c r="BG370" i="13"/>
  <c r="BF370" i="13"/>
  <c r="AA370" i="13"/>
  <c r="Y370" i="13"/>
  <c r="W370" i="13"/>
  <c r="BK370" i="13"/>
  <c r="N370" i="13"/>
  <c r="BE370" i="13" s="1"/>
  <c r="BI369" i="13"/>
  <c r="BH369" i="13"/>
  <c r="BG369" i="13"/>
  <c r="BF369" i="13"/>
  <c r="AA369" i="13"/>
  <c r="Y369" i="13"/>
  <c r="W369" i="13"/>
  <c r="BK369" i="13"/>
  <c r="N369" i="13"/>
  <c r="BE369" i="13" s="1"/>
  <c r="BI367" i="13"/>
  <c r="BH367" i="13"/>
  <c r="BG367" i="13"/>
  <c r="BF367" i="13"/>
  <c r="AA367" i="13"/>
  <c r="Y367" i="13"/>
  <c r="W367" i="13"/>
  <c r="BK367" i="13"/>
  <c r="N367" i="13"/>
  <c r="BE367" i="13" s="1"/>
  <c r="BI362" i="13"/>
  <c r="BH362" i="13"/>
  <c r="BG362" i="13"/>
  <c r="BF362" i="13"/>
  <c r="AA362" i="13"/>
  <c r="Y362" i="13"/>
  <c r="W362" i="13"/>
  <c r="BK362" i="13"/>
  <c r="N362" i="13"/>
  <c r="BE362" i="13" s="1"/>
  <c r="BI361" i="13"/>
  <c r="BH361" i="13"/>
  <c r="BG361" i="13"/>
  <c r="BF361" i="13"/>
  <c r="AA361" i="13"/>
  <c r="Y361" i="13"/>
  <c r="W361" i="13"/>
  <c r="BK361" i="13"/>
  <c r="N361" i="13"/>
  <c r="BE361" i="13" s="1"/>
  <c r="BI355" i="13"/>
  <c r="BH355" i="13"/>
  <c r="BG355" i="13"/>
  <c r="BF355" i="13"/>
  <c r="AA355" i="13"/>
  <c r="Y355" i="13"/>
  <c r="W355" i="13"/>
  <c r="BK355" i="13"/>
  <c r="N355" i="13"/>
  <c r="BE355" i="13" s="1"/>
  <c r="BI352" i="13"/>
  <c r="BH352" i="13"/>
  <c r="BG352" i="13"/>
  <c r="BF352" i="13"/>
  <c r="AA352" i="13"/>
  <c r="Y352" i="13"/>
  <c r="W352" i="13"/>
  <c r="BK352" i="13"/>
  <c r="N352" i="13"/>
  <c r="BE352" i="13"/>
  <c r="BI349" i="13"/>
  <c r="BH349" i="13"/>
  <c r="BG349" i="13"/>
  <c r="BF349" i="13"/>
  <c r="AA349" i="13"/>
  <c r="Y349" i="13"/>
  <c r="W349" i="13"/>
  <c r="BK349" i="13"/>
  <c r="N349" i="13"/>
  <c r="BE349" i="13" s="1"/>
  <c r="BI346" i="13"/>
  <c r="BH346" i="13"/>
  <c r="BG346" i="13"/>
  <c r="BF346" i="13"/>
  <c r="AA346" i="13"/>
  <c r="Y346" i="13"/>
  <c r="W346" i="13"/>
  <c r="BK346" i="13"/>
  <c r="N346" i="13"/>
  <c r="BE346" i="13" s="1"/>
  <c r="BI343" i="13"/>
  <c r="BH343" i="13"/>
  <c r="BG343" i="13"/>
  <c r="BF343" i="13"/>
  <c r="AA343" i="13"/>
  <c r="Y343" i="13"/>
  <c r="W343" i="13"/>
  <c r="BK343" i="13"/>
  <c r="N343" i="13"/>
  <c r="BE343" i="13" s="1"/>
  <c r="BI340" i="13"/>
  <c r="BH340" i="13"/>
  <c r="BG340" i="13"/>
  <c r="BF340" i="13"/>
  <c r="AA340" i="13"/>
  <c r="Y340" i="13"/>
  <c r="W340" i="13"/>
  <c r="BK340" i="13"/>
  <c r="N340" i="13"/>
  <c r="BE340" i="13" s="1"/>
  <c r="BI337" i="13"/>
  <c r="BH337" i="13"/>
  <c r="BG337" i="13"/>
  <c r="BF337" i="13"/>
  <c r="AA337" i="13"/>
  <c r="Y337" i="13"/>
  <c r="W337" i="13"/>
  <c r="BK337" i="13"/>
  <c r="N337" i="13"/>
  <c r="BE337" i="13" s="1"/>
  <c r="BI334" i="13"/>
  <c r="BH334" i="13"/>
  <c r="BG334" i="13"/>
  <c r="BF334" i="13"/>
  <c r="AA334" i="13"/>
  <c r="Y334" i="13"/>
  <c r="W334" i="13"/>
  <c r="BK334" i="13"/>
  <c r="N334" i="13"/>
  <c r="BE334" i="13" s="1"/>
  <c r="BI331" i="13"/>
  <c r="BH331" i="13"/>
  <c r="BG331" i="13"/>
  <c r="BF331" i="13"/>
  <c r="AA331" i="13"/>
  <c r="Y331" i="13"/>
  <c r="W331" i="13"/>
  <c r="BK331" i="13"/>
  <c r="N331" i="13"/>
  <c r="BE331" i="13" s="1"/>
  <c r="BI330" i="13"/>
  <c r="BH330" i="13"/>
  <c r="BG330" i="13"/>
  <c r="BF330" i="13"/>
  <c r="AA330" i="13"/>
  <c r="Y330" i="13"/>
  <c r="W330" i="13"/>
  <c r="BK330" i="13"/>
  <c r="N330" i="13"/>
  <c r="BE330" i="13" s="1"/>
  <c r="BI325" i="13"/>
  <c r="BH325" i="13"/>
  <c r="BG325" i="13"/>
  <c r="BF325" i="13"/>
  <c r="AA325" i="13"/>
  <c r="Y325" i="13"/>
  <c r="W325" i="13"/>
  <c r="BK325" i="13"/>
  <c r="N325" i="13"/>
  <c r="BE325" i="13" s="1"/>
  <c r="BI324" i="13"/>
  <c r="BH324" i="13"/>
  <c r="BG324" i="13"/>
  <c r="BF324" i="13"/>
  <c r="AA324" i="13"/>
  <c r="AA323" i="13"/>
  <c r="Y324" i="13"/>
  <c r="Y323" i="13" s="1"/>
  <c r="W324" i="13"/>
  <c r="BK324" i="13"/>
  <c r="N324" i="13"/>
  <c r="BE324" i="13" s="1"/>
  <c r="BI318" i="13"/>
  <c r="BH318" i="13"/>
  <c r="BG318" i="13"/>
  <c r="BF318" i="13"/>
  <c r="AA318" i="13"/>
  <c r="Y318" i="13"/>
  <c r="W318" i="13"/>
  <c r="BK318" i="13"/>
  <c r="N318" i="13"/>
  <c r="BE318" i="13" s="1"/>
  <c r="BI315" i="13"/>
  <c r="BH315" i="13"/>
  <c r="BG315" i="13"/>
  <c r="BF315" i="13"/>
  <c r="AA315" i="13"/>
  <c r="Y315" i="13"/>
  <c r="W315" i="13"/>
  <c r="BK315" i="13"/>
  <c r="N315" i="13"/>
  <c r="BE315" i="13" s="1"/>
  <c r="BI314" i="13"/>
  <c r="BH314" i="13"/>
  <c r="BG314" i="13"/>
  <c r="BF314" i="13"/>
  <c r="AA314" i="13"/>
  <c r="Y314" i="13"/>
  <c r="W314" i="13"/>
  <c r="BK314" i="13"/>
  <c r="N314" i="13"/>
  <c r="BE314" i="13" s="1"/>
  <c r="BI311" i="13"/>
  <c r="BH311" i="13"/>
  <c r="BG311" i="13"/>
  <c r="BF311" i="13"/>
  <c r="AA311" i="13"/>
  <c r="Y311" i="13"/>
  <c r="W311" i="13"/>
  <c r="BK311" i="13"/>
  <c r="N311" i="13"/>
  <c r="BE311" i="13" s="1"/>
  <c r="BI308" i="13"/>
  <c r="BH308" i="13"/>
  <c r="BG308" i="13"/>
  <c r="BF308" i="13"/>
  <c r="AA308" i="13"/>
  <c r="Y308" i="13"/>
  <c r="W308" i="13"/>
  <c r="BK308" i="13"/>
  <c r="N308" i="13"/>
  <c r="BE308" i="13" s="1"/>
  <c r="BI307" i="13"/>
  <c r="BH307" i="13"/>
  <c r="BG307" i="13"/>
  <c r="BF307" i="13"/>
  <c r="AA307" i="13"/>
  <c r="Y307" i="13"/>
  <c r="W307" i="13"/>
  <c r="BK307" i="13"/>
  <c r="N307" i="13"/>
  <c r="BE307" i="13" s="1"/>
  <c r="BI304" i="13"/>
  <c r="BH304" i="13"/>
  <c r="BG304" i="13"/>
  <c r="BF304" i="13"/>
  <c r="AA304" i="13"/>
  <c r="Y304" i="13"/>
  <c r="W304" i="13"/>
  <c r="BK304" i="13"/>
  <c r="N304" i="13"/>
  <c r="BE304" i="13" s="1"/>
  <c r="BI303" i="13"/>
  <c r="BH303" i="13"/>
  <c r="BG303" i="13"/>
  <c r="BF303" i="13"/>
  <c r="AA303" i="13"/>
  <c r="Y303" i="13"/>
  <c r="W303" i="13"/>
  <c r="BK303" i="13"/>
  <c r="N303" i="13"/>
  <c r="BE303" i="13" s="1"/>
  <c r="BI297" i="13"/>
  <c r="BH297" i="13"/>
  <c r="BG297" i="13"/>
  <c r="BF297" i="13"/>
  <c r="AA297" i="13"/>
  <c r="Y297" i="13"/>
  <c r="W297" i="13"/>
  <c r="BK297" i="13"/>
  <c r="N297" i="13"/>
  <c r="BE297" i="13" s="1"/>
  <c r="BI295" i="13"/>
  <c r="BH295" i="13"/>
  <c r="BG295" i="13"/>
  <c r="BF295" i="13"/>
  <c r="AA295" i="13"/>
  <c r="Y295" i="13"/>
  <c r="W295" i="13"/>
  <c r="BK295" i="13"/>
  <c r="N295" i="13"/>
  <c r="BE295" i="13" s="1"/>
  <c r="BI294" i="13"/>
  <c r="BH294" i="13"/>
  <c r="BG294" i="13"/>
  <c r="BF294" i="13"/>
  <c r="AA294" i="13"/>
  <c r="Y294" i="13"/>
  <c r="W294" i="13"/>
  <c r="BK294" i="13"/>
  <c r="N294" i="13"/>
  <c r="BE294" i="13"/>
  <c r="BI288" i="13"/>
  <c r="BH288" i="13"/>
  <c r="BG288" i="13"/>
  <c r="BF288" i="13"/>
  <c r="AA288" i="13"/>
  <c r="Y288" i="13"/>
  <c r="W288" i="13"/>
  <c r="BK288" i="13"/>
  <c r="N288" i="13"/>
  <c r="BE288" i="13" s="1"/>
  <c r="BI285" i="13"/>
  <c r="BH285" i="13"/>
  <c r="BG285" i="13"/>
  <c r="BF285" i="13"/>
  <c r="AA285" i="13"/>
  <c r="Y285" i="13"/>
  <c r="W285" i="13"/>
  <c r="BK285" i="13"/>
  <c r="N285" i="13"/>
  <c r="BE285" i="13" s="1"/>
  <c r="BI279" i="13"/>
  <c r="BH279" i="13"/>
  <c r="BG279" i="13"/>
  <c r="BF279" i="13"/>
  <c r="AA279" i="13"/>
  <c r="Y279" i="13"/>
  <c r="W279" i="13"/>
  <c r="BK279" i="13"/>
  <c r="N279" i="13"/>
  <c r="BE279" i="13" s="1"/>
  <c r="BI273" i="13"/>
  <c r="BH273" i="13"/>
  <c r="BG273" i="13"/>
  <c r="BF273" i="13"/>
  <c r="AA273" i="13"/>
  <c r="Y273" i="13"/>
  <c r="W273" i="13"/>
  <c r="BK273" i="13"/>
  <c r="N273" i="13"/>
  <c r="BE273" i="13" s="1"/>
  <c r="BI271" i="13"/>
  <c r="BH271" i="13"/>
  <c r="BG271" i="13"/>
  <c r="BF271" i="13"/>
  <c r="AA271" i="13"/>
  <c r="Y271" i="13"/>
  <c r="W271" i="13"/>
  <c r="BK271" i="13"/>
  <c r="N271" i="13"/>
  <c r="BE271" i="13" s="1"/>
  <c r="BI269" i="13"/>
  <c r="BH269" i="13"/>
  <c r="BG269" i="13"/>
  <c r="BF269" i="13"/>
  <c r="AA269" i="13"/>
  <c r="Y269" i="13"/>
  <c r="W269" i="13"/>
  <c r="BK269" i="13"/>
  <c r="N269" i="13"/>
  <c r="BE269" i="13" s="1"/>
  <c r="BI263" i="13"/>
  <c r="BH263" i="13"/>
  <c r="BG263" i="13"/>
  <c r="BF263" i="13"/>
  <c r="AA263" i="13"/>
  <c r="AA262" i="13"/>
  <c r="Y263" i="13"/>
  <c r="Y262" i="13" s="1"/>
  <c r="W263" i="13"/>
  <c r="W262" i="13" s="1"/>
  <c r="BK263" i="13"/>
  <c r="BK262" i="13" s="1"/>
  <c r="N262" i="13" s="1"/>
  <c r="N93" i="13" s="1"/>
  <c r="N263" i="13"/>
  <c r="BE263" i="13" s="1"/>
  <c r="BI256" i="13"/>
  <c r="BH256" i="13"/>
  <c r="BG256" i="13"/>
  <c r="BF256" i="13"/>
  <c r="AA256" i="13"/>
  <c r="AA255" i="13" s="1"/>
  <c r="Y256" i="13"/>
  <c r="Y255" i="13" s="1"/>
  <c r="W256" i="13"/>
  <c r="W255" i="13"/>
  <c r="BK256" i="13"/>
  <c r="BK255" i="13" s="1"/>
  <c r="N255" i="13" s="1"/>
  <c r="N92" i="13" s="1"/>
  <c r="N256" i="13"/>
  <c r="BE256" i="13" s="1"/>
  <c r="BI250" i="13"/>
  <c r="BH250" i="13"/>
  <c r="BG250" i="13"/>
  <c r="BF250" i="13"/>
  <c r="AA250" i="13"/>
  <c r="Y250" i="13"/>
  <c r="W250" i="13"/>
  <c r="BK250" i="13"/>
  <c r="N250" i="13"/>
  <c r="BE250" i="13"/>
  <c r="BI249" i="13"/>
  <c r="BH249" i="13"/>
  <c r="BG249" i="13"/>
  <c r="BF249" i="13"/>
  <c r="AA249" i="13"/>
  <c r="Y249" i="13"/>
  <c r="W249" i="13"/>
  <c r="BK249" i="13"/>
  <c r="N249" i="13"/>
  <c r="BE249" i="13" s="1"/>
  <c r="BI247" i="13"/>
  <c r="BH247" i="13"/>
  <c r="BG247" i="13"/>
  <c r="BF247" i="13"/>
  <c r="AA247" i="13"/>
  <c r="Y247" i="13"/>
  <c r="W247" i="13"/>
  <c r="W246" i="13"/>
  <c r="BK247" i="13"/>
  <c r="BK246" i="13" s="1"/>
  <c r="N246" i="13"/>
  <c r="N91" i="13" s="1"/>
  <c r="N247" i="13"/>
  <c r="BE247" i="13"/>
  <c r="BI245" i="13"/>
  <c r="BH245" i="13"/>
  <c r="BG245" i="13"/>
  <c r="BF245" i="13"/>
  <c r="AA245" i="13"/>
  <c r="Y245" i="13"/>
  <c r="W245" i="13"/>
  <c r="BK245" i="13"/>
  <c r="N245" i="13"/>
  <c r="BE245" i="13"/>
  <c r="BI244" i="13"/>
  <c r="BH244" i="13"/>
  <c r="BG244" i="13"/>
  <c r="BF244" i="13"/>
  <c r="AA244" i="13"/>
  <c r="Y244" i="13"/>
  <c r="W244" i="13"/>
  <c r="BK244" i="13"/>
  <c r="N244" i="13"/>
  <c r="BE244" i="13" s="1"/>
  <c r="BI242" i="13"/>
  <c r="BH242" i="13"/>
  <c r="BG242" i="13"/>
  <c r="BF242" i="13"/>
  <c r="AA242" i="13"/>
  <c r="Y242" i="13"/>
  <c r="W242" i="13"/>
  <c r="BK242" i="13"/>
  <c r="N242" i="13"/>
  <c r="BE242" i="13"/>
  <c r="BI237" i="13"/>
  <c r="BH237" i="13"/>
  <c r="BG237" i="13"/>
  <c r="BF237" i="13"/>
  <c r="AA237" i="13"/>
  <c r="Y237" i="13"/>
  <c r="W237" i="13"/>
  <c r="BK237" i="13"/>
  <c r="N237" i="13"/>
  <c r="BE237" i="13" s="1"/>
  <c r="BI236" i="13"/>
  <c r="BH236" i="13"/>
  <c r="BG236" i="13"/>
  <c r="BF236" i="13"/>
  <c r="AA236" i="13"/>
  <c r="Y236" i="13"/>
  <c r="W236" i="13"/>
  <c r="BK236" i="13"/>
  <c r="N236" i="13"/>
  <c r="BE236" i="13"/>
  <c r="BI234" i="13"/>
  <c r="BH234" i="13"/>
  <c r="BG234" i="13"/>
  <c r="BF234" i="13"/>
  <c r="AA234" i="13"/>
  <c r="Y234" i="13"/>
  <c r="W234" i="13"/>
  <c r="BK234" i="13"/>
  <c r="N234" i="13"/>
  <c r="BE234" i="13" s="1"/>
  <c r="BI227" i="13"/>
  <c r="BH227" i="13"/>
  <c r="BG227" i="13"/>
  <c r="BF227" i="13"/>
  <c r="AA227" i="13"/>
  <c r="Y227" i="13"/>
  <c r="W227" i="13"/>
  <c r="BK227" i="13"/>
  <c r="N227" i="13"/>
  <c r="BE227" i="13" s="1"/>
  <c r="BI221" i="13"/>
  <c r="BH221" i="13"/>
  <c r="BG221" i="13"/>
  <c r="BF221" i="13"/>
  <c r="AA221" i="13"/>
  <c r="Y221" i="13"/>
  <c r="W221" i="13"/>
  <c r="BK221" i="13"/>
  <c r="N221" i="13"/>
  <c r="BE221" i="13" s="1"/>
  <c r="BI219" i="13"/>
  <c r="BH219" i="13"/>
  <c r="BG219" i="13"/>
  <c r="BF219" i="13"/>
  <c r="AA219" i="13"/>
  <c r="Y219" i="13"/>
  <c r="W219" i="13"/>
  <c r="BK219" i="13"/>
  <c r="N219" i="13"/>
  <c r="BE219" i="13"/>
  <c r="BI214" i="13"/>
  <c r="BH214" i="13"/>
  <c r="BG214" i="13"/>
  <c r="BF214" i="13"/>
  <c r="AA214" i="13"/>
  <c r="Y214" i="13"/>
  <c r="W214" i="13"/>
  <c r="BK214" i="13"/>
  <c r="N214" i="13"/>
  <c r="BE214" i="13" s="1"/>
  <c r="BI212" i="13"/>
  <c r="BH212" i="13"/>
  <c r="BG212" i="13"/>
  <c r="BF212" i="13"/>
  <c r="AA212" i="13"/>
  <c r="Y212" i="13"/>
  <c r="W212" i="13"/>
  <c r="BK212" i="13"/>
  <c r="N212" i="13"/>
  <c r="BE212" i="13" s="1"/>
  <c r="BI210" i="13"/>
  <c r="BH210" i="13"/>
  <c r="BG210" i="13"/>
  <c r="BF210" i="13"/>
  <c r="AA210" i="13"/>
  <c r="Y210" i="13"/>
  <c r="W210" i="13"/>
  <c r="BK210" i="13"/>
  <c r="N210" i="13"/>
  <c r="BE210" i="13" s="1"/>
  <c r="BI209" i="13"/>
  <c r="BH209" i="13"/>
  <c r="BG209" i="13"/>
  <c r="BF209" i="13"/>
  <c r="AA209" i="13"/>
  <c r="Y209" i="13"/>
  <c r="W209" i="13"/>
  <c r="BK209" i="13"/>
  <c r="N209" i="13"/>
  <c r="BE209" i="13"/>
  <c r="BI205" i="13"/>
  <c r="BH205" i="13"/>
  <c r="BG205" i="13"/>
  <c r="BF205" i="13"/>
  <c r="AA205" i="13"/>
  <c r="Y205" i="13"/>
  <c r="W205" i="13"/>
  <c r="BK205" i="13"/>
  <c r="N205" i="13"/>
  <c r="BE205" i="13" s="1"/>
  <c r="BI204" i="13"/>
  <c r="BH204" i="13"/>
  <c r="BG204" i="13"/>
  <c r="BF204" i="13"/>
  <c r="AA204" i="13"/>
  <c r="Y204" i="13"/>
  <c r="W204" i="13"/>
  <c r="BK204" i="13"/>
  <c r="N204" i="13"/>
  <c r="BE204" i="13" s="1"/>
  <c r="BI199" i="13"/>
  <c r="BH199" i="13"/>
  <c r="BG199" i="13"/>
  <c r="BF199" i="13"/>
  <c r="AA199" i="13"/>
  <c r="Y199" i="13"/>
  <c r="W199" i="13"/>
  <c r="BK199" i="13"/>
  <c r="N199" i="13"/>
  <c r="BE199" i="13" s="1"/>
  <c r="BI198" i="13"/>
  <c r="BH198" i="13"/>
  <c r="BG198" i="13"/>
  <c r="BF198" i="13"/>
  <c r="AA198" i="13"/>
  <c r="Y198" i="13"/>
  <c r="W198" i="13"/>
  <c r="BK198" i="13"/>
  <c r="N198" i="13"/>
  <c r="BE198" i="13" s="1"/>
  <c r="BI193" i="13"/>
  <c r="BH193" i="13"/>
  <c r="BG193" i="13"/>
  <c r="BF193" i="13"/>
  <c r="AA193" i="13"/>
  <c r="Y193" i="13"/>
  <c r="W193" i="13"/>
  <c r="BK193" i="13"/>
  <c r="N193" i="13"/>
  <c r="BE193" i="13" s="1"/>
  <c r="BI192" i="13"/>
  <c r="BH192" i="13"/>
  <c r="BG192" i="13"/>
  <c r="BF192" i="13"/>
  <c r="AA192" i="13"/>
  <c r="Y192" i="13"/>
  <c r="W192" i="13"/>
  <c r="BK192" i="13"/>
  <c r="N192" i="13"/>
  <c r="BE192" i="13"/>
  <c r="BI187" i="13"/>
  <c r="BH187" i="13"/>
  <c r="BG187" i="13"/>
  <c r="BF187" i="13"/>
  <c r="AA187" i="13"/>
  <c r="Y187" i="13"/>
  <c r="W187" i="13"/>
  <c r="BK187" i="13"/>
  <c r="N187" i="13"/>
  <c r="BE187" i="13" s="1"/>
  <c r="BI186" i="13"/>
  <c r="BH186" i="13"/>
  <c r="BG186" i="13"/>
  <c r="BF186" i="13"/>
  <c r="AA186" i="13"/>
  <c r="Y186" i="13"/>
  <c r="W186" i="13"/>
  <c r="BK186" i="13"/>
  <c r="N186" i="13"/>
  <c r="BE186" i="13" s="1"/>
  <c r="BI185" i="13"/>
  <c r="BH185" i="13"/>
  <c r="BG185" i="13"/>
  <c r="BF185" i="13"/>
  <c r="AA185" i="13"/>
  <c r="Y185" i="13"/>
  <c r="W185" i="13"/>
  <c r="BK185" i="13"/>
  <c r="N185" i="13"/>
  <c r="BE185" i="13" s="1"/>
  <c r="BI180" i="13"/>
  <c r="BH180" i="13"/>
  <c r="BG180" i="13"/>
  <c r="BF180" i="13"/>
  <c r="AA180" i="13"/>
  <c r="Y180" i="13"/>
  <c r="W180" i="13"/>
  <c r="BK180" i="13"/>
  <c r="N180" i="13"/>
  <c r="BE180" i="13" s="1"/>
  <c r="BI175" i="13"/>
  <c r="BH175" i="13"/>
  <c r="BG175" i="13"/>
  <c r="BF175" i="13"/>
  <c r="AA175" i="13"/>
  <c r="Y175" i="13"/>
  <c r="W175" i="13"/>
  <c r="BK175" i="13"/>
  <c r="N175" i="13"/>
  <c r="BE175" i="13" s="1"/>
  <c r="BI170" i="13"/>
  <c r="BH170" i="13"/>
  <c r="BG170" i="13"/>
  <c r="BF170" i="13"/>
  <c r="AA170" i="13"/>
  <c r="Y170" i="13"/>
  <c r="W170" i="13"/>
  <c r="BK170" i="13"/>
  <c r="N170" i="13"/>
  <c r="BE170" i="13" s="1"/>
  <c r="BI165" i="13"/>
  <c r="BH165" i="13"/>
  <c r="BG165" i="13"/>
  <c r="BF165" i="13"/>
  <c r="AA165" i="13"/>
  <c r="Y165" i="13"/>
  <c r="W165" i="13"/>
  <c r="BK165" i="13"/>
  <c r="N165" i="13"/>
  <c r="BE165" i="13" s="1"/>
  <c r="BI160" i="13"/>
  <c r="BH160" i="13"/>
  <c r="BG160" i="13"/>
  <c r="BF160" i="13"/>
  <c r="AA160" i="13"/>
  <c r="Y160" i="13"/>
  <c r="W160" i="13"/>
  <c r="BK160" i="13"/>
  <c r="N160" i="13"/>
  <c r="BE160" i="13" s="1"/>
  <c r="BI155" i="13"/>
  <c r="BH155" i="13"/>
  <c r="BG155" i="13"/>
  <c r="BF155" i="13"/>
  <c r="AA155" i="13"/>
  <c r="Y155" i="13"/>
  <c r="W155" i="13"/>
  <c r="BK155" i="13"/>
  <c r="N155" i="13"/>
  <c r="BE155" i="13" s="1"/>
  <c r="BI150" i="13"/>
  <c r="BH150" i="13"/>
  <c r="BG150" i="13"/>
  <c r="BF150" i="13"/>
  <c r="AA150" i="13"/>
  <c r="Y150" i="13"/>
  <c r="W150" i="13"/>
  <c r="BK150" i="13"/>
  <c r="N150" i="13"/>
  <c r="BE150" i="13" s="1"/>
  <c r="BI144" i="13"/>
  <c r="BH144" i="13"/>
  <c r="BG144" i="13"/>
  <c r="BF144" i="13"/>
  <c r="AA144" i="13"/>
  <c r="Y144" i="13"/>
  <c r="W144" i="13"/>
  <c r="BK144" i="13"/>
  <c r="N144" i="13"/>
  <c r="BE144" i="13" s="1"/>
  <c r="BI135" i="13"/>
  <c r="BH135" i="13"/>
  <c r="BG135" i="13"/>
  <c r="BF135" i="13"/>
  <c r="AA135" i="13"/>
  <c r="Y135" i="13"/>
  <c r="W135" i="13"/>
  <c r="BK135" i="13"/>
  <c r="N135" i="13"/>
  <c r="BE135" i="13" s="1"/>
  <c r="BI129" i="13"/>
  <c r="BH129" i="13"/>
  <c r="BG129" i="13"/>
  <c r="BF129" i="13"/>
  <c r="AA129" i="13"/>
  <c r="Y129" i="13"/>
  <c r="W129" i="13"/>
  <c r="BK129" i="13"/>
  <c r="N129" i="13"/>
  <c r="BE129" i="13" s="1"/>
  <c r="BI123" i="13"/>
  <c r="BH123" i="13"/>
  <c r="BG123" i="13"/>
  <c r="BF123" i="13"/>
  <c r="AA123" i="13"/>
  <c r="Y123" i="13"/>
  <c r="W123" i="13"/>
  <c r="BK123" i="13"/>
  <c r="N123" i="13"/>
  <c r="BE123" i="13" s="1"/>
  <c r="BI122" i="13"/>
  <c r="BH122" i="13"/>
  <c r="BG122" i="13"/>
  <c r="BF122" i="13"/>
  <c r="AA122" i="13"/>
  <c r="Y122" i="13"/>
  <c r="Y121" i="13" s="1"/>
  <c r="W122" i="13"/>
  <c r="BK122" i="13"/>
  <c r="N122" i="13"/>
  <c r="BE122" i="13"/>
  <c r="M116" i="13"/>
  <c r="M115" i="13"/>
  <c r="F115" i="13"/>
  <c r="F113" i="13"/>
  <c r="F111" i="13"/>
  <c r="M28" i="13"/>
  <c r="AS99" i="1"/>
  <c r="M84" i="13"/>
  <c r="M83" i="13"/>
  <c r="F83" i="13"/>
  <c r="F81" i="13"/>
  <c r="F79" i="13"/>
  <c r="O15" i="13"/>
  <c r="E15" i="13"/>
  <c r="F84" i="13" s="1"/>
  <c r="F116" i="13"/>
  <c r="O14" i="13"/>
  <c r="O9" i="13"/>
  <c r="M113" i="13"/>
  <c r="M81" i="13"/>
  <c r="F6" i="13"/>
  <c r="F110" i="13" s="1"/>
  <c r="F78" i="13"/>
  <c r="AY98" i="1"/>
  <c r="AX98" i="1"/>
  <c r="BI477" i="12"/>
  <c r="BH477" i="12"/>
  <c r="BG477" i="12"/>
  <c r="BF477" i="12"/>
  <c r="AA477" i="12"/>
  <c r="AA476" i="12"/>
  <c r="Y477" i="12"/>
  <c r="Y476" i="12"/>
  <c r="W477" i="12"/>
  <c r="W476" i="12"/>
  <c r="BK477" i="12"/>
  <c r="BK476" i="12" s="1"/>
  <c r="N476" i="12" s="1"/>
  <c r="N98" i="12" s="1"/>
  <c r="N477" i="12"/>
  <c r="BE477" i="12" s="1"/>
  <c r="BI475" i="12"/>
  <c r="BH475" i="12"/>
  <c r="BG475" i="12"/>
  <c r="BF475" i="12"/>
  <c r="AA475" i="12"/>
  <c r="Y475" i="12"/>
  <c r="W475" i="12"/>
  <c r="BK475" i="12"/>
  <c r="N475" i="12"/>
  <c r="BE475" i="12" s="1"/>
  <c r="BI474" i="12"/>
  <c r="BH474" i="12"/>
  <c r="BG474" i="12"/>
  <c r="BF474" i="12"/>
  <c r="AA474" i="12"/>
  <c r="Y474" i="12"/>
  <c r="W474" i="12"/>
  <c r="BK474" i="12"/>
  <c r="N474" i="12"/>
  <c r="BE474" i="12" s="1"/>
  <c r="BI473" i="12"/>
  <c r="BH473" i="12"/>
  <c r="BG473" i="12"/>
  <c r="BF473" i="12"/>
  <c r="AA473" i="12"/>
  <c r="Y473" i="12"/>
  <c r="W473" i="12"/>
  <c r="BK473" i="12"/>
  <c r="N473" i="12"/>
  <c r="BE473" i="12"/>
  <c r="BI472" i="12"/>
  <c r="BH472" i="12"/>
  <c r="BG472" i="12"/>
  <c r="BF472" i="12"/>
  <c r="AA472" i="12"/>
  <c r="Y472" i="12"/>
  <c r="W472" i="12"/>
  <c r="BK472" i="12"/>
  <c r="N472" i="12"/>
  <c r="BE472" i="12" s="1"/>
  <c r="BI471" i="12"/>
  <c r="BH471" i="12"/>
  <c r="BG471" i="12"/>
  <c r="BF471" i="12"/>
  <c r="AA471" i="12"/>
  <c r="AA470" i="12"/>
  <c r="Y471" i="12"/>
  <c r="W471" i="12"/>
  <c r="W470" i="12"/>
  <c r="BK471" i="12"/>
  <c r="N471" i="12"/>
  <c r="BE471" i="12" s="1"/>
  <c r="BI465" i="12"/>
  <c r="BH465" i="12"/>
  <c r="BG465" i="12"/>
  <c r="BF465" i="12"/>
  <c r="AA465" i="12"/>
  <c r="Y465" i="12"/>
  <c r="W465" i="12"/>
  <c r="BK465" i="12"/>
  <c r="N465" i="12"/>
  <c r="BE465" i="12"/>
  <c r="BI460" i="12"/>
  <c r="BH460" i="12"/>
  <c r="BG460" i="12"/>
  <c r="BF460" i="12"/>
  <c r="AA460" i="12"/>
  <c r="Y460" i="12"/>
  <c r="W460" i="12"/>
  <c r="BK460" i="12"/>
  <c r="N460" i="12"/>
  <c r="BE460" i="12" s="1"/>
  <c r="BI455" i="12"/>
  <c r="BH455" i="12"/>
  <c r="BG455" i="12"/>
  <c r="BF455" i="12"/>
  <c r="AA455" i="12"/>
  <c r="Y455" i="12"/>
  <c r="W455" i="12"/>
  <c r="BK455" i="12"/>
  <c r="N455" i="12"/>
  <c r="BE455" i="12" s="1"/>
  <c r="BI449" i="12"/>
  <c r="BH449" i="12"/>
  <c r="BG449" i="12"/>
  <c r="BF449" i="12"/>
  <c r="AA449" i="12"/>
  <c r="Y449" i="12"/>
  <c r="W449" i="12"/>
  <c r="BK449" i="12"/>
  <c r="N449" i="12"/>
  <c r="BE449" i="12" s="1"/>
  <c r="BI447" i="12"/>
  <c r="BH447" i="12"/>
  <c r="BG447" i="12"/>
  <c r="BF447" i="12"/>
  <c r="AA447" i="12"/>
  <c r="Y447" i="12"/>
  <c r="W447" i="12"/>
  <c r="BK447" i="12"/>
  <c r="N447" i="12"/>
  <c r="BE447" i="12"/>
  <c r="BI442" i="12"/>
  <c r="BH442" i="12"/>
  <c r="BG442" i="12"/>
  <c r="BF442" i="12"/>
  <c r="AA442" i="12"/>
  <c r="Y442" i="12"/>
  <c r="W442" i="12"/>
  <c r="BK442" i="12"/>
  <c r="N442" i="12"/>
  <c r="BE442" i="12" s="1"/>
  <c r="BI437" i="12"/>
  <c r="BH437" i="12"/>
  <c r="BG437" i="12"/>
  <c r="BF437" i="12"/>
  <c r="AA437" i="12"/>
  <c r="Y437" i="12"/>
  <c r="W437" i="12"/>
  <c r="BK437" i="12"/>
  <c r="N437" i="12"/>
  <c r="BE437" i="12"/>
  <c r="BI436" i="12"/>
  <c r="BH436" i="12"/>
  <c r="BG436" i="12"/>
  <c r="BF436" i="12"/>
  <c r="AA436" i="12"/>
  <c r="Y436" i="12"/>
  <c r="W436" i="12"/>
  <c r="BK436" i="12"/>
  <c r="N436" i="12"/>
  <c r="BE436" i="12"/>
  <c r="BI434" i="12"/>
  <c r="BH434" i="12"/>
  <c r="BG434" i="12"/>
  <c r="BF434" i="12"/>
  <c r="AA434" i="12"/>
  <c r="Y434" i="12"/>
  <c r="W434" i="12"/>
  <c r="BK434" i="12"/>
  <c r="N434" i="12"/>
  <c r="BE434" i="12"/>
  <c r="BI429" i="12"/>
  <c r="BH429" i="12"/>
  <c r="BG429" i="12"/>
  <c r="BF429" i="12"/>
  <c r="AA429" i="12"/>
  <c r="Y429" i="12"/>
  <c r="W429" i="12"/>
  <c r="BK429" i="12"/>
  <c r="N429" i="12"/>
  <c r="BE429" i="12" s="1"/>
  <c r="BI428" i="12"/>
  <c r="BH428" i="12"/>
  <c r="BG428" i="12"/>
  <c r="BF428" i="12"/>
  <c r="AA428" i="12"/>
  <c r="Y428" i="12"/>
  <c r="W428" i="12"/>
  <c r="BK428" i="12"/>
  <c r="N428" i="12"/>
  <c r="BE428" i="12"/>
  <c r="BI423" i="12"/>
  <c r="BH423" i="12"/>
  <c r="BG423" i="12"/>
  <c r="BF423" i="12"/>
  <c r="AA423" i="12"/>
  <c r="Y423" i="12"/>
  <c r="W423" i="12"/>
  <c r="BK423" i="12"/>
  <c r="N423" i="12"/>
  <c r="BE423" i="12"/>
  <c r="BI422" i="12"/>
  <c r="BH422" i="12"/>
  <c r="BG422" i="12"/>
  <c r="BF422" i="12"/>
  <c r="AA422" i="12"/>
  <c r="Y422" i="12"/>
  <c r="W422" i="12"/>
  <c r="BK422" i="12"/>
  <c r="N422" i="12"/>
  <c r="BE422" i="12" s="1"/>
  <c r="BI416" i="12"/>
  <c r="BH416" i="12"/>
  <c r="BG416" i="12"/>
  <c r="BF416" i="12"/>
  <c r="AA416" i="12"/>
  <c r="Y416" i="12"/>
  <c r="W416" i="12"/>
  <c r="BK416" i="12"/>
  <c r="N416" i="12"/>
  <c r="BE416" i="12"/>
  <c r="BI413" i="12"/>
  <c r="BH413" i="12"/>
  <c r="BG413" i="12"/>
  <c r="BF413" i="12"/>
  <c r="AA413" i="12"/>
  <c r="Y413" i="12"/>
  <c r="W413" i="12"/>
  <c r="BK413" i="12"/>
  <c r="N413" i="12"/>
  <c r="BE413" i="12" s="1"/>
  <c r="BI410" i="12"/>
  <c r="BH410" i="12"/>
  <c r="BG410" i="12"/>
  <c r="BF410" i="12"/>
  <c r="AA410" i="12"/>
  <c r="Y410" i="12"/>
  <c r="W410" i="12"/>
  <c r="BK410" i="12"/>
  <c r="N410" i="12"/>
  <c r="BE410" i="12" s="1"/>
  <c r="BI407" i="12"/>
  <c r="BH407" i="12"/>
  <c r="BG407" i="12"/>
  <c r="BF407" i="12"/>
  <c r="AA407" i="12"/>
  <c r="Y407" i="12"/>
  <c r="W407" i="12"/>
  <c r="BK407" i="12"/>
  <c r="N407" i="12"/>
  <c r="BE407" i="12" s="1"/>
  <c r="BI404" i="12"/>
  <c r="BH404" i="12"/>
  <c r="BG404" i="12"/>
  <c r="BF404" i="12"/>
  <c r="AA404" i="12"/>
  <c r="Y404" i="12"/>
  <c r="W404" i="12"/>
  <c r="BK404" i="12"/>
  <c r="N404" i="12"/>
  <c r="BE404" i="12"/>
  <c r="BI401" i="12"/>
  <c r="BH401" i="12"/>
  <c r="BG401" i="12"/>
  <c r="BF401" i="12"/>
  <c r="AA401" i="12"/>
  <c r="Y401" i="12"/>
  <c r="W401" i="12"/>
  <c r="BK401" i="12"/>
  <c r="N401" i="12"/>
  <c r="BE401" i="12"/>
  <c r="BI398" i="12"/>
  <c r="BH398" i="12"/>
  <c r="BG398" i="12"/>
  <c r="BF398" i="12"/>
  <c r="AA398" i="12"/>
  <c r="Y398" i="12"/>
  <c r="W398" i="12"/>
  <c r="BK398" i="12"/>
  <c r="N398" i="12"/>
  <c r="BE398" i="12" s="1"/>
  <c r="BI395" i="12"/>
  <c r="BH395" i="12"/>
  <c r="BG395" i="12"/>
  <c r="BF395" i="12"/>
  <c r="AA395" i="12"/>
  <c r="Y395" i="12"/>
  <c r="W395" i="12"/>
  <c r="BK395" i="12"/>
  <c r="N395" i="12"/>
  <c r="BE395" i="12" s="1"/>
  <c r="BI392" i="12"/>
  <c r="BH392" i="12"/>
  <c r="BG392" i="12"/>
  <c r="BF392" i="12"/>
  <c r="AA392" i="12"/>
  <c r="Y392" i="12"/>
  <c r="W392" i="12"/>
  <c r="BK392" i="12"/>
  <c r="N392" i="12"/>
  <c r="BE392" i="12"/>
  <c r="BI389" i="12"/>
  <c r="BH389" i="12"/>
  <c r="BG389" i="12"/>
  <c r="BF389" i="12"/>
  <c r="AA389" i="12"/>
  <c r="Y389" i="12"/>
  <c r="W389" i="12"/>
  <c r="BK389" i="12"/>
  <c r="N389" i="12"/>
  <c r="BE389" i="12"/>
  <c r="BI388" i="12"/>
  <c r="BH388" i="12"/>
  <c r="BG388" i="12"/>
  <c r="BF388" i="12"/>
  <c r="AA388" i="12"/>
  <c r="Y388" i="12"/>
  <c r="W388" i="12"/>
  <c r="BK388" i="12"/>
  <c r="N388" i="12"/>
  <c r="BE388" i="12" s="1"/>
  <c r="BI383" i="12"/>
  <c r="BH383" i="12"/>
  <c r="BG383" i="12"/>
  <c r="BF383" i="12"/>
  <c r="AA383" i="12"/>
  <c r="Y383" i="12"/>
  <c r="W383" i="12"/>
  <c r="BK383" i="12"/>
  <c r="N383" i="12"/>
  <c r="BE383" i="12" s="1"/>
  <c r="BI382" i="12"/>
  <c r="BH382" i="12"/>
  <c r="BG382" i="12"/>
  <c r="BF382" i="12"/>
  <c r="AA382" i="12"/>
  <c r="AA381" i="12"/>
  <c r="Y382" i="12"/>
  <c r="W382" i="12"/>
  <c r="W381" i="12"/>
  <c r="BK382" i="12"/>
  <c r="N382" i="12"/>
  <c r="BE382" i="12" s="1"/>
  <c r="BI376" i="12"/>
  <c r="BH376" i="12"/>
  <c r="BG376" i="12"/>
  <c r="BF376" i="12"/>
  <c r="AA376" i="12"/>
  <c r="Y376" i="12"/>
  <c r="W376" i="12"/>
  <c r="BK376" i="12"/>
  <c r="N376" i="12"/>
  <c r="BE376" i="12"/>
  <c r="BI373" i="12"/>
  <c r="BH373" i="12"/>
  <c r="BG373" i="12"/>
  <c r="BF373" i="12"/>
  <c r="AA373" i="12"/>
  <c r="Y373" i="12"/>
  <c r="W373" i="12"/>
  <c r="BK373" i="12"/>
  <c r="N373" i="12"/>
  <c r="BE373" i="12" s="1"/>
  <c r="BI370" i="12"/>
  <c r="BH370" i="12"/>
  <c r="BG370" i="12"/>
  <c r="BF370" i="12"/>
  <c r="AA370" i="12"/>
  <c r="Y370" i="12"/>
  <c r="W370" i="12"/>
  <c r="BK370" i="12"/>
  <c r="N370" i="12"/>
  <c r="BE370" i="12" s="1"/>
  <c r="BI367" i="12"/>
  <c r="BH367" i="12"/>
  <c r="BG367" i="12"/>
  <c r="BF367" i="12"/>
  <c r="AA367" i="12"/>
  <c r="Y367" i="12"/>
  <c r="W367" i="12"/>
  <c r="BK367" i="12"/>
  <c r="N367" i="12"/>
  <c r="BE367" i="12"/>
  <c r="BI366" i="12"/>
  <c r="BH366" i="12"/>
  <c r="BG366" i="12"/>
  <c r="BF366" i="12"/>
  <c r="AA366" i="12"/>
  <c r="Y366" i="12"/>
  <c r="W366" i="12"/>
  <c r="BK366" i="12"/>
  <c r="N366" i="12"/>
  <c r="BE366" i="12"/>
  <c r="BI363" i="12"/>
  <c r="BH363" i="12"/>
  <c r="BG363" i="12"/>
  <c r="BF363" i="12"/>
  <c r="AA363" i="12"/>
  <c r="Y363" i="12"/>
  <c r="W363" i="12"/>
  <c r="BK363" i="12"/>
  <c r="N363" i="12"/>
  <c r="BE363" i="12" s="1"/>
  <c r="BI360" i="12"/>
  <c r="BH360" i="12"/>
  <c r="BG360" i="12"/>
  <c r="BF360" i="12"/>
  <c r="AA360" i="12"/>
  <c r="Y360" i="12"/>
  <c r="W360" i="12"/>
  <c r="BK360" i="12"/>
  <c r="N360" i="12"/>
  <c r="BE360" i="12"/>
  <c r="BI354" i="12"/>
  <c r="BH354" i="12"/>
  <c r="BG354" i="12"/>
  <c r="BF354" i="12"/>
  <c r="AA354" i="12"/>
  <c r="Y354" i="12"/>
  <c r="W354" i="12"/>
  <c r="BK354" i="12"/>
  <c r="N354" i="12"/>
  <c r="BE354" i="12"/>
  <c r="BI353" i="12"/>
  <c r="BH353" i="12"/>
  <c r="BG353" i="12"/>
  <c r="BF353" i="12"/>
  <c r="AA353" i="12"/>
  <c r="Y353" i="12"/>
  <c r="W353" i="12"/>
  <c r="BK353" i="12"/>
  <c r="N353" i="12"/>
  <c r="BE353" i="12"/>
  <c r="BI350" i="12"/>
  <c r="BH350" i="12"/>
  <c r="BG350" i="12"/>
  <c r="BF350" i="12"/>
  <c r="AA350" i="12"/>
  <c r="Y350" i="12"/>
  <c r="W350" i="12"/>
  <c r="BK350" i="12"/>
  <c r="N350" i="12"/>
  <c r="BE350" i="12" s="1"/>
  <c r="BI349" i="12"/>
  <c r="BH349" i="12"/>
  <c r="BG349" i="12"/>
  <c r="BF349" i="12"/>
  <c r="AA349" i="12"/>
  <c r="Y349" i="12"/>
  <c r="W349" i="12"/>
  <c r="BK349" i="12"/>
  <c r="N349" i="12"/>
  <c r="BE349" i="12" s="1"/>
  <c r="BI343" i="12"/>
  <c r="BH343" i="12"/>
  <c r="BG343" i="12"/>
  <c r="BF343" i="12"/>
  <c r="AA343" i="12"/>
  <c r="Y343" i="12"/>
  <c r="W343" i="12"/>
  <c r="BK343" i="12"/>
  <c r="N343" i="12"/>
  <c r="BE343" i="12" s="1"/>
  <c r="BI341" i="12"/>
  <c r="BH341" i="12"/>
  <c r="BG341" i="12"/>
  <c r="BF341" i="12"/>
  <c r="AA341" i="12"/>
  <c r="Y341" i="12"/>
  <c r="W341" i="12"/>
  <c r="BK341" i="12"/>
  <c r="N341" i="12"/>
  <c r="BE341" i="12"/>
  <c r="BI340" i="12"/>
  <c r="BH340" i="12"/>
  <c r="BG340" i="12"/>
  <c r="BF340" i="12"/>
  <c r="AA340" i="12"/>
  <c r="Y340" i="12"/>
  <c r="W340" i="12"/>
  <c r="BK340" i="12"/>
  <c r="N340" i="12"/>
  <c r="BE340" i="12" s="1"/>
  <c r="BI334" i="12"/>
  <c r="BH334" i="12"/>
  <c r="BG334" i="12"/>
  <c r="BF334" i="12"/>
  <c r="AA334" i="12"/>
  <c r="Y334" i="12"/>
  <c r="W334" i="12"/>
  <c r="BK334" i="12"/>
  <c r="N334" i="12"/>
  <c r="BE334" i="12"/>
  <c r="BI326" i="12"/>
  <c r="BH326" i="12"/>
  <c r="BG326" i="12"/>
  <c r="BF326" i="12"/>
  <c r="AA326" i="12"/>
  <c r="Y326" i="12"/>
  <c r="W326" i="12"/>
  <c r="BK326" i="12"/>
  <c r="N326" i="12"/>
  <c r="BE326" i="12"/>
  <c r="BI320" i="12"/>
  <c r="BH320" i="12"/>
  <c r="BG320" i="12"/>
  <c r="BF320" i="12"/>
  <c r="AA320" i="12"/>
  <c r="Y320" i="12"/>
  <c r="W320" i="12"/>
  <c r="BK320" i="12"/>
  <c r="N320" i="12"/>
  <c r="BE320" i="12"/>
  <c r="BI309" i="12"/>
  <c r="BH309" i="12"/>
  <c r="BG309" i="12"/>
  <c r="BF309" i="12"/>
  <c r="AA309" i="12"/>
  <c r="Y309" i="12"/>
  <c r="W309" i="12"/>
  <c r="BK309" i="12"/>
  <c r="N309" i="12"/>
  <c r="BE309" i="12" s="1"/>
  <c r="BI307" i="12"/>
  <c r="BH307" i="12"/>
  <c r="BG307" i="12"/>
  <c r="BF307" i="12"/>
  <c r="AA307" i="12"/>
  <c r="Y307" i="12"/>
  <c r="Y304" i="12" s="1"/>
  <c r="W307" i="12"/>
  <c r="BK307" i="12"/>
  <c r="N307" i="12"/>
  <c r="BE307" i="12"/>
  <c r="BI305" i="12"/>
  <c r="BH305" i="12"/>
  <c r="BG305" i="12"/>
  <c r="BF305" i="12"/>
  <c r="AA305" i="12"/>
  <c r="Y305" i="12"/>
  <c r="W305" i="12"/>
  <c r="BK305" i="12"/>
  <c r="N305" i="12"/>
  <c r="BE305" i="12" s="1"/>
  <c r="BI299" i="12"/>
  <c r="BH299" i="12"/>
  <c r="BG299" i="12"/>
  <c r="BF299" i="12"/>
  <c r="AA299" i="12"/>
  <c r="AA298" i="12" s="1"/>
  <c r="Y299" i="12"/>
  <c r="Y298" i="12"/>
  <c r="W299" i="12"/>
  <c r="W298" i="12"/>
  <c r="BK299" i="12"/>
  <c r="BK298" i="12"/>
  <c r="N298" i="12"/>
  <c r="N299" i="12"/>
  <c r="BE299" i="12" s="1"/>
  <c r="N93" i="12"/>
  <c r="BI292" i="12"/>
  <c r="BH292" i="12"/>
  <c r="BG292" i="12"/>
  <c r="BF292" i="12"/>
  <c r="AA292" i="12"/>
  <c r="AA291" i="12"/>
  <c r="Y292" i="12"/>
  <c r="Y291" i="12"/>
  <c r="W292" i="12"/>
  <c r="W291" i="12"/>
  <c r="BK292" i="12"/>
  <c r="BK291" i="12" s="1"/>
  <c r="N291" i="12" s="1"/>
  <c r="N92" i="12" s="1"/>
  <c r="N292" i="12"/>
  <c r="BE292" i="12" s="1"/>
  <c r="BI286" i="12"/>
  <c r="BH286" i="12"/>
  <c r="BG286" i="12"/>
  <c r="BF286" i="12"/>
  <c r="AA286" i="12"/>
  <c r="AA282" i="12" s="1"/>
  <c r="Y286" i="12"/>
  <c r="W286" i="12"/>
  <c r="BK286" i="12"/>
  <c r="N286" i="12"/>
  <c r="BE286" i="12"/>
  <c r="BI285" i="12"/>
  <c r="BH285" i="12"/>
  <c r="BG285" i="12"/>
  <c r="BF285" i="12"/>
  <c r="AA285" i="12"/>
  <c r="Y285" i="12"/>
  <c r="W285" i="12"/>
  <c r="BK285" i="12"/>
  <c r="BK282" i="12" s="1"/>
  <c r="N282" i="12" s="1"/>
  <c r="N91" i="12" s="1"/>
  <c r="N285" i="12"/>
  <c r="BE285" i="12"/>
  <c r="BI283" i="12"/>
  <c r="BH283" i="12"/>
  <c r="BG283" i="12"/>
  <c r="BF283" i="12"/>
  <c r="AA283" i="12"/>
  <c r="Y283" i="12"/>
  <c r="Y282" i="12"/>
  <c r="W283" i="12"/>
  <c r="W282" i="12" s="1"/>
  <c r="BK283" i="12"/>
  <c r="N283" i="12"/>
  <c r="BE283" i="12" s="1"/>
  <c r="BI281" i="12"/>
  <c r="BH281" i="12"/>
  <c r="BG281" i="12"/>
  <c r="BF281" i="12"/>
  <c r="AA281" i="12"/>
  <c r="Y281" i="12"/>
  <c r="W281" i="12"/>
  <c r="BK281" i="12"/>
  <c r="N281" i="12"/>
  <c r="BE281" i="12"/>
  <c r="BI280" i="12"/>
  <c r="BH280" i="12"/>
  <c r="BG280" i="12"/>
  <c r="BF280" i="12"/>
  <c r="AA280" i="12"/>
  <c r="Y280" i="12"/>
  <c r="W280" i="12"/>
  <c r="BK280" i="12"/>
  <c r="N280" i="12"/>
  <c r="BE280" i="12" s="1"/>
  <c r="BI278" i="12"/>
  <c r="BH278" i="12"/>
  <c r="BG278" i="12"/>
  <c r="BF278" i="12"/>
  <c r="AA278" i="12"/>
  <c r="Y278" i="12"/>
  <c r="W278" i="12"/>
  <c r="BK278" i="12"/>
  <c r="N278" i="12"/>
  <c r="BE278" i="12" s="1"/>
  <c r="BI273" i="12"/>
  <c r="BH273" i="12"/>
  <c r="BG273" i="12"/>
  <c r="BF273" i="12"/>
  <c r="AA273" i="12"/>
  <c r="Y273" i="12"/>
  <c r="W273" i="12"/>
  <c r="BK273" i="12"/>
  <c r="N273" i="12"/>
  <c r="BE273" i="12"/>
  <c r="BI272" i="12"/>
  <c r="BH272" i="12"/>
  <c r="BG272" i="12"/>
  <c r="BF272" i="12"/>
  <c r="AA272" i="12"/>
  <c r="Y272" i="12"/>
  <c r="W272" i="12"/>
  <c r="BK272" i="12"/>
  <c r="N272" i="12"/>
  <c r="BE272" i="12"/>
  <c r="BI270" i="12"/>
  <c r="BH270" i="12"/>
  <c r="BG270" i="12"/>
  <c r="BF270" i="12"/>
  <c r="AA270" i="12"/>
  <c r="Y270" i="12"/>
  <c r="W270" i="12"/>
  <c r="BK270" i="12"/>
  <c r="N270" i="12"/>
  <c r="BE270" i="12" s="1"/>
  <c r="BI263" i="12"/>
  <c r="BH263" i="12"/>
  <c r="BG263" i="12"/>
  <c r="BF263" i="12"/>
  <c r="AA263" i="12"/>
  <c r="Y263" i="12"/>
  <c r="W263" i="12"/>
  <c r="BK263" i="12"/>
  <c r="N263" i="12"/>
  <c r="BE263" i="12" s="1"/>
  <c r="BI257" i="12"/>
  <c r="BH257" i="12"/>
  <c r="BG257" i="12"/>
  <c r="BF257" i="12"/>
  <c r="AA257" i="12"/>
  <c r="Y257" i="12"/>
  <c r="W257" i="12"/>
  <c r="BK257" i="12"/>
  <c r="N257" i="12"/>
  <c r="BE257" i="12"/>
  <c r="BI255" i="12"/>
  <c r="BH255" i="12"/>
  <c r="BG255" i="12"/>
  <c r="BF255" i="12"/>
  <c r="AA255" i="12"/>
  <c r="Y255" i="12"/>
  <c r="W255" i="12"/>
  <c r="BK255" i="12"/>
  <c r="N255" i="12"/>
  <c r="BE255" i="12"/>
  <c r="BI250" i="12"/>
  <c r="BH250" i="12"/>
  <c r="BG250" i="12"/>
  <c r="BF250" i="12"/>
  <c r="AA250" i="12"/>
  <c r="Y250" i="12"/>
  <c r="W250" i="12"/>
  <c r="BK250" i="12"/>
  <c r="N250" i="12"/>
  <c r="BE250" i="12" s="1"/>
  <c r="BI248" i="12"/>
  <c r="BH248" i="12"/>
  <c r="BG248" i="12"/>
  <c r="BF248" i="12"/>
  <c r="AA248" i="12"/>
  <c r="Y248" i="12"/>
  <c r="W248" i="12"/>
  <c r="BK248" i="12"/>
  <c r="N248" i="12"/>
  <c r="BE248" i="12" s="1"/>
  <c r="BI246" i="12"/>
  <c r="BH246" i="12"/>
  <c r="BG246" i="12"/>
  <c r="BF246" i="12"/>
  <c r="AA246" i="12"/>
  <c r="Y246" i="12"/>
  <c r="W246" i="12"/>
  <c r="BK246" i="12"/>
  <c r="N246" i="12"/>
  <c r="BE246" i="12"/>
  <c r="BI245" i="12"/>
  <c r="BH245" i="12"/>
  <c r="BG245" i="12"/>
  <c r="BF245" i="12"/>
  <c r="AA245" i="12"/>
  <c r="Y245" i="12"/>
  <c r="W245" i="12"/>
  <c r="BK245" i="12"/>
  <c r="N245" i="12"/>
  <c r="BE245" i="12"/>
  <c r="BI241" i="12"/>
  <c r="BH241" i="12"/>
  <c r="BG241" i="12"/>
  <c r="BF241" i="12"/>
  <c r="AA241" i="12"/>
  <c r="Y241" i="12"/>
  <c r="W241" i="12"/>
  <c r="BK241" i="12"/>
  <c r="N241" i="12"/>
  <c r="BE241" i="12" s="1"/>
  <c r="BI240" i="12"/>
  <c r="BH240" i="12"/>
  <c r="BG240" i="12"/>
  <c r="BF240" i="12"/>
  <c r="AA240" i="12"/>
  <c r="Y240" i="12"/>
  <c r="W240" i="12"/>
  <c r="BK240" i="12"/>
  <c r="N240" i="12"/>
  <c r="BE240" i="12" s="1"/>
  <c r="BI239" i="12"/>
  <c r="BH239" i="12"/>
  <c r="BG239" i="12"/>
  <c r="BF239" i="12"/>
  <c r="AA239" i="12"/>
  <c r="Y239" i="12"/>
  <c r="W239" i="12"/>
  <c r="BK239" i="12"/>
  <c r="N239" i="12"/>
  <c r="BE239" i="12"/>
  <c r="BI238" i="12"/>
  <c r="BH238" i="12"/>
  <c r="BG238" i="12"/>
  <c r="BF238" i="12"/>
  <c r="AA238" i="12"/>
  <c r="Y238" i="12"/>
  <c r="W238" i="12"/>
  <c r="BK238" i="12"/>
  <c r="N238" i="12"/>
  <c r="BE238" i="12"/>
  <c r="BI237" i="12"/>
  <c r="BH237" i="12"/>
  <c r="BG237" i="12"/>
  <c r="BF237" i="12"/>
  <c r="AA237" i="12"/>
  <c r="Y237" i="12"/>
  <c r="W237" i="12"/>
  <c r="BK237" i="12"/>
  <c r="N237" i="12"/>
  <c r="BE237" i="12" s="1"/>
  <c r="BI236" i="12"/>
  <c r="BH236" i="12"/>
  <c r="BG236" i="12"/>
  <c r="BF236" i="12"/>
  <c r="AA236" i="12"/>
  <c r="Y236" i="12"/>
  <c r="W236" i="12"/>
  <c r="BK236" i="12"/>
  <c r="N236" i="12"/>
  <c r="BE236" i="12" s="1"/>
  <c r="BI235" i="12"/>
  <c r="BH235" i="12"/>
  <c r="BG235" i="12"/>
  <c r="BF235" i="12"/>
  <c r="AA235" i="12"/>
  <c r="Y235" i="12"/>
  <c r="W235" i="12"/>
  <c r="BK235" i="12"/>
  <c r="N235" i="12"/>
  <c r="BE235" i="12" s="1"/>
  <c r="BI234" i="12"/>
  <c r="BH234" i="12"/>
  <c r="BG234" i="12"/>
  <c r="BF234" i="12"/>
  <c r="AA234" i="12"/>
  <c r="Y234" i="12"/>
  <c r="W234" i="12"/>
  <c r="BK234" i="12"/>
  <c r="N234" i="12"/>
  <c r="BE234" i="12"/>
  <c r="BI229" i="12"/>
  <c r="BH229" i="12"/>
  <c r="BG229" i="12"/>
  <c r="BF229" i="12"/>
  <c r="AA229" i="12"/>
  <c r="Y229" i="12"/>
  <c r="W229" i="12"/>
  <c r="BK229" i="12"/>
  <c r="N229" i="12"/>
  <c r="BE229" i="12" s="1"/>
  <c r="BI228" i="12"/>
  <c r="BH228" i="12"/>
  <c r="BG228" i="12"/>
  <c r="BF228" i="12"/>
  <c r="AA228" i="12"/>
  <c r="Y228" i="12"/>
  <c r="W228" i="12"/>
  <c r="BK228" i="12"/>
  <c r="N228" i="12"/>
  <c r="BE228" i="12" s="1"/>
  <c r="BI223" i="12"/>
  <c r="BH223" i="12"/>
  <c r="BG223" i="12"/>
  <c r="BF223" i="12"/>
  <c r="AA223" i="12"/>
  <c r="Y223" i="12"/>
  <c r="W223" i="12"/>
  <c r="BK223" i="12"/>
  <c r="N223" i="12"/>
  <c r="BE223" i="12"/>
  <c r="BI222" i="12"/>
  <c r="BH222" i="12"/>
  <c r="BG222" i="12"/>
  <c r="BF222" i="12"/>
  <c r="AA222" i="12"/>
  <c r="Y222" i="12"/>
  <c r="W222" i="12"/>
  <c r="BK222" i="12"/>
  <c r="N222" i="12"/>
  <c r="BE222" i="12"/>
  <c r="BI217" i="12"/>
  <c r="BH217" i="12"/>
  <c r="BG217" i="12"/>
  <c r="BF217" i="12"/>
  <c r="AA217" i="12"/>
  <c r="Y217" i="12"/>
  <c r="W217" i="12"/>
  <c r="BK217" i="12"/>
  <c r="N217" i="12"/>
  <c r="BE217" i="12" s="1"/>
  <c r="BI216" i="12"/>
  <c r="BH216" i="12"/>
  <c r="BG216" i="12"/>
  <c r="BF216" i="12"/>
  <c r="AA216" i="12"/>
  <c r="Y216" i="12"/>
  <c r="W216" i="12"/>
  <c r="BK216" i="12"/>
  <c r="N216" i="12"/>
  <c r="BE216" i="12" s="1"/>
  <c r="BI215" i="12"/>
  <c r="BH215" i="12"/>
  <c r="BG215" i="12"/>
  <c r="BF215" i="12"/>
  <c r="AA215" i="12"/>
  <c r="Y215" i="12"/>
  <c r="W215" i="12"/>
  <c r="BK215" i="12"/>
  <c r="N215" i="12"/>
  <c r="BE215" i="12"/>
  <c r="BI208" i="12"/>
  <c r="BH208" i="12"/>
  <c r="BG208" i="12"/>
  <c r="BF208" i="12"/>
  <c r="AA208" i="12"/>
  <c r="Y208" i="12"/>
  <c r="W208" i="12"/>
  <c r="BK208" i="12"/>
  <c r="N208" i="12"/>
  <c r="BE208" i="12"/>
  <c r="BI201" i="12"/>
  <c r="BH201" i="12"/>
  <c r="BG201" i="12"/>
  <c r="BF201" i="12"/>
  <c r="AA201" i="12"/>
  <c r="Y201" i="12"/>
  <c r="W201" i="12"/>
  <c r="BK201" i="12"/>
  <c r="N201" i="12"/>
  <c r="BE201" i="12" s="1"/>
  <c r="BI196" i="12"/>
  <c r="BH196" i="12"/>
  <c r="BG196" i="12"/>
  <c r="BF196" i="12"/>
  <c r="AA196" i="12"/>
  <c r="Y196" i="12"/>
  <c r="W196" i="12"/>
  <c r="BK196" i="12"/>
  <c r="N196" i="12"/>
  <c r="BE196" i="12" s="1"/>
  <c r="BI191" i="12"/>
  <c r="BH191" i="12"/>
  <c r="BG191" i="12"/>
  <c r="BF191" i="12"/>
  <c r="AA191" i="12"/>
  <c r="Y191" i="12"/>
  <c r="W191" i="12"/>
  <c r="BK191" i="12"/>
  <c r="N191" i="12"/>
  <c r="BE191" i="12"/>
  <c r="BI186" i="12"/>
  <c r="BH186" i="12"/>
  <c r="BG186" i="12"/>
  <c r="BF186" i="12"/>
  <c r="AA186" i="12"/>
  <c r="Y186" i="12"/>
  <c r="W186" i="12"/>
  <c r="BK186" i="12"/>
  <c r="N186" i="12"/>
  <c r="BE186" i="12" s="1"/>
  <c r="BI181" i="12"/>
  <c r="BH181" i="12"/>
  <c r="BG181" i="12"/>
  <c r="BF181" i="12"/>
  <c r="AA181" i="12"/>
  <c r="Y181" i="12"/>
  <c r="W181" i="12"/>
  <c r="BK181" i="12"/>
  <c r="N181" i="12"/>
  <c r="BE181" i="12" s="1"/>
  <c r="BI176" i="12"/>
  <c r="BH176" i="12"/>
  <c r="BG176" i="12"/>
  <c r="BF176" i="12"/>
  <c r="AA176" i="12"/>
  <c r="Y176" i="12"/>
  <c r="W176" i="12"/>
  <c r="BK176" i="12"/>
  <c r="N176" i="12"/>
  <c r="BE176" i="12" s="1"/>
  <c r="BI167" i="12"/>
  <c r="BH167" i="12"/>
  <c r="BG167" i="12"/>
  <c r="BF167" i="12"/>
  <c r="AA167" i="12"/>
  <c r="Y167" i="12"/>
  <c r="W167" i="12"/>
  <c r="BK167" i="12"/>
  <c r="N167" i="12"/>
  <c r="BE167" i="12"/>
  <c r="BI154" i="12"/>
  <c r="BH154" i="12"/>
  <c r="BG154" i="12"/>
  <c r="BF154" i="12"/>
  <c r="AA154" i="12"/>
  <c r="Y154" i="12"/>
  <c r="W154" i="12"/>
  <c r="BK154" i="12"/>
  <c r="N154" i="12"/>
  <c r="BE154" i="12"/>
  <c r="BI145" i="12"/>
  <c r="BH145" i="12"/>
  <c r="BG145" i="12"/>
  <c r="BF145" i="12"/>
  <c r="AA145" i="12"/>
  <c r="Y145" i="12"/>
  <c r="W145" i="12"/>
  <c r="BK145" i="12"/>
  <c r="N145" i="12"/>
  <c r="BE145" i="12" s="1"/>
  <c r="BI136" i="12"/>
  <c r="BH136" i="12"/>
  <c r="BG136" i="12"/>
  <c r="BF136" i="12"/>
  <c r="AA136" i="12"/>
  <c r="Y136" i="12"/>
  <c r="W136" i="12"/>
  <c r="BK136" i="12"/>
  <c r="N136" i="12"/>
  <c r="BE136" i="12" s="1"/>
  <c r="BI127" i="12"/>
  <c r="BH127" i="12"/>
  <c r="BG127" i="12"/>
  <c r="BF127" i="12"/>
  <c r="AA127" i="12"/>
  <c r="Y127" i="12"/>
  <c r="W127" i="12"/>
  <c r="BK127" i="12"/>
  <c r="N127" i="12"/>
  <c r="BE127" i="12"/>
  <c r="BI126" i="12"/>
  <c r="BH126" i="12"/>
  <c r="BG126" i="12"/>
  <c r="BF126" i="12"/>
  <c r="AA126" i="12"/>
  <c r="Y126" i="12"/>
  <c r="W126" i="12"/>
  <c r="BK126" i="12"/>
  <c r="N126" i="12"/>
  <c r="BE126" i="12"/>
  <c r="BI122" i="12"/>
  <c r="BH122" i="12"/>
  <c r="BG122" i="12"/>
  <c r="BF122" i="12"/>
  <c r="AA122" i="12"/>
  <c r="AA121" i="12" s="1"/>
  <c r="Y122" i="12"/>
  <c r="W122" i="12"/>
  <c r="W121" i="12" s="1"/>
  <c r="BK122" i="12"/>
  <c r="N122" i="12"/>
  <c r="BE122" i="12" s="1"/>
  <c r="M116" i="12"/>
  <c r="M115" i="12"/>
  <c r="F115" i="12"/>
  <c r="F113" i="12"/>
  <c r="F111" i="12"/>
  <c r="M28" i="12"/>
  <c r="AS98" i="1" s="1"/>
  <c r="M84" i="12"/>
  <c r="M83" i="12"/>
  <c r="F83" i="12"/>
  <c r="F81" i="12"/>
  <c r="F79" i="12"/>
  <c r="O15" i="12"/>
  <c r="E15" i="12"/>
  <c r="O14" i="12"/>
  <c r="O9" i="12"/>
  <c r="F6" i="12"/>
  <c r="F110" i="12"/>
  <c r="F78" i="12"/>
  <c r="AY97" i="1"/>
  <c r="AX97" i="1"/>
  <c r="BI437" i="11"/>
  <c r="BH437" i="11"/>
  <c r="BG437" i="11"/>
  <c r="BF437" i="11"/>
  <c r="AA437" i="11"/>
  <c r="AA436" i="11" s="1"/>
  <c r="Y437" i="11"/>
  <c r="Y436" i="11" s="1"/>
  <c r="W437" i="11"/>
  <c r="W436" i="11" s="1"/>
  <c r="BK437" i="11"/>
  <c r="BK436" i="11" s="1"/>
  <c r="N436" i="11"/>
  <c r="N98" i="11" s="1"/>
  <c r="N437" i="11"/>
  <c r="BE437" i="11" s="1"/>
  <c r="BI435" i="11"/>
  <c r="BH435" i="11"/>
  <c r="BG435" i="11"/>
  <c r="BF435" i="11"/>
  <c r="AA435" i="11"/>
  <c r="Y435" i="11"/>
  <c r="W435" i="11"/>
  <c r="BK435" i="11"/>
  <c r="N435" i="11"/>
  <c r="BE435" i="11" s="1"/>
  <c r="BI434" i="11"/>
  <c r="BH434" i="11"/>
  <c r="BG434" i="11"/>
  <c r="BF434" i="11"/>
  <c r="AA434" i="11"/>
  <c r="Y434" i="11"/>
  <c r="W434" i="11"/>
  <c r="BK434" i="11"/>
  <c r="N434" i="11"/>
  <c r="BE434" i="11" s="1"/>
  <c r="BI433" i="11"/>
  <c r="BH433" i="11"/>
  <c r="BG433" i="11"/>
  <c r="BF433" i="11"/>
  <c r="AA433" i="11"/>
  <c r="AA430" i="11" s="1"/>
  <c r="Y433" i="11"/>
  <c r="W433" i="11"/>
  <c r="BK433" i="11"/>
  <c r="N433" i="11"/>
  <c r="BE433" i="11" s="1"/>
  <c r="BI432" i="11"/>
  <c r="BH432" i="11"/>
  <c r="BG432" i="11"/>
  <c r="BF432" i="11"/>
  <c r="AA432" i="11"/>
  <c r="Y432" i="11"/>
  <c r="W432" i="11"/>
  <c r="BK432" i="11"/>
  <c r="N432" i="11"/>
  <c r="BE432" i="11" s="1"/>
  <c r="BI431" i="11"/>
  <c r="BH431" i="11"/>
  <c r="BG431" i="11"/>
  <c r="BF431" i="11"/>
  <c r="AA431" i="11"/>
  <c r="Y431" i="11"/>
  <c r="Y430" i="11" s="1"/>
  <c r="W431" i="11"/>
  <c r="BK431" i="11"/>
  <c r="N431" i="11"/>
  <c r="BE431" i="11" s="1"/>
  <c r="BI425" i="11"/>
  <c r="BH425" i="11"/>
  <c r="BG425" i="11"/>
  <c r="BF425" i="11"/>
  <c r="AA425" i="11"/>
  <c r="Y425" i="11"/>
  <c r="W425" i="11"/>
  <c r="BK425" i="11"/>
  <c r="N425" i="11"/>
  <c r="BE425" i="11" s="1"/>
  <c r="BI419" i="11"/>
  <c r="BH419" i="11"/>
  <c r="BG419" i="11"/>
  <c r="BF419" i="11"/>
  <c r="AA419" i="11"/>
  <c r="Y419" i="11"/>
  <c r="W419" i="11"/>
  <c r="BK419" i="11"/>
  <c r="N419" i="11"/>
  <c r="BE419" i="11" s="1"/>
  <c r="BI417" i="11"/>
  <c r="BH417" i="11"/>
  <c r="BG417" i="11"/>
  <c r="BF417" i="11"/>
  <c r="AA417" i="11"/>
  <c r="Y417" i="11"/>
  <c r="W417" i="11"/>
  <c r="BK417" i="11"/>
  <c r="N417" i="11"/>
  <c r="BE417" i="11" s="1"/>
  <c r="BI412" i="11"/>
  <c r="BH412" i="11"/>
  <c r="BG412" i="11"/>
  <c r="BF412" i="11"/>
  <c r="AA412" i="11"/>
  <c r="Y412" i="11"/>
  <c r="W412" i="11"/>
  <c r="BK412" i="11"/>
  <c r="N412" i="11"/>
  <c r="BE412" i="11" s="1"/>
  <c r="BI407" i="11"/>
  <c r="BH407" i="11"/>
  <c r="BG407" i="11"/>
  <c r="BF407" i="11"/>
  <c r="AA407" i="11"/>
  <c r="Y407" i="11"/>
  <c r="W407" i="11"/>
  <c r="BK407" i="11"/>
  <c r="N407" i="11"/>
  <c r="BE407" i="11" s="1"/>
  <c r="BI406" i="11"/>
  <c r="BH406" i="11"/>
  <c r="BG406" i="11"/>
  <c r="BF406" i="11"/>
  <c r="AA406" i="11"/>
  <c r="Y406" i="11"/>
  <c r="W406" i="11"/>
  <c r="BK406" i="11"/>
  <c r="N406" i="11"/>
  <c r="BE406" i="11" s="1"/>
  <c r="BI404" i="11"/>
  <c r="BH404" i="11"/>
  <c r="BG404" i="11"/>
  <c r="BF404" i="11"/>
  <c r="AA404" i="11"/>
  <c r="Y404" i="11"/>
  <c r="W404" i="11"/>
  <c r="BK404" i="11"/>
  <c r="N404" i="11"/>
  <c r="BE404" i="11" s="1"/>
  <c r="BI399" i="11"/>
  <c r="BH399" i="11"/>
  <c r="BG399" i="11"/>
  <c r="BF399" i="11"/>
  <c r="AA399" i="11"/>
  <c r="Y399" i="11"/>
  <c r="W399" i="11"/>
  <c r="BK399" i="11"/>
  <c r="N399" i="11"/>
  <c r="BE399" i="11" s="1"/>
  <c r="BI398" i="11"/>
  <c r="BH398" i="11"/>
  <c r="BG398" i="11"/>
  <c r="BF398" i="11"/>
  <c r="AA398" i="11"/>
  <c r="Y398" i="11"/>
  <c r="W398" i="11"/>
  <c r="BK398" i="11"/>
  <c r="N398" i="11"/>
  <c r="BE398" i="11"/>
  <c r="BI392" i="11"/>
  <c r="BH392" i="11"/>
  <c r="BG392" i="11"/>
  <c r="BF392" i="11"/>
  <c r="AA392" i="11"/>
  <c r="Y392" i="11"/>
  <c r="W392" i="11"/>
  <c r="BK392" i="11"/>
  <c r="N392" i="11"/>
  <c r="BE392" i="11" s="1"/>
  <c r="BI389" i="11"/>
  <c r="BH389" i="11"/>
  <c r="BG389" i="11"/>
  <c r="BF389" i="11"/>
  <c r="AA389" i="11"/>
  <c r="Y389" i="11"/>
  <c r="W389" i="11"/>
  <c r="BK389" i="11"/>
  <c r="N389" i="11"/>
  <c r="BE389" i="11" s="1"/>
  <c r="BI386" i="11"/>
  <c r="BH386" i="11"/>
  <c r="BG386" i="11"/>
  <c r="BF386" i="11"/>
  <c r="AA386" i="11"/>
  <c r="Y386" i="11"/>
  <c r="W386" i="11"/>
  <c r="BK386" i="11"/>
  <c r="N386" i="11"/>
  <c r="BE386" i="11"/>
  <c r="BI383" i="11"/>
  <c r="BH383" i="11"/>
  <c r="BG383" i="11"/>
  <c r="BF383" i="11"/>
  <c r="AA383" i="11"/>
  <c r="Y383" i="11"/>
  <c r="W383" i="11"/>
  <c r="BK383" i="11"/>
  <c r="N383" i="11"/>
  <c r="BE383" i="11" s="1"/>
  <c r="BI380" i="11"/>
  <c r="BH380" i="11"/>
  <c r="BG380" i="11"/>
  <c r="BF380" i="11"/>
  <c r="AA380" i="11"/>
  <c r="Y380" i="11"/>
  <c r="W380" i="11"/>
  <c r="BK380" i="11"/>
  <c r="N380" i="11"/>
  <c r="BE380" i="11" s="1"/>
  <c r="BI377" i="11"/>
  <c r="BH377" i="11"/>
  <c r="BG377" i="11"/>
  <c r="BF377" i="11"/>
  <c r="AA377" i="11"/>
  <c r="Y377" i="11"/>
  <c r="W377" i="11"/>
  <c r="BK377" i="11"/>
  <c r="N377" i="11"/>
  <c r="BE377" i="11" s="1"/>
  <c r="BI374" i="11"/>
  <c r="BH374" i="11"/>
  <c r="BG374" i="11"/>
  <c r="BF374" i="11"/>
  <c r="AA374" i="11"/>
  <c r="Y374" i="11"/>
  <c r="W374" i="11"/>
  <c r="BK374" i="11"/>
  <c r="N374" i="11"/>
  <c r="BE374" i="11"/>
  <c r="BI371" i="11"/>
  <c r="BH371" i="11"/>
  <c r="BG371" i="11"/>
  <c r="BF371" i="11"/>
  <c r="AA371" i="11"/>
  <c r="Y371" i="11"/>
  <c r="W371" i="11"/>
  <c r="BK371" i="11"/>
  <c r="N371" i="11"/>
  <c r="BE371" i="11" s="1"/>
  <c r="BI368" i="11"/>
  <c r="BH368" i="11"/>
  <c r="BG368" i="11"/>
  <c r="BF368" i="11"/>
  <c r="AA368" i="11"/>
  <c r="Y368" i="11"/>
  <c r="W368" i="11"/>
  <c r="BK368" i="11"/>
  <c r="N368" i="11"/>
  <c r="BE368" i="11" s="1"/>
  <c r="BI367" i="11"/>
  <c r="BH367" i="11"/>
  <c r="BG367" i="11"/>
  <c r="BF367" i="11"/>
  <c r="AA367" i="11"/>
  <c r="Y367" i="11"/>
  <c r="W367" i="11"/>
  <c r="BK367" i="11"/>
  <c r="N367" i="11"/>
  <c r="BE367" i="11" s="1"/>
  <c r="BI362" i="11"/>
  <c r="BH362" i="11"/>
  <c r="BG362" i="11"/>
  <c r="BF362" i="11"/>
  <c r="AA362" i="11"/>
  <c r="Y362" i="11"/>
  <c r="W362" i="11"/>
  <c r="BK362" i="11"/>
  <c r="N362" i="11"/>
  <c r="BE362" i="11" s="1"/>
  <c r="BI361" i="11"/>
  <c r="BH361" i="11"/>
  <c r="BG361" i="11"/>
  <c r="BF361" i="11"/>
  <c r="AA361" i="11"/>
  <c r="Y361" i="11"/>
  <c r="Y360" i="11" s="1"/>
  <c r="W361" i="11"/>
  <c r="BK361" i="11"/>
  <c r="N361" i="11"/>
  <c r="BE361" i="11"/>
  <c r="BI355" i="11"/>
  <c r="BH355" i="11"/>
  <c r="BG355" i="11"/>
  <c r="BF355" i="11"/>
  <c r="AA355" i="11"/>
  <c r="Y355" i="11"/>
  <c r="W355" i="11"/>
  <c r="BK355" i="11"/>
  <c r="N355" i="11"/>
  <c r="BE355" i="11" s="1"/>
  <c r="BI352" i="11"/>
  <c r="BH352" i="11"/>
  <c r="BG352" i="11"/>
  <c r="BF352" i="11"/>
  <c r="AA352" i="11"/>
  <c r="Y352" i="11"/>
  <c r="W352" i="11"/>
  <c r="BK352" i="11"/>
  <c r="N352" i="11"/>
  <c r="BE352" i="11" s="1"/>
  <c r="BI351" i="11"/>
  <c r="BH351" i="11"/>
  <c r="BG351" i="11"/>
  <c r="BF351" i="11"/>
  <c r="AA351" i="11"/>
  <c r="Y351" i="11"/>
  <c r="W351" i="11"/>
  <c r="BK351" i="11"/>
  <c r="N351" i="11"/>
  <c r="BE351" i="11" s="1"/>
  <c r="BI348" i="11"/>
  <c r="BH348" i="11"/>
  <c r="BG348" i="11"/>
  <c r="BF348" i="11"/>
  <c r="AA348" i="11"/>
  <c r="Y348" i="11"/>
  <c r="W348" i="11"/>
  <c r="BK348" i="11"/>
  <c r="N348" i="11"/>
  <c r="BE348" i="11"/>
  <c r="BI345" i="11"/>
  <c r="BH345" i="11"/>
  <c r="BG345" i="11"/>
  <c r="BF345" i="11"/>
  <c r="AA345" i="11"/>
  <c r="Y345" i="11"/>
  <c r="W345" i="11"/>
  <c r="BK345" i="11"/>
  <c r="N345" i="11"/>
  <c r="BE345" i="11" s="1"/>
  <c r="BI339" i="11"/>
  <c r="BH339" i="11"/>
  <c r="BG339" i="11"/>
  <c r="BF339" i="11"/>
  <c r="AA339" i="11"/>
  <c r="Y339" i="11"/>
  <c r="W339" i="11"/>
  <c r="BK339" i="11"/>
  <c r="N339" i="11"/>
  <c r="BE339" i="11" s="1"/>
  <c r="BI338" i="11"/>
  <c r="BH338" i="11"/>
  <c r="BG338" i="11"/>
  <c r="BF338" i="11"/>
  <c r="AA338" i="11"/>
  <c r="Y338" i="11"/>
  <c r="W338" i="11"/>
  <c r="BK338" i="11"/>
  <c r="N338" i="11"/>
  <c r="BE338" i="11" s="1"/>
  <c r="BI335" i="11"/>
  <c r="BH335" i="11"/>
  <c r="BG335" i="11"/>
  <c r="BF335" i="11"/>
  <c r="AA335" i="11"/>
  <c r="Y335" i="11"/>
  <c r="W335" i="11"/>
  <c r="BK335" i="11"/>
  <c r="N335" i="11"/>
  <c r="BE335" i="11"/>
  <c r="BI334" i="11"/>
  <c r="BH334" i="11"/>
  <c r="BG334" i="11"/>
  <c r="BF334" i="11"/>
  <c r="AA334" i="11"/>
  <c r="Y334" i="11"/>
  <c r="W334" i="11"/>
  <c r="BK334" i="11"/>
  <c r="N334" i="11"/>
  <c r="BE334" i="11" s="1"/>
  <c r="BI328" i="11"/>
  <c r="BH328" i="11"/>
  <c r="BG328" i="11"/>
  <c r="BF328" i="11"/>
  <c r="AA328" i="11"/>
  <c r="Y328" i="11"/>
  <c r="W328" i="11"/>
  <c r="BK328" i="11"/>
  <c r="N328" i="11"/>
  <c r="BE328" i="11" s="1"/>
  <c r="BI326" i="11"/>
  <c r="BH326" i="11"/>
  <c r="BG326" i="11"/>
  <c r="BF326" i="11"/>
  <c r="AA326" i="11"/>
  <c r="Y326" i="11"/>
  <c r="W326" i="11"/>
  <c r="BK326" i="11"/>
  <c r="N326" i="11"/>
  <c r="BE326" i="11" s="1"/>
  <c r="BI325" i="11"/>
  <c r="BH325" i="11"/>
  <c r="BG325" i="11"/>
  <c r="BF325" i="11"/>
  <c r="AA325" i="11"/>
  <c r="Y325" i="11"/>
  <c r="W325" i="11"/>
  <c r="BK325" i="11"/>
  <c r="N325" i="11"/>
  <c r="BE325" i="11"/>
  <c r="BI319" i="11"/>
  <c r="BH319" i="11"/>
  <c r="BG319" i="11"/>
  <c r="BF319" i="11"/>
  <c r="AA319" i="11"/>
  <c r="Y319" i="11"/>
  <c r="W319" i="11"/>
  <c r="BK319" i="11"/>
  <c r="N319" i="11"/>
  <c r="BE319" i="11" s="1"/>
  <c r="BI313" i="11"/>
  <c r="BH313" i="11"/>
  <c r="BG313" i="11"/>
  <c r="BF313" i="11"/>
  <c r="AA313" i="11"/>
  <c r="Y313" i="11"/>
  <c r="W313" i="11"/>
  <c r="BK313" i="11"/>
  <c r="N313" i="11"/>
  <c r="BE313" i="11" s="1"/>
  <c r="BI307" i="11"/>
  <c r="BH307" i="11"/>
  <c r="BG307" i="11"/>
  <c r="BF307" i="11"/>
  <c r="AA307" i="11"/>
  <c r="Y307" i="11"/>
  <c r="W307" i="11"/>
  <c r="BK307" i="11"/>
  <c r="N307" i="11"/>
  <c r="BE307" i="11" s="1"/>
  <c r="BI296" i="11"/>
  <c r="BH296" i="11"/>
  <c r="BG296" i="11"/>
  <c r="BF296" i="11"/>
  <c r="AA296" i="11"/>
  <c r="Y296" i="11"/>
  <c r="W296" i="11"/>
  <c r="BK296" i="11"/>
  <c r="N296" i="11"/>
  <c r="BE296" i="11" s="1"/>
  <c r="BI294" i="11"/>
  <c r="BH294" i="11"/>
  <c r="BG294" i="11"/>
  <c r="BF294" i="11"/>
  <c r="AA294" i="11"/>
  <c r="Y294" i="11"/>
  <c r="W294" i="11"/>
  <c r="BK294" i="11"/>
  <c r="N294" i="11"/>
  <c r="BE294" i="11" s="1"/>
  <c r="BI292" i="11"/>
  <c r="BH292" i="11"/>
  <c r="BG292" i="11"/>
  <c r="BF292" i="11"/>
  <c r="AA292" i="11"/>
  <c r="Y292" i="11"/>
  <c r="W292" i="11"/>
  <c r="BK292" i="11"/>
  <c r="N292" i="11"/>
  <c r="BE292" i="11" s="1"/>
  <c r="BI286" i="11"/>
  <c r="BH286" i="11"/>
  <c r="BG286" i="11"/>
  <c r="BF286" i="11"/>
  <c r="AA286" i="11"/>
  <c r="AA285" i="11"/>
  <c r="Y286" i="11"/>
  <c r="Y285" i="11" s="1"/>
  <c r="W286" i="11"/>
  <c r="W285" i="11" s="1"/>
  <c r="BK286" i="11"/>
  <c r="BK285" i="11" s="1"/>
  <c r="N285" i="11" s="1"/>
  <c r="N93" i="11" s="1"/>
  <c r="N286" i="11"/>
  <c r="BE286" i="11"/>
  <c r="BI279" i="11"/>
  <c r="BH279" i="11"/>
  <c r="BG279" i="11"/>
  <c r="BF279" i="11"/>
  <c r="AA279" i="11"/>
  <c r="AA278" i="11" s="1"/>
  <c r="Y279" i="11"/>
  <c r="Y278" i="11" s="1"/>
  <c r="W279" i="11"/>
  <c r="W278" i="11" s="1"/>
  <c r="BK279" i="11"/>
  <c r="BK278" i="11" s="1"/>
  <c r="N278" i="11"/>
  <c r="N92" i="11" s="1"/>
  <c r="N279" i="11"/>
  <c r="BE279" i="11" s="1"/>
  <c r="BI273" i="11"/>
  <c r="BH273" i="11"/>
  <c r="BG273" i="11"/>
  <c r="BF273" i="11"/>
  <c r="AA273" i="11"/>
  <c r="Y273" i="11"/>
  <c r="W273" i="11"/>
  <c r="BK273" i="11"/>
  <c r="N273" i="11"/>
  <c r="BE273" i="11" s="1"/>
  <c r="BI272" i="11"/>
  <c r="BH272" i="11"/>
  <c r="BG272" i="11"/>
  <c r="BF272" i="11"/>
  <c r="AA272" i="11"/>
  <c r="Y272" i="11"/>
  <c r="W272" i="11"/>
  <c r="BK272" i="11"/>
  <c r="N272" i="11"/>
  <c r="BE272" i="11" s="1"/>
  <c r="BI270" i="11"/>
  <c r="BH270" i="11"/>
  <c r="BG270" i="11"/>
  <c r="BF270" i="11"/>
  <c r="AA270" i="11"/>
  <c r="AA269" i="11" s="1"/>
  <c r="Y270" i="11"/>
  <c r="W270" i="11"/>
  <c r="W269" i="11" s="1"/>
  <c r="BK270" i="11"/>
  <c r="N270" i="11"/>
  <c r="BE270" i="11"/>
  <c r="BI268" i="11"/>
  <c r="BH268" i="11"/>
  <c r="BG268" i="11"/>
  <c r="BF268" i="11"/>
  <c r="AA268" i="11"/>
  <c r="Y268" i="11"/>
  <c r="W268" i="11"/>
  <c r="BK268" i="11"/>
  <c r="N268" i="11"/>
  <c r="BE268" i="11" s="1"/>
  <c r="BI267" i="11"/>
  <c r="BH267" i="11"/>
  <c r="BG267" i="11"/>
  <c r="BF267" i="11"/>
  <c r="AA267" i="11"/>
  <c r="Y267" i="11"/>
  <c r="W267" i="11"/>
  <c r="BK267" i="11"/>
  <c r="N267" i="11"/>
  <c r="BE267" i="11" s="1"/>
  <c r="BI265" i="11"/>
  <c r="BH265" i="11"/>
  <c r="BG265" i="11"/>
  <c r="BF265" i="11"/>
  <c r="AA265" i="11"/>
  <c r="Y265" i="11"/>
  <c r="W265" i="11"/>
  <c r="BK265" i="11"/>
  <c r="N265" i="11"/>
  <c r="BE265" i="11" s="1"/>
  <c r="BI260" i="11"/>
  <c r="BH260" i="11"/>
  <c r="BG260" i="11"/>
  <c r="BF260" i="11"/>
  <c r="AA260" i="11"/>
  <c r="Y260" i="11"/>
  <c r="W260" i="11"/>
  <c r="BK260" i="11"/>
  <c r="N260" i="11"/>
  <c r="BE260" i="11" s="1"/>
  <c r="BI259" i="11"/>
  <c r="BH259" i="11"/>
  <c r="BG259" i="11"/>
  <c r="BF259" i="11"/>
  <c r="AA259" i="11"/>
  <c r="Y259" i="11"/>
  <c r="W259" i="11"/>
  <c r="BK259" i="11"/>
  <c r="N259" i="11"/>
  <c r="BE259" i="11" s="1"/>
  <c r="BI257" i="11"/>
  <c r="BH257" i="11"/>
  <c r="BG257" i="11"/>
  <c r="BF257" i="11"/>
  <c r="AA257" i="11"/>
  <c r="Y257" i="11"/>
  <c r="W257" i="11"/>
  <c r="BK257" i="11"/>
  <c r="N257" i="11"/>
  <c r="BE257" i="11" s="1"/>
  <c r="BI250" i="11"/>
  <c r="BH250" i="11"/>
  <c r="BG250" i="11"/>
  <c r="BF250" i="11"/>
  <c r="AA250" i="11"/>
  <c r="Y250" i="11"/>
  <c r="W250" i="11"/>
  <c r="BK250" i="11"/>
  <c r="N250" i="11"/>
  <c r="BE250" i="11" s="1"/>
  <c r="BI244" i="11"/>
  <c r="BH244" i="11"/>
  <c r="BG244" i="11"/>
  <c r="BF244" i="11"/>
  <c r="AA244" i="11"/>
  <c r="Y244" i="11"/>
  <c r="W244" i="11"/>
  <c r="BK244" i="11"/>
  <c r="N244" i="11"/>
  <c r="BE244" i="11" s="1"/>
  <c r="BI242" i="11"/>
  <c r="BH242" i="11"/>
  <c r="BG242" i="11"/>
  <c r="BF242" i="11"/>
  <c r="AA242" i="11"/>
  <c r="Y242" i="11"/>
  <c r="W242" i="11"/>
  <c r="BK242" i="11"/>
  <c r="N242" i="11"/>
  <c r="BE242" i="11" s="1"/>
  <c r="BI237" i="11"/>
  <c r="BH237" i="11"/>
  <c r="BG237" i="11"/>
  <c r="BF237" i="11"/>
  <c r="AA237" i="11"/>
  <c r="Y237" i="11"/>
  <c r="W237" i="11"/>
  <c r="BK237" i="11"/>
  <c r="N237" i="11"/>
  <c r="BE237" i="11" s="1"/>
  <c r="BI235" i="11"/>
  <c r="BH235" i="11"/>
  <c r="BG235" i="11"/>
  <c r="BF235" i="11"/>
  <c r="AA235" i="11"/>
  <c r="Y235" i="11"/>
  <c r="W235" i="11"/>
  <c r="BK235" i="11"/>
  <c r="N235" i="11"/>
  <c r="BE235" i="11" s="1"/>
  <c r="BI233" i="11"/>
  <c r="BH233" i="11"/>
  <c r="BG233" i="11"/>
  <c r="BF233" i="11"/>
  <c r="AA233" i="11"/>
  <c r="Y233" i="11"/>
  <c r="W233" i="11"/>
  <c r="BK233" i="11"/>
  <c r="N233" i="11"/>
  <c r="BE233" i="11" s="1"/>
  <c r="BI232" i="11"/>
  <c r="BH232" i="11"/>
  <c r="BG232" i="11"/>
  <c r="BF232" i="11"/>
  <c r="AA232" i="11"/>
  <c r="Y232" i="11"/>
  <c r="W232" i="11"/>
  <c r="BK232" i="11"/>
  <c r="N232" i="11"/>
  <c r="BE232" i="11"/>
  <c r="BI228" i="11"/>
  <c r="BH228" i="11"/>
  <c r="BG228" i="11"/>
  <c r="BF228" i="11"/>
  <c r="AA228" i="11"/>
  <c r="Y228" i="11"/>
  <c r="W228" i="11"/>
  <c r="BK228" i="11"/>
  <c r="N228" i="11"/>
  <c r="BE228" i="11" s="1"/>
  <c r="BI227" i="11"/>
  <c r="BH227" i="11"/>
  <c r="BG227" i="11"/>
  <c r="BF227" i="11"/>
  <c r="AA227" i="11"/>
  <c r="Y227" i="11"/>
  <c r="W227" i="11"/>
  <c r="BK227" i="11"/>
  <c r="N227" i="11"/>
  <c r="BE227" i="11" s="1"/>
  <c r="BI222" i="11"/>
  <c r="BH222" i="11"/>
  <c r="BG222" i="11"/>
  <c r="BF222" i="11"/>
  <c r="AA222" i="11"/>
  <c r="Y222" i="11"/>
  <c r="W222" i="11"/>
  <c r="BK222" i="11"/>
  <c r="N222" i="11"/>
  <c r="BE222" i="11" s="1"/>
  <c r="BI221" i="11"/>
  <c r="BH221" i="11"/>
  <c r="BG221" i="11"/>
  <c r="BF221" i="11"/>
  <c r="AA221" i="11"/>
  <c r="Y221" i="11"/>
  <c r="W221" i="11"/>
  <c r="BK221" i="11"/>
  <c r="N221" i="11"/>
  <c r="BE221" i="11" s="1"/>
  <c r="BI216" i="11"/>
  <c r="BH216" i="11"/>
  <c r="BG216" i="11"/>
  <c r="BF216" i="11"/>
  <c r="AA216" i="11"/>
  <c r="Y216" i="11"/>
  <c r="W216" i="11"/>
  <c r="BK216" i="11"/>
  <c r="N216" i="11"/>
  <c r="BE216" i="11" s="1"/>
  <c r="BI215" i="11"/>
  <c r="BH215" i="11"/>
  <c r="BG215" i="11"/>
  <c r="BF215" i="11"/>
  <c r="AA215" i="11"/>
  <c r="Y215" i="11"/>
  <c r="W215" i="11"/>
  <c r="BK215" i="11"/>
  <c r="N215" i="11"/>
  <c r="BE215" i="11" s="1"/>
  <c r="BI210" i="11"/>
  <c r="BH210" i="11"/>
  <c r="BG210" i="11"/>
  <c r="BF210" i="11"/>
  <c r="AA210" i="11"/>
  <c r="Y210" i="11"/>
  <c r="W210" i="11"/>
  <c r="BK210" i="11"/>
  <c r="N210" i="11"/>
  <c r="BE210" i="11" s="1"/>
  <c r="BI209" i="11"/>
  <c r="BH209" i="11"/>
  <c r="BG209" i="11"/>
  <c r="BF209" i="11"/>
  <c r="AA209" i="11"/>
  <c r="Y209" i="11"/>
  <c r="W209" i="11"/>
  <c r="BK209" i="11"/>
  <c r="N209" i="11"/>
  <c r="BE209" i="11"/>
  <c r="BI208" i="11"/>
  <c r="BH208" i="11"/>
  <c r="BG208" i="11"/>
  <c r="BF208" i="11"/>
  <c r="AA208" i="11"/>
  <c r="Y208" i="11"/>
  <c r="W208" i="11"/>
  <c r="BK208" i="11"/>
  <c r="N208" i="11"/>
  <c r="BE208" i="11" s="1"/>
  <c r="BI201" i="11"/>
  <c r="BH201" i="11"/>
  <c r="BG201" i="11"/>
  <c r="BF201" i="11"/>
  <c r="AA201" i="11"/>
  <c r="Y201" i="11"/>
  <c r="W201" i="11"/>
  <c r="BK201" i="11"/>
  <c r="N201" i="11"/>
  <c r="BE201" i="11" s="1"/>
  <c r="BI194" i="11"/>
  <c r="BH194" i="11"/>
  <c r="BG194" i="11"/>
  <c r="BF194" i="11"/>
  <c r="AA194" i="11"/>
  <c r="Y194" i="11"/>
  <c r="W194" i="11"/>
  <c r="BK194" i="11"/>
  <c r="N194" i="11"/>
  <c r="BE194" i="11" s="1"/>
  <c r="BI189" i="11"/>
  <c r="BH189" i="11"/>
  <c r="BG189" i="11"/>
  <c r="BF189" i="11"/>
  <c r="AA189" i="11"/>
  <c r="Y189" i="11"/>
  <c r="W189" i="11"/>
  <c r="BK189" i="11"/>
  <c r="N189" i="11"/>
  <c r="BE189" i="11" s="1"/>
  <c r="BI184" i="11"/>
  <c r="BH184" i="11"/>
  <c r="BG184" i="11"/>
  <c r="BF184" i="11"/>
  <c r="AA184" i="11"/>
  <c r="Y184" i="11"/>
  <c r="W184" i="11"/>
  <c r="BK184" i="11"/>
  <c r="N184" i="11"/>
  <c r="BE184" i="11" s="1"/>
  <c r="BI179" i="11"/>
  <c r="BH179" i="11"/>
  <c r="BG179" i="11"/>
  <c r="BF179" i="11"/>
  <c r="AA179" i="11"/>
  <c r="Y179" i="11"/>
  <c r="W179" i="11"/>
  <c r="BK179" i="11"/>
  <c r="N179" i="11"/>
  <c r="BE179" i="11" s="1"/>
  <c r="BI174" i="11"/>
  <c r="BH174" i="11"/>
  <c r="BG174" i="11"/>
  <c r="BF174" i="11"/>
  <c r="AA174" i="11"/>
  <c r="Y174" i="11"/>
  <c r="W174" i="11"/>
  <c r="BK174" i="11"/>
  <c r="N174" i="11"/>
  <c r="BE174" i="11" s="1"/>
  <c r="BI169" i="11"/>
  <c r="BH169" i="11"/>
  <c r="BG169" i="11"/>
  <c r="BF169" i="11"/>
  <c r="AA169" i="11"/>
  <c r="Y169" i="11"/>
  <c r="W169" i="11"/>
  <c r="BK169" i="11"/>
  <c r="N169" i="11"/>
  <c r="BE169" i="11" s="1"/>
  <c r="BI160" i="11"/>
  <c r="BH160" i="11"/>
  <c r="BG160" i="11"/>
  <c r="BF160" i="11"/>
  <c r="AA160" i="11"/>
  <c r="Y160" i="11"/>
  <c r="W160" i="11"/>
  <c r="BK160" i="11"/>
  <c r="N160" i="11"/>
  <c r="BE160" i="11" s="1"/>
  <c r="BI149" i="11"/>
  <c r="BH149" i="11"/>
  <c r="BG149" i="11"/>
  <c r="BF149" i="11"/>
  <c r="AA149" i="11"/>
  <c r="Y149" i="11"/>
  <c r="W149" i="11"/>
  <c r="BK149" i="11"/>
  <c r="N149" i="11"/>
  <c r="BE149" i="11" s="1"/>
  <c r="BI140" i="11"/>
  <c r="BH140" i="11"/>
  <c r="BG140" i="11"/>
  <c r="BF140" i="11"/>
  <c r="AA140" i="11"/>
  <c r="Y140" i="11"/>
  <c r="W140" i="11"/>
  <c r="BK140" i="11"/>
  <c r="N140" i="11"/>
  <c r="BE140" i="11" s="1"/>
  <c r="BI131" i="11"/>
  <c r="BH131" i="11"/>
  <c r="BG131" i="11"/>
  <c r="BF131" i="11"/>
  <c r="AA131" i="11"/>
  <c r="Y131" i="11"/>
  <c r="W131" i="11"/>
  <c r="BK131" i="11"/>
  <c r="N131" i="11"/>
  <c r="BE131" i="11" s="1"/>
  <c r="BI122" i="11"/>
  <c r="BH122" i="11"/>
  <c r="BG122" i="11"/>
  <c r="BF122" i="11"/>
  <c r="AA122" i="11"/>
  <c r="Y122" i="11"/>
  <c r="W122" i="11"/>
  <c r="BK122" i="11"/>
  <c r="N122" i="11"/>
  <c r="BE122" i="11" s="1"/>
  <c r="M116" i="11"/>
  <c r="M115" i="11"/>
  <c r="F115" i="11"/>
  <c r="F113" i="11"/>
  <c r="F111" i="11"/>
  <c r="M28" i="11"/>
  <c r="AS97" i="1"/>
  <c r="M84" i="11"/>
  <c r="M83" i="11"/>
  <c r="F83" i="11"/>
  <c r="F81" i="11"/>
  <c r="F79" i="11"/>
  <c r="O15" i="11"/>
  <c r="E15" i="11"/>
  <c r="F116" i="11"/>
  <c r="F84" i="11"/>
  <c r="O14" i="11"/>
  <c r="O9" i="11"/>
  <c r="M113" i="11"/>
  <c r="M81" i="11"/>
  <c r="F6" i="11"/>
  <c r="F110" i="11" s="1"/>
  <c r="F78" i="11"/>
  <c r="AY96" i="1"/>
  <c r="AX96" i="1"/>
  <c r="BI417" i="10"/>
  <c r="BH417" i="10"/>
  <c r="BG417" i="10"/>
  <c r="BF417" i="10"/>
  <c r="AA417" i="10"/>
  <c r="AA416" i="10"/>
  <c r="Y417" i="10"/>
  <c r="Y416" i="10" s="1"/>
  <c r="W417" i="10"/>
  <c r="W416" i="10" s="1"/>
  <c r="BK417" i="10"/>
  <c r="BK416" i="10"/>
  <c r="N416" i="10" s="1"/>
  <c r="N417" i="10"/>
  <c r="BE417" i="10"/>
  <c r="N98" i="10"/>
  <c r="BI415" i="10"/>
  <c r="BH415" i="10"/>
  <c r="BG415" i="10"/>
  <c r="BF415" i="10"/>
  <c r="AA415" i="10"/>
  <c r="Y415" i="10"/>
  <c r="W415" i="10"/>
  <c r="W410" i="10" s="1"/>
  <c r="BK415" i="10"/>
  <c r="N415" i="10"/>
  <c r="BE415" i="10"/>
  <c r="BI414" i="10"/>
  <c r="BH414" i="10"/>
  <c r="BG414" i="10"/>
  <c r="BF414" i="10"/>
  <c r="AA414" i="10"/>
  <c r="AA410" i="10" s="1"/>
  <c r="Y414" i="10"/>
  <c r="W414" i="10"/>
  <c r="BK414" i="10"/>
  <c r="N414" i="10"/>
  <c r="BE414" i="10" s="1"/>
  <c r="BI413" i="10"/>
  <c r="BH413" i="10"/>
  <c r="BG413" i="10"/>
  <c r="BF413" i="10"/>
  <c r="AA413" i="10"/>
  <c r="Y413" i="10"/>
  <c r="W413" i="10"/>
  <c r="BK413" i="10"/>
  <c r="N413" i="10"/>
  <c r="BE413" i="10"/>
  <c r="BI412" i="10"/>
  <c r="BH412" i="10"/>
  <c r="BG412" i="10"/>
  <c r="BF412" i="10"/>
  <c r="AA412" i="10"/>
  <c r="Y412" i="10"/>
  <c r="W412" i="10"/>
  <c r="BK412" i="10"/>
  <c r="N412" i="10"/>
  <c r="BE412" i="10"/>
  <c r="BI411" i="10"/>
  <c r="BH411" i="10"/>
  <c r="BG411" i="10"/>
  <c r="BF411" i="10"/>
  <c r="AA411" i="10"/>
  <c r="Y411" i="10"/>
  <c r="Y410" i="10"/>
  <c r="W411" i="10"/>
  <c r="BK411" i="10"/>
  <c r="N411" i="10"/>
  <c r="BE411" i="10" s="1"/>
  <c r="BI405" i="10"/>
  <c r="BH405" i="10"/>
  <c r="BG405" i="10"/>
  <c r="BF405" i="10"/>
  <c r="AA405" i="10"/>
  <c r="Y405" i="10"/>
  <c r="W405" i="10"/>
  <c r="BK405" i="10"/>
  <c r="N405" i="10"/>
  <c r="BE405" i="10" s="1"/>
  <c r="BI400" i="10"/>
  <c r="BH400" i="10"/>
  <c r="BG400" i="10"/>
  <c r="BF400" i="10"/>
  <c r="AA400" i="10"/>
  <c r="Y400" i="10"/>
  <c r="W400" i="10"/>
  <c r="BK400" i="10"/>
  <c r="N400" i="10"/>
  <c r="BE400" i="10" s="1"/>
  <c r="BI394" i="10"/>
  <c r="BH394" i="10"/>
  <c r="BG394" i="10"/>
  <c r="BF394" i="10"/>
  <c r="AA394" i="10"/>
  <c r="Y394" i="10"/>
  <c r="W394" i="10"/>
  <c r="BK394" i="10"/>
  <c r="N394" i="10"/>
  <c r="BE394" i="10"/>
  <c r="BI392" i="10"/>
  <c r="BH392" i="10"/>
  <c r="BG392" i="10"/>
  <c r="BF392" i="10"/>
  <c r="AA392" i="10"/>
  <c r="Y392" i="10"/>
  <c r="W392" i="10"/>
  <c r="BK392" i="10"/>
  <c r="N392" i="10"/>
  <c r="BE392" i="10" s="1"/>
  <c r="BI387" i="10"/>
  <c r="BH387" i="10"/>
  <c r="BG387" i="10"/>
  <c r="BF387" i="10"/>
  <c r="AA387" i="10"/>
  <c r="Y387" i="10"/>
  <c r="W387" i="10"/>
  <c r="W366" i="10" s="1"/>
  <c r="BK387" i="10"/>
  <c r="N387" i="10"/>
  <c r="BE387" i="10" s="1"/>
  <c r="BI382" i="10"/>
  <c r="BH382" i="10"/>
  <c r="BG382" i="10"/>
  <c r="BF382" i="10"/>
  <c r="AA382" i="10"/>
  <c r="Y382" i="10"/>
  <c r="W382" i="10"/>
  <c r="BK382" i="10"/>
  <c r="N382" i="10"/>
  <c r="BE382" i="10" s="1"/>
  <c r="BI381" i="10"/>
  <c r="BH381" i="10"/>
  <c r="BG381" i="10"/>
  <c r="BF381" i="10"/>
  <c r="AA381" i="10"/>
  <c r="Y381" i="10"/>
  <c r="W381" i="10"/>
  <c r="BK381" i="10"/>
  <c r="N381" i="10"/>
  <c r="BE381" i="10"/>
  <c r="BI379" i="10"/>
  <c r="BH379" i="10"/>
  <c r="BG379" i="10"/>
  <c r="BF379" i="10"/>
  <c r="AA379" i="10"/>
  <c r="Y379" i="10"/>
  <c r="W379" i="10"/>
  <c r="BK379" i="10"/>
  <c r="N379" i="10"/>
  <c r="BE379" i="10"/>
  <c r="BI374" i="10"/>
  <c r="BH374" i="10"/>
  <c r="BG374" i="10"/>
  <c r="BF374" i="10"/>
  <c r="AA374" i="10"/>
  <c r="Y374" i="10"/>
  <c r="W374" i="10"/>
  <c r="BK374" i="10"/>
  <c r="N374" i="10"/>
  <c r="BE374" i="10"/>
  <c r="BI373" i="10"/>
  <c r="BH373" i="10"/>
  <c r="BG373" i="10"/>
  <c r="BF373" i="10"/>
  <c r="AA373" i="10"/>
  <c r="Y373" i="10"/>
  <c r="W373" i="10"/>
  <c r="BK373" i="10"/>
  <c r="N373" i="10"/>
  <c r="BE373" i="10" s="1"/>
  <c r="BI368" i="10"/>
  <c r="BH368" i="10"/>
  <c r="BG368" i="10"/>
  <c r="BF368" i="10"/>
  <c r="AA368" i="10"/>
  <c r="Y368" i="10"/>
  <c r="W368" i="10"/>
  <c r="BK368" i="10"/>
  <c r="N368" i="10"/>
  <c r="BE368" i="10" s="1"/>
  <c r="BI367" i="10"/>
  <c r="BH367" i="10"/>
  <c r="BG367" i="10"/>
  <c r="BF367" i="10"/>
  <c r="AA367" i="10"/>
  <c r="Y367" i="10"/>
  <c r="W367" i="10"/>
  <c r="BK367" i="10"/>
  <c r="N367" i="10"/>
  <c r="BE367" i="10"/>
  <c r="BI361" i="10"/>
  <c r="BH361" i="10"/>
  <c r="BG361" i="10"/>
  <c r="BF361" i="10"/>
  <c r="AA361" i="10"/>
  <c r="Y361" i="10"/>
  <c r="W361" i="10"/>
  <c r="BK361" i="10"/>
  <c r="N361" i="10"/>
  <c r="BE361" i="10"/>
  <c r="BI358" i="10"/>
  <c r="BH358" i="10"/>
  <c r="BG358" i="10"/>
  <c r="BF358" i="10"/>
  <c r="AA358" i="10"/>
  <c r="Y358" i="10"/>
  <c r="W358" i="10"/>
  <c r="BK358" i="10"/>
  <c r="N358" i="10"/>
  <c r="BE358" i="10"/>
  <c r="BI355" i="10"/>
  <c r="BH355" i="10"/>
  <c r="BG355" i="10"/>
  <c r="BF355" i="10"/>
  <c r="AA355" i="10"/>
  <c r="Y355" i="10"/>
  <c r="W355" i="10"/>
  <c r="BK355" i="10"/>
  <c r="N355" i="10"/>
  <c r="BE355" i="10" s="1"/>
  <c r="BI352" i="10"/>
  <c r="BH352" i="10"/>
  <c r="BG352" i="10"/>
  <c r="BF352" i="10"/>
  <c r="AA352" i="10"/>
  <c r="Y352" i="10"/>
  <c r="W352" i="10"/>
  <c r="BK352" i="10"/>
  <c r="N352" i="10"/>
  <c r="BE352" i="10"/>
  <c r="BI349" i="10"/>
  <c r="BH349" i="10"/>
  <c r="BG349" i="10"/>
  <c r="BF349" i="10"/>
  <c r="AA349" i="10"/>
  <c r="Y349" i="10"/>
  <c r="W349" i="10"/>
  <c r="BK349" i="10"/>
  <c r="N349" i="10"/>
  <c r="BE349" i="10"/>
  <c r="BI346" i="10"/>
  <c r="BH346" i="10"/>
  <c r="BG346" i="10"/>
  <c r="BF346" i="10"/>
  <c r="AA346" i="10"/>
  <c r="Y346" i="10"/>
  <c r="W346" i="10"/>
  <c r="BK346" i="10"/>
  <c r="N346" i="10"/>
  <c r="BE346" i="10" s="1"/>
  <c r="BI343" i="10"/>
  <c r="BH343" i="10"/>
  <c r="BG343" i="10"/>
  <c r="BF343" i="10"/>
  <c r="AA343" i="10"/>
  <c r="Y343" i="10"/>
  <c r="W343" i="10"/>
  <c r="BK343" i="10"/>
  <c r="N343" i="10"/>
  <c r="BE343" i="10" s="1"/>
  <c r="BI340" i="10"/>
  <c r="BH340" i="10"/>
  <c r="BG340" i="10"/>
  <c r="BF340" i="10"/>
  <c r="AA340" i="10"/>
  <c r="Y340" i="10"/>
  <c r="W340" i="10"/>
  <c r="BK340" i="10"/>
  <c r="N340" i="10"/>
  <c r="BE340" i="10"/>
  <c r="BI337" i="10"/>
  <c r="BH337" i="10"/>
  <c r="BG337" i="10"/>
  <c r="BF337" i="10"/>
  <c r="AA337" i="10"/>
  <c r="Y337" i="10"/>
  <c r="W337" i="10"/>
  <c r="BK337" i="10"/>
  <c r="N337" i="10"/>
  <c r="BE337" i="10"/>
  <c r="BI334" i="10"/>
  <c r="BH334" i="10"/>
  <c r="BG334" i="10"/>
  <c r="BF334" i="10"/>
  <c r="AA334" i="10"/>
  <c r="Y334" i="10"/>
  <c r="W334" i="10"/>
  <c r="BK334" i="10"/>
  <c r="N334" i="10"/>
  <c r="BE334" i="10"/>
  <c r="BI333" i="10"/>
  <c r="BH333" i="10"/>
  <c r="BG333" i="10"/>
  <c r="BF333" i="10"/>
  <c r="AA333" i="10"/>
  <c r="Y333" i="10"/>
  <c r="W333" i="10"/>
  <c r="BK333" i="10"/>
  <c r="N333" i="10"/>
  <c r="BE333" i="10" s="1"/>
  <c r="BI328" i="10"/>
  <c r="BH328" i="10"/>
  <c r="BG328" i="10"/>
  <c r="BF328" i="10"/>
  <c r="AA328" i="10"/>
  <c r="Y328" i="10"/>
  <c r="W328" i="10"/>
  <c r="BK328" i="10"/>
  <c r="N328" i="10"/>
  <c r="BE328" i="10" s="1"/>
  <c r="BI327" i="10"/>
  <c r="BH327" i="10"/>
  <c r="BG327" i="10"/>
  <c r="BF327" i="10"/>
  <c r="AA327" i="10"/>
  <c r="AA326" i="10" s="1"/>
  <c r="Y327" i="10"/>
  <c r="W327" i="10"/>
  <c r="W326" i="10" s="1"/>
  <c r="BK327" i="10"/>
  <c r="N327" i="10"/>
  <c r="BE327" i="10"/>
  <c r="BI321" i="10"/>
  <c r="BH321" i="10"/>
  <c r="BG321" i="10"/>
  <c r="BF321" i="10"/>
  <c r="AA321" i="10"/>
  <c r="Y321" i="10"/>
  <c r="W321" i="10"/>
  <c r="BK321" i="10"/>
  <c r="N321" i="10"/>
  <c r="BE321" i="10"/>
  <c r="BI318" i="10"/>
  <c r="BH318" i="10"/>
  <c r="BG318" i="10"/>
  <c r="BF318" i="10"/>
  <c r="AA318" i="10"/>
  <c r="Y318" i="10"/>
  <c r="W318" i="10"/>
  <c r="BK318" i="10"/>
  <c r="N318" i="10"/>
  <c r="BE318" i="10" s="1"/>
  <c r="BI317" i="10"/>
  <c r="BH317" i="10"/>
  <c r="BG317" i="10"/>
  <c r="BF317" i="10"/>
  <c r="AA317" i="10"/>
  <c r="Y317" i="10"/>
  <c r="W317" i="10"/>
  <c r="BK317" i="10"/>
  <c r="N317" i="10"/>
  <c r="BE317" i="10" s="1"/>
  <c r="BI314" i="10"/>
  <c r="BH314" i="10"/>
  <c r="BG314" i="10"/>
  <c r="BF314" i="10"/>
  <c r="AA314" i="10"/>
  <c r="Y314" i="10"/>
  <c r="W314" i="10"/>
  <c r="BK314" i="10"/>
  <c r="N314" i="10"/>
  <c r="BE314" i="10"/>
  <c r="BI311" i="10"/>
  <c r="BH311" i="10"/>
  <c r="BG311" i="10"/>
  <c r="BF311" i="10"/>
  <c r="AA311" i="10"/>
  <c r="Y311" i="10"/>
  <c r="W311" i="10"/>
  <c r="BK311" i="10"/>
  <c r="N311" i="10"/>
  <c r="BE311" i="10" s="1"/>
  <c r="BI310" i="10"/>
  <c r="BH310" i="10"/>
  <c r="BG310" i="10"/>
  <c r="BF310" i="10"/>
  <c r="AA310" i="10"/>
  <c r="Y310" i="10"/>
  <c r="W310" i="10"/>
  <c r="BK310" i="10"/>
  <c r="N310" i="10"/>
  <c r="BE310" i="10"/>
  <c r="BI307" i="10"/>
  <c r="BH307" i="10"/>
  <c r="BG307" i="10"/>
  <c r="BF307" i="10"/>
  <c r="AA307" i="10"/>
  <c r="Y307" i="10"/>
  <c r="W307" i="10"/>
  <c r="BK307" i="10"/>
  <c r="N307" i="10"/>
  <c r="BE307" i="10" s="1"/>
  <c r="BI306" i="10"/>
  <c r="BH306" i="10"/>
  <c r="BG306" i="10"/>
  <c r="BF306" i="10"/>
  <c r="AA306" i="10"/>
  <c r="Y306" i="10"/>
  <c r="W306" i="10"/>
  <c r="BK306" i="10"/>
  <c r="N306" i="10"/>
  <c r="BE306" i="10"/>
  <c r="BI305" i="10"/>
  <c r="BH305" i="10"/>
  <c r="BG305" i="10"/>
  <c r="BF305" i="10"/>
  <c r="AA305" i="10"/>
  <c r="Y305" i="10"/>
  <c r="W305" i="10"/>
  <c r="BK305" i="10"/>
  <c r="N305" i="10"/>
  <c r="BE305" i="10" s="1"/>
  <c r="BI303" i="10"/>
  <c r="BH303" i="10"/>
  <c r="BG303" i="10"/>
  <c r="BF303" i="10"/>
  <c r="AA303" i="10"/>
  <c r="Y303" i="10"/>
  <c r="W303" i="10"/>
  <c r="BK303" i="10"/>
  <c r="N303" i="10"/>
  <c r="BE303" i="10"/>
  <c r="BI302" i="10"/>
  <c r="BH302" i="10"/>
  <c r="BG302" i="10"/>
  <c r="BF302" i="10"/>
  <c r="AA302" i="10"/>
  <c r="Y302" i="10"/>
  <c r="W302" i="10"/>
  <c r="BK302" i="10"/>
  <c r="N302" i="10"/>
  <c r="BE302" i="10" s="1"/>
  <c r="BI296" i="10"/>
  <c r="BH296" i="10"/>
  <c r="BG296" i="10"/>
  <c r="BF296" i="10"/>
  <c r="AA296" i="10"/>
  <c r="Y296" i="10"/>
  <c r="W296" i="10"/>
  <c r="BK296" i="10"/>
  <c r="N296" i="10"/>
  <c r="BE296" i="10"/>
  <c r="BI290" i="10"/>
  <c r="BH290" i="10"/>
  <c r="BG290" i="10"/>
  <c r="BF290" i="10"/>
  <c r="AA290" i="10"/>
  <c r="Y290" i="10"/>
  <c r="W290" i="10"/>
  <c r="BK290" i="10"/>
  <c r="N290" i="10"/>
  <c r="BE290" i="10"/>
  <c r="BI284" i="10"/>
  <c r="BH284" i="10"/>
  <c r="BG284" i="10"/>
  <c r="BF284" i="10"/>
  <c r="AA284" i="10"/>
  <c r="Y284" i="10"/>
  <c r="W284" i="10"/>
  <c r="BK284" i="10"/>
  <c r="N284" i="10"/>
  <c r="BE284" i="10"/>
  <c r="BI275" i="10"/>
  <c r="BH275" i="10"/>
  <c r="BG275" i="10"/>
  <c r="BF275" i="10"/>
  <c r="AA275" i="10"/>
  <c r="Y275" i="10"/>
  <c r="W275" i="10"/>
  <c r="BK275" i="10"/>
  <c r="N275" i="10"/>
  <c r="BE275" i="10" s="1"/>
  <c r="BI273" i="10"/>
  <c r="BH273" i="10"/>
  <c r="BG273" i="10"/>
  <c r="BF273" i="10"/>
  <c r="AA273" i="10"/>
  <c r="Y273" i="10"/>
  <c r="W273" i="10"/>
  <c r="BK273" i="10"/>
  <c r="N273" i="10"/>
  <c r="BE273" i="10"/>
  <c r="BI271" i="10"/>
  <c r="BH271" i="10"/>
  <c r="BG271" i="10"/>
  <c r="BF271" i="10"/>
  <c r="AA271" i="10"/>
  <c r="Y271" i="10"/>
  <c r="W271" i="10"/>
  <c r="BK271" i="10"/>
  <c r="N271" i="10"/>
  <c r="BE271" i="10" s="1"/>
  <c r="BI265" i="10"/>
  <c r="BH265" i="10"/>
  <c r="BG265" i="10"/>
  <c r="BF265" i="10"/>
  <c r="AA265" i="10"/>
  <c r="AA264" i="10" s="1"/>
  <c r="Y265" i="10"/>
  <c r="Y264" i="10"/>
  <c r="W265" i="10"/>
  <c r="W264" i="10" s="1"/>
  <c r="BK265" i="10"/>
  <c r="BK264" i="10" s="1"/>
  <c r="N264" i="10" s="1"/>
  <c r="N93" i="10" s="1"/>
  <c r="N265" i="10"/>
  <c r="BE265" i="10"/>
  <c r="BI258" i="10"/>
  <c r="BH258" i="10"/>
  <c r="BG258" i="10"/>
  <c r="BF258" i="10"/>
  <c r="AA258" i="10"/>
  <c r="AA257" i="10" s="1"/>
  <c r="Y258" i="10"/>
  <c r="Y257" i="10"/>
  <c r="W258" i="10"/>
  <c r="W257" i="10" s="1"/>
  <c r="BK258" i="10"/>
  <c r="BK257" i="10"/>
  <c r="N257" i="10" s="1"/>
  <c r="N92" i="10" s="1"/>
  <c r="N258" i="10"/>
  <c r="BE258" i="10"/>
  <c r="BI252" i="10"/>
  <c r="BH252" i="10"/>
  <c r="BG252" i="10"/>
  <c r="BF252" i="10"/>
  <c r="AA252" i="10"/>
  <c r="Y252" i="10"/>
  <c r="W252" i="10"/>
  <c r="BK252" i="10"/>
  <c r="N252" i="10"/>
  <c r="BE252" i="10"/>
  <c r="BI251" i="10"/>
  <c r="BH251" i="10"/>
  <c r="BG251" i="10"/>
  <c r="BF251" i="10"/>
  <c r="AA251" i="10"/>
  <c r="Y251" i="10"/>
  <c r="W251" i="10"/>
  <c r="BK251" i="10"/>
  <c r="BK248" i="10" s="1"/>
  <c r="N251" i="10"/>
  <c r="BE251" i="10"/>
  <c r="BI249" i="10"/>
  <c r="BH249" i="10"/>
  <c r="BG249" i="10"/>
  <c r="BF249" i="10"/>
  <c r="AA249" i="10"/>
  <c r="AA248" i="10"/>
  <c r="Y249" i="10"/>
  <c r="Y248" i="10"/>
  <c r="W249" i="10"/>
  <c r="BK249" i="10"/>
  <c r="N248" i="10"/>
  <c r="N91" i="10" s="1"/>
  <c r="N249" i="10"/>
  <c r="BE249" i="10" s="1"/>
  <c r="BI247" i="10"/>
  <c r="BH247" i="10"/>
  <c r="BG247" i="10"/>
  <c r="BF247" i="10"/>
  <c r="AA247" i="10"/>
  <c r="Y247" i="10"/>
  <c r="W247" i="10"/>
  <c r="BK247" i="10"/>
  <c r="N247" i="10"/>
  <c r="BE247" i="10" s="1"/>
  <c r="BI246" i="10"/>
  <c r="BH246" i="10"/>
  <c r="BG246" i="10"/>
  <c r="BF246" i="10"/>
  <c r="AA246" i="10"/>
  <c r="Y246" i="10"/>
  <c r="W246" i="10"/>
  <c r="BK246" i="10"/>
  <c r="N246" i="10"/>
  <c r="BE246" i="10"/>
  <c r="BI244" i="10"/>
  <c r="BH244" i="10"/>
  <c r="BG244" i="10"/>
  <c r="BF244" i="10"/>
  <c r="AA244" i="10"/>
  <c r="Y244" i="10"/>
  <c r="W244" i="10"/>
  <c r="BK244" i="10"/>
  <c r="N244" i="10"/>
  <c r="BE244" i="10"/>
  <c r="BI239" i="10"/>
  <c r="BH239" i="10"/>
  <c r="BG239" i="10"/>
  <c r="BF239" i="10"/>
  <c r="AA239" i="10"/>
  <c r="Y239" i="10"/>
  <c r="W239" i="10"/>
  <c r="BK239" i="10"/>
  <c r="N239" i="10"/>
  <c r="BE239" i="10"/>
  <c r="BI238" i="10"/>
  <c r="BH238" i="10"/>
  <c r="BG238" i="10"/>
  <c r="BF238" i="10"/>
  <c r="AA238" i="10"/>
  <c r="Y238" i="10"/>
  <c r="W238" i="10"/>
  <c r="BK238" i="10"/>
  <c r="N238" i="10"/>
  <c r="BE238" i="10" s="1"/>
  <c r="BI236" i="10"/>
  <c r="BH236" i="10"/>
  <c r="BG236" i="10"/>
  <c r="BF236" i="10"/>
  <c r="AA236" i="10"/>
  <c r="Y236" i="10"/>
  <c r="W236" i="10"/>
  <c r="BK236" i="10"/>
  <c r="N236" i="10"/>
  <c r="BE236" i="10"/>
  <c r="BI229" i="10"/>
  <c r="BH229" i="10"/>
  <c r="BG229" i="10"/>
  <c r="BF229" i="10"/>
  <c r="AA229" i="10"/>
  <c r="Y229" i="10"/>
  <c r="W229" i="10"/>
  <c r="BK229" i="10"/>
  <c r="N229" i="10"/>
  <c r="BE229" i="10"/>
  <c r="BI223" i="10"/>
  <c r="BH223" i="10"/>
  <c r="BG223" i="10"/>
  <c r="BF223" i="10"/>
  <c r="AA223" i="10"/>
  <c r="Y223" i="10"/>
  <c r="W223" i="10"/>
  <c r="BK223" i="10"/>
  <c r="N223" i="10"/>
  <c r="BE223" i="10" s="1"/>
  <c r="BI221" i="10"/>
  <c r="BH221" i="10"/>
  <c r="BG221" i="10"/>
  <c r="BF221" i="10"/>
  <c r="AA221" i="10"/>
  <c r="Y221" i="10"/>
  <c r="W221" i="10"/>
  <c r="BK221" i="10"/>
  <c r="N221" i="10"/>
  <c r="BE221" i="10" s="1"/>
  <c r="BI216" i="10"/>
  <c r="BH216" i="10"/>
  <c r="BG216" i="10"/>
  <c r="BF216" i="10"/>
  <c r="AA216" i="10"/>
  <c r="Y216" i="10"/>
  <c r="W216" i="10"/>
  <c r="BK216" i="10"/>
  <c r="N216" i="10"/>
  <c r="BE216" i="10"/>
  <c r="BI214" i="10"/>
  <c r="BH214" i="10"/>
  <c r="BG214" i="10"/>
  <c r="BF214" i="10"/>
  <c r="AA214" i="10"/>
  <c r="Y214" i="10"/>
  <c r="W214" i="10"/>
  <c r="BK214" i="10"/>
  <c r="N214" i="10"/>
  <c r="BE214" i="10" s="1"/>
  <c r="BI212" i="10"/>
  <c r="BH212" i="10"/>
  <c r="BG212" i="10"/>
  <c r="BF212" i="10"/>
  <c r="AA212" i="10"/>
  <c r="Y212" i="10"/>
  <c r="W212" i="10"/>
  <c r="BK212" i="10"/>
  <c r="N212" i="10"/>
  <c r="BE212" i="10"/>
  <c r="BI211" i="10"/>
  <c r="BH211" i="10"/>
  <c r="BG211" i="10"/>
  <c r="BF211" i="10"/>
  <c r="AA211" i="10"/>
  <c r="AA121" i="10" s="1"/>
  <c r="Y211" i="10"/>
  <c r="W211" i="10"/>
  <c r="BK211" i="10"/>
  <c r="N211" i="10"/>
  <c r="BE211" i="10" s="1"/>
  <c r="BI207" i="10"/>
  <c r="BH207" i="10"/>
  <c r="BG207" i="10"/>
  <c r="BF207" i="10"/>
  <c r="AA207" i="10"/>
  <c r="Y207" i="10"/>
  <c r="W207" i="10"/>
  <c r="BK207" i="10"/>
  <c r="N207" i="10"/>
  <c r="BE207" i="10"/>
  <c r="BI206" i="10"/>
  <c r="BH206" i="10"/>
  <c r="BG206" i="10"/>
  <c r="BF206" i="10"/>
  <c r="AA206" i="10"/>
  <c r="Y206" i="10"/>
  <c r="W206" i="10"/>
  <c r="BK206" i="10"/>
  <c r="N206" i="10"/>
  <c r="BE206" i="10"/>
  <c r="BI201" i="10"/>
  <c r="BH201" i="10"/>
  <c r="BG201" i="10"/>
  <c r="BF201" i="10"/>
  <c r="AA201" i="10"/>
  <c r="Y201" i="10"/>
  <c r="W201" i="10"/>
  <c r="BK201" i="10"/>
  <c r="N201" i="10"/>
  <c r="BE201" i="10"/>
  <c r="BI200" i="10"/>
  <c r="BH200" i="10"/>
  <c r="BG200" i="10"/>
  <c r="BF200" i="10"/>
  <c r="AA200" i="10"/>
  <c r="Y200" i="10"/>
  <c r="W200" i="10"/>
  <c r="BK200" i="10"/>
  <c r="N200" i="10"/>
  <c r="BE200" i="10"/>
  <c r="BI195" i="10"/>
  <c r="BH195" i="10"/>
  <c r="BG195" i="10"/>
  <c r="BF195" i="10"/>
  <c r="AA195" i="10"/>
  <c r="Y195" i="10"/>
  <c r="W195" i="10"/>
  <c r="BK195" i="10"/>
  <c r="N195" i="10"/>
  <c r="BE195" i="10"/>
  <c r="BI194" i="10"/>
  <c r="BH194" i="10"/>
  <c r="BG194" i="10"/>
  <c r="BF194" i="10"/>
  <c r="AA194" i="10"/>
  <c r="Y194" i="10"/>
  <c r="W194" i="10"/>
  <c r="BK194" i="10"/>
  <c r="N194" i="10"/>
  <c r="BE194" i="10"/>
  <c r="BI189" i="10"/>
  <c r="BH189" i="10"/>
  <c r="BG189" i="10"/>
  <c r="BF189" i="10"/>
  <c r="AA189" i="10"/>
  <c r="Y189" i="10"/>
  <c r="W189" i="10"/>
  <c r="BK189" i="10"/>
  <c r="N189" i="10"/>
  <c r="BE189" i="10"/>
  <c r="BI188" i="10"/>
  <c r="BH188" i="10"/>
  <c r="BG188" i="10"/>
  <c r="BF188" i="10"/>
  <c r="AA188" i="10"/>
  <c r="Y188" i="10"/>
  <c r="W188" i="10"/>
  <c r="BK188" i="10"/>
  <c r="N188" i="10"/>
  <c r="BE188" i="10"/>
  <c r="BI187" i="10"/>
  <c r="BH187" i="10"/>
  <c r="BG187" i="10"/>
  <c r="BF187" i="10"/>
  <c r="AA187" i="10"/>
  <c r="Y187" i="10"/>
  <c r="W187" i="10"/>
  <c r="BK187" i="10"/>
  <c r="N187" i="10"/>
  <c r="BE187" i="10"/>
  <c r="BI180" i="10"/>
  <c r="BH180" i="10"/>
  <c r="BG180" i="10"/>
  <c r="BF180" i="10"/>
  <c r="AA180" i="10"/>
  <c r="Y180" i="10"/>
  <c r="W180" i="10"/>
  <c r="BK180" i="10"/>
  <c r="N180" i="10"/>
  <c r="BE180" i="10"/>
  <c r="BI173" i="10"/>
  <c r="BH173" i="10"/>
  <c r="BG173" i="10"/>
  <c r="BF173" i="10"/>
  <c r="AA173" i="10"/>
  <c r="Y173" i="10"/>
  <c r="W173" i="10"/>
  <c r="BK173" i="10"/>
  <c r="N173" i="10"/>
  <c r="BE173" i="10"/>
  <c r="BI168" i="10"/>
  <c r="BH168" i="10"/>
  <c r="BG168" i="10"/>
  <c r="BF168" i="10"/>
  <c r="AA168" i="10"/>
  <c r="Y168" i="10"/>
  <c r="W168" i="10"/>
  <c r="BK168" i="10"/>
  <c r="N168" i="10"/>
  <c r="BE168" i="10"/>
  <c r="BI163" i="10"/>
  <c r="BH163" i="10"/>
  <c r="BG163" i="10"/>
  <c r="BF163" i="10"/>
  <c r="AA163" i="10"/>
  <c r="Y163" i="10"/>
  <c r="W163" i="10"/>
  <c r="BK163" i="10"/>
  <c r="N163" i="10"/>
  <c r="BE163" i="10"/>
  <c r="BI158" i="10"/>
  <c r="BH158" i="10"/>
  <c r="BG158" i="10"/>
  <c r="BF158" i="10"/>
  <c r="AA158" i="10"/>
  <c r="Y158" i="10"/>
  <c r="W158" i="10"/>
  <c r="BK158" i="10"/>
  <c r="N158" i="10"/>
  <c r="BE158" i="10"/>
  <c r="BI153" i="10"/>
  <c r="BH153" i="10"/>
  <c r="BG153" i="10"/>
  <c r="BF153" i="10"/>
  <c r="AA153" i="10"/>
  <c r="Y153" i="10"/>
  <c r="W153" i="10"/>
  <c r="BK153" i="10"/>
  <c r="N153" i="10"/>
  <c r="BE153" i="10"/>
  <c r="BI144" i="10"/>
  <c r="BH144" i="10"/>
  <c r="BG144" i="10"/>
  <c r="BF144" i="10"/>
  <c r="AA144" i="10"/>
  <c r="Y144" i="10"/>
  <c r="Y121" i="10" s="1"/>
  <c r="W144" i="10"/>
  <c r="BK144" i="10"/>
  <c r="N144" i="10"/>
  <c r="BE144" i="10" s="1"/>
  <c r="BI138" i="10"/>
  <c r="BH138" i="10"/>
  <c r="BG138" i="10"/>
  <c r="BF138" i="10"/>
  <c r="AA138" i="10"/>
  <c r="Y138" i="10"/>
  <c r="W138" i="10"/>
  <c r="BK138" i="10"/>
  <c r="N138" i="10"/>
  <c r="BE138" i="10"/>
  <c r="BI132" i="10"/>
  <c r="BH132" i="10"/>
  <c r="BG132" i="10"/>
  <c r="BF132" i="10"/>
  <c r="AA132" i="10"/>
  <c r="Y132" i="10"/>
  <c r="W132" i="10"/>
  <c r="BK132" i="10"/>
  <c r="N132" i="10"/>
  <c r="BE132" i="10" s="1"/>
  <c r="BI123" i="10"/>
  <c r="BH123" i="10"/>
  <c r="BG123" i="10"/>
  <c r="BF123" i="10"/>
  <c r="AA123" i="10"/>
  <c r="Y123" i="10"/>
  <c r="W123" i="10"/>
  <c r="BK123" i="10"/>
  <c r="N123" i="10"/>
  <c r="BE123" i="10"/>
  <c r="BI122" i="10"/>
  <c r="BH122" i="10"/>
  <c r="BG122" i="10"/>
  <c r="BF122" i="10"/>
  <c r="AA122" i="10"/>
  <c r="Y122" i="10"/>
  <c r="W122" i="10"/>
  <c r="W121" i="10"/>
  <c r="BK122" i="10"/>
  <c r="N122" i="10"/>
  <c r="BE122" i="10"/>
  <c r="M116" i="10"/>
  <c r="M115" i="10"/>
  <c r="F115" i="10"/>
  <c r="F113" i="10"/>
  <c r="F111" i="10"/>
  <c r="M28" i="10"/>
  <c r="AS96" i="1"/>
  <c r="M84" i="10"/>
  <c r="M83" i="10"/>
  <c r="F83" i="10"/>
  <c r="F81" i="10"/>
  <c r="F79" i="10"/>
  <c r="O15" i="10"/>
  <c r="E15" i="10"/>
  <c r="F116" i="10" s="1"/>
  <c r="O14" i="10"/>
  <c r="O9" i="10"/>
  <c r="M113" i="10"/>
  <c r="M81" i="10"/>
  <c r="F6" i="10"/>
  <c r="F78" i="10" s="1"/>
  <c r="F110" i="10"/>
  <c r="AY95" i="1"/>
  <c r="AX95" i="1"/>
  <c r="BI431" i="9"/>
  <c r="BH431" i="9"/>
  <c r="BG431" i="9"/>
  <c r="BF431" i="9"/>
  <c r="AA431" i="9"/>
  <c r="AA430" i="9" s="1"/>
  <c r="Y431" i="9"/>
  <c r="Y430" i="9" s="1"/>
  <c r="W431" i="9"/>
  <c r="W430" i="9"/>
  <c r="BK431" i="9"/>
  <c r="BK430" i="9" s="1"/>
  <c r="N430" i="9"/>
  <c r="N98" i="9" s="1"/>
  <c r="N431" i="9"/>
  <c r="BE431" i="9"/>
  <c r="BI429" i="9"/>
  <c r="BH429" i="9"/>
  <c r="BG429" i="9"/>
  <c r="BF429" i="9"/>
  <c r="AA429" i="9"/>
  <c r="Y429" i="9"/>
  <c r="W429" i="9"/>
  <c r="BK429" i="9"/>
  <c r="N429" i="9"/>
  <c r="BE429" i="9"/>
  <c r="BI428" i="9"/>
  <c r="BH428" i="9"/>
  <c r="BG428" i="9"/>
  <c r="BF428" i="9"/>
  <c r="AA428" i="9"/>
  <c r="Y428" i="9"/>
  <c r="W428" i="9"/>
  <c r="BK428" i="9"/>
  <c r="N428" i="9"/>
  <c r="BE428" i="9" s="1"/>
  <c r="BI427" i="9"/>
  <c r="BH427" i="9"/>
  <c r="BG427" i="9"/>
  <c r="BF427" i="9"/>
  <c r="AA427" i="9"/>
  <c r="Y427" i="9"/>
  <c r="W427" i="9"/>
  <c r="BK427" i="9"/>
  <c r="N427" i="9"/>
  <c r="BE427" i="9" s="1"/>
  <c r="BI426" i="9"/>
  <c r="BH426" i="9"/>
  <c r="BG426" i="9"/>
  <c r="BF426" i="9"/>
  <c r="AA426" i="9"/>
  <c r="Y426" i="9"/>
  <c r="W426" i="9"/>
  <c r="BK426" i="9"/>
  <c r="N426" i="9"/>
  <c r="BE426" i="9" s="1"/>
  <c r="BI425" i="9"/>
  <c r="BH425" i="9"/>
  <c r="BG425" i="9"/>
  <c r="BF425" i="9"/>
  <c r="AA425" i="9"/>
  <c r="AA424" i="9" s="1"/>
  <c r="Y425" i="9"/>
  <c r="W425" i="9"/>
  <c r="BK425" i="9"/>
  <c r="N425" i="9"/>
  <c r="BE425" i="9" s="1"/>
  <c r="BI419" i="9"/>
  <c r="BH419" i="9"/>
  <c r="BG419" i="9"/>
  <c r="BF419" i="9"/>
  <c r="AA419" i="9"/>
  <c r="Y419" i="9"/>
  <c r="W419" i="9"/>
  <c r="BK419" i="9"/>
  <c r="N419" i="9"/>
  <c r="BE419" i="9"/>
  <c r="BI414" i="9"/>
  <c r="BH414" i="9"/>
  <c r="BG414" i="9"/>
  <c r="BF414" i="9"/>
  <c r="AA414" i="9"/>
  <c r="Y414" i="9"/>
  <c r="W414" i="9"/>
  <c r="BK414" i="9"/>
  <c r="N414" i="9"/>
  <c r="BE414" i="9"/>
  <c r="BI409" i="9"/>
  <c r="BH409" i="9"/>
  <c r="BG409" i="9"/>
  <c r="BF409" i="9"/>
  <c r="AA409" i="9"/>
  <c r="Y409" i="9"/>
  <c r="W409" i="9"/>
  <c r="BK409" i="9"/>
  <c r="N409" i="9"/>
  <c r="BE409" i="9" s="1"/>
  <c r="BI403" i="9"/>
  <c r="BH403" i="9"/>
  <c r="BG403" i="9"/>
  <c r="BF403" i="9"/>
  <c r="AA403" i="9"/>
  <c r="Y403" i="9"/>
  <c r="W403" i="9"/>
  <c r="BK403" i="9"/>
  <c r="N403" i="9"/>
  <c r="BE403" i="9" s="1"/>
  <c r="BI401" i="9"/>
  <c r="BH401" i="9"/>
  <c r="BG401" i="9"/>
  <c r="BF401" i="9"/>
  <c r="AA401" i="9"/>
  <c r="Y401" i="9"/>
  <c r="W401" i="9"/>
  <c r="BK401" i="9"/>
  <c r="N401" i="9"/>
  <c r="BE401" i="9" s="1"/>
  <c r="BI396" i="9"/>
  <c r="BH396" i="9"/>
  <c r="BG396" i="9"/>
  <c r="BF396" i="9"/>
  <c r="AA396" i="9"/>
  <c r="Y396" i="9"/>
  <c r="W396" i="9"/>
  <c r="BK396" i="9"/>
  <c r="N396" i="9"/>
  <c r="BE396" i="9" s="1"/>
  <c r="BI391" i="9"/>
  <c r="BH391" i="9"/>
  <c r="BG391" i="9"/>
  <c r="BF391" i="9"/>
  <c r="AA391" i="9"/>
  <c r="Y391" i="9"/>
  <c r="W391" i="9"/>
  <c r="BK391" i="9"/>
  <c r="N391" i="9"/>
  <c r="BE391" i="9" s="1"/>
  <c r="BI390" i="9"/>
  <c r="BH390" i="9"/>
  <c r="BG390" i="9"/>
  <c r="BF390" i="9"/>
  <c r="AA390" i="9"/>
  <c r="Y390" i="9"/>
  <c r="W390" i="9"/>
  <c r="BK390" i="9"/>
  <c r="N390" i="9"/>
  <c r="BE390" i="9" s="1"/>
  <c r="BI388" i="9"/>
  <c r="BH388" i="9"/>
  <c r="BG388" i="9"/>
  <c r="BF388" i="9"/>
  <c r="AA388" i="9"/>
  <c r="Y388" i="9"/>
  <c r="W388" i="9"/>
  <c r="BK388" i="9"/>
  <c r="N388" i="9"/>
  <c r="BE388" i="9"/>
  <c r="BI383" i="9"/>
  <c r="BH383" i="9"/>
  <c r="BG383" i="9"/>
  <c r="BF383" i="9"/>
  <c r="AA383" i="9"/>
  <c r="Y383" i="9"/>
  <c r="W383" i="9"/>
  <c r="BK383" i="9"/>
  <c r="N383" i="9"/>
  <c r="BE383" i="9"/>
  <c r="BI382" i="9"/>
  <c r="BH382" i="9"/>
  <c r="BG382" i="9"/>
  <c r="BF382" i="9"/>
  <c r="AA382" i="9"/>
  <c r="Y382" i="9"/>
  <c r="W382" i="9"/>
  <c r="BK382" i="9"/>
  <c r="N382" i="9"/>
  <c r="BE382" i="9" s="1"/>
  <c r="BI377" i="9"/>
  <c r="BH377" i="9"/>
  <c r="BG377" i="9"/>
  <c r="BF377" i="9"/>
  <c r="AA377" i="9"/>
  <c r="Y377" i="9"/>
  <c r="W377" i="9"/>
  <c r="BK377" i="9"/>
  <c r="N377" i="9"/>
  <c r="BE377" i="9" s="1"/>
  <c r="BI376" i="9"/>
  <c r="BH376" i="9"/>
  <c r="BG376" i="9"/>
  <c r="BF376" i="9"/>
  <c r="AA376" i="9"/>
  <c r="Y376" i="9"/>
  <c r="W376" i="9"/>
  <c r="BK376" i="9"/>
  <c r="N376" i="9"/>
  <c r="BE376" i="9"/>
  <c r="BI370" i="9"/>
  <c r="BH370" i="9"/>
  <c r="BG370" i="9"/>
  <c r="BF370" i="9"/>
  <c r="AA370" i="9"/>
  <c r="Y370" i="9"/>
  <c r="W370" i="9"/>
  <c r="BK370" i="9"/>
  <c r="N370" i="9"/>
  <c r="BE370" i="9"/>
  <c r="BI367" i="9"/>
  <c r="BH367" i="9"/>
  <c r="BG367" i="9"/>
  <c r="BF367" i="9"/>
  <c r="AA367" i="9"/>
  <c r="Y367" i="9"/>
  <c r="W367" i="9"/>
  <c r="BK367" i="9"/>
  <c r="N367" i="9"/>
  <c r="BE367" i="9"/>
  <c r="BI364" i="9"/>
  <c r="BH364" i="9"/>
  <c r="BG364" i="9"/>
  <c r="BF364" i="9"/>
  <c r="AA364" i="9"/>
  <c r="Y364" i="9"/>
  <c r="W364" i="9"/>
  <c r="BK364" i="9"/>
  <c r="N364" i="9"/>
  <c r="BE364" i="9" s="1"/>
  <c r="BI361" i="9"/>
  <c r="BH361" i="9"/>
  <c r="BG361" i="9"/>
  <c r="BF361" i="9"/>
  <c r="AA361" i="9"/>
  <c r="Y361" i="9"/>
  <c r="W361" i="9"/>
  <c r="BK361" i="9"/>
  <c r="N361" i="9"/>
  <c r="BE361" i="9" s="1"/>
  <c r="BI358" i="9"/>
  <c r="BH358" i="9"/>
  <c r="BG358" i="9"/>
  <c r="BF358" i="9"/>
  <c r="AA358" i="9"/>
  <c r="Y358" i="9"/>
  <c r="W358" i="9"/>
  <c r="BK358" i="9"/>
  <c r="N358" i="9"/>
  <c r="BE358" i="9"/>
  <c r="BI355" i="9"/>
  <c r="BH355" i="9"/>
  <c r="BG355" i="9"/>
  <c r="BF355" i="9"/>
  <c r="AA355" i="9"/>
  <c r="Y355" i="9"/>
  <c r="W355" i="9"/>
  <c r="BK355" i="9"/>
  <c r="N355" i="9"/>
  <c r="BE355" i="9"/>
  <c r="BI352" i="9"/>
  <c r="BH352" i="9"/>
  <c r="BG352" i="9"/>
  <c r="BF352" i="9"/>
  <c r="AA352" i="9"/>
  <c r="Y352" i="9"/>
  <c r="W352" i="9"/>
  <c r="BK352" i="9"/>
  <c r="N352" i="9"/>
  <c r="BE352" i="9" s="1"/>
  <c r="BI349" i="9"/>
  <c r="BH349" i="9"/>
  <c r="BG349" i="9"/>
  <c r="BF349" i="9"/>
  <c r="AA349" i="9"/>
  <c r="Y349" i="9"/>
  <c r="W349" i="9"/>
  <c r="BK349" i="9"/>
  <c r="N349" i="9"/>
  <c r="BE349" i="9" s="1"/>
  <c r="BI346" i="9"/>
  <c r="BH346" i="9"/>
  <c r="BG346" i="9"/>
  <c r="BF346" i="9"/>
  <c r="AA346" i="9"/>
  <c r="Y346" i="9"/>
  <c r="W346" i="9"/>
  <c r="BK346" i="9"/>
  <c r="N346" i="9"/>
  <c r="BE346" i="9"/>
  <c r="BI343" i="9"/>
  <c r="BH343" i="9"/>
  <c r="BG343" i="9"/>
  <c r="BF343" i="9"/>
  <c r="AA343" i="9"/>
  <c r="Y343" i="9"/>
  <c r="W343" i="9"/>
  <c r="BK343" i="9"/>
  <c r="N343" i="9"/>
  <c r="BE343" i="9"/>
  <c r="BI340" i="9"/>
  <c r="BH340" i="9"/>
  <c r="BG340" i="9"/>
  <c r="BF340" i="9"/>
  <c r="AA340" i="9"/>
  <c r="Y340" i="9"/>
  <c r="W340" i="9"/>
  <c r="BK340" i="9"/>
  <c r="N340" i="9"/>
  <c r="BE340" i="9" s="1"/>
  <c r="BI337" i="9"/>
  <c r="BH337" i="9"/>
  <c r="BG337" i="9"/>
  <c r="BF337" i="9"/>
  <c r="AA337" i="9"/>
  <c r="Y337" i="9"/>
  <c r="W337" i="9"/>
  <c r="BK337" i="9"/>
  <c r="N337" i="9"/>
  <c r="BE337" i="9" s="1"/>
  <c r="BI336" i="9"/>
  <c r="BH336" i="9"/>
  <c r="BG336" i="9"/>
  <c r="BF336" i="9"/>
  <c r="AA336" i="9"/>
  <c r="Y336" i="9"/>
  <c r="W336" i="9"/>
  <c r="BK336" i="9"/>
  <c r="N336" i="9"/>
  <c r="BE336" i="9"/>
  <c r="BI331" i="9"/>
  <c r="BH331" i="9"/>
  <c r="BG331" i="9"/>
  <c r="BF331" i="9"/>
  <c r="AA331" i="9"/>
  <c r="Y331" i="9"/>
  <c r="W331" i="9"/>
  <c r="BK331" i="9"/>
  <c r="N331" i="9"/>
  <c r="BE331" i="9"/>
  <c r="BI330" i="9"/>
  <c r="BH330" i="9"/>
  <c r="BG330" i="9"/>
  <c r="BF330" i="9"/>
  <c r="AA330" i="9"/>
  <c r="Y330" i="9"/>
  <c r="Y329" i="9" s="1"/>
  <c r="W330" i="9"/>
  <c r="BK330" i="9"/>
  <c r="N330" i="9"/>
  <c r="BE330" i="9"/>
  <c r="BI324" i="9"/>
  <c r="BH324" i="9"/>
  <c r="BG324" i="9"/>
  <c r="BF324" i="9"/>
  <c r="AA324" i="9"/>
  <c r="Y324" i="9"/>
  <c r="W324" i="9"/>
  <c r="BK324" i="9"/>
  <c r="N324" i="9"/>
  <c r="BE324" i="9" s="1"/>
  <c r="BI321" i="9"/>
  <c r="BH321" i="9"/>
  <c r="BG321" i="9"/>
  <c r="BF321" i="9"/>
  <c r="AA321" i="9"/>
  <c r="Y321" i="9"/>
  <c r="W321" i="9"/>
  <c r="BK321" i="9"/>
  <c r="N321" i="9"/>
  <c r="BE321" i="9" s="1"/>
  <c r="BI320" i="9"/>
  <c r="BH320" i="9"/>
  <c r="BG320" i="9"/>
  <c r="BF320" i="9"/>
  <c r="AA320" i="9"/>
  <c r="Y320" i="9"/>
  <c r="W320" i="9"/>
  <c r="BK320" i="9"/>
  <c r="N320" i="9"/>
  <c r="BE320" i="9"/>
  <c r="BI317" i="9"/>
  <c r="BH317" i="9"/>
  <c r="BG317" i="9"/>
  <c r="BF317" i="9"/>
  <c r="AA317" i="9"/>
  <c r="Y317" i="9"/>
  <c r="W317" i="9"/>
  <c r="BK317" i="9"/>
  <c r="N317" i="9"/>
  <c r="BE317" i="9"/>
  <c r="BI311" i="9"/>
  <c r="BH311" i="9"/>
  <c r="BG311" i="9"/>
  <c r="BF311" i="9"/>
  <c r="AA311" i="9"/>
  <c r="Y311" i="9"/>
  <c r="W311" i="9"/>
  <c r="BK311" i="9"/>
  <c r="N311" i="9"/>
  <c r="BE311" i="9" s="1"/>
  <c r="BI310" i="9"/>
  <c r="BH310" i="9"/>
  <c r="BG310" i="9"/>
  <c r="BF310" i="9"/>
  <c r="AA310" i="9"/>
  <c r="Y310" i="9"/>
  <c r="W310" i="9"/>
  <c r="BK310" i="9"/>
  <c r="N310" i="9"/>
  <c r="BE310" i="9" s="1"/>
  <c r="BI307" i="9"/>
  <c r="BH307" i="9"/>
  <c r="BG307" i="9"/>
  <c r="BF307" i="9"/>
  <c r="AA307" i="9"/>
  <c r="Y307" i="9"/>
  <c r="W307" i="9"/>
  <c r="BK307" i="9"/>
  <c r="N307" i="9"/>
  <c r="BE307" i="9"/>
  <c r="BI306" i="9"/>
  <c r="BH306" i="9"/>
  <c r="BG306" i="9"/>
  <c r="BF306" i="9"/>
  <c r="AA306" i="9"/>
  <c r="Y306" i="9"/>
  <c r="W306" i="9"/>
  <c r="BK306" i="9"/>
  <c r="N306" i="9"/>
  <c r="BE306" i="9"/>
  <c r="BI300" i="9"/>
  <c r="BH300" i="9"/>
  <c r="BG300" i="9"/>
  <c r="BF300" i="9"/>
  <c r="AA300" i="9"/>
  <c r="Y300" i="9"/>
  <c r="W300" i="9"/>
  <c r="BK300" i="9"/>
  <c r="N300" i="9"/>
  <c r="BE300" i="9"/>
  <c r="BI298" i="9"/>
  <c r="BH298" i="9"/>
  <c r="BG298" i="9"/>
  <c r="BF298" i="9"/>
  <c r="AA298" i="9"/>
  <c r="Y298" i="9"/>
  <c r="W298" i="9"/>
  <c r="BK298" i="9"/>
  <c r="N298" i="9"/>
  <c r="BE298" i="9" s="1"/>
  <c r="BI297" i="9"/>
  <c r="BH297" i="9"/>
  <c r="BG297" i="9"/>
  <c r="BF297" i="9"/>
  <c r="AA297" i="9"/>
  <c r="Y297" i="9"/>
  <c r="W297" i="9"/>
  <c r="BK297" i="9"/>
  <c r="N297" i="9"/>
  <c r="BE297" i="9"/>
  <c r="BI291" i="9"/>
  <c r="BH291" i="9"/>
  <c r="BG291" i="9"/>
  <c r="BF291" i="9"/>
  <c r="AA291" i="9"/>
  <c r="Y291" i="9"/>
  <c r="W291" i="9"/>
  <c r="BK291" i="9"/>
  <c r="N291" i="9"/>
  <c r="BE291" i="9" s="1"/>
  <c r="BI285" i="9"/>
  <c r="BH285" i="9"/>
  <c r="BG285" i="9"/>
  <c r="BF285" i="9"/>
  <c r="AA285" i="9"/>
  <c r="Y285" i="9"/>
  <c r="W285" i="9"/>
  <c r="BK285" i="9"/>
  <c r="N285" i="9"/>
  <c r="BE285" i="9" s="1"/>
  <c r="BI274" i="9"/>
  <c r="BH274" i="9"/>
  <c r="BG274" i="9"/>
  <c r="BF274" i="9"/>
  <c r="AA274" i="9"/>
  <c r="Y274" i="9"/>
  <c r="W274" i="9"/>
  <c r="W269" i="9" s="1"/>
  <c r="BK274" i="9"/>
  <c r="N274" i="9"/>
  <c r="BE274" i="9" s="1"/>
  <c r="BI272" i="9"/>
  <c r="BH272" i="9"/>
  <c r="BG272" i="9"/>
  <c r="BF272" i="9"/>
  <c r="AA272" i="9"/>
  <c r="Y272" i="9"/>
  <c r="Y269" i="9" s="1"/>
  <c r="W272" i="9"/>
  <c r="BK272" i="9"/>
  <c r="N272" i="9"/>
  <c r="BE272" i="9"/>
  <c r="BI270" i="9"/>
  <c r="BH270" i="9"/>
  <c r="BG270" i="9"/>
  <c r="BF270" i="9"/>
  <c r="AA270" i="9"/>
  <c r="Y270" i="9"/>
  <c r="W270" i="9"/>
  <c r="BK270" i="9"/>
  <c r="N270" i="9"/>
  <c r="BE270" i="9" s="1"/>
  <c r="BI264" i="9"/>
  <c r="BH264" i="9"/>
  <c r="BG264" i="9"/>
  <c r="BF264" i="9"/>
  <c r="AA264" i="9"/>
  <c r="AA263" i="9" s="1"/>
  <c r="Y264" i="9"/>
  <c r="Y263" i="9"/>
  <c r="W264" i="9"/>
  <c r="W263" i="9" s="1"/>
  <c r="BK264" i="9"/>
  <c r="BK263" i="9"/>
  <c r="N263" i="9" s="1"/>
  <c r="N93" i="9" s="1"/>
  <c r="N264" i="9"/>
  <c r="BE264" i="9" s="1"/>
  <c r="BI257" i="9"/>
  <c r="BH257" i="9"/>
  <c r="BG257" i="9"/>
  <c r="BF257" i="9"/>
  <c r="AA257" i="9"/>
  <c r="AA256" i="9" s="1"/>
  <c r="Y257" i="9"/>
  <c r="Y256" i="9"/>
  <c r="W257" i="9"/>
  <c r="W256" i="9" s="1"/>
  <c r="BK257" i="9"/>
  <c r="BK256" i="9"/>
  <c r="N256" i="9" s="1"/>
  <c r="N92" i="9" s="1"/>
  <c r="N257" i="9"/>
  <c r="BE257" i="9" s="1"/>
  <c r="BI251" i="9"/>
  <c r="BH251" i="9"/>
  <c r="BG251" i="9"/>
  <c r="BF251" i="9"/>
  <c r="AA251" i="9"/>
  <c r="Y251" i="9"/>
  <c r="W251" i="9"/>
  <c r="BK251" i="9"/>
  <c r="N251" i="9"/>
  <c r="BE251" i="9"/>
  <c r="BI250" i="9"/>
  <c r="BH250" i="9"/>
  <c r="BG250" i="9"/>
  <c r="BF250" i="9"/>
  <c r="AA250" i="9"/>
  <c r="Y250" i="9"/>
  <c r="W250" i="9"/>
  <c r="BK250" i="9"/>
  <c r="BK247" i="9" s="1"/>
  <c r="N247" i="9" s="1"/>
  <c r="N91" i="9" s="1"/>
  <c r="N250" i="9"/>
  <c r="BE250" i="9" s="1"/>
  <c r="BI248" i="9"/>
  <c r="BH248" i="9"/>
  <c r="BG248" i="9"/>
  <c r="BF248" i="9"/>
  <c r="AA248" i="9"/>
  <c r="AA247" i="9"/>
  <c r="Y248" i="9"/>
  <c r="Y247" i="9"/>
  <c r="W248" i="9"/>
  <c r="BK248" i="9"/>
  <c r="N248" i="9"/>
  <c r="BE248" i="9"/>
  <c r="BI246" i="9"/>
  <c r="BH246" i="9"/>
  <c r="BG246" i="9"/>
  <c r="BF246" i="9"/>
  <c r="AA246" i="9"/>
  <c r="Y246" i="9"/>
  <c r="W246" i="9"/>
  <c r="BK246" i="9"/>
  <c r="N246" i="9"/>
  <c r="BE246" i="9" s="1"/>
  <c r="BI245" i="9"/>
  <c r="BH245" i="9"/>
  <c r="BG245" i="9"/>
  <c r="BF245" i="9"/>
  <c r="AA245" i="9"/>
  <c r="Y245" i="9"/>
  <c r="W245" i="9"/>
  <c r="BK245" i="9"/>
  <c r="N245" i="9"/>
  <c r="BE245" i="9"/>
  <c r="BI243" i="9"/>
  <c r="BH243" i="9"/>
  <c r="BG243" i="9"/>
  <c r="BF243" i="9"/>
  <c r="AA243" i="9"/>
  <c r="Y243" i="9"/>
  <c r="W243" i="9"/>
  <c r="BK243" i="9"/>
  <c r="N243" i="9"/>
  <c r="BE243" i="9" s="1"/>
  <c r="BI238" i="9"/>
  <c r="BH238" i="9"/>
  <c r="BG238" i="9"/>
  <c r="BF238" i="9"/>
  <c r="AA238" i="9"/>
  <c r="Y238" i="9"/>
  <c r="W238" i="9"/>
  <c r="BK238" i="9"/>
  <c r="N238" i="9"/>
  <c r="BE238" i="9" s="1"/>
  <c r="BI237" i="9"/>
  <c r="BH237" i="9"/>
  <c r="BG237" i="9"/>
  <c r="BF237" i="9"/>
  <c r="AA237" i="9"/>
  <c r="Y237" i="9"/>
  <c r="W237" i="9"/>
  <c r="BK237" i="9"/>
  <c r="N237" i="9"/>
  <c r="BE237" i="9" s="1"/>
  <c r="BI235" i="9"/>
  <c r="BH235" i="9"/>
  <c r="BG235" i="9"/>
  <c r="BF235" i="9"/>
  <c r="AA235" i="9"/>
  <c r="Y235" i="9"/>
  <c r="W235" i="9"/>
  <c r="BK235" i="9"/>
  <c r="N235" i="9"/>
  <c r="BE235" i="9"/>
  <c r="BI228" i="9"/>
  <c r="BH228" i="9"/>
  <c r="BG228" i="9"/>
  <c r="BF228" i="9"/>
  <c r="AA228" i="9"/>
  <c r="Y228" i="9"/>
  <c r="W228" i="9"/>
  <c r="BK228" i="9"/>
  <c r="N228" i="9"/>
  <c r="BE228" i="9"/>
  <c r="BI222" i="9"/>
  <c r="BH222" i="9"/>
  <c r="BG222" i="9"/>
  <c r="BF222" i="9"/>
  <c r="AA222" i="9"/>
  <c r="Y222" i="9"/>
  <c r="W222" i="9"/>
  <c r="BK222" i="9"/>
  <c r="N222" i="9"/>
  <c r="BE222" i="9"/>
  <c r="BI220" i="9"/>
  <c r="BH220" i="9"/>
  <c r="BG220" i="9"/>
  <c r="BF220" i="9"/>
  <c r="AA220" i="9"/>
  <c r="Y220" i="9"/>
  <c r="W220" i="9"/>
  <c r="BK220" i="9"/>
  <c r="N220" i="9"/>
  <c r="BE220" i="9" s="1"/>
  <c r="BI215" i="9"/>
  <c r="BH215" i="9"/>
  <c r="BG215" i="9"/>
  <c r="BF215" i="9"/>
  <c r="AA215" i="9"/>
  <c r="Y215" i="9"/>
  <c r="W215" i="9"/>
  <c r="BK215" i="9"/>
  <c r="N215" i="9"/>
  <c r="BE215" i="9"/>
  <c r="BI213" i="9"/>
  <c r="BH213" i="9"/>
  <c r="BG213" i="9"/>
  <c r="BF213" i="9"/>
  <c r="AA213" i="9"/>
  <c r="Y213" i="9"/>
  <c r="W213" i="9"/>
  <c r="BK213" i="9"/>
  <c r="N213" i="9"/>
  <c r="BE213" i="9" s="1"/>
  <c r="BI211" i="9"/>
  <c r="BH211" i="9"/>
  <c r="BG211" i="9"/>
  <c r="BF211" i="9"/>
  <c r="AA211" i="9"/>
  <c r="Y211" i="9"/>
  <c r="W211" i="9"/>
  <c r="BK211" i="9"/>
  <c r="N211" i="9"/>
  <c r="BE211" i="9" s="1"/>
  <c r="BI210" i="9"/>
  <c r="BH210" i="9"/>
  <c r="BG210" i="9"/>
  <c r="BF210" i="9"/>
  <c r="AA210" i="9"/>
  <c r="Y210" i="9"/>
  <c r="W210" i="9"/>
  <c r="BK210" i="9"/>
  <c r="N210" i="9"/>
  <c r="BE210" i="9" s="1"/>
  <c r="BI206" i="9"/>
  <c r="BH206" i="9"/>
  <c r="BG206" i="9"/>
  <c r="BF206" i="9"/>
  <c r="AA206" i="9"/>
  <c r="Y206" i="9"/>
  <c r="W206" i="9"/>
  <c r="BK206" i="9"/>
  <c r="N206" i="9"/>
  <c r="BE206" i="9"/>
  <c r="BI205" i="9"/>
  <c r="BH205" i="9"/>
  <c r="BG205" i="9"/>
  <c r="BF205" i="9"/>
  <c r="AA205" i="9"/>
  <c r="Y205" i="9"/>
  <c r="W205" i="9"/>
  <c r="BK205" i="9"/>
  <c r="N205" i="9"/>
  <c r="BE205" i="9"/>
  <c r="BI200" i="9"/>
  <c r="BH200" i="9"/>
  <c r="BG200" i="9"/>
  <c r="BF200" i="9"/>
  <c r="AA200" i="9"/>
  <c r="Y200" i="9"/>
  <c r="W200" i="9"/>
  <c r="BK200" i="9"/>
  <c r="N200" i="9"/>
  <c r="BE200" i="9"/>
  <c r="BI199" i="9"/>
  <c r="BH199" i="9"/>
  <c r="BG199" i="9"/>
  <c r="BF199" i="9"/>
  <c r="AA199" i="9"/>
  <c r="Y199" i="9"/>
  <c r="W199" i="9"/>
  <c r="BK199" i="9"/>
  <c r="N199" i="9"/>
  <c r="BE199" i="9" s="1"/>
  <c r="BI194" i="9"/>
  <c r="BH194" i="9"/>
  <c r="BG194" i="9"/>
  <c r="BF194" i="9"/>
  <c r="AA194" i="9"/>
  <c r="Y194" i="9"/>
  <c r="W194" i="9"/>
  <c r="BK194" i="9"/>
  <c r="N194" i="9"/>
  <c r="BE194" i="9" s="1"/>
  <c r="BI193" i="9"/>
  <c r="BH193" i="9"/>
  <c r="BG193" i="9"/>
  <c r="BF193" i="9"/>
  <c r="AA193" i="9"/>
  <c r="Y193" i="9"/>
  <c r="W193" i="9"/>
  <c r="BK193" i="9"/>
  <c r="N193" i="9"/>
  <c r="BE193" i="9" s="1"/>
  <c r="BI188" i="9"/>
  <c r="BH188" i="9"/>
  <c r="BG188" i="9"/>
  <c r="BF188" i="9"/>
  <c r="AA188" i="9"/>
  <c r="Y188" i="9"/>
  <c r="W188" i="9"/>
  <c r="BK188" i="9"/>
  <c r="N188" i="9"/>
  <c r="BE188" i="9" s="1"/>
  <c r="BI187" i="9"/>
  <c r="BH187" i="9"/>
  <c r="BG187" i="9"/>
  <c r="BF187" i="9"/>
  <c r="AA187" i="9"/>
  <c r="Y187" i="9"/>
  <c r="W187" i="9"/>
  <c r="BK187" i="9"/>
  <c r="N187" i="9"/>
  <c r="BE187" i="9" s="1"/>
  <c r="BI186" i="9"/>
  <c r="BH186" i="9"/>
  <c r="BG186" i="9"/>
  <c r="BF186" i="9"/>
  <c r="AA186" i="9"/>
  <c r="Y186" i="9"/>
  <c r="W186" i="9"/>
  <c r="BK186" i="9"/>
  <c r="N186" i="9"/>
  <c r="BE186" i="9"/>
  <c r="BI179" i="9"/>
  <c r="BH179" i="9"/>
  <c r="BG179" i="9"/>
  <c r="BF179" i="9"/>
  <c r="AA179" i="9"/>
  <c r="Y179" i="9"/>
  <c r="W179" i="9"/>
  <c r="BK179" i="9"/>
  <c r="N179" i="9"/>
  <c r="BE179" i="9" s="1"/>
  <c r="BI172" i="9"/>
  <c r="BH172" i="9"/>
  <c r="BG172" i="9"/>
  <c r="BF172" i="9"/>
  <c r="AA172" i="9"/>
  <c r="Y172" i="9"/>
  <c r="W172" i="9"/>
  <c r="BK172" i="9"/>
  <c r="N172" i="9"/>
  <c r="BE172" i="9" s="1"/>
  <c r="BI167" i="9"/>
  <c r="BH167" i="9"/>
  <c r="BG167" i="9"/>
  <c r="BF167" i="9"/>
  <c r="AA167" i="9"/>
  <c r="Y167" i="9"/>
  <c r="W167" i="9"/>
  <c r="BK167" i="9"/>
  <c r="N167" i="9"/>
  <c r="BE167" i="9" s="1"/>
  <c r="BI162" i="9"/>
  <c r="BH162" i="9"/>
  <c r="BG162" i="9"/>
  <c r="BF162" i="9"/>
  <c r="AA162" i="9"/>
  <c r="Y162" i="9"/>
  <c r="W162" i="9"/>
  <c r="BK162" i="9"/>
  <c r="N162" i="9"/>
  <c r="BE162" i="9"/>
  <c r="BI157" i="9"/>
  <c r="BH157" i="9"/>
  <c r="BG157" i="9"/>
  <c r="BF157" i="9"/>
  <c r="AA157" i="9"/>
  <c r="Y157" i="9"/>
  <c r="W157" i="9"/>
  <c r="BK157" i="9"/>
  <c r="N157" i="9"/>
  <c r="BE157" i="9"/>
  <c r="BI152" i="9"/>
  <c r="BH152" i="9"/>
  <c r="BG152" i="9"/>
  <c r="BF152" i="9"/>
  <c r="AA152" i="9"/>
  <c r="Y152" i="9"/>
  <c r="W152" i="9"/>
  <c r="BK152" i="9"/>
  <c r="N152" i="9"/>
  <c r="BE152" i="9" s="1"/>
  <c r="BI147" i="9"/>
  <c r="BH147" i="9"/>
  <c r="BG147" i="9"/>
  <c r="BF147" i="9"/>
  <c r="AA147" i="9"/>
  <c r="Y147" i="9"/>
  <c r="W147" i="9"/>
  <c r="BK147" i="9"/>
  <c r="N147" i="9"/>
  <c r="BE147" i="9" s="1"/>
  <c r="BI138" i="9"/>
  <c r="BH138" i="9"/>
  <c r="BG138" i="9"/>
  <c r="BF138" i="9"/>
  <c r="AA138" i="9"/>
  <c r="Y138" i="9"/>
  <c r="W138" i="9"/>
  <c r="BK138" i="9"/>
  <c r="N138" i="9"/>
  <c r="BE138" i="9"/>
  <c r="BI129" i="9"/>
  <c r="BH129" i="9"/>
  <c r="BG129" i="9"/>
  <c r="BF129" i="9"/>
  <c r="AA129" i="9"/>
  <c r="Y129" i="9"/>
  <c r="W129" i="9"/>
  <c r="BK129" i="9"/>
  <c r="N129" i="9"/>
  <c r="BE129" i="9"/>
  <c r="BI123" i="9"/>
  <c r="BH123" i="9"/>
  <c r="BG123" i="9"/>
  <c r="BF123" i="9"/>
  <c r="AA123" i="9"/>
  <c r="Y123" i="9"/>
  <c r="W123" i="9"/>
  <c r="BK123" i="9"/>
  <c r="N123" i="9"/>
  <c r="BE123" i="9"/>
  <c r="BI122" i="9"/>
  <c r="BH122" i="9"/>
  <c r="BG122" i="9"/>
  <c r="BF122" i="9"/>
  <c r="AA122" i="9"/>
  <c r="Y122" i="9"/>
  <c r="Y121" i="9"/>
  <c r="W122" i="9"/>
  <c r="BK122" i="9"/>
  <c r="N122" i="9"/>
  <c r="BE122" i="9" s="1"/>
  <c r="M116" i="9"/>
  <c r="M115" i="9"/>
  <c r="F115" i="9"/>
  <c r="F113" i="9"/>
  <c r="F111" i="9"/>
  <c r="M28" i="9"/>
  <c r="AS95" i="1" s="1"/>
  <c r="M84" i="9"/>
  <c r="M83" i="9"/>
  <c r="F83" i="9"/>
  <c r="F81" i="9"/>
  <c r="F79" i="9"/>
  <c r="O15" i="9"/>
  <c r="E15" i="9"/>
  <c r="F116" i="9"/>
  <c r="F84" i="9"/>
  <c r="O14" i="9"/>
  <c r="O9" i="9"/>
  <c r="M113" i="9" s="1"/>
  <c r="M81" i="9"/>
  <c r="F6" i="9"/>
  <c r="F110" i="9"/>
  <c r="F78" i="9"/>
  <c r="AY94" i="1"/>
  <c r="AX94" i="1"/>
  <c r="BI462" i="8"/>
  <c r="BH462" i="8"/>
  <c r="BG462" i="8"/>
  <c r="BF462" i="8"/>
  <c r="AA462" i="8"/>
  <c r="AA461" i="8"/>
  <c r="Y462" i="8"/>
  <c r="Y461" i="8" s="1"/>
  <c r="W462" i="8"/>
  <c r="W461" i="8" s="1"/>
  <c r="BK462" i="8"/>
  <c r="BK461" i="8"/>
  <c r="N461" i="8" s="1"/>
  <c r="N98" i="8" s="1"/>
  <c r="N462" i="8"/>
  <c r="BE462" i="8"/>
  <c r="BI460" i="8"/>
  <c r="BH460" i="8"/>
  <c r="BG460" i="8"/>
  <c r="BF460" i="8"/>
  <c r="AA460" i="8"/>
  <c r="Y460" i="8"/>
  <c r="W460" i="8"/>
  <c r="BK460" i="8"/>
  <c r="N460" i="8"/>
  <c r="BE460" i="8" s="1"/>
  <c r="BI459" i="8"/>
  <c r="BH459" i="8"/>
  <c r="BG459" i="8"/>
  <c r="BF459" i="8"/>
  <c r="AA459" i="8"/>
  <c r="Y459" i="8"/>
  <c r="W459" i="8"/>
  <c r="BK459" i="8"/>
  <c r="N459" i="8"/>
  <c r="BE459" i="8" s="1"/>
  <c r="BI458" i="8"/>
  <c r="BH458" i="8"/>
  <c r="BG458" i="8"/>
  <c r="BF458" i="8"/>
  <c r="AA458" i="8"/>
  <c r="AA455" i="8" s="1"/>
  <c r="Y458" i="8"/>
  <c r="W458" i="8"/>
  <c r="BK458" i="8"/>
  <c r="N458" i="8"/>
  <c r="BE458" i="8" s="1"/>
  <c r="BI457" i="8"/>
  <c r="BH457" i="8"/>
  <c r="BG457" i="8"/>
  <c r="BF457" i="8"/>
  <c r="AA457" i="8"/>
  <c r="Y457" i="8"/>
  <c r="W457" i="8"/>
  <c r="BK457" i="8"/>
  <c r="N457" i="8"/>
  <c r="BE457" i="8"/>
  <c r="BI456" i="8"/>
  <c r="BH456" i="8"/>
  <c r="BG456" i="8"/>
  <c r="BF456" i="8"/>
  <c r="AA456" i="8"/>
  <c r="Y456" i="8"/>
  <c r="Y455" i="8"/>
  <c r="W456" i="8"/>
  <c r="W455" i="8"/>
  <c r="BK456" i="8"/>
  <c r="N456" i="8"/>
  <c r="BE456" i="8" s="1"/>
  <c r="BI450" i="8"/>
  <c r="BH450" i="8"/>
  <c r="BG450" i="8"/>
  <c r="BF450" i="8"/>
  <c r="AA450" i="8"/>
  <c r="Y450" i="8"/>
  <c r="W450" i="8"/>
  <c r="BK450" i="8"/>
  <c r="N450" i="8"/>
  <c r="BE450" i="8" s="1"/>
  <c r="BI448" i="8"/>
  <c r="BH448" i="8"/>
  <c r="BG448" i="8"/>
  <c r="BF448" i="8"/>
  <c r="AA448" i="8"/>
  <c r="Y448" i="8"/>
  <c r="W448" i="8"/>
  <c r="BK448" i="8"/>
  <c r="N448" i="8"/>
  <c r="BE448" i="8"/>
  <c r="BI443" i="8"/>
  <c r="BH443" i="8"/>
  <c r="BG443" i="8"/>
  <c r="BF443" i="8"/>
  <c r="AA443" i="8"/>
  <c r="Y443" i="8"/>
  <c r="W443" i="8"/>
  <c r="BK443" i="8"/>
  <c r="N443" i="8"/>
  <c r="BE443" i="8"/>
  <c r="BI438" i="8"/>
  <c r="BH438" i="8"/>
  <c r="BG438" i="8"/>
  <c r="BF438" i="8"/>
  <c r="AA438" i="8"/>
  <c r="Y438" i="8"/>
  <c r="W438" i="8"/>
  <c r="BK438" i="8"/>
  <c r="N438" i="8"/>
  <c r="BE438" i="8"/>
  <c r="BI430" i="8"/>
  <c r="BH430" i="8"/>
  <c r="BG430" i="8"/>
  <c r="BF430" i="8"/>
  <c r="AA430" i="8"/>
  <c r="Y430" i="8"/>
  <c r="W430" i="8"/>
  <c r="BK430" i="8"/>
  <c r="N430" i="8"/>
  <c r="BE430" i="8" s="1"/>
  <c r="BI428" i="8"/>
  <c r="BH428" i="8"/>
  <c r="BG428" i="8"/>
  <c r="BF428" i="8"/>
  <c r="AA428" i="8"/>
  <c r="Y428" i="8"/>
  <c r="W428" i="8"/>
  <c r="BK428" i="8"/>
  <c r="N428" i="8"/>
  <c r="BE428" i="8" s="1"/>
  <c r="BI423" i="8"/>
  <c r="BH423" i="8"/>
  <c r="BG423" i="8"/>
  <c r="BF423" i="8"/>
  <c r="AA423" i="8"/>
  <c r="Y423" i="8"/>
  <c r="W423" i="8"/>
  <c r="BK423" i="8"/>
  <c r="N423" i="8"/>
  <c r="BE423" i="8"/>
  <c r="BI418" i="8"/>
  <c r="BH418" i="8"/>
  <c r="BG418" i="8"/>
  <c r="BF418" i="8"/>
  <c r="AA418" i="8"/>
  <c r="Y418" i="8"/>
  <c r="W418" i="8"/>
  <c r="BK418" i="8"/>
  <c r="N418" i="8"/>
  <c r="BE418" i="8"/>
  <c r="BI417" i="8"/>
  <c r="BH417" i="8"/>
  <c r="BG417" i="8"/>
  <c r="BF417" i="8"/>
  <c r="AA417" i="8"/>
  <c r="Y417" i="8"/>
  <c r="W417" i="8"/>
  <c r="BK417" i="8"/>
  <c r="N417" i="8"/>
  <c r="BE417" i="8" s="1"/>
  <c r="BI415" i="8"/>
  <c r="BH415" i="8"/>
  <c r="BG415" i="8"/>
  <c r="BF415" i="8"/>
  <c r="AA415" i="8"/>
  <c r="Y415" i="8"/>
  <c r="W415" i="8"/>
  <c r="BK415" i="8"/>
  <c r="N415" i="8"/>
  <c r="BE415" i="8"/>
  <c r="BI410" i="8"/>
  <c r="BH410" i="8"/>
  <c r="BG410" i="8"/>
  <c r="BF410" i="8"/>
  <c r="AA410" i="8"/>
  <c r="Y410" i="8"/>
  <c r="W410" i="8"/>
  <c r="BK410" i="8"/>
  <c r="N410" i="8"/>
  <c r="BE410" i="8"/>
  <c r="BI409" i="8"/>
  <c r="BH409" i="8"/>
  <c r="BG409" i="8"/>
  <c r="BF409" i="8"/>
  <c r="AA409" i="8"/>
  <c r="Y409" i="8"/>
  <c r="W409" i="8"/>
  <c r="BK409" i="8"/>
  <c r="N409" i="8"/>
  <c r="BE409" i="8" s="1"/>
  <c r="BI403" i="8"/>
  <c r="BH403" i="8"/>
  <c r="BG403" i="8"/>
  <c r="BF403" i="8"/>
  <c r="AA403" i="8"/>
  <c r="Y403" i="8"/>
  <c r="W403" i="8"/>
  <c r="BK403" i="8"/>
  <c r="N403" i="8"/>
  <c r="BE403" i="8"/>
  <c r="BI400" i="8"/>
  <c r="BH400" i="8"/>
  <c r="BG400" i="8"/>
  <c r="BF400" i="8"/>
  <c r="AA400" i="8"/>
  <c r="Y400" i="8"/>
  <c r="W400" i="8"/>
  <c r="BK400" i="8"/>
  <c r="N400" i="8"/>
  <c r="BE400" i="8"/>
  <c r="BI397" i="8"/>
  <c r="BH397" i="8"/>
  <c r="BG397" i="8"/>
  <c r="BF397" i="8"/>
  <c r="AA397" i="8"/>
  <c r="Y397" i="8"/>
  <c r="W397" i="8"/>
  <c r="BK397" i="8"/>
  <c r="N397" i="8"/>
  <c r="BE397" i="8"/>
  <c r="BI394" i="8"/>
  <c r="BH394" i="8"/>
  <c r="BG394" i="8"/>
  <c r="BF394" i="8"/>
  <c r="AA394" i="8"/>
  <c r="Y394" i="8"/>
  <c r="W394" i="8"/>
  <c r="BK394" i="8"/>
  <c r="N394" i="8"/>
  <c r="BE394" i="8"/>
  <c r="BI391" i="8"/>
  <c r="BH391" i="8"/>
  <c r="BG391" i="8"/>
  <c r="BF391" i="8"/>
  <c r="AA391" i="8"/>
  <c r="Y391" i="8"/>
  <c r="W391" i="8"/>
  <c r="BK391" i="8"/>
  <c r="N391" i="8"/>
  <c r="BE391" i="8"/>
  <c r="BI388" i="8"/>
  <c r="BH388" i="8"/>
  <c r="BG388" i="8"/>
  <c r="BF388" i="8"/>
  <c r="AA388" i="8"/>
  <c r="Y388" i="8"/>
  <c r="W388" i="8"/>
  <c r="BK388" i="8"/>
  <c r="N388" i="8"/>
  <c r="BE388" i="8"/>
  <c r="BI385" i="8"/>
  <c r="BH385" i="8"/>
  <c r="BG385" i="8"/>
  <c r="BF385" i="8"/>
  <c r="AA385" i="8"/>
  <c r="Y385" i="8"/>
  <c r="W385" i="8"/>
  <c r="BK385" i="8"/>
  <c r="N385" i="8"/>
  <c r="BE385" i="8"/>
  <c r="BI382" i="8"/>
  <c r="BH382" i="8"/>
  <c r="BG382" i="8"/>
  <c r="BF382" i="8"/>
  <c r="AA382" i="8"/>
  <c r="Y382" i="8"/>
  <c r="W382" i="8"/>
  <c r="BK382" i="8"/>
  <c r="N382" i="8"/>
  <c r="BE382" i="8"/>
  <c r="BI379" i="8"/>
  <c r="BH379" i="8"/>
  <c r="BG379" i="8"/>
  <c r="BF379" i="8"/>
  <c r="AA379" i="8"/>
  <c r="Y379" i="8"/>
  <c r="W379" i="8"/>
  <c r="BK379" i="8"/>
  <c r="N379" i="8"/>
  <c r="BE379" i="8"/>
  <c r="BI376" i="8"/>
  <c r="BH376" i="8"/>
  <c r="BG376" i="8"/>
  <c r="BF376" i="8"/>
  <c r="AA376" i="8"/>
  <c r="Y376" i="8"/>
  <c r="W376" i="8"/>
  <c r="BK376" i="8"/>
  <c r="N376" i="8"/>
  <c r="BE376" i="8"/>
  <c r="BI375" i="8"/>
  <c r="BH375" i="8"/>
  <c r="BG375" i="8"/>
  <c r="BF375" i="8"/>
  <c r="AA375" i="8"/>
  <c r="Y375" i="8"/>
  <c r="W375" i="8"/>
  <c r="BK375" i="8"/>
  <c r="N375" i="8"/>
  <c r="BE375" i="8"/>
  <c r="BI370" i="8"/>
  <c r="BH370" i="8"/>
  <c r="BG370" i="8"/>
  <c r="BF370" i="8"/>
  <c r="AA370" i="8"/>
  <c r="Y370" i="8"/>
  <c r="W370" i="8"/>
  <c r="BK370" i="8"/>
  <c r="N370" i="8"/>
  <c r="BE370" i="8"/>
  <c r="BI369" i="8"/>
  <c r="BH369" i="8"/>
  <c r="BG369" i="8"/>
  <c r="BF369" i="8"/>
  <c r="AA369" i="8"/>
  <c r="AA368" i="8"/>
  <c r="Y369" i="8"/>
  <c r="W369" i="8"/>
  <c r="W368" i="8"/>
  <c r="BK369" i="8"/>
  <c r="N369" i="8"/>
  <c r="BE369" i="8" s="1"/>
  <c r="BI363" i="8"/>
  <c r="BH363" i="8"/>
  <c r="BG363" i="8"/>
  <c r="BF363" i="8"/>
  <c r="AA363" i="8"/>
  <c r="Y363" i="8"/>
  <c r="W363" i="8"/>
  <c r="BK363" i="8"/>
  <c r="N363" i="8"/>
  <c r="BE363" i="8" s="1"/>
  <c r="BI360" i="8"/>
  <c r="BH360" i="8"/>
  <c r="BG360" i="8"/>
  <c r="BF360" i="8"/>
  <c r="AA360" i="8"/>
  <c r="Y360" i="8"/>
  <c r="W360" i="8"/>
  <c r="BK360" i="8"/>
  <c r="N360" i="8"/>
  <c r="BE360" i="8" s="1"/>
  <c r="BI357" i="8"/>
  <c r="BH357" i="8"/>
  <c r="BG357" i="8"/>
  <c r="BF357" i="8"/>
  <c r="AA357" i="8"/>
  <c r="Y357" i="8"/>
  <c r="W357" i="8"/>
  <c r="BK357" i="8"/>
  <c r="N357" i="8"/>
  <c r="BE357" i="8"/>
  <c r="BI351" i="8"/>
  <c r="BH351" i="8"/>
  <c r="BG351" i="8"/>
  <c r="BF351" i="8"/>
  <c r="AA351" i="8"/>
  <c r="Y351" i="8"/>
  <c r="W351" i="8"/>
  <c r="BK351" i="8"/>
  <c r="N351" i="8"/>
  <c r="BE351" i="8"/>
  <c r="BI348" i="8"/>
  <c r="BH348" i="8"/>
  <c r="BG348" i="8"/>
  <c r="BF348" i="8"/>
  <c r="AA348" i="8"/>
  <c r="Y348" i="8"/>
  <c r="W348" i="8"/>
  <c r="BK348" i="8"/>
  <c r="N348" i="8"/>
  <c r="BE348" i="8"/>
  <c r="BI347" i="8"/>
  <c r="BH347" i="8"/>
  <c r="BG347" i="8"/>
  <c r="BF347" i="8"/>
  <c r="AA347" i="8"/>
  <c r="Y347" i="8"/>
  <c r="W347" i="8"/>
  <c r="BK347" i="8"/>
  <c r="N347" i="8"/>
  <c r="BE347" i="8" s="1"/>
  <c r="BI344" i="8"/>
  <c r="BH344" i="8"/>
  <c r="BG344" i="8"/>
  <c r="BF344" i="8"/>
  <c r="AA344" i="8"/>
  <c r="Y344" i="8"/>
  <c r="W344" i="8"/>
  <c r="BK344" i="8"/>
  <c r="N344" i="8"/>
  <c r="BE344" i="8"/>
  <c r="BI338" i="8"/>
  <c r="BH338" i="8"/>
  <c r="BG338" i="8"/>
  <c r="BF338" i="8"/>
  <c r="AA338" i="8"/>
  <c r="Y338" i="8"/>
  <c r="W338" i="8"/>
  <c r="BK338" i="8"/>
  <c r="N338" i="8"/>
  <c r="BE338" i="8"/>
  <c r="BI337" i="8"/>
  <c r="BH337" i="8"/>
  <c r="BG337" i="8"/>
  <c r="BF337" i="8"/>
  <c r="AA337" i="8"/>
  <c r="Y337" i="8"/>
  <c r="W337" i="8"/>
  <c r="BK337" i="8"/>
  <c r="N337" i="8"/>
  <c r="BE337" i="8"/>
  <c r="BI336" i="8"/>
  <c r="BH336" i="8"/>
  <c r="BG336" i="8"/>
  <c r="BF336" i="8"/>
  <c r="AA336" i="8"/>
  <c r="Y336" i="8"/>
  <c r="W336" i="8"/>
  <c r="BK336" i="8"/>
  <c r="N336" i="8"/>
  <c r="BE336" i="8" s="1"/>
  <c r="BI330" i="8"/>
  <c r="BH330" i="8"/>
  <c r="BG330" i="8"/>
  <c r="BF330" i="8"/>
  <c r="AA330" i="8"/>
  <c r="Y330" i="8"/>
  <c r="W330" i="8"/>
  <c r="BK330" i="8"/>
  <c r="N330" i="8"/>
  <c r="BE330" i="8"/>
  <c r="BI328" i="8"/>
  <c r="BH328" i="8"/>
  <c r="BG328" i="8"/>
  <c r="BF328" i="8"/>
  <c r="AA328" i="8"/>
  <c r="Y328" i="8"/>
  <c r="W328" i="8"/>
  <c r="BK328" i="8"/>
  <c r="N328" i="8"/>
  <c r="BE328" i="8"/>
  <c r="BI327" i="8"/>
  <c r="BH327" i="8"/>
  <c r="BG327" i="8"/>
  <c r="BF327" i="8"/>
  <c r="AA327" i="8"/>
  <c r="Y327" i="8"/>
  <c r="W327" i="8"/>
  <c r="BK327" i="8"/>
  <c r="N327" i="8"/>
  <c r="BE327" i="8"/>
  <c r="BI321" i="8"/>
  <c r="BH321" i="8"/>
  <c r="BG321" i="8"/>
  <c r="BF321" i="8"/>
  <c r="AA321" i="8"/>
  <c r="Y321" i="8"/>
  <c r="W321" i="8"/>
  <c r="BK321" i="8"/>
  <c r="N321" i="8"/>
  <c r="BE321" i="8" s="1"/>
  <c r="BI312" i="8"/>
  <c r="BH312" i="8"/>
  <c r="BG312" i="8"/>
  <c r="BF312" i="8"/>
  <c r="AA312" i="8"/>
  <c r="Y312" i="8"/>
  <c r="W312" i="8"/>
  <c r="W285" i="8" s="1"/>
  <c r="BK312" i="8"/>
  <c r="N312" i="8"/>
  <c r="BE312" i="8" s="1"/>
  <c r="BI306" i="8"/>
  <c r="BH306" i="8"/>
  <c r="BG306" i="8"/>
  <c r="BF306" i="8"/>
  <c r="AA306" i="8"/>
  <c r="Y306" i="8"/>
  <c r="W306" i="8"/>
  <c r="BK306" i="8"/>
  <c r="N306" i="8"/>
  <c r="BE306" i="8"/>
  <c r="BI293" i="8"/>
  <c r="BH293" i="8"/>
  <c r="BG293" i="8"/>
  <c r="BF293" i="8"/>
  <c r="AA293" i="8"/>
  <c r="Y293" i="8"/>
  <c r="W293" i="8"/>
  <c r="BK293" i="8"/>
  <c r="N293" i="8"/>
  <c r="BE293" i="8"/>
  <c r="BI291" i="8"/>
  <c r="BH291" i="8"/>
  <c r="BG291" i="8"/>
  <c r="BF291" i="8"/>
  <c r="AA291" i="8"/>
  <c r="Y291" i="8"/>
  <c r="W291" i="8"/>
  <c r="BK291" i="8"/>
  <c r="N291" i="8"/>
  <c r="BE291" i="8" s="1"/>
  <c r="BI286" i="8"/>
  <c r="BH286" i="8"/>
  <c r="BG286" i="8"/>
  <c r="BF286" i="8"/>
  <c r="AA286" i="8"/>
  <c r="AA285" i="8"/>
  <c r="Y286" i="8"/>
  <c r="W286" i="8"/>
  <c r="BK286" i="8"/>
  <c r="N286" i="8"/>
  <c r="BE286" i="8" s="1"/>
  <c r="BI280" i="8"/>
  <c r="BH280" i="8"/>
  <c r="BG280" i="8"/>
  <c r="BF280" i="8"/>
  <c r="AA280" i="8"/>
  <c r="AA279" i="8"/>
  <c r="Y280" i="8"/>
  <c r="Y279" i="8"/>
  <c r="W280" i="8"/>
  <c r="W279" i="8"/>
  <c r="BK280" i="8"/>
  <c r="BK279" i="8"/>
  <c r="N279" i="8"/>
  <c r="N93" i="8" s="1"/>
  <c r="N280" i="8"/>
  <c r="BE280" i="8"/>
  <c r="BI273" i="8"/>
  <c r="BH273" i="8"/>
  <c r="BG273" i="8"/>
  <c r="BF273" i="8"/>
  <c r="AA273" i="8"/>
  <c r="AA272" i="8"/>
  <c r="Y273" i="8"/>
  <c r="Y272" i="8"/>
  <c r="W273" i="8"/>
  <c r="W272" i="8"/>
  <c r="BK273" i="8"/>
  <c r="BK272" i="8"/>
  <c r="N272" i="8"/>
  <c r="N92" i="8" s="1"/>
  <c r="N273" i="8"/>
  <c r="BE273" i="8"/>
  <c r="BI267" i="8"/>
  <c r="BH267" i="8"/>
  <c r="BG267" i="8"/>
  <c r="BF267" i="8"/>
  <c r="AA267" i="8"/>
  <c r="Y267" i="8"/>
  <c r="W267" i="8"/>
  <c r="W263" i="8" s="1"/>
  <c r="BK267" i="8"/>
  <c r="N267" i="8"/>
  <c r="BE267" i="8"/>
  <c r="BI266" i="8"/>
  <c r="BH266" i="8"/>
  <c r="BG266" i="8"/>
  <c r="BF266" i="8"/>
  <c r="AA266" i="8"/>
  <c r="AA263" i="8" s="1"/>
  <c r="Y266" i="8"/>
  <c r="Y263" i="8" s="1"/>
  <c r="W266" i="8"/>
  <c r="BK266" i="8"/>
  <c r="N266" i="8"/>
  <c r="BE266" i="8"/>
  <c r="BI264" i="8"/>
  <c r="BH264" i="8"/>
  <c r="BG264" i="8"/>
  <c r="BF264" i="8"/>
  <c r="AA264" i="8"/>
  <c r="Y264" i="8"/>
  <c r="W264" i="8"/>
  <c r="BK264" i="8"/>
  <c r="N264" i="8"/>
  <c r="BE264" i="8" s="1"/>
  <c r="BI262" i="8"/>
  <c r="BH262" i="8"/>
  <c r="BG262" i="8"/>
  <c r="BF262" i="8"/>
  <c r="AA262" i="8"/>
  <c r="Y262" i="8"/>
  <c r="W262" i="8"/>
  <c r="BK262" i="8"/>
  <c r="N262" i="8"/>
  <c r="BE262" i="8"/>
  <c r="BI261" i="8"/>
  <c r="BH261" i="8"/>
  <c r="BG261" i="8"/>
  <c r="BF261" i="8"/>
  <c r="AA261" i="8"/>
  <c r="Y261" i="8"/>
  <c r="W261" i="8"/>
  <c r="BK261" i="8"/>
  <c r="N261" i="8"/>
  <c r="BE261" i="8" s="1"/>
  <c r="BI259" i="8"/>
  <c r="BH259" i="8"/>
  <c r="BG259" i="8"/>
  <c r="BF259" i="8"/>
  <c r="AA259" i="8"/>
  <c r="Y259" i="8"/>
  <c r="W259" i="8"/>
  <c r="BK259" i="8"/>
  <c r="N259" i="8"/>
  <c r="BE259" i="8"/>
  <c r="BI254" i="8"/>
  <c r="BH254" i="8"/>
  <c r="BG254" i="8"/>
  <c r="BF254" i="8"/>
  <c r="AA254" i="8"/>
  <c r="Y254" i="8"/>
  <c r="W254" i="8"/>
  <c r="BK254" i="8"/>
  <c r="N254" i="8"/>
  <c r="BE254" i="8"/>
  <c r="BI253" i="8"/>
  <c r="BH253" i="8"/>
  <c r="BG253" i="8"/>
  <c r="BF253" i="8"/>
  <c r="AA253" i="8"/>
  <c r="Y253" i="8"/>
  <c r="W253" i="8"/>
  <c r="BK253" i="8"/>
  <c r="N253" i="8"/>
  <c r="BE253" i="8"/>
  <c r="BI251" i="8"/>
  <c r="BH251" i="8"/>
  <c r="BG251" i="8"/>
  <c r="BF251" i="8"/>
  <c r="AA251" i="8"/>
  <c r="Y251" i="8"/>
  <c r="W251" i="8"/>
  <c r="BK251" i="8"/>
  <c r="N251" i="8"/>
  <c r="BE251" i="8" s="1"/>
  <c r="BI244" i="8"/>
  <c r="BH244" i="8"/>
  <c r="BG244" i="8"/>
  <c r="BF244" i="8"/>
  <c r="AA244" i="8"/>
  <c r="Y244" i="8"/>
  <c r="W244" i="8"/>
  <c r="BK244" i="8"/>
  <c r="N244" i="8"/>
  <c r="BE244" i="8"/>
  <c r="BI238" i="8"/>
  <c r="BH238" i="8"/>
  <c r="BG238" i="8"/>
  <c r="BF238" i="8"/>
  <c r="AA238" i="8"/>
  <c r="Y238" i="8"/>
  <c r="W238" i="8"/>
  <c r="BK238" i="8"/>
  <c r="N238" i="8"/>
  <c r="BE238" i="8"/>
  <c r="BI236" i="8"/>
  <c r="BH236" i="8"/>
  <c r="BG236" i="8"/>
  <c r="BF236" i="8"/>
  <c r="AA236" i="8"/>
  <c r="Y236" i="8"/>
  <c r="W236" i="8"/>
  <c r="BK236" i="8"/>
  <c r="N236" i="8"/>
  <c r="BE236" i="8" s="1"/>
  <c r="BI231" i="8"/>
  <c r="BH231" i="8"/>
  <c r="BG231" i="8"/>
  <c r="BF231" i="8"/>
  <c r="AA231" i="8"/>
  <c r="Y231" i="8"/>
  <c r="W231" i="8"/>
  <c r="BK231" i="8"/>
  <c r="N231" i="8"/>
  <c r="BE231" i="8" s="1"/>
  <c r="BI229" i="8"/>
  <c r="BH229" i="8"/>
  <c r="BG229" i="8"/>
  <c r="BF229" i="8"/>
  <c r="AA229" i="8"/>
  <c r="Y229" i="8"/>
  <c r="W229" i="8"/>
  <c r="BK229" i="8"/>
  <c r="N229" i="8"/>
  <c r="BE229" i="8" s="1"/>
  <c r="BI227" i="8"/>
  <c r="BH227" i="8"/>
  <c r="BG227" i="8"/>
  <c r="BF227" i="8"/>
  <c r="AA227" i="8"/>
  <c r="Y227" i="8"/>
  <c r="W227" i="8"/>
  <c r="BK227" i="8"/>
  <c r="N227" i="8"/>
  <c r="BE227" i="8"/>
  <c r="BI226" i="8"/>
  <c r="BH226" i="8"/>
  <c r="BG226" i="8"/>
  <c r="BF226" i="8"/>
  <c r="AA226" i="8"/>
  <c r="Y226" i="8"/>
  <c r="W226" i="8"/>
  <c r="BK226" i="8"/>
  <c r="N226" i="8"/>
  <c r="BE226" i="8"/>
  <c r="BI222" i="8"/>
  <c r="BH222" i="8"/>
  <c r="BG222" i="8"/>
  <c r="BF222" i="8"/>
  <c r="AA222" i="8"/>
  <c r="Y222" i="8"/>
  <c r="W222" i="8"/>
  <c r="BK222" i="8"/>
  <c r="N222" i="8"/>
  <c r="BE222" i="8" s="1"/>
  <c r="BI221" i="8"/>
  <c r="BH221" i="8"/>
  <c r="BG221" i="8"/>
  <c r="BF221" i="8"/>
  <c r="AA221" i="8"/>
  <c r="Y221" i="8"/>
  <c r="W221" i="8"/>
  <c r="BK221" i="8"/>
  <c r="N221" i="8"/>
  <c r="BE221" i="8"/>
  <c r="BI216" i="8"/>
  <c r="BH216" i="8"/>
  <c r="BG216" i="8"/>
  <c r="BF216" i="8"/>
  <c r="AA216" i="8"/>
  <c r="Y216" i="8"/>
  <c r="W216" i="8"/>
  <c r="BK216" i="8"/>
  <c r="N216" i="8"/>
  <c r="BE216" i="8"/>
  <c r="BI215" i="8"/>
  <c r="BH215" i="8"/>
  <c r="BG215" i="8"/>
  <c r="BF215" i="8"/>
  <c r="AA215" i="8"/>
  <c r="Y215" i="8"/>
  <c r="W215" i="8"/>
  <c r="BK215" i="8"/>
  <c r="N215" i="8"/>
  <c r="BE215" i="8"/>
  <c r="BI210" i="8"/>
  <c r="BH210" i="8"/>
  <c r="BG210" i="8"/>
  <c r="BF210" i="8"/>
  <c r="AA210" i="8"/>
  <c r="Y210" i="8"/>
  <c r="W210" i="8"/>
  <c r="BK210" i="8"/>
  <c r="N210" i="8"/>
  <c r="BE210" i="8" s="1"/>
  <c r="BI209" i="8"/>
  <c r="BH209" i="8"/>
  <c r="BG209" i="8"/>
  <c r="BF209" i="8"/>
  <c r="AA209" i="8"/>
  <c r="Y209" i="8"/>
  <c r="W209" i="8"/>
  <c r="BK209" i="8"/>
  <c r="N209" i="8"/>
  <c r="BE209" i="8" s="1"/>
  <c r="BI204" i="8"/>
  <c r="BH204" i="8"/>
  <c r="BG204" i="8"/>
  <c r="BF204" i="8"/>
  <c r="AA204" i="8"/>
  <c r="Y204" i="8"/>
  <c r="W204" i="8"/>
  <c r="BK204" i="8"/>
  <c r="N204" i="8"/>
  <c r="BE204" i="8" s="1"/>
  <c r="BI203" i="8"/>
  <c r="BH203" i="8"/>
  <c r="BG203" i="8"/>
  <c r="BF203" i="8"/>
  <c r="AA203" i="8"/>
  <c r="Y203" i="8"/>
  <c r="W203" i="8"/>
  <c r="BK203" i="8"/>
  <c r="N203" i="8"/>
  <c r="BE203" i="8"/>
  <c r="BI202" i="8"/>
  <c r="BH202" i="8"/>
  <c r="BG202" i="8"/>
  <c r="BF202" i="8"/>
  <c r="AA202" i="8"/>
  <c r="Y202" i="8"/>
  <c r="W202" i="8"/>
  <c r="BK202" i="8"/>
  <c r="N202" i="8"/>
  <c r="BE202" i="8" s="1"/>
  <c r="BI195" i="8"/>
  <c r="BH195" i="8"/>
  <c r="BG195" i="8"/>
  <c r="BF195" i="8"/>
  <c r="AA195" i="8"/>
  <c r="Y195" i="8"/>
  <c r="W195" i="8"/>
  <c r="BK195" i="8"/>
  <c r="N195" i="8"/>
  <c r="BE195" i="8"/>
  <c r="BI188" i="8"/>
  <c r="BH188" i="8"/>
  <c r="BG188" i="8"/>
  <c r="BF188" i="8"/>
  <c r="AA188" i="8"/>
  <c r="Y188" i="8"/>
  <c r="W188" i="8"/>
  <c r="BK188" i="8"/>
  <c r="N188" i="8"/>
  <c r="BE188" i="8"/>
  <c r="BI183" i="8"/>
  <c r="BH183" i="8"/>
  <c r="BG183" i="8"/>
  <c r="BF183" i="8"/>
  <c r="AA183" i="8"/>
  <c r="Y183" i="8"/>
  <c r="W183" i="8"/>
  <c r="BK183" i="8"/>
  <c r="N183" i="8"/>
  <c r="BE183" i="8"/>
  <c r="BI178" i="8"/>
  <c r="BH178" i="8"/>
  <c r="BG178" i="8"/>
  <c r="BF178" i="8"/>
  <c r="AA178" i="8"/>
  <c r="Y178" i="8"/>
  <c r="W178" i="8"/>
  <c r="BK178" i="8"/>
  <c r="N178" i="8"/>
  <c r="BE178" i="8" s="1"/>
  <c r="BI173" i="8"/>
  <c r="BH173" i="8"/>
  <c r="BG173" i="8"/>
  <c r="BF173" i="8"/>
  <c r="AA173" i="8"/>
  <c r="Y173" i="8"/>
  <c r="W173" i="8"/>
  <c r="BK173" i="8"/>
  <c r="N173" i="8"/>
  <c r="BE173" i="8"/>
  <c r="BI168" i="8"/>
  <c r="BH168" i="8"/>
  <c r="BG168" i="8"/>
  <c r="BF168" i="8"/>
  <c r="AA168" i="8"/>
  <c r="Y168" i="8"/>
  <c r="W168" i="8"/>
  <c r="BK168" i="8"/>
  <c r="N168" i="8"/>
  <c r="BE168" i="8" s="1"/>
  <c r="BI163" i="8"/>
  <c r="BH163" i="8"/>
  <c r="BG163" i="8"/>
  <c r="BF163" i="8"/>
  <c r="AA163" i="8"/>
  <c r="Y163" i="8"/>
  <c r="W163" i="8"/>
  <c r="BK163" i="8"/>
  <c r="N163" i="8"/>
  <c r="BE163" i="8" s="1"/>
  <c r="BI154" i="8"/>
  <c r="BH154" i="8"/>
  <c r="BG154" i="8"/>
  <c r="BF154" i="8"/>
  <c r="AA154" i="8"/>
  <c r="Y154" i="8"/>
  <c r="W154" i="8"/>
  <c r="BK154" i="8"/>
  <c r="N154" i="8"/>
  <c r="BE154" i="8" s="1"/>
  <c r="BI145" i="8"/>
  <c r="BH145" i="8"/>
  <c r="BG145" i="8"/>
  <c r="BF145" i="8"/>
  <c r="AA145" i="8"/>
  <c r="Y145" i="8"/>
  <c r="W145" i="8"/>
  <c r="W121" i="8" s="1"/>
  <c r="BK145" i="8"/>
  <c r="N145" i="8"/>
  <c r="BE145" i="8"/>
  <c r="BI139" i="8"/>
  <c r="BH139" i="8"/>
  <c r="BG139" i="8"/>
  <c r="BF139" i="8"/>
  <c r="AA139" i="8"/>
  <c r="AA121" i="8" s="1"/>
  <c r="Y139" i="8"/>
  <c r="W139" i="8"/>
  <c r="BK139" i="8"/>
  <c r="N139" i="8"/>
  <c r="BE139" i="8"/>
  <c r="BI133" i="8"/>
  <c r="BH133" i="8"/>
  <c r="BG133" i="8"/>
  <c r="BF133" i="8"/>
  <c r="AA133" i="8"/>
  <c r="Y133" i="8"/>
  <c r="W133" i="8"/>
  <c r="BK133" i="8"/>
  <c r="N133" i="8"/>
  <c r="BE133" i="8"/>
  <c r="BI122" i="8"/>
  <c r="BH122" i="8"/>
  <c r="BG122" i="8"/>
  <c r="BF122" i="8"/>
  <c r="AA122" i="8"/>
  <c r="Y122" i="8"/>
  <c r="Y121" i="8"/>
  <c r="W122" i="8"/>
  <c r="BK122" i="8"/>
  <c r="N122" i="8"/>
  <c r="BE122" i="8" s="1"/>
  <c r="M116" i="8"/>
  <c r="M115" i="8"/>
  <c r="F115" i="8"/>
  <c r="F113" i="8"/>
  <c r="F111" i="8"/>
  <c r="M28" i="8"/>
  <c r="AS94" i="1" s="1"/>
  <c r="M84" i="8"/>
  <c r="M83" i="8"/>
  <c r="F83" i="8"/>
  <c r="F81" i="8"/>
  <c r="F79" i="8"/>
  <c r="O15" i="8"/>
  <c r="E15" i="8"/>
  <c r="F116" i="8" s="1"/>
  <c r="F84" i="8"/>
  <c r="O14" i="8"/>
  <c r="O9" i="8"/>
  <c r="M113" i="8" s="1"/>
  <c r="M81" i="8"/>
  <c r="F6" i="8"/>
  <c r="F110" i="8"/>
  <c r="F78" i="8"/>
  <c r="AY93" i="1"/>
  <c r="AX93" i="1"/>
  <c r="BI413" i="7"/>
  <c r="BH413" i="7"/>
  <c r="BG413" i="7"/>
  <c r="BF413" i="7"/>
  <c r="AA413" i="7"/>
  <c r="AA412" i="7" s="1"/>
  <c r="Y413" i="7"/>
  <c r="Y412" i="7" s="1"/>
  <c r="W413" i="7"/>
  <c r="W412" i="7" s="1"/>
  <c r="BK413" i="7"/>
  <c r="BK412" i="7" s="1"/>
  <c r="N412" i="7" s="1"/>
  <c r="N98" i="7" s="1"/>
  <c r="N413" i="7"/>
  <c r="BE413" i="7"/>
  <c r="BI411" i="7"/>
  <c r="BH411" i="7"/>
  <c r="BG411" i="7"/>
  <c r="BF411" i="7"/>
  <c r="AA411" i="7"/>
  <c r="Y411" i="7"/>
  <c r="W411" i="7"/>
  <c r="BK411" i="7"/>
  <c r="N411" i="7"/>
  <c r="BE411" i="7" s="1"/>
  <c r="BI410" i="7"/>
  <c r="BH410" i="7"/>
  <c r="BG410" i="7"/>
  <c r="BF410" i="7"/>
  <c r="AA410" i="7"/>
  <c r="Y410" i="7"/>
  <c r="Y406" i="7" s="1"/>
  <c r="W410" i="7"/>
  <c r="BK410" i="7"/>
  <c r="N410" i="7"/>
  <c r="BE410" i="7" s="1"/>
  <c r="BI409" i="7"/>
  <c r="BH409" i="7"/>
  <c r="BG409" i="7"/>
  <c r="BF409" i="7"/>
  <c r="AA409" i="7"/>
  <c r="Y409" i="7"/>
  <c r="W409" i="7"/>
  <c r="BK409" i="7"/>
  <c r="N409" i="7"/>
  <c r="BE409" i="7" s="1"/>
  <c r="BI408" i="7"/>
  <c r="BH408" i="7"/>
  <c r="BG408" i="7"/>
  <c r="BF408" i="7"/>
  <c r="AA408" i="7"/>
  <c r="Y408" i="7"/>
  <c r="W408" i="7"/>
  <c r="BK408" i="7"/>
  <c r="N408" i="7"/>
  <c r="BE408" i="7" s="1"/>
  <c r="BI407" i="7"/>
  <c r="BH407" i="7"/>
  <c r="BG407" i="7"/>
  <c r="BF407" i="7"/>
  <c r="AA407" i="7"/>
  <c r="Y407" i="7"/>
  <c r="W407" i="7"/>
  <c r="BK407" i="7"/>
  <c r="N407" i="7"/>
  <c r="BE407" i="7" s="1"/>
  <c r="BI401" i="7"/>
  <c r="BH401" i="7"/>
  <c r="BG401" i="7"/>
  <c r="BF401" i="7"/>
  <c r="AA401" i="7"/>
  <c r="Y401" i="7"/>
  <c r="W401" i="7"/>
  <c r="BK401" i="7"/>
  <c r="N401" i="7"/>
  <c r="BE401" i="7" s="1"/>
  <c r="BI396" i="7"/>
  <c r="BH396" i="7"/>
  <c r="BG396" i="7"/>
  <c r="BF396" i="7"/>
  <c r="AA396" i="7"/>
  <c r="Y396" i="7"/>
  <c r="W396" i="7"/>
  <c r="BK396" i="7"/>
  <c r="N396" i="7"/>
  <c r="BE396" i="7" s="1"/>
  <c r="BI390" i="7"/>
  <c r="BH390" i="7"/>
  <c r="BG390" i="7"/>
  <c r="BF390" i="7"/>
  <c r="AA390" i="7"/>
  <c r="Y390" i="7"/>
  <c r="W390" i="7"/>
  <c r="BK390" i="7"/>
  <c r="N390" i="7"/>
  <c r="BE390" i="7" s="1"/>
  <c r="BI388" i="7"/>
  <c r="BH388" i="7"/>
  <c r="BG388" i="7"/>
  <c r="BF388" i="7"/>
  <c r="AA388" i="7"/>
  <c r="Y388" i="7"/>
  <c r="W388" i="7"/>
  <c r="BK388" i="7"/>
  <c r="N388" i="7"/>
  <c r="BE388" i="7"/>
  <c r="BI383" i="7"/>
  <c r="BH383" i="7"/>
  <c r="BG383" i="7"/>
  <c r="BF383" i="7"/>
  <c r="AA383" i="7"/>
  <c r="Y383" i="7"/>
  <c r="W383" i="7"/>
  <c r="BK383" i="7"/>
  <c r="N383" i="7"/>
  <c r="BE383" i="7" s="1"/>
  <c r="BI378" i="7"/>
  <c r="BH378" i="7"/>
  <c r="BG378" i="7"/>
  <c r="BF378" i="7"/>
  <c r="AA378" i="7"/>
  <c r="Y378" i="7"/>
  <c r="W378" i="7"/>
  <c r="BK378" i="7"/>
  <c r="N378" i="7"/>
  <c r="BE378" i="7" s="1"/>
  <c r="BI377" i="7"/>
  <c r="BH377" i="7"/>
  <c r="BG377" i="7"/>
  <c r="BF377" i="7"/>
  <c r="AA377" i="7"/>
  <c r="Y377" i="7"/>
  <c r="W377" i="7"/>
  <c r="BK377" i="7"/>
  <c r="N377" i="7"/>
  <c r="BE377" i="7" s="1"/>
  <c r="BI375" i="7"/>
  <c r="BH375" i="7"/>
  <c r="BG375" i="7"/>
  <c r="BF375" i="7"/>
  <c r="AA375" i="7"/>
  <c r="Y375" i="7"/>
  <c r="W375" i="7"/>
  <c r="BK375" i="7"/>
  <c r="N375" i="7"/>
  <c r="BE375" i="7" s="1"/>
  <c r="BI370" i="7"/>
  <c r="BH370" i="7"/>
  <c r="BG370" i="7"/>
  <c r="BF370" i="7"/>
  <c r="AA370" i="7"/>
  <c r="Y370" i="7"/>
  <c r="W370" i="7"/>
  <c r="BK370" i="7"/>
  <c r="N370" i="7"/>
  <c r="BE370" i="7" s="1"/>
  <c r="BI369" i="7"/>
  <c r="BH369" i="7"/>
  <c r="BG369" i="7"/>
  <c r="BF369" i="7"/>
  <c r="AA369" i="7"/>
  <c r="Y369" i="7"/>
  <c r="W369" i="7"/>
  <c r="BK369" i="7"/>
  <c r="N369" i="7"/>
  <c r="BE369" i="7" s="1"/>
  <c r="BI364" i="7"/>
  <c r="BH364" i="7"/>
  <c r="BG364" i="7"/>
  <c r="BF364" i="7"/>
  <c r="AA364" i="7"/>
  <c r="Y364" i="7"/>
  <c r="W364" i="7"/>
  <c r="BK364" i="7"/>
  <c r="N364" i="7"/>
  <c r="BE364" i="7" s="1"/>
  <c r="BI363" i="7"/>
  <c r="BH363" i="7"/>
  <c r="BG363" i="7"/>
  <c r="BF363" i="7"/>
  <c r="AA363" i="7"/>
  <c r="Y363" i="7"/>
  <c r="W363" i="7"/>
  <c r="BK363" i="7"/>
  <c r="N363" i="7"/>
  <c r="BE363" i="7" s="1"/>
  <c r="BI357" i="7"/>
  <c r="BH357" i="7"/>
  <c r="BG357" i="7"/>
  <c r="BF357" i="7"/>
  <c r="AA357" i="7"/>
  <c r="Y357" i="7"/>
  <c r="W357" i="7"/>
  <c r="BK357" i="7"/>
  <c r="N357" i="7"/>
  <c r="BE357" i="7" s="1"/>
  <c r="BI354" i="7"/>
  <c r="BH354" i="7"/>
  <c r="BG354" i="7"/>
  <c r="BF354" i="7"/>
  <c r="AA354" i="7"/>
  <c r="Y354" i="7"/>
  <c r="W354" i="7"/>
  <c r="BK354" i="7"/>
  <c r="N354" i="7"/>
  <c r="BE354" i="7" s="1"/>
  <c r="BI351" i="7"/>
  <c r="BH351" i="7"/>
  <c r="BG351" i="7"/>
  <c r="BF351" i="7"/>
  <c r="AA351" i="7"/>
  <c r="Y351" i="7"/>
  <c r="W351" i="7"/>
  <c r="BK351" i="7"/>
  <c r="N351" i="7"/>
  <c r="BE351" i="7" s="1"/>
  <c r="BI348" i="7"/>
  <c r="BH348" i="7"/>
  <c r="BG348" i="7"/>
  <c r="BF348" i="7"/>
  <c r="AA348" i="7"/>
  <c r="Y348" i="7"/>
  <c r="W348" i="7"/>
  <c r="BK348" i="7"/>
  <c r="N348" i="7"/>
  <c r="BE348" i="7" s="1"/>
  <c r="BI345" i="7"/>
  <c r="BH345" i="7"/>
  <c r="BG345" i="7"/>
  <c r="BF345" i="7"/>
  <c r="AA345" i="7"/>
  <c r="Y345" i="7"/>
  <c r="W345" i="7"/>
  <c r="BK345" i="7"/>
  <c r="N345" i="7"/>
  <c r="BE345" i="7"/>
  <c r="BI342" i="7"/>
  <c r="BH342" i="7"/>
  <c r="BG342" i="7"/>
  <c r="BF342" i="7"/>
  <c r="AA342" i="7"/>
  <c r="Y342" i="7"/>
  <c r="W342" i="7"/>
  <c r="BK342" i="7"/>
  <c r="N342" i="7"/>
  <c r="BE342" i="7" s="1"/>
  <c r="BI339" i="7"/>
  <c r="BH339" i="7"/>
  <c r="BG339" i="7"/>
  <c r="BF339" i="7"/>
  <c r="AA339" i="7"/>
  <c r="Y339" i="7"/>
  <c r="W339" i="7"/>
  <c r="BK339" i="7"/>
  <c r="N339" i="7"/>
  <c r="BE339" i="7" s="1"/>
  <c r="BI336" i="7"/>
  <c r="BH336" i="7"/>
  <c r="BG336" i="7"/>
  <c r="BF336" i="7"/>
  <c r="AA336" i="7"/>
  <c r="Y336" i="7"/>
  <c r="W336" i="7"/>
  <c r="BK336" i="7"/>
  <c r="N336" i="7"/>
  <c r="BE336" i="7" s="1"/>
  <c r="BI333" i="7"/>
  <c r="BH333" i="7"/>
  <c r="BG333" i="7"/>
  <c r="BF333" i="7"/>
  <c r="AA333" i="7"/>
  <c r="Y333" i="7"/>
  <c r="W333" i="7"/>
  <c r="BK333" i="7"/>
  <c r="N333" i="7"/>
  <c r="BE333" i="7"/>
  <c r="BI332" i="7"/>
  <c r="BH332" i="7"/>
  <c r="BG332" i="7"/>
  <c r="BF332" i="7"/>
  <c r="AA332" i="7"/>
  <c r="Y332" i="7"/>
  <c r="W332" i="7"/>
  <c r="BK332" i="7"/>
  <c r="N332" i="7"/>
  <c r="BE332" i="7" s="1"/>
  <c r="BI327" i="7"/>
  <c r="BH327" i="7"/>
  <c r="BG327" i="7"/>
  <c r="BF327" i="7"/>
  <c r="AA327" i="7"/>
  <c r="Y327" i="7"/>
  <c r="W327" i="7"/>
  <c r="BK327" i="7"/>
  <c r="N327" i="7"/>
  <c r="BE327" i="7" s="1"/>
  <c r="BI326" i="7"/>
  <c r="BH326" i="7"/>
  <c r="BG326" i="7"/>
  <c r="BF326" i="7"/>
  <c r="AA326" i="7"/>
  <c r="Y326" i="7"/>
  <c r="Y325" i="7" s="1"/>
  <c r="W326" i="7"/>
  <c r="W325" i="7" s="1"/>
  <c r="BK326" i="7"/>
  <c r="N326" i="7"/>
  <c r="BE326" i="7"/>
  <c r="BI320" i="7"/>
  <c r="BH320" i="7"/>
  <c r="BG320" i="7"/>
  <c r="BF320" i="7"/>
  <c r="AA320" i="7"/>
  <c r="Y320" i="7"/>
  <c r="W320" i="7"/>
  <c r="BK320" i="7"/>
  <c r="N320" i="7"/>
  <c r="BE320" i="7" s="1"/>
  <c r="BI314" i="7"/>
  <c r="BH314" i="7"/>
  <c r="BG314" i="7"/>
  <c r="BF314" i="7"/>
  <c r="AA314" i="7"/>
  <c r="Y314" i="7"/>
  <c r="W314" i="7"/>
  <c r="BK314" i="7"/>
  <c r="N314" i="7"/>
  <c r="BE314" i="7"/>
  <c r="BI308" i="7"/>
  <c r="BH308" i="7"/>
  <c r="BG308" i="7"/>
  <c r="BF308" i="7"/>
  <c r="AA308" i="7"/>
  <c r="Y308" i="7"/>
  <c r="W308" i="7"/>
  <c r="BK308" i="7"/>
  <c r="N308" i="7"/>
  <c r="BE308" i="7" s="1"/>
  <c r="BI307" i="7"/>
  <c r="BH307" i="7"/>
  <c r="BG307" i="7"/>
  <c r="BF307" i="7"/>
  <c r="AA307" i="7"/>
  <c r="Y307" i="7"/>
  <c r="W307" i="7"/>
  <c r="BK307" i="7"/>
  <c r="N307" i="7"/>
  <c r="BE307" i="7" s="1"/>
  <c r="BI306" i="7"/>
  <c r="BH306" i="7"/>
  <c r="BG306" i="7"/>
  <c r="BF306" i="7"/>
  <c r="AA306" i="7"/>
  <c r="Y306" i="7"/>
  <c r="W306" i="7"/>
  <c r="BK306" i="7"/>
  <c r="N306" i="7"/>
  <c r="BE306" i="7"/>
  <c r="BI300" i="7"/>
  <c r="BH300" i="7"/>
  <c r="BG300" i="7"/>
  <c r="BF300" i="7"/>
  <c r="AA300" i="7"/>
  <c r="Y300" i="7"/>
  <c r="W300" i="7"/>
  <c r="BK300" i="7"/>
  <c r="N300" i="7"/>
  <c r="BE300" i="7"/>
  <c r="BI294" i="7"/>
  <c r="BH294" i="7"/>
  <c r="BG294" i="7"/>
  <c r="BF294" i="7"/>
  <c r="AA294" i="7"/>
  <c r="Y294" i="7"/>
  <c r="W294" i="7"/>
  <c r="BK294" i="7"/>
  <c r="N294" i="7"/>
  <c r="BE294" i="7" s="1"/>
  <c r="BI293" i="7"/>
  <c r="BH293" i="7"/>
  <c r="BG293" i="7"/>
  <c r="BF293" i="7"/>
  <c r="AA293" i="7"/>
  <c r="Y293" i="7"/>
  <c r="W293" i="7"/>
  <c r="BK293" i="7"/>
  <c r="N293" i="7"/>
  <c r="BE293" i="7" s="1"/>
  <c r="BI287" i="7"/>
  <c r="BH287" i="7"/>
  <c r="BG287" i="7"/>
  <c r="BF287" i="7"/>
  <c r="AA287" i="7"/>
  <c r="Y287" i="7"/>
  <c r="W287" i="7"/>
  <c r="BK287" i="7"/>
  <c r="N287" i="7"/>
  <c r="BE287" i="7"/>
  <c r="BI281" i="7"/>
  <c r="BH281" i="7"/>
  <c r="BG281" i="7"/>
  <c r="BF281" i="7"/>
  <c r="AA281" i="7"/>
  <c r="Y281" i="7"/>
  <c r="W281" i="7"/>
  <c r="BK281" i="7"/>
  <c r="N281" i="7"/>
  <c r="BE281" i="7" s="1"/>
  <c r="BI272" i="7"/>
  <c r="BH272" i="7"/>
  <c r="BG272" i="7"/>
  <c r="BF272" i="7"/>
  <c r="AA272" i="7"/>
  <c r="Y272" i="7"/>
  <c r="W272" i="7"/>
  <c r="BK272" i="7"/>
  <c r="N272" i="7"/>
  <c r="BE272" i="7" s="1"/>
  <c r="BI270" i="7"/>
  <c r="BH270" i="7"/>
  <c r="BG270" i="7"/>
  <c r="BF270" i="7"/>
  <c r="AA270" i="7"/>
  <c r="Y270" i="7"/>
  <c r="W270" i="7"/>
  <c r="BK270" i="7"/>
  <c r="N270" i="7"/>
  <c r="BE270" i="7" s="1"/>
  <c r="BI268" i="7"/>
  <c r="BH268" i="7"/>
  <c r="BG268" i="7"/>
  <c r="BF268" i="7"/>
  <c r="AA268" i="7"/>
  <c r="Y268" i="7"/>
  <c r="W268" i="7"/>
  <c r="BK268" i="7"/>
  <c r="N268" i="7"/>
  <c r="BE268" i="7"/>
  <c r="BI262" i="7"/>
  <c r="BH262" i="7"/>
  <c r="BG262" i="7"/>
  <c r="BF262" i="7"/>
  <c r="AA262" i="7"/>
  <c r="AA261" i="7" s="1"/>
  <c r="Y262" i="7"/>
  <c r="Y261" i="7" s="1"/>
  <c r="W262" i="7"/>
  <c r="W261" i="7"/>
  <c r="BK262" i="7"/>
  <c r="BK261" i="7" s="1"/>
  <c r="N261" i="7" s="1"/>
  <c r="N93" i="7" s="1"/>
  <c r="N262" i="7"/>
  <c r="BE262" i="7"/>
  <c r="BI255" i="7"/>
  <c r="BH255" i="7"/>
  <c r="BG255" i="7"/>
  <c r="BF255" i="7"/>
  <c r="AA255" i="7"/>
  <c r="AA254" i="7" s="1"/>
  <c r="Y255" i="7"/>
  <c r="Y254" i="7" s="1"/>
  <c r="W255" i="7"/>
  <c r="W254" i="7"/>
  <c r="BK255" i="7"/>
  <c r="BK254" i="7" s="1"/>
  <c r="N254" i="7" s="1"/>
  <c r="N92" i="7" s="1"/>
  <c r="N255" i="7"/>
  <c r="BE255" i="7"/>
  <c r="BI249" i="7"/>
  <c r="BH249" i="7"/>
  <c r="BG249" i="7"/>
  <c r="BF249" i="7"/>
  <c r="AA249" i="7"/>
  <c r="Y249" i="7"/>
  <c r="W249" i="7"/>
  <c r="BK249" i="7"/>
  <c r="N249" i="7"/>
  <c r="BE249" i="7"/>
  <c r="BI248" i="7"/>
  <c r="BH248" i="7"/>
  <c r="BG248" i="7"/>
  <c r="BF248" i="7"/>
  <c r="AA248" i="7"/>
  <c r="AA245" i="7" s="1"/>
  <c r="Y248" i="7"/>
  <c r="W248" i="7"/>
  <c r="BK248" i="7"/>
  <c r="N248" i="7"/>
  <c r="BE248" i="7" s="1"/>
  <c r="BI246" i="7"/>
  <c r="BH246" i="7"/>
  <c r="BG246" i="7"/>
  <c r="BF246" i="7"/>
  <c r="AA246" i="7"/>
  <c r="Y246" i="7"/>
  <c r="Y245" i="7"/>
  <c r="W246" i="7"/>
  <c r="W245" i="7" s="1"/>
  <c r="BK246" i="7"/>
  <c r="BK245" i="7" s="1"/>
  <c r="N245" i="7" s="1"/>
  <c r="N91" i="7" s="1"/>
  <c r="N246" i="7"/>
  <c r="BE246" i="7"/>
  <c r="BI244" i="7"/>
  <c r="BH244" i="7"/>
  <c r="BG244" i="7"/>
  <c r="BF244" i="7"/>
  <c r="AA244" i="7"/>
  <c r="Y244" i="7"/>
  <c r="W244" i="7"/>
  <c r="BK244" i="7"/>
  <c r="N244" i="7"/>
  <c r="BE244" i="7" s="1"/>
  <c r="BI243" i="7"/>
  <c r="BH243" i="7"/>
  <c r="BG243" i="7"/>
  <c r="BF243" i="7"/>
  <c r="AA243" i="7"/>
  <c r="Y243" i="7"/>
  <c r="W243" i="7"/>
  <c r="BK243" i="7"/>
  <c r="N243" i="7"/>
  <c r="BE243" i="7" s="1"/>
  <c r="BI241" i="7"/>
  <c r="BH241" i="7"/>
  <c r="BG241" i="7"/>
  <c r="BF241" i="7"/>
  <c r="AA241" i="7"/>
  <c r="Y241" i="7"/>
  <c r="W241" i="7"/>
  <c r="BK241" i="7"/>
  <c r="N241" i="7"/>
  <c r="BE241" i="7"/>
  <c r="BI236" i="7"/>
  <c r="BH236" i="7"/>
  <c r="BG236" i="7"/>
  <c r="BF236" i="7"/>
  <c r="AA236" i="7"/>
  <c r="Y236" i="7"/>
  <c r="W236" i="7"/>
  <c r="BK236" i="7"/>
  <c r="N236" i="7"/>
  <c r="BE236" i="7"/>
  <c r="BI235" i="7"/>
  <c r="BH235" i="7"/>
  <c r="BG235" i="7"/>
  <c r="BF235" i="7"/>
  <c r="AA235" i="7"/>
  <c r="Y235" i="7"/>
  <c r="W235" i="7"/>
  <c r="BK235" i="7"/>
  <c r="N235" i="7"/>
  <c r="BE235" i="7" s="1"/>
  <c r="BI233" i="7"/>
  <c r="BH233" i="7"/>
  <c r="BG233" i="7"/>
  <c r="BF233" i="7"/>
  <c r="AA233" i="7"/>
  <c r="Y233" i="7"/>
  <c r="W233" i="7"/>
  <c r="BK233" i="7"/>
  <c r="N233" i="7"/>
  <c r="BE233" i="7" s="1"/>
  <c r="BI226" i="7"/>
  <c r="BH226" i="7"/>
  <c r="BG226" i="7"/>
  <c r="BF226" i="7"/>
  <c r="AA226" i="7"/>
  <c r="Y226" i="7"/>
  <c r="W226" i="7"/>
  <c r="BK226" i="7"/>
  <c r="N226" i="7"/>
  <c r="BE226" i="7"/>
  <c r="BI220" i="7"/>
  <c r="BH220" i="7"/>
  <c r="BG220" i="7"/>
  <c r="BF220" i="7"/>
  <c r="AA220" i="7"/>
  <c r="Y220" i="7"/>
  <c r="W220" i="7"/>
  <c r="BK220" i="7"/>
  <c r="N220" i="7"/>
  <c r="BE220" i="7"/>
  <c r="BI218" i="7"/>
  <c r="BH218" i="7"/>
  <c r="BG218" i="7"/>
  <c r="BF218" i="7"/>
  <c r="AA218" i="7"/>
  <c r="Y218" i="7"/>
  <c r="W218" i="7"/>
  <c r="BK218" i="7"/>
  <c r="N218" i="7"/>
  <c r="BE218" i="7" s="1"/>
  <c r="BI213" i="7"/>
  <c r="BH213" i="7"/>
  <c r="BG213" i="7"/>
  <c r="BF213" i="7"/>
  <c r="AA213" i="7"/>
  <c r="Y213" i="7"/>
  <c r="W213" i="7"/>
  <c r="BK213" i="7"/>
  <c r="N213" i="7"/>
  <c r="BE213" i="7" s="1"/>
  <c r="BI211" i="7"/>
  <c r="BH211" i="7"/>
  <c r="BG211" i="7"/>
  <c r="BF211" i="7"/>
  <c r="AA211" i="7"/>
  <c r="Y211" i="7"/>
  <c r="W211" i="7"/>
  <c r="BK211" i="7"/>
  <c r="N211" i="7"/>
  <c r="BE211" i="7" s="1"/>
  <c r="BI209" i="7"/>
  <c r="BH209" i="7"/>
  <c r="BG209" i="7"/>
  <c r="BF209" i="7"/>
  <c r="AA209" i="7"/>
  <c r="Y209" i="7"/>
  <c r="W209" i="7"/>
  <c r="BK209" i="7"/>
  <c r="N209" i="7"/>
  <c r="BE209" i="7"/>
  <c r="BI208" i="7"/>
  <c r="BH208" i="7"/>
  <c r="BG208" i="7"/>
  <c r="BF208" i="7"/>
  <c r="AA208" i="7"/>
  <c r="Y208" i="7"/>
  <c r="W208" i="7"/>
  <c r="BK208" i="7"/>
  <c r="N208" i="7"/>
  <c r="BE208" i="7" s="1"/>
  <c r="BI204" i="7"/>
  <c r="BH204" i="7"/>
  <c r="BG204" i="7"/>
  <c r="BF204" i="7"/>
  <c r="AA204" i="7"/>
  <c r="Y204" i="7"/>
  <c r="W204" i="7"/>
  <c r="BK204" i="7"/>
  <c r="N204" i="7"/>
  <c r="BE204" i="7" s="1"/>
  <c r="BI203" i="7"/>
  <c r="BH203" i="7"/>
  <c r="BG203" i="7"/>
  <c r="BF203" i="7"/>
  <c r="AA203" i="7"/>
  <c r="Y203" i="7"/>
  <c r="W203" i="7"/>
  <c r="BK203" i="7"/>
  <c r="N203" i="7"/>
  <c r="BE203" i="7"/>
  <c r="BI202" i="7"/>
  <c r="BH202" i="7"/>
  <c r="BG202" i="7"/>
  <c r="BF202" i="7"/>
  <c r="AA202" i="7"/>
  <c r="Y202" i="7"/>
  <c r="W202" i="7"/>
  <c r="BK202" i="7"/>
  <c r="N202" i="7"/>
  <c r="BE202" i="7" s="1"/>
  <c r="BI201" i="7"/>
  <c r="BH201" i="7"/>
  <c r="BG201" i="7"/>
  <c r="BF201" i="7"/>
  <c r="AA201" i="7"/>
  <c r="Y201" i="7"/>
  <c r="W201" i="7"/>
  <c r="BK201" i="7"/>
  <c r="N201" i="7"/>
  <c r="BE201" i="7" s="1"/>
  <c r="BI196" i="7"/>
  <c r="BH196" i="7"/>
  <c r="BG196" i="7"/>
  <c r="BF196" i="7"/>
  <c r="AA196" i="7"/>
  <c r="Y196" i="7"/>
  <c r="W196" i="7"/>
  <c r="BK196" i="7"/>
  <c r="N196" i="7"/>
  <c r="BE196" i="7" s="1"/>
  <c r="BI195" i="7"/>
  <c r="BH195" i="7"/>
  <c r="BG195" i="7"/>
  <c r="BF195" i="7"/>
  <c r="AA195" i="7"/>
  <c r="Y195" i="7"/>
  <c r="W195" i="7"/>
  <c r="BK195" i="7"/>
  <c r="N195" i="7"/>
  <c r="BE195" i="7" s="1"/>
  <c r="BI190" i="7"/>
  <c r="BH190" i="7"/>
  <c r="BG190" i="7"/>
  <c r="BF190" i="7"/>
  <c r="AA190" i="7"/>
  <c r="Y190" i="7"/>
  <c r="W190" i="7"/>
  <c r="BK190" i="7"/>
  <c r="N190" i="7"/>
  <c r="BE190" i="7"/>
  <c r="BI189" i="7"/>
  <c r="BH189" i="7"/>
  <c r="BG189" i="7"/>
  <c r="BF189" i="7"/>
  <c r="AA189" i="7"/>
  <c r="Y189" i="7"/>
  <c r="W189" i="7"/>
  <c r="BK189" i="7"/>
  <c r="N189" i="7"/>
  <c r="BE189" i="7" s="1"/>
  <c r="BI184" i="7"/>
  <c r="BH184" i="7"/>
  <c r="BG184" i="7"/>
  <c r="BF184" i="7"/>
  <c r="AA184" i="7"/>
  <c r="Y184" i="7"/>
  <c r="W184" i="7"/>
  <c r="BK184" i="7"/>
  <c r="N184" i="7"/>
  <c r="BE184" i="7" s="1"/>
  <c r="BI183" i="7"/>
  <c r="BH183" i="7"/>
  <c r="BG183" i="7"/>
  <c r="BF183" i="7"/>
  <c r="AA183" i="7"/>
  <c r="Y183" i="7"/>
  <c r="W183" i="7"/>
  <c r="BK183" i="7"/>
  <c r="N183" i="7"/>
  <c r="BE183" i="7" s="1"/>
  <c r="BI182" i="7"/>
  <c r="BH182" i="7"/>
  <c r="BG182" i="7"/>
  <c r="BF182" i="7"/>
  <c r="AA182" i="7"/>
  <c r="Y182" i="7"/>
  <c r="W182" i="7"/>
  <c r="BK182" i="7"/>
  <c r="N182" i="7"/>
  <c r="BE182" i="7" s="1"/>
  <c r="BI175" i="7"/>
  <c r="BH175" i="7"/>
  <c r="BG175" i="7"/>
  <c r="BF175" i="7"/>
  <c r="AA175" i="7"/>
  <c r="Y175" i="7"/>
  <c r="W175" i="7"/>
  <c r="BK175" i="7"/>
  <c r="N175" i="7"/>
  <c r="BE175" i="7" s="1"/>
  <c r="BI168" i="7"/>
  <c r="BH168" i="7"/>
  <c r="BG168" i="7"/>
  <c r="BF168" i="7"/>
  <c r="AA168" i="7"/>
  <c r="Y168" i="7"/>
  <c r="Y121" i="7" s="1"/>
  <c r="W168" i="7"/>
  <c r="BK168" i="7"/>
  <c r="N168" i="7"/>
  <c r="BE168" i="7" s="1"/>
  <c r="BI163" i="7"/>
  <c r="BH163" i="7"/>
  <c r="BG163" i="7"/>
  <c r="BF163" i="7"/>
  <c r="AA163" i="7"/>
  <c r="Y163" i="7"/>
  <c r="W163" i="7"/>
  <c r="BK163" i="7"/>
  <c r="N163" i="7"/>
  <c r="BE163" i="7"/>
  <c r="BI158" i="7"/>
  <c r="BH158" i="7"/>
  <c r="BG158" i="7"/>
  <c r="BF158" i="7"/>
  <c r="AA158" i="7"/>
  <c r="Y158" i="7"/>
  <c r="W158" i="7"/>
  <c r="BK158" i="7"/>
  <c r="N158" i="7"/>
  <c r="BE158" i="7"/>
  <c r="BI153" i="7"/>
  <c r="BH153" i="7"/>
  <c r="BG153" i="7"/>
  <c r="BF153" i="7"/>
  <c r="AA153" i="7"/>
  <c r="Y153" i="7"/>
  <c r="W153" i="7"/>
  <c r="BK153" i="7"/>
  <c r="N153" i="7"/>
  <c r="BE153" i="7" s="1"/>
  <c r="BI148" i="7"/>
  <c r="BH148" i="7"/>
  <c r="BG148" i="7"/>
  <c r="BF148" i="7"/>
  <c r="AA148" i="7"/>
  <c r="Y148" i="7"/>
  <c r="W148" i="7"/>
  <c r="BK148" i="7"/>
  <c r="N148" i="7"/>
  <c r="BE148" i="7" s="1"/>
  <c r="BI143" i="7"/>
  <c r="BH143" i="7"/>
  <c r="BG143" i="7"/>
  <c r="BF143" i="7"/>
  <c r="AA143" i="7"/>
  <c r="Y143" i="7"/>
  <c r="W143" i="7"/>
  <c r="BK143" i="7"/>
  <c r="N143" i="7"/>
  <c r="BE143" i="7"/>
  <c r="BI137" i="7"/>
  <c r="BH137" i="7"/>
  <c r="BG137" i="7"/>
  <c r="BF137" i="7"/>
  <c r="AA137" i="7"/>
  <c r="Y137" i="7"/>
  <c r="W137" i="7"/>
  <c r="BK137" i="7"/>
  <c r="N137" i="7"/>
  <c r="BE137" i="7" s="1"/>
  <c r="BI128" i="7"/>
  <c r="BH128" i="7"/>
  <c r="BG128" i="7"/>
  <c r="BF128" i="7"/>
  <c r="AA128" i="7"/>
  <c r="Y128" i="7"/>
  <c r="W128" i="7"/>
  <c r="BK128" i="7"/>
  <c r="N128" i="7"/>
  <c r="BE128" i="7" s="1"/>
  <c r="BI127" i="7"/>
  <c r="BH127" i="7"/>
  <c r="BG127" i="7"/>
  <c r="BF127" i="7"/>
  <c r="AA127" i="7"/>
  <c r="Y127" i="7"/>
  <c r="W127" i="7"/>
  <c r="BK127" i="7"/>
  <c r="N127" i="7"/>
  <c r="BE127" i="7" s="1"/>
  <c r="BI122" i="7"/>
  <c r="BH122" i="7"/>
  <c r="BG122" i="7"/>
  <c r="BF122" i="7"/>
  <c r="AA122" i="7"/>
  <c r="AA121" i="7" s="1"/>
  <c r="Y122" i="7"/>
  <c r="W122" i="7"/>
  <c r="BK122" i="7"/>
  <c r="N122" i="7"/>
  <c r="BE122" i="7" s="1"/>
  <c r="M116" i="7"/>
  <c r="M115" i="7"/>
  <c r="F115" i="7"/>
  <c r="F113" i="7"/>
  <c r="F111" i="7"/>
  <c r="M28" i="7"/>
  <c r="AS93" i="1"/>
  <c r="M84" i="7"/>
  <c r="M83" i="7"/>
  <c r="F83" i="7"/>
  <c r="F81" i="7"/>
  <c r="F79" i="7"/>
  <c r="O15" i="7"/>
  <c r="E15" i="7"/>
  <c r="F116" i="7"/>
  <c r="F84" i="7"/>
  <c r="O14" i="7"/>
  <c r="O9" i="7"/>
  <c r="M113" i="7"/>
  <c r="M81" i="7"/>
  <c r="F6" i="7"/>
  <c r="F110" i="7" s="1"/>
  <c r="F78" i="7"/>
  <c r="AY92" i="1"/>
  <c r="AX92" i="1"/>
  <c r="BI480" i="6"/>
  <c r="BH480" i="6"/>
  <c r="BG480" i="6"/>
  <c r="BF480" i="6"/>
  <c r="AA480" i="6"/>
  <c r="AA479" i="6"/>
  <c r="Y480" i="6"/>
  <c r="Y479" i="6"/>
  <c r="W480" i="6"/>
  <c r="W479" i="6"/>
  <c r="BK480" i="6"/>
  <c r="BK479" i="6" s="1"/>
  <c r="N479" i="6" s="1"/>
  <c r="N99" i="6" s="1"/>
  <c r="N480" i="6"/>
  <c r="BE480" i="6" s="1"/>
  <c r="BI478" i="6"/>
  <c r="BH478" i="6"/>
  <c r="BG478" i="6"/>
  <c r="BF478" i="6"/>
  <c r="AA478" i="6"/>
  <c r="Y478" i="6"/>
  <c r="W478" i="6"/>
  <c r="BK478" i="6"/>
  <c r="N478" i="6"/>
  <c r="BE478" i="6"/>
  <c r="BI477" i="6"/>
  <c r="BH477" i="6"/>
  <c r="BG477" i="6"/>
  <c r="BF477" i="6"/>
  <c r="AA477" i="6"/>
  <c r="Y477" i="6"/>
  <c r="W477" i="6"/>
  <c r="BK477" i="6"/>
  <c r="N477" i="6"/>
  <c r="BE477" i="6" s="1"/>
  <c r="BI476" i="6"/>
  <c r="BH476" i="6"/>
  <c r="BG476" i="6"/>
  <c r="BF476" i="6"/>
  <c r="AA476" i="6"/>
  <c r="Y476" i="6"/>
  <c r="W476" i="6"/>
  <c r="W473" i="6" s="1"/>
  <c r="BK476" i="6"/>
  <c r="N476" i="6"/>
  <c r="BE476" i="6" s="1"/>
  <c r="BI475" i="6"/>
  <c r="BH475" i="6"/>
  <c r="BG475" i="6"/>
  <c r="BF475" i="6"/>
  <c r="AA475" i="6"/>
  <c r="AA473" i="6" s="1"/>
  <c r="Y475" i="6"/>
  <c r="W475" i="6"/>
  <c r="BK475" i="6"/>
  <c r="N475" i="6"/>
  <c r="BE475" i="6" s="1"/>
  <c r="BI474" i="6"/>
  <c r="BH474" i="6"/>
  <c r="BG474" i="6"/>
  <c r="BF474" i="6"/>
  <c r="AA474" i="6"/>
  <c r="Y474" i="6"/>
  <c r="W474" i="6"/>
  <c r="BK474" i="6"/>
  <c r="N474" i="6"/>
  <c r="BE474" i="6" s="1"/>
  <c r="BI468" i="6"/>
  <c r="BH468" i="6"/>
  <c r="BG468" i="6"/>
  <c r="BF468" i="6"/>
  <c r="AA468" i="6"/>
  <c r="Y468" i="6"/>
  <c r="W468" i="6"/>
  <c r="BK468" i="6"/>
  <c r="N468" i="6"/>
  <c r="BE468" i="6"/>
  <c r="BI463" i="6"/>
  <c r="BH463" i="6"/>
  <c r="BG463" i="6"/>
  <c r="BF463" i="6"/>
  <c r="AA463" i="6"/>
  <c r="Y463" i="6"/>
  <c r="W463" i="6"/>
  <c r="BK463" i="6"/>
  <c r="N463" i="6"/>
  <c r="BE463" i="6"/>
  <c r="BI450" i="6"/>
  <c r="BH450" i="6"/>
  <c r="BG450" i="6"/>
  <c r="BF450" i="6"/>
  <c r="AA450" i="6"/>
  <c r="Y450" i="6"/>
  <c r="W450" i="6"/>
  <c r="BK450" i="6"/>
  <c r="N450" i="6"/>
  <c r="BE450" i="6"/>
  <c r="BI448" i="6"/>
  <c r="BH448" i="6"/>
  <c r="BG448" i="6"/>
  <c r="BF448" i="6"/>
  <c r="AA448" i="6"/>
  <c r="Y448" i="6"/>
  <c r="W448" i="6"/>
  <c r="BK448" i="6"/>
  <c r="N448" i="6"/>
  <c r="BE448" i="6"/>
  <c r="BI443" i="6"/>
  <c r="BH443" i="6"/>
  <c r="BG443" i="6"/>
  <c r="BF443" i="6"/>
  <c r="AA443" i="6"/>
  <c r="Y443" i="6"/>
  <c r="W443" i="6"/>
  <c r="BK443" i="6"/>
  <c r="N443" i="6"/>
  <c r="BE443" i="6"/>
  <c r="BI438" i="6"/>
  <c r="BH438" i="6"/>
  <c r="BG438" i="6"/>
  <c r="BF438" i="6"/>
  <c r="AA438" i="6"/>
  <c r="Y438" i="6"/>
  <c r="W438" i="6"/>
  <c r="BK438" i="6"/>
  <c r="N438" i="6"/>
  <c r="BE438" i="6"/>
  <c r="BI437" i="6"/>
  <c r="BH437" i="6"/>
  <c r="BG437" i="6"/>
  <c r="BF437" i="6"/>
  <c r="AA437" i="6"/>
  <c r="Y437" i="6"/>
  <c r="W437" i="6"/>
  <c r="BK437" i="6"/>
  <c r="N437" i="6"/>
  <c r="BE437" i="6"/>
  <c r="BI435" i="6"/>
  <c r="BH435" i="6"/>
  <c r="BG435" i="6"/>
  <c r="BF435" i="6"/>
  <c r="AA435" i="6"/>
  <c r="Y435" i="6"/>
  <c r="W435" i="6"/>
  <c r="BK435" i="6"/>
  <c r="N435" i="6"/>
  <c r="BE435" i="6"/>
  <c r="BI430" i="6"/>
  <c r="BH430" i="6"/>
  <c r="BG430" i="6"/>
  <c r="BF430" i="6"/>
  <c r="AA430" i="6"/>
  <c r="Y430" i="6"/>
  <c r="W430" i="6"/>
  <c r="BK430" i="6"/>
  <c r="N430" i="6"/>
  <c r="BE430" i="6"/>
  <c r="BI429" i="6"/>
  <c r="BH429" i="6"/>
  <c r="BG429" i="6"/>
  <c r="BF429" i="6"/>
  <c r="AA429" i="6"/>
  <c r="Y429" i="6"/>
  <c r="W429" i="6"/>
  <c r="BK429" i="6"/>
  <c r="N429" i="6"/>
  <c r="BE429" i="6"/>
  <c r="BI424" i="6"/>
  <c r="BH424" i="6"/>
  <c r="BG424" i="6"/>
  <c r="BF424" i="6"/>
  <c r="AA424" i="6"/>
  <c r="Y424" i="6"/>
  <c r="W424" i="6"/>
  <c r="W422" i="6" s="1"/>
  <c r="BK424" i="6"/>
  <c r="N424" i="6"/>
  <c r="BE424" i="6"/>
  <c r="BI423" i="6"/>
  <c r="BH423" i="6"/>
  <c r="BG423" i="6"/>
  <c r="BF423" i="6"/>
  <c r="AA423" i="6"/>
  <c r="AA422" i="6"/>
  <c r="Y423" i="6"/>
  <c r="Y422" i="6"/>
  <c r="W423" i="6"/>
  <c r="BK423" i="6"/>
  <c r="N423" i="6"/>
  <c r="BE423" i="6" s="1"/>
  <c r="BI417" i="6"/>
  <c r="BH417" i="6"/>
  <c r="BG417" i="6"/>
  <c r="BF417" i="6"/>
  <c r="AA417" i="6"/>
  <c r="Y417" i="6"/>
  <c r="W417" i="6"/>
  <c r="BK417" i="6"/>
  <c r="N417" i="6"/>
  <c r="BE417" i="6"/>
  <c r="BI414" i="6"/>
  <c r="BH414" i="6"/>
  <c r="BG414" i="6"/>
  <c r="BF414" i="6"/>
  <c r="AA414" i="6"/>
  <c r="Y414" i="6"/>
  <c r="W414" i="6"/>
  <c r="BK414" i="6"/>
  <c r="N414" i="6"/>
  <c r="BE414" i="6"/>
  <c r="BI411" i="6"/>
  <c r="BH411" i="6"/>
  <c r="BG411" i="6"/>
  <c r="BF411" i="6"/>
  <c r="AA411" i="6"/>
  <c r="Y411" i="6"/>
  <c r="W411" i="6"/>
  <c r="BK411" i="6"/>
  <c r="N411" i="6"/>
  <c r="BE411" i="6" s="1"/>
  <c r="BI408" i="6"/>
  <c r="BH408" i="6"/>
  <c r="BG408" i="6"/>
  <c r="BF408" i="6"/>
  <c r="AA408" i="6"/>
  <c r="Y408" i="6"/>
  <c r="W408" i="6"/>
  <c r="BK408" i="6"/>
  <c r="N408" i="6"/>
  <c r="BE408" i="6"/>
  <c r="BI405" i="6"/>
  <c r="BH405" i="6"/>
  <c r="BG405" i="6"/>
  <c r="BF405" i="6"/>
  <c r="AA405" i="6"/>
  <c r="Y405" i="6"/>
  <c r="W405" i="6"/>
  <c r="BK405" i="6"/>
  <c r="N405" i="6"/>
  <c r="BE405" i="6"/>
  <c r="BI402" i="6"/>
  <c r="BH402" i="6"/>
  <c r="BG402" i="6"/>
  <c r="BF402" i="6"/>
  <c r="AA402" i="6"/>
  <c r="Y402" i="6"/>
  <c r="W402" i="6"/>
  <c r="BK402" i="6"/>
  <c r="N402" i="6"/>
  <c r="BE402" i="6"/>
  <c r="BI399" i="6"/>
  <c r="BH399" i="6"/>
  <c r="BG399" i="6"/>
  <c r="BF399" i="6"/>
  <c r="AA399" i="6"/>
  <c r="Y399" i="6"/>
  <c r="W399" i="6"/>
  <c r="BK399" i="6"/>
  <c r="N399" i="6"/>
  <c r="BE399" i="6" s="1"/>
  <c r="BI396" i="6"/>
  <c r="BH396" i="6"/>
  <c r="BG396" i="6"/>
  <c r="BF396" i="6"/>
  <c r="AA396" i="6"/>
  <c r="Y396" i="6"/>
  <c r="W396" i="6"/>
  <c r="W385" i="6" s="1"/>
  <c r="BK396" i="6"/>
  <c r="N396" i="6"/>
  <c r="BE396" i="6" s="1"/>
  <c r="BI393" i="6"/>
  <c r="BH393" i="6"/>
  <c r="BG393" i="6"/>
  <c r="BF393" i="6"/>
  <c r="AA393" i="6"/>
  <c r="AA385" i="6" s="1"/>
  <c r="Y393" i="6"/>
  <c r="W393" i="6"/>
  <c r="BK393" i="6"/>
  <c r="N393" i="6"/>
  <c r="BE393" i="6"/>
  <c r="BI392" i="6"/>
  <c r="BH392" i="6"/>
  <c r="BG392" i="6"/>
  <c r="BF392" i="6"/>
  <c r="AA392" i="6"/>
  <c r="Y392" i="6"/>
  <c r="W392" i="6"/>
  <c r="BK392" i="6"/>
  <c r="N392" i="6"/>
  <c r="BE392" i="6"/>
  <c r="BI387" i="6"/>
  <c r="BH387" i="6"/>
  <c r="BG387" i="6"/>
  <c r="BF387" i="6"/>
  <c r="AA387" i="6"/>
  <c r="Y387" i="6"/>
  <c r="W387" i="6"/>
  <c r="BK387" i="6"/>
  <c r="N387" i="6"/>
  <c r="BE387" i="6" s="1"/>
  <c r="BI386" i="6"/>
  <c r="BH386" i="6"/>
  <c r="BG386" i="6"/>
  <c r="BF386" i="6"/>
  <c r="AA386" i="6"/>
  <c r="Y386" i="6"/>
  <c r="Y385" i="6" s="1"/>
  <c r="W386" i="6"/>
  <c r="BK386" i="6"/>
  <c r="N386" i="6"/>
  <c r="BE386" i="6"/>
  <c r="BI380" i="6"/>
  <c r="BH380" i="6"/>
  <c r="BG380" i="6"/>
  <c r="BF380" i="6"/>
  <c r="AA380" i="6"/>
  <c r="AA379" i="6"/>
  <c r="Y380" i="6"/>
  <c r="Y379" i="6" s="1"/>
  <c r="W380" i="6"/>
  <c r="W379" i="6"/>
  <c r="BK380" i="6"/>
  <c r="BK379" i="6"/>
  <c r="N379" i="6"/>
  <c r="N380" i="6"/>
  <c r="BE380" i="6"/>
  <c r="N95" i="6"/>
  <c r="BI374" i="6"/>
  <c r="BH374" i="6"/>
  <c r="BG374" i="6"/>
  <c r="BF374" i="6"/>
  <c r="AA374" i="6"/>
  <c r="Y374" i="6"/>
  <c r="W374" i="6"/>
  <c r="BK374" i="6"/>
  <c r="N374" i="6"/>
  <c r="BE374" i="6" s="1"/>
  <c r="BI371" i="6"/>
  <c r="BH371" i="6"/>
  <c r="BG371" i="6"/>
  <c r="BF371" i="6"/>
  <c r="AA371" i="6"/>
  <c r="Y371" i="6"/>
  <c r="W371" i="6"/>
  <c r="BK371" i="6"/>
  <c r="N371" i="6"/>
  <c r="BE371" i="6"/>
  <c r="BI368" i="6"/>
  <c r="BH368" i="6"/>
  <c r="BG368" i="6"/>
  <c r="BF368" i="6"/>
  <c r="AA368" i="6"/>
  <c r="Y368" i="6"/>
  <c r="W368" i="6"/>
  <c r="BK368" i="6"/>
  <c r="N368" i="6"/>
  <c r="BE368" i="6"/>
  <c r="BI367" i="6"/>
  <c r="BH367" i="6"/>
  <c r="BG367" i="6"/>
  <c r="BF367" i="6"/>
  <c r="AA367" i="6"/>
  <c r="Y367" i="6"/>
  <c r="W367" i="6"/>
  <c r="BK367" i="6"/>
  <c r="N367" i="6"/>
  <c r="BE367" i="6" s="1"/>
  <c r="BI364" i="6"/>
  <c r="BH364" i="6"/>
  <c r="BG364" i="6"/>
  <c r="BF364" i="6"/>
  <c r="AA364" i="6"/>
  <c r="Y364" i="6"/>
  <c r="W364" i="6"/>
  <c r="BK364" i="6"/>
  <c r="N364" i="6"/>
  <c r="BE364" i="6"/>
  <c r="BI361" i="6"/>
  <c r="BH361" i="6"/>
  <c r="BG361" i="6"/>
  <c r="BF361" i="6"/>
  <c r="AA361" i="6"/>
  <c r="Y361" i="6"/>
  <c r="W361" i="6"/>
  <c r="BK361" i="6"/>
  <c r="N361" i="6"/>
  <c r="BE361" i="6"/>
  <c r="BI360" i="6"/>
  <c r="BH360" i="6"/>
  <c r="BG360" i="6"/>
  <c r="BF360" i="6"/>
  <c r="AA360" i="6"/>
  <c r="Y360" i="6"/>
  <c r="W360" i="6"/>
  <c r="BK360" i="6"/>
  <c r="N360" i="6"/>
  <c r="BE360" i="6"/>
  <c r="BI357" i="6"/>
  <c r="BH357" i="6"/>
  <c r="BG357" i="6"/>
  <c r="BF357" i="6"/>
  <c r="AA357" i="6"/>
  <c r="Y357" i="6"/>
  <c r="W357" i="6"/>
  <c r="BK357" i="6"/>
  <c r="N357" i="6"/>
  <c r="BE357" i="6" s="1"/>
  <c r="BI356" i="6"/>
  <c r="BH356" i="6"/>
  <c r="BG356" i="6"/>
  <c r="BF356" i="6"/>
  <c r="AA356" i="6"/>
  <c r="Y356" i="6"/>
  <c r="W356" i="6"/>
  <c r="BK356" i="6"/>
  <c r="N356" i="6"/>
  <c r="BE356" i="6" s="1"/>
  <c r="BI353" i="6"/>
  <c r="BH353" i="6"/>
  <c r="BG353" i="6"/>
  <c r="BF353" i="6"/>
  <c r="AA353" i="6"/>
  <c r="Y353" i="6"/>
  <c r="W353" i="6"/>
  <c r="BK353" i="6"/>
  <c r="N353" i="6"/>
  <c r="BE353" i="6" s="1"/>
  <c r="BI344" i="6"/>
  <c r="BH344" i="6"/>
  <c r="BG344" i="6"/>
  <c r="BF344" i="6"/>
  <c r="AA344" i="6"/>
  <c r="Y344" i="6"/>
  <c r="W344" i="6"/>
  <c r="BK344" i="6"/>
  <c r="N344" i="6"/>
  <c r="BE344" i="6"/>
  <c r="BI336" i="6"/>
  <c r="BH336" i="6"/>
  <c r="BG336" i="6"/>
  <c r="BF336" i="6"/>
  <c r="AA336" i="6"/>
  <c r="Y336" i="6"/>
  <c r="W336" i="6"/>
  <c r="BK336" i="6"/>
  <c r="N336" i="6"/>
  <c r="BE336" i="6" s="1"/>
  <c r="BI330" i="6"/>
  <c r="BH330" i="6"/>
  <c r="BG330" i="6"/>
  <c r="BF330" i="6"/>
  <c r="AA330" i="6"/>
  <c r="Y330" i="6"/>
  <c r="W330" i="6"/>
  <c r="BK330" i="6"/>
  <c r="N330" i="6"/>
  <c r="BE330" i="6"/>
  <c r="BI329" i="6"/>
  <c r="BH329" i="6"/>
  <c r="BG329" i="6"/>
  <c r="BF329" i="6"/>
  <c r="AA329" i="6"/>
  <c r="Y329" i="6"/>
  <c r="W329" i="6"/>
  <c r="BK329" i="6"/>
  <c r="N329" i="6"/>
  <c r="BE329" i="6"/>
  <c r="BI323" i="6"/>
  <c r="BH323" i="6"/>
  <c r="BG323" i="6"/>
  <c r="BF323" i="6"/>
  <c r="AA323" i="6"/>
  <c r="Y323" i="6"/>
  <c r="W323" i="6"/>
  <c r="BK323" i="6"/>
  <c r="N323" i="6"/>
  <c r="BE323" i="6"/>
  <c r="BI320" i="6"/>
  <c r="BH320" i="6"/>
  <c r="BG320" i="6"/>
  <c r="BF320" i="6"/>
  <c r="AA320" i="6"/>
  <c r="Y320" i="6"/>
  <c r="W320" i="6"/>
  <c r="BK320" i="6"/>
  <c r="N320" i="6"/>
  <c r="BE320" i="6" s="1"/>
  <c r="BI310" i="6"/>
  <c r="BH310" i="6"/>
  <c r="BG310" i="6"/>
  <c r="BF310" i="6"/>
  <c r="AA310" i="6"/>
  <c r="Y310" i="6"/>
  <c r="W310" i="6"/>
  <c r="W286" i="6" s="1"/>
  <c r="BK310" i="6"/>
  <c r="N310" i="6"/>
  <c r="BE310" i="6"/>
  <c r="BI301" i="6"/>
  <c r="BH301" i="6"/>
  <c r="BG301" i="6"/>
  <c r="BF301" i="6"/>
  <c r="AA301" i="6"/>
  <c r="Y301" i="6"/>
  <c r="W301" i="6"/>
  <c r="BK301" i="6"/>
  <c r="N301" i="6"/>
  <c r="BE301" i="6" s="1"/>
  <c r="BI292" i="6"/>
  <c r="BH292" i="6"/>
  <c r="BG292" i="6"/>
  <c r="BF292" i="6"/>
  <c r="AA292" i="6"/>
  <c r="Y292" i="6"/>
  <c r="W292" i="6"/>
  <c r="BK292" i="6"/>
  <c r="N292" i="6"/>
  <c r="BE292" i="6" s="1"/>
  <c r="BI289" i="6"/>
  <c r="BH289" i="6"/>
  <c r="BG289" i="6"/>
  <c r="BF289" i="6"/>
  <c r="AA289" i="6"/>
  <c r="Y289" i="6"/>
  <c r="W289" i="6"/>
  <c r="BK289" i="6"/>
  <c r="N289" i="6"/>
  <c r="BE289" i="6" s="1"/>
  <c r="BI287" i="6"/>
  <c r="BH287" i="6"/>
  <c r="BG287" i="6"/>
  <c r="BF287" i="6"/>
  <c r="AA287" i="6"/>
  <c r="AA286" i="6"/>
  <c r="Y287" i="6"/>
  <c r="W287" i="6"/>
  <c r="BK287" i="6"/>
  <c r="N287" i="6"/>
  <c r="BE287" i="6"/>
  <c r="BI281" i="6"/>
  <c r="BH281" i="6"/>
  <c r="BG281" i="6"/>
  <c r="BF281" i="6"/>
  <c r="AA281" i="6"/>
  <c r="AA280" i="6"/>
  <c r="Y281" i="6"/>
  <c r="Y280" i="6"/>
  <c r="W281" i="6"/>
  <c r="W280" i="6"/>
  <c r="BK281" i="6"/>
  <c r="BK280" i="6" s="1"/>
  <c r="N280" i="6" s="1"/>
  <c r="N93" i="6" s="1"/>
  <c r="N281" i="6"/>
  <c r="BE281" i="6"/>
  <c r="BI274" i="6"/>
  <c r="BH274" i="6"/>
  <c r="BG274" i="6"/>
  <c r="BF274" i="6"/>
  <c r="AA274" i="6"/>
  <c r="AA273" i="6"/>
  <c r="Y274" i="6"/>
  <c r="Y273" i="6"/>
  <c r="W274" i="6"/>
  <c r="W273" i="6"/>
  <c r="BK274" i="6"/>
  <c r="BK273" i="6"/>
  <c r="N273" i="6" s="1"/>
  <c r="N92" i="6" s="1"/>
  <c r="N274" i="6"/>
  <c r="BE274" i="6" s="1"/>
  <c r="BI268" i="6"/>
  <c r="BH268" i="6"/>
  <c r="BG268" i="6"/>
  <c r="BF268" i="6"/>
  <c r="AA268" i="6"/>
  <c r="Y268" i="6"/>
  <c r="W268" i="6"/>
  <c r="BK268" i="6"/>
  <c r="N268" i="6"/>
  <c r="BE268" i="6"/>
  <c r="BI267" i="6"/>
  <c r="BH267" i="6"/>
  <c r="BG267" i="6"/>
  <c r="BF267" i="6"/>
  <c r="AA267" i="6"/>
  <c r="Y267" i="6"/>
  <c r="Y264" i="6" s="1"/>
  <c r="W267" i="6"/>
  <c r="BK267" i="6"/>
  <c r="N267" i="6"/>
  <c r="BE267" i="6"/>
  <c r="BI265" i="6"/>
  <c r="BH265" i="6"/>
  <c r="BG265" i="6"/>
  <c r="BF265" i="6"/>
  <c r="AA265" i="6"/>
  <c r="AA264" i="6"/>
  <c r="Y265" i="6"/>
  <c r="W265" i="6"/>
  <c r="W264" i="6"/>
  <c r="BK265" i="6"/>
  <c r="BK264" i="6" s="1"/>
  <c r="N264" i="6" s="1"/>
  <c r="N91" i="6" s="1"/>
  <c r="N265" i="6"/>
  <c r="BE265" i="6" s="1"/>
  <c r="BI263" i="6"/>
  <c r="BH263" i="6"/>
  <c r="BG263" i="6"/>
  <c r="BF263" i="6"/>
  <c r="AA263" i="6"/>
  <c r="Y263" i="6"/>
  <c r="W263" i="6"/>
  <c r="BK263" i="6"/>
  <c r="N263" i="6"/>
  <c r="BE263" i="6"/>
  <c r="BI258" i="6"/>
  <c r="BH258" i="6"/>
  <c r="BG258" i="6"/>
  <c r="BF258" i="6"/>
  <c r="AA258" i="6"/>
  <c r="Y258" i="6"/>
  <c r="W258" i="6"/>
  <c r="BK258" i="6"/>
  <c r="N258" i="6"/>
  <c r="BE258" i="6" s="1"/>
  <c r="BI257" i="6"/>
  <c r="BH257" i="6"/>
  <c r="BG257" i="6"/>
  <c r="BF257" i="6"/>
  <c r="AA257" i="6"/>
  <c r="Y257" i="6"/>
  <c r="W257" i="6"/>
  <c r="BK257" i="6"/>
  <c r="N257" i="6"/>
  <c r="BE257" i="6"/>
  <c r="BI252" i="6"/>
  <c r="BH252" i="6"/>
  <c r="BG252" i="6"/>
  <c r="BF252" i="6"/>
  <c r="AA252" i="6"/>
  <c r="Y252" i="6"/>
  <c r="W252" i="6"/>
  <c r="BK252" i="6"/>
  <c r="N252" i="6"/>
  <c r="BE252" i="6" s="1"/>
  <c r="BI251" i="6"/>
  <c r="BH251" i="6"/>
  <c r="BG251" i="6"/>
  <c r="BF251" i="6"/>
  <c r="AA251" i="6"/>
  <c r="Y251" i="6"/>
  <c r="W251" i="6"/>
  <c r="BK251" i="6"/>
  <c r="N251" i="6"/>
  <c r="BE251" i="6" s="1"/>
  <c r="BI250" i="6"/>
  <c r="BH250" i="6"/>
  <c r="BG250" i="6"/>
  <c r="BF250" i="6"/>
  <c r="AA250" i="6"/>
  <c r="Y250" i="6"/>
  <c r="W250" i="6"/>
  <c r="BK250" i="6"/>
  <c r="N250" i="6"/>
  <c r="BE250" i="6" s="1"/>
  <c r="BI248" i="6"/>
  <c r="BH248" i="6"/>
  <c r="BG248" i="6"/>
  <c r="BF248" i="6"/>
  <c r="AA248" i="6"/>
  <c r="Y248" i="6"/>
  <c r="W248" i="6"/>
  <c r="BK248" i="6"/>
  <c r="N248" i="6"/>
  <c r="BE248" i="6"/>
  <c r="BI243" i="6"/>
  <c r="BH243" i="6"/>
  <c r="BG243" i="6"/>
  <c r="BF243" i="6"/>
  <c r="AA243" i="6"/>
  <c r="Y243" i="6"/>
  <c r="W243" i="6"/>
  <c r="BK243" i="6"/>
  <c r="N243" i="6"/>
  <c r="BE243" i="6"/>
  <c r="BI242" i="6"/>
  <c r="BH242" i="6"/>
  <c r="BG242" i="6"/>
  <c r="BF242" i="6"/>
  <c r="AA242" i="6"/>
  <c r="Y242" i="6"/>
  <c r="W242" i="6"/>
  <c r="BK242" i="6"/>
  <c r="N242" i="6"/>
  <c r="BE242" i="6"/>
  <c r="BI240" i="6"/>
  <c r="BH240" i="6"/>
  <c r="BG240" i="6"/>
  <c r="BF240" i="6"/>
  <c r="AA240" i="6"/>
  <c r="Y240" i="6"/>
  <c r="W240" i="6"/>
  <c r="BK240" i="6"/>
  <c r="N240" i="6"/>
  <c r="BE240" i="6" s="1"/>
  <c r="BI233" i="6"/>
  <c r="BH233" i="6"/>
  <c r="BG233" i="6"/>
  <c r="BF233" i="6"/>
  <c r="AA233" i="6"/>
  <c r="Y233" i="6"/>
  <c r="W233" i="6"/>
  <c r="BK233" i="6"/>
  <c r="N233" i="6"/>
  <c r="BE233" i="6"/>
  <c r="BI227" i="6"/>
  <c r="BH227" i="6"/>
  <c r="BG227" i="6"/>
  <c r="BF227" i="6"/>
  <c r="AA227" i="6"/>
  <c r="Y227" i="6"/>
  <c r="W227" i="6"/>
  <c r="BK227" i="6"/>
  <c r="N227" i="6"/>
  <c r="BE227" i="6"/>
  <c r="BI225" i="6"/>
  <c r="BH225" i="6"/>
  <c r="BG225" i="6"/>
  <c r="BF225" i="6"/>
  <c r="AA225" i="6"/>
  <c r="Y225" i="6"/>
  <c r="W225" i="6"/>
  <c r="BK225" i="6"/>
  <c r="N225" i="6"/>
  <c r="BE225" i="6"/>
  <c r="BI220" i="6"/>
  <c r="BH220" i="6"/>
  <c r="BG220" i="6"/>
  <c r="BF220" i="6"/>
  <c r="AA220" i="6"/>
  <c r="Y220" i="6"/>
  <c r="W220" i="6"/>
  <c r="BK220" i="6"/>
  <c r="N220" i="6"/>
  <c r="BE220" i="6" s="1"/>
  <c r="BI218" i="6"/>
  <c r="BH218" i="6"/>
  <c r="BG218" i="6"/>
  <c r="BF218" i="6"/>
  <c r="AA218" i="6"/>
  <c r="Y218" i="6"/>
  <c r="W218" i="6"/>
  <c r="BK218" i="6"/>
  <c r="N218" i="6"/>
  <c r="BE218" i="6"/>
  <c r="BI216" i="6"/>
  <c r="BH216" i="6"/>
  <c r="BG216" i="6"/>
  <c r="BF216" i="6"/>
  <c r="AA216" i="6"/>
  <c r="Y216" i="6"/>
  <c r="W216" i="6"/>
  <c r="BK216" i="6"/>
  <c r="N216" i="6"/>
  <c r="BE216" i="6"/>
  <c r="BI215" i="6"/>
  <c r="BH215" i="6"/>
  <c r="BG215" i="6"/>
  <c r="BF215" i="6"/>
  <c r="AA215" i="6"/>
  <c r="Y215" i="6"/>
  <c r="W215" i="6"/>
  <c r="BK215" i="6"/>
  <c r="N215" i="6"/>
  <c r="BE215" i="6"/>
  <c r="BI211" i="6"/>
  <c r="BH211" i="6"/>
  <c r="BG211" i="6"/>
  <c r="BF211" i="6"/>
  <c r="AA211" i="6"/>
  <c r="Y211" i="6"/>
  <c r="W211" i="6"/>
  <c r="BK211" i="6"/>
  <c r="N211" i="6"/>
  <c r="BE211" i="6" s="1"/>
  <c r="BI210" i="6"/>
  <c r="BH210" i="6"/>
  <c r="BG210" i="6"/>
  <c r="BF210" i="6"/>
  <c r="AA210" i="6"/>
  <c r="Y210" i="6"/>
  <c r="W210" i="6"/>
  <c r="BK210" i="6"/>
  <c r="N210" i="6"/>
  <c r="BE210" i="6" s="1"/>
  <c r="BI205" i="6"/>
  <c r="BH205" i="6"/>
  <c r="BG205" i="6"/>
  <c r="BF205" i="6"/>
  <c r="AA205" i="6"/>
  <c r="Y205" i="6"/>
  <c r="W205" i="6"/>
  <c r="BK205" i="6"/>
  <c r="N205" i="6"/>
  <c r="BE205" i="6"/>
  <c r="BI204" i="6"/>
  <c r="BH204" i="6"/>
  <c r="BG204" i="6"/>
  <c r="BF204" i="6"/>
  <c r="AA204" i="6"/>
  <c r="Y204" i="6"/>
  <c r="W204" i="6"/>
  <c r="BK204" i="6"/>
  <c r="N204" i="6"/>
  <c r="BE204" i="6"/>
  <c r="BI199" i="6"/>
  <c r="BH199" i="6"/>
  <c r="BG199" i="6"/>
  <c r="BF199" i="6"/>
  <c r="AA199" i="6"/>
  <c r="Y199" i="6"/>
  <c r="W199" i="6"/>
  <c r="BK199" i="6"/>
  <c r="N199" i="6"/>
  <c r="BE199" i="6" s="1"/>
  <c r="BI198" i="6"/>
  <c r="BH198" i="6"/>
  <c r="BG198" i="6"/>
  <c r="BF198" i="6"/>
  <c r="AA198" i="6"/>
  <c r="Y198" i="6"/>
  <c r="W198" i="6"/>
  <c r="W122" i="6" s="1"/>
  <c r="BK198" i="6"/>
  <c r="N198" i="6"/>
  <c r="BE198" i="6"/>
  <c r="BI193" i="6"/>
  <c r="BH193" i="6"/>
  <c r="BG193" i="6"/>
  <c r="BF193" i="6"/>
  <c r="AA193" i="6"/>
  <c r="Y193" i="6"/>
  <c r="W193" i="6"/>
  <c r="BK193" i="6"/>
  <c r="N193" i="6"/>
  <c r="BE193" i="6"/>
  <c r="BI192" i="6"/>
  <c r="BH192" i="6"/>
  <c r="BG192" i="6"/>
  <c r="BF192" i="6"/>
  <c r="AA192" i="6"/>
  <c r="Y192" i="6"/>
  <c r="W192" i="6"/>
  <c r="BK192" i="6"/>
  <c r="N192" i="6"/>
  <c r="BE192" i="6"/>
  <c r="BI191" i="6"/>
  <c r="BH191" i="6"/>
  <c r="BG191" i="6"/>
  <c r="BF191" i="6"/>
  <c r="AA191" i="6"/>
  <c r="Y191" i="6"/>
  <c r="W191" i="6"/>
  <c r="BK191" i="6"/>
  <c r="N191" i="6"/>
  <c r="BE191" i="6" s="1"/>
  <c r="BI182" i="6"/>
  <c r="BH182" i="6"/>
  <c r="BG182" i="6"/>
  <c r="BF182" i="6"/>
  <c r="AA182" i="6"/>
  <c r="Y182" i="6"/>
  <c r="W182" i="6"/>
  <c r="BK182" i="6"/>
  <c r="N182" i="6"/>
  <c r="BE182" i="6" s="1"/>
  <c r="BI174" i="6"/>
  <c r="BH174" i="6"/>
  <c r="BG174" i="6"/>
  <c r="BF174" i="6"/>
  <c r="AA174" i="6"/>
  <c r="Y174" i="6"/>
  <c r="W174" i="6"/>
  <c r="BK174" i="6"/>
  <c r="N174" i="6"/>
  <c r="BE174" i="6" s="1"/>
  <c r="BI169" i="6"/>
  <c r="BH169" i="6"/>
  <c r="BG169" i="6"/>
  <c r="BF169" i="6"/>
  <c r="AA169" i="6"/>
  <c r="Y169" i="6"/>
  <c r="W169" i="6"/>
  <c r="BK169" i="6"/>
  <c r="N169" i="6"/>
  <c r="BE169" i="6"/>
  <c r="BI164" i="6"/>
  <c r="BH164" i="6"/>
  <c r="BG164" i="6"/>
  <c r="BF164" i="6"/>
  <c r="AA164" i="6"/>
  <c r="Y164" i="6"/>
  <c r="W164" i="6"/>
  <c r="BK164" i="6"/>
  <c r="N164" i="6"/>
  <c r="BE164" i="6" s="1"/>
  <c r="BI159" i="6"/>
  <c r="BH159" i="6"/>
  <c r="BG159" i="6"/>
  <c r="BF159" i="6"/>
  <c r="AA159" i="6"/>
  <c r="Y159" i="6"/>
  <c r="W159" i="6"/>
  <c r="BK159" i="6"/>
  <c r="N159" i="6"/>
  <c r="BE159" i="6"/>
  <c r="BI154" i="6"/>
  <c r="BH154" i="6"/>
  <c r="BG154" i="6"/>
  <c r="BF154" i="6"/>
  <c r="AA154" i="6"/>
  <c r="Y154" i="6"/>
  <c r="W154" i="6"/>
  <c r="BK154" i="6"/>
  <c r="N154" i="6"/>
  <c r="BE154" i="6"/>
  <c r="BI149" i="6"/>
  <c r="BH149" i="6"/>
  <c r="BG149" i="6"/>
  <c r="BF149" i="6"/>
  <c r="AA149" i="6"/>
  <c r="Y149" i="6"/>
  <c r="W149" i="6"/>
  <c r="BK149" i="6"/>
  <c r="N149" i="6"/>
  <c r="BE149" i="6"/>
  <c r="BI143" i="6"/>
  <c r="BH143" i="6"/>
  <c r="BG143" i="6"/>
  <c r="BF143" i="6"/>
  <c r="AA143" i="6"/>
  <c r="Y143" i="6"/>
  <c r="W143" i="6"/>
  <c r="BK143" i="6"/>
  <c r="N143" i="6"/>
  <c r="BE143" i="6" s="1"/>
  <c r="BI142" i="6"/>
  <c r="BH142" i="6"/>
  <c r="BG142" i="6"/>
  <c r="BF142" i="6"/>
  <c r="AA142" i="6"/>
  <c r="Y142" i="6"/>
  <c r="W142" i="6"/>
  <c r="BK142" i="6"/>
  <c r="N142" i="6"/>
  <c r="BE142" i="6"/>
  <c r="BI136" i="6"/>
  <c r="BH136" i="6"/>
  <c r="BG136" i="6"/>
  <c r="BF136" i="6"/>
  <c r="AA136" i="6"/>
  <c r="Y136" i="6"/>
  <c r="W136" i="6"/>
  <c r="BK136" i="6"/>
  <c r="N136" i="6"/>
  <c r="BE136" i="6" s="1"/>
  <c r="BI130" i="6"/>
  <c r="BH130" i="6"/>
  <c r="BG130" i="6"/>
  <c r="BF130" i="6"/>
  <c r="AA130" i="6"/>
  <c r="Y130" i="6"/>
  <c r="W130" i="6"/>
  <c r="BK130" i="6"/>
  <c r="N130" i="6"/>
  <c r="BE130" i="6" s="1"/>
  <c r="BI124" i="6"/>
  <c r="BH124" i="6"/>
  <c r="BG124" i="6"/>
  <c r="BF124" i="6"/>
  <c r="AA124" i="6"/>
  <c r="Y124" i="6"/>
  <c r="W124" i="6"/>
  <c r="BK124" i="6"/>
  <c r="N124" i="6"/>
  <c r="BE124" i="6" s="1"/>
  <c r="BI123" i="6"/>
  <c r="BH123" i="6"/>
  <c r="BG123" i="6"/>
  <c r="BF123" i="6"/>
  <c r="AA123" i="6"/>
  <c r="Y123" i="6"/>
  <c r="W123" i="6"/>
  <c r="BK123" i="6"/>
  <c r="N123" i="6"/>
  <c r="BE123" i="6" s="1"/>
  <c r="M117" i="6"/>
  <c r="M116" i="6"/>
  <c r="F116" i="6"/>
  <c r="F114" i="6"/>
  <c r="F112" i="6"/>
  <c r="M28" i="6"/>
  <c r="AS92" i="1" s="1"/>
  <c r="M84" i="6"/>
  <c r="M83" i="6"/>
  <c r="F83" i="6"/>
  <c r="F81" i="6"/>
  <c r="F79" i="6"/>
  <c r="O15" i="6"/>
  <c r="E15" i="6"/>
  <c r="F117" i="6"/>
  <c r="F84" i="6"/>
  <c r="O14" i="6"/>
  <c r="O9" i="6"/>
  <c r="F6" i="6"/>
  <c r="F111" i="6"/>
  <c r="F78" i="6"/>
  <c r="AY91" i="1"/>
  <c r="AX91" i="1"/>
  <c r="BI439" i="5"/>
  <c r="BH439" i="5"/>
  <c r="BG439" i="5"/>
  <c r="BF439" i="5"/>
  <c r="AA439" i="5"/>
  <c r="AA438" i="5"/>
  <c r="Y439" i="5"/>
  <c r="Y438" i="5" s="1"/>
  <c r="W439" i="5"/>
  <c r="W438" i="5" s="1"/>
  <c r="BK439" i="5"/>
  <c r="BK438" i="5" s="1"/>
  <c r="N438" i="5" s="1"/>
  <c r="N98" i="5" s="1"/>
  <c r="N439" i="5"/>
  <c r="BE439" i="5"/>
  <c r="BI437" i="5"/>
  <c r="BH437" i="5"/>
  <c r="BG437" i="5"/>
  <c r="BF437" i="5"/>
  <c r="AA437" i="5"/>
  <c r="Y437" i="5"/>
  <c r="W437" i="5"/>
  <c r="BK437" i="5"/>
  <c r="N437" i="5"/>
  <c r="BE437" i="5" s="1"/>
  <c r="BI436" i="5"/>
  <c r="BH436" i="5"/>
  <c r="BG436" i="5"/>
  <c r="BF436" i="5"/>
  <c r="AA436" i="5"/>
  <c r="Y436" i="5"/>
  <c r="W436" i="5"/>
  <c r="BK436" i="5"/>
  <c r="N436" i="5"/>
  <c r="BE436" i="5" s="1"/>
  <c r="BI435" i="5"/>
  <c r="BH435" i="5"/>
  <c r="BG435" i="5"/>
  <c r="BF435" i="5"/>
  <c r="AA435" i="5"/>
  <c r="Y435" i="5"/>
  <c r="W435" i="5"/>
  <c r="BK435" i="5"/>
  <c r="N435" i="5"/>
  <c r="BE435" i="5"/>
  <c r="BI434" i="5"/>
  <c r="BH434" i="5"/>
  <c r="BG434" i="5"/>
  <c r="BF434" i="5"/>
  <c r="AA434" i="5"/>
  <c r="Y434" i="5"/>
  <c r="W434" i="5"/>
  <c r="BK434" i="5"/>
  <c r="N434" i="5"/>
  <c r="BE434" i="5" s="1"/>
  <c r="BI433" i="5"/>
  <c r="BH433" i="5"/>
  <c r="BG433" i="5"/>
  <c r="BF433" i="5"/>
  <c r="AA433" i="5"/>
  <c r="AA432" i="5" s="1"/>
  <c r="Y433" i="5"/>
  <c r="Y432" i="5" s="1"/>
  <c r="W433" i="5"/>
  <c r="BK433" i="5"/>
  <c r="N433" i="5"/>
  <c r="BE433" i="5"/>
  <c r="BI427" i="5"/>
  <c r="BH427" i="5"/>
  <c r="BG427" i="5"/>
  <c r="BF427" i="5"/>
  <c r="AA427" i="5"/>
  <c r="Y427" i="5"/>
  <c r="W427" i="5"/>
  <c r="BK427" i="5"/>
  <c r="N427" i="5"/>
  <c r="BE427" i="5" s="1"/>
  <c r="BI422" i="5"/>
  <c r="BH422" i="5"/>
  <c r="BG422" i="5"/>
  <c r="BF422" i="5"/>
  <c r="AA422" i="5"/>
  <c r="Y422" i="5"/>
  <c r="W422" i="5"/>
  <c r="BK422" i="5"/>
  <c r="N422" i="5"/>
  <c r="BE422" i="5" s="1"/>
  <c r="BI411" i="5"/>
  <c r="BH411" i="5"/>
  <c r="BG411" i="5"/>
  <c r="BF411" i="5"/>
  <c r="AA411" i="5"/>
  <c r="Y411" i="5"/>
  <c r="W411" i="5"/>
  <c r="BK411" i="5"/>
  <c r="N411" i="5"/>
  <c r="BE411" i="5" s="1"/>
  <c r="BI409" i="5"/>
  <c r="BH409" i="5"/>
  <c r="BG409" i="5"/>
  <c r="BF409" i="5"/>
  <c r="AA409" i="5"/>
  <c r="Y409" i="5"/>
  <c r="W409" i="5"/>
  <c r="BK409" i="5"/>
  <c r="N409" i="5"/>
  <c r="BE409" i="5" s="1"/>
  <c r="BI404" i="5"/>
  <c r="BH404" i="5"/>
  <c r="BG404" i="5"/>
  <c r="BF404" i="5"/>
  <c r="AA404" i="5"/>
  <c r="Y404" i="5"/>
  <c r="W404" i="5"/>
  <c r="BK404" i="5"/>
  <c r="N404" i="5"/>
  <c r="BE404" i="5" s="1"/>
  <c r="BI399" i="5"/>
  <c r="BH399" i="5"/>
  <c r="BG399" i="5"/>
  <c r="BF399" i="5"/>
  <c r="AA399" i="5"/>
  <c r="Y399" i="5"/>
  <c r="W399" i="5"/>
  <c r="BK399" i="5"/>
  <c r="N399" i="5"/>
  <c r="BE399" i="5" s="1"/>
  <c r="BI398" i="5"/>
  <c r="BH398" i="5"/>
  <c r="BG398" i="5"/>
  <c r="BF398" i="5"/>
  <c r="AA398" i="5"/>
  <c r="Y398" i="5"/>
  <c r="W398" i="5"/>
  <c r="BK398" i="5"/>
  <c r="N398" i="5"/>
  <c r="BE398" i="5"/>
  <c r="BI396" i="5"/>
  <c r="BH396" i="5"/>
  <c r="BG396" i="5"/>
  <c r="BF396" i="5"/>
  <c r="AA396" i="5"/>
  <c r="Y396" i="5"/>
  <c r="W396" i="5"/>
  <c r="BK396" i="5"/>
  <c r="N396" i="5"/>
  <c r="BE396" i="5" s="1"/>
  <c r="BI391" i="5"/>
  <c r="BH391" i="5"/>
  <c r="BG391" i="5"/>
  <c r="BF391" i="5"/>
  <c r="AA391" i="5"/>
  <c r="Y391" i="5"/>
  <c r="W391" i="5"/>
  <c r="BK391" i="5"/>
  <c r="N391" i="5"/>
  <c r="BE391" i="5" s="1"/>
  <c r="BI390" i="5"/>
  <c r="BH390" i="5"/>
  <c r="BG390" i="5"/>
  <c r="BF390" i="5"/>
  <c r="AA390" i="5"/>
  <c r="Y390" i="5"/>
  <c r="W390" i="5"/>
  <c r="BK390" i="5"/>
  <c r="N390" i="5"/>
  <c r="BE390" i="5" s="1"/>
  <c r="BI385" i="5"/>
  <c r="BH385" i="5"/>
  <c r="BG385" i="5"/>
  <c r="BF385" i="5"/>
  <c r="AA385" i="5"/>
  <c r="Y385" i="5"/>
  <c r="W385" i="5"/>
  <c r="BK385" i="5"/>
  <c r="N385" i="5"/>
  <c r="BE385" i="5"/>
  <c r="BI384" i="5"/>
  <c r="BH384" i="5"/>
  <c r="BG384" i="5"/>
  <c r="BF384" i="5"/>
  <c r="AA384" i="5"/>
  <c r="Y384" i="5"/>
  <c r="W384" i="5"/>
  <c r="BK384" i="5"/>
  <c r="N384" i="5"/>
  <c r="BE384" i="5"/>
  <c r="BI378" i="5"/>
  <c r="BH378" i="5"/>
  <c r="BG378" i="5"/>
  <c r="BF378" i="5"/>
  <c r="AA378" i="5"/>
  <c r="Y378" i="5"/>
  <c r="W378" i="5"/>
  <c r="BK378" i="5"/>
  <c r="N378" i="5"/>
  <c r="BE378" i="5" s="1"/>
  <c r="BI375" i="5"/>
  <c r="BH375" i="5"/>
  <c r="BG375" i="5"/>
  <c r="BF375" i="5"/>
  <c r="AA375" i="5"/>
  <c r="Y375" i="5"/>
  <c r="W375" i="5"/>
  <c r="BK375" i="5"/>
  <c r="N375" i="5"/>
  <c r="BE375" i="5" s="1"/>
  <c r="BI372" i="5"/>
  <c r="BH372" i="5"/>
  <c r="BG372" i="5"/>
  <c r="BF372" i="5"/>
  <c r="AA372" i="5"/>
  <c r="Y372" i="5"/>
  <c r="W372" i="5"/>
  <c r="BK372" i="5"/>
  <c r="N372" i="5"/>
  <c r="BE372" i="5" s="1"/>
  <c r="BI369" i="5"/>
  <c r="BH369" i="5"/>
  <c r="BG369" i="5"/>
  <c r="BF369" i="5"/>
  <c r="AA369" i="5"/>
  <c r="Y369" i="5"/>
  <c r="W369" i="5"/>
  <c r="BK369" i="5"/>
  <c r="N369" i="5"/>
  <c r="BE369" i="5" s="1"/>
  <c r="BI366" i="5"/>
  <c r="BH366" i="5"/>
  <c r="BG366" i="5"/>
  <c r="BF366" i="5"/>
  <c r="AA366" i="5"/>
  <c r="Y366" i="5"/>
  <c r="W366" i="5"/>
  <c r="BK366" i="5"/>
  <c r="N366" i="5"/>
  <c r="BE366" i="5" s="1"/>
  <c r="BI363" i="5"/>
  <c r="BH363" i="5"/>
  <c r="BG363" i="5"/>
  <c r="BF363" i="5"/>
  <c r="AA363" i="5"/>
  <c r="Y363" i="5"/>
  <c r="W363" i="5"/>
  <c r="BK363" i="5"/>
  <c r="N363" i="5"/>
  <c r="BE363" i="5" s="1"/>
  <c r="BI360" i="5"/>
  <c r="BH360" i="5"/>
  <c r="BG360" i="5"/>
  <c r="BF360" i="5"/>
  <c r="AA360" i="5"/>
  <c r="Y360" i="5"/>
  <c r="W360" i="5"/>
  <c r="BK360" i="5"/>
  <c r="N360" i="5"/>
  <c r="BE360" i="5" s="1"/>
  <c r="BI357" i="5"/>
  <c r="BH357" i="5"/>
  <c r="BG357" i="5"/>
  <c r="BF357" i="5"/>
  <c r="AA357" i="5"/>
  <c r="Y357" i="5"/>
  <c r="W357" i="5"/>
  <c r="BK357" i="5"/>
  <c r="N357" i="5"/>
  <c r="BE357" i="5" s="1"/>
  <c r="BI354" i="5"/>
  <c r="BH354" i="5"/>
  <c r="BG354" i="5"/>
  <c r="BF354" i="5"/>
  <c r="AA354" i="5"/>
  <c r="Y354" i="5"/>
  <c r="W354" i="5"/>
  <c r="W346" i="5" s="1"/>
  <c r="BK354" i="5"/>
  <c r="N354" i="5"/>
  <c r="BE354" i="5" s="1"/>
  <c r="BI353" i="5"/>
  <c r="BH353" i="5"/>
  <c r="BG353" i="5"/>
  <c r="BF353" i="5"/>
  <c r="AA353" i="5"/>
  <c r="Y353" i="5"/>
  <c r="W353" i="5"/>
  <c r="BK353" i="5"/>
  <c r="N353" i="5"/>
  <c r="BE353" i="5" s="1"/>
  <c r="BI348" i="5"/>
  <c r="BH348" i="5"/>
  <c r="BG348" i="5"/>
  <c r="BF348" i="5"/>
  <c r="AA348" i="5"/>
  <c r="Y348" i="5"/>
  <c r="W348" i="5"/>
  <c r="BK348" i="5"/>
  <c r="N348" i="5"/>
  <c r="BE348" i="5" s="1"/>
  <c r="BI347" i="5"/>
  <c r="BH347" i="5"/>
  <c r="BG347" i="5"/>
  <c r="BF347" i="5"/>
  <c r="AA347" i="5"/>
  <c r="Y347" i="5"/>
  <c r="W347" i="5"/>
  <c r="BK347" i="5"/>
  <c r="BK346" i="5" s="1"/>
  <c r="N346" i="5" s="1"/>
  <c r="N95" i="5" s="1"/>
  <c r="N347" i="5"/>
  <c r="BE347" i="5"/>
  <c r="BI341" i="5"/>
  <c r="BH341" i="5"/>
  <c r="BG341" i="5"/>
  <c r="BF341" i="5"/>
  <c r="AA341" i="5"/>
  <c r="Y341" i="5"/>
  <c r="W341" i="5"/>
  <c r="BK341" i="5"/>
  <c r="N341" i="5"/>
  <c r="BE341" i="5" s="1"/>
  <c r="BI338" i="5"/>
  <c r="BH338" i="5"/>
  <c r="BG338" i="5"/>
  <c r="BF338" i="5"/>
  <c r="AA338" i="5"/>
  <c r="Y338" i="5"/>
  <c r="W338" i="5"/>
  <c r="BK338" i="5"/>
  <c r="N338" i="5"/>
  <c r="BE338" i="5" s="1"/>
  <c r="BI337" i="5"/>
  <c r="BH337" i="5"/>
  <c r="BG337" i="5"/>
  <c r="BF337" i="5"/>
  <c r="AA337" i="5"/>
  <c r="Y337" i="5"/>
  <c r="W337" i="5"/>
  <c r="BK337" i="5"/>
  <c r="N337" i="5"/>
  <c r="BE337" i="5" s="1"/>
  <c r="BI334" i="5"/>
  <c r="BH334" i="5"/>
  <c r="BG334" i="5"/>
  <c r="BF334" i="5"/>
  <c r="AA334" i="5"/>
  <c r="Y334" i="5"/>
  <c r="W334" i="5"/>
  <c r="BK334" i="5"/>
  <c r="N334" i="5"/>
  <c r="BE334" i="5" s="1"/>
  <c r="BI331" i="5"/>
  <c r="BH331" i="5"/>
  <c r="BG331" i="5"/>
  <c r="BF331" i="5"/>
  <c r="AA331" i="5"/>
  <c r="Y331" i="5"/>
  <c r="W331" i="5"/>
  <c r="BK331" i="5"/>
  <c r="N331" i="5"/>
  <c r="BE331" i="5" s="1"/>
  <c r="BI330" i="5"/>
  <c r="BH330" i="5"/>
  <c r="BG330" i="5"/>
  <c r="BF330" i="5"/>
  <c r="AA330" i="5"/>
  <c r="Y330" i="5"/>
  <c r="W330" i="5"/>
  <c r="BK330" i="5"/>
  <c r="N330" i="5"/>
  <c r="BE330" i="5" s="1"/>
  <c r="BI327" i="5"/>
  <c r="BH327" i="5"/>
  <c r="BG327" i="5"/>
  <c r="BF327" i="5"/>
  <c r="AA327" i="5"/>
  <c r="Y327" i="5"/>
  <c r="W327" i="5"/>
  <c r="BK327" i="5"/>
  <c r="N327" i="5"/>
  <c r="BE327" i="5" s="1"/>
  <c r="BI326" i="5"/>
  <c r="BH326" i="5"/>
  <c r="BG326" i="5"/>
  <c r="BF326" i="5"/>
  <c r="AA326" i="5"/>
  <c r="Y326" i="5"/>
  <c r="W326" i="5"/>
  <c r="BK326" i="5"/>
  <c r="N326" i="5"/>
  <c r="BE326" i="5" s="1"/>
  <c r="BI317" i="5"/>
  <c r="BH317" i="5"/>
  <c r="BG317" i="5"/>
  <c r="BF317" i="5"/>
  <c r="AA317" i="5"/>
  <c r="Y317" i="5"/>
  <c r="W317" i="5"/>
  <c r="BK317" i="5"/>
  <c r="N317" i="5"/>
  <c r="BE317" i="5"/>
  <c r="BI315" i="5"/>
  <c r="BH315" i="5"/>
  <c r="BG315" i="5"/>
  <c r="BF315" i="5"/>
  <c r="AA315" i="5"/>
  <c r="Y315" i="5"/>
  <c r="W315" i="5"/>
  <c r="BK315" i="5"/>
  <c r="N315" i="5"/>
  <c r="BE315" i="5" s="1"/>
  <c r="BI313" i="5"/>
  <c r="BH313" i="5"/>
  <c r="BG313" i="5"/>
  <c r="BF313" i="5"/>
  <c r="AA313" i="5"/>
  <c r="Y313" i="5"/>
  <c r="W313" i="5"/>
  <c r="BK313" i="5"/>
  <c r="N313" i="5"/>
  <c r="BE313" i="5" s="1"/>
  <c r="BI307" i="5"/>
  <c r="BH307" i="5"/>
  <c r="BG307" i="5"/>
  <c r="BF307" i="5"/>
  <c r="AA307" i="5"/>
  <c r="Y307" i="5"/>
  <c r="W307" i="5"/>
  <c r="BK307" i="5"/>
  <c r="N307" i="5"/>
  <c r="BE307" i="5" s="1"/>
  <c r="BI299" i="5"/>
  <c r="BH299" i="5"/>
  <c r="BG299" i="5"/>
  <c r="BF299" i="5"/>
  <c r="AA299" i="5"/>
  <c r="Y299" i="5"/>
  <c r="W299" i="5"/>
  <c r="BK299" i="5"/>
  <c r="N299" i="5"/>
  <c r="BE299" i="5" s="1"/>
  <c r="BI290" i="5"/>
  <c r="BH290" i="5"/>
  <c r="BG290" i="5"/>
  <c r="BF290" i="5"/>
  <c r="AA290" i="5"/>
  <c r="Y290" i="5"/>
  <c r="W290" i="5"/>
  <c r="BK290" i="5"/>
  <c r="N290" i="5"/>
  <c r="BE290" i="5" s="1"/>
  <c r="BI284" i="5"/>
  <c r="BH284" i="5"/>
  <c r="BG284" i="5"/>
  <c r="BF284" i="5"/>
  <c r="AA284" i="5"/>
  <c r="Y284" i="5"/>
  <c r="W284" i="5"/>
  <c r="BK284" i="5"/>
  <c r="N284" i="5"/>
  <c r="BE284" i="5" s="1"/>
  <c r="BI281" i="5"/>
  <c r="BH281" i="5"/>
  <c r="BG281" i="5"/>
  <c r="BF281" i="5"/>
  <c r="AA281" i="5"/>
  <c r="Y281" i="5"/>
  <c r="W281" i="5"/>
  <c r="BK281" i="5"/>
  <c r="N281" i="5"/>
  <c r="BE281" i="5" s="1"/>
  <c r="BI279" i="5"/>
  <c r="BH279" i="5"/>
  <c r="BG279" i="5"/>
  <c r="BF279" i="5"/>
  <c r="AA279" i="5"/>
  <c r="Y279" i="5"/>
  <c r="W279" i="5"/>
  <c r="BK279" i="5"/>
  <c r="N279" i="5"/>
  <c r="BE279" i="5"/>
  <c r="BI273" i="5"/>
  <c r="BH273" i="5"/>
  <c r="BG273" i="5"/>
  <c r="BF273" i="5"/>
  <c r="AA273" i="5"/>
  <c r="AA272" i="5" s="1"/>
  <c r="Y273" i="5"/>
  <c r="Y272" i="5" s="1"/>
  <c r="W273" i="5"/>
  <c r="W272" i="5"/>
  <c r="BK273" i="5"/>
  <c r="BK272" i="5" s="1"/>
  <c r="N272" i="5" s="1"/>
  <c r="N93" i="5" s="1"/>
  <c r="N273" i="5"/>
  <c r="BE273" i="5"/>
  <c r="BI266" i="5"/>
  <c r="BH266" i="5"/>
  <c r="BG266" i="5"/>
  <c r="BF266" i="5"/>
  <c r="AA266" i="5"/>
  <c r="AA265" i="5" s="1"/>
  <c r="Y266" i="5"/>
  <c r="Y265" i="5" s="1"/>
  <c r="W266" i="5"/>
  <c r="W265" i="5"/>
  <c r="BK266" i="5"/>
  <c r="BK265" i="5" s="1"/>
  <c r="N265" i="5"/>
  <c r="N92" i="5" s="1"/>
  <c r="N266" i="5"/>
  <c r="BE266" i="5"/>
  <c r="BI260" i="5"/>
  <c r="BH260" i="5"/>
  <c r="BG260" i="5"/>
  <c r="BF260" i="5"/>
  <c r="AA260" i="5"/>
  <c r="Y260" i="5"/>
  <c r="W260" i="5"/>
  <c r="BK260" i="5"/>
  <c r="N260" i="5"/>
  <c r="BE260" i="5" s="1"/>
  <c r="BI259" i="5"/>
  <c r="BH259" i="5"/>
  <c r="BG259" i="5"/>
  <c r="BF259" i="5"/>
  <c r="AA259" i="5"/>
  <c r="Y259" i="5"/>
  <c r="W259" i="5"/>
  <c r="BK259" i="5"/>
  <c r="N259" i="5"/>
  <c r="BE259" i="5" s="1"/>
  <c r="BI257" i="5"/>
  <c r="BH257" i="5"/>
  <c r="BG257" i="5"/>
  <c r="BF257" i="5"/>
  <c r="AA257" i="5"/>
  <c r="AA256" i="5" s="1"/>
  <c r="Y257" i="5"/>
  <c r="Y256" i="5" s="1"/>
  <c r="W257" i="5"/>
  <c r="W256" i="5" s="1"/>
  <c r="BK257" i="5"/>
  <c r="BK256" i="5" s="1"/>
  <c r="N256" i="5" s="1"/>
  <c r="N91" i="5" s="1"/>
  <c r="N257" i="5"/>
  <c r="BE257" i="5" s="1"/>
  <c r="BI255" i="5"/>
  <c r="BH255" i="5"/>
  <c r="BG255" i="5"/>
  <c r="BF255" i="5"/>
  <c r="AA255" i="5"/>
  <c r="Y255" i="5"/>
  <c r="W255" i="5"/>
  <c r="BK255" i="5"/>
  <c r="N255" i="5"/>
  <c r="BE255" i="5" s="1"/>
  <c r="BI254" i="5"/>
  <c r="BH254" i="5"/>
  <c r="BG254" i="5"/>
  <c r="BF254" i="5"/>
  <c r="AA254" i="5"/>
  <c r="Y254" i="5"/>
  <c r="W254" i="5"/>
  <c r="BK254" i="5"/>
  <c r="N254" i="5"/>
  <c r="BE254" i="5" s="1"/>
  <c r="BI252" i="5"/>
  <c r="BH252" i="5"/>
  <c r="BG252" i="5"/>
  <c r="BF252" i="5"/>
  <c r="AA252" i="5"/>
  <c r="Y252" i="5"/>
  <c r="W252" i="5"/>
  <c r="BK252" i="5"/>
  <c r="N252" i="5"/>
  <c r="BE252" i="5"/>
  <c r="BI247" i="5"/>
  <c r="BH247" i="5"/>
  <c r="BG247" i="5"/>
  <c r="BF247" i="5"/>
  <c r="AA247" i="5"/>
  <c r="Y247" i="5"/>
  <c r="W247" i="5"/>
  <c r="BK247" i="5"/>
  <c r="N247" i="5"/>
  <c r="BE247" i="5" s="1"/>
  <c r="BI246" i="5"/>
  <c r="BH246" i="5"/>
  <c r="BG246" i="5"/>
  <c r="BF246" i="5"/>
  <c r="AA246" i="5"/>
  <c r="Y246" i="5"/>
  <c r="W246" i="5"/>
  <c r="BK246" i="5"/>
  <c r="N246" i="5"/>
  <c r="BE246" i="5" s="1"/>
  <c r="BI244" i="5"/>
  <c r="BH244" i="5"/>
  <c r="BG244" i="5"/>
  <c r="BF244" i="5"/>
  <c r="AA244" i="5"/>
  <c r="Y244" i="5"/>
  <c r="W244" i="5"/>
  <c r="BK244" i="5"/>
  <c r="N244" i="5"/>
  <c r="BE244" i="5" s="1"/>
  <c r="BI237" i="5"/>
  <c r="BH237" i="5"/>
  <c r="BG237" i="5"/>
  <c r="BF237" i="5"/>
  <c r="AA237" i="5"/>
  <c r="Y237" i="5"/>
  <c r="W237" i="5"/>
  <c r="BK237" i="5"/>
  <c r="N237" i="5"/>
  <c r="BE237" i="5" s="1"/>
  <c r="BI231" i="5"/>
  <c r="BH231" i="5"/>
  <c r="BG231" i="5"/>
  <c r="BF231" i="5"/>
  <c r="AA231" i="5"/>
  <c r="Y231" i="5"/>
  <c r="W231" i="5"/>
  <c r="BK231" i="5"/>
  <c r="N231" i="5"/>
  <c r="BE231" i="5" s="1"/>
  <c r="BI229" i="5"/>
  <c r="BH229" i="5"/>
  <c r="BG229" i="5"/>
  <c r="BF229" i="5"/>
  <c r="AA229" i="5"/>
  <c r="Y229" i="5"/>
  <c r="W229" i="5"/>
  <c r="BK229" i="5"/>
  <c r="N229" i="5"/>
  <c r="BE229" i="5" s="1"/>
  <c r="BI224" i="5"/>
  <c r="BH224" i="5"/>
  <c r="BG224" i="5"/>
  <c r="BF224" i="5"/>
  <c r="AA224" i="5"/>
  <c r="Y224" i="5"/>
  <c r="W224" i="5"/>
  <c r="BK224" i="5"/>
  <c r="N224" i="5"/>
  <c r="BE224" i="5" s="1"/>
  <c r="BI222" i="5"/>
  <c r="BH222" i="5"/>
  <c r="BG222" i="5"/>
  <c r="BF222" i="5"/>
  <c r="AA222" i="5"/>
  <c r="Y222" i="5"/>
  <c r="W222" i="5"/>
  <c r="BK222" i="5"/>
  <c r="N222" i="5"/>
  <c r="BE222" i="5" s="1"/>
  <c r="BI220" i="5"/>
  <c r="BH220" i="5"/>
  <c r="BG220" i="5"/>
  <c r="BF220" i="5"/>
  <c r="AA220" i="5"/>
  <c r="Y220" i="5"/>
  <c r="W220" i="5"/>
  <c r="BK220" i="5"/>
  <c r="N220" i="5"/>
  <c r="BE220" i="5" s="1"/>
  <c r="BI219" i="5"/>
  <c r="BH219" i="5"/>
  <c r="BG219" i="5"/>
  <c r="BF219" i="5"/>
  <c r="AA219" i="5"/>
  <c r="Y219" i="5"/>
  <c r="W219" i="5"/>
  <c r="BK219" i="5"/>
  <c r="N219" i="5"/>
  <c r="BE219" i="5" s="1"/>
  <c r="BI215" i="5"/>
  <c r="BH215" i="5"/>
  <c r="BG215" i="5"/>
  <c r="BF215" i="5"/>
  <c r="AA215" i="5"/>
  <c r="Y215" i="5"/>
  <c r="W215" i="5"/>
  <c r="BK215" i="5"/>
  <c r="N215" i="5"/>
  <c r="BE215" i="5" s="1"/>
  <c r="BI214" i="5"/>
  <c r="BH214" i="5"/>
  <c r="BG214" i="5"/>
  <c r="BF214" i="5"/>
  <c r="AA214" i="5"/>
  <c r="Y214" i="5"/>
  <c r="W214" i="5"/>
  <c r="BK214" i="5"/>
  <c r="N214" i="5"/>
  <c r="BE214" i="5" s="1"/>
  <c r="BI209" i="5"/>
  <c r="BH209" i="5"/>
  <c r="BG209" i="5"/>
  <c r="BF209" i="5"/>
  <c r="AA209" i="5"/>
  <c r="Y209" i="5"/>
  <c r="W209" i="5"/>
  <c r="BK209" i="5"/>
  <c r="N209" i="5"/>
  <c r="BE209" i="5" s="1"/>
  <c r="BI208" i="5"/>
  <c r="BH208" i="5"/>
  <c r="BG208" i="5"/>
  <c r="BF208" i="5"/>
  <c r="AA208" i="5"/>
  <c r="Y208" i="5"/>
  <c r="W208" i="5"/>
  <c r="BK208" i="5"/>
  <c r="N208" i="5"/>
  <c r="BE208" i="5" s="1"/>
  <c r="BI203" i="5"/>
  <c r="BH203" i="5"/>
  <c r="BG203" i="5"/>
  <c r="BF203" i="5"/>
  <c r="AA203" i="5"/>
  <c r="Y203" i="5"/>
  <c r="W203" i="5"/>
  <c r="BK203" i="5"/>
  <c r="N203" i="5"/>
  <c r="BE203" i="5" s="1"/>
  <c r="BI202" i="5"/>
  <c r="BH202" i="5"/>
  <c r="BG202" i="5"/>
  <c r="BF202" i="5"/>
  <c r="AA202" i="5"/>
  <c r="Y202" i="5"/>
  <c r="W202" i="5"/>
  <c r="BK202" i="5"/>
  <c r="N202" i="5"/>
  <c r="BE202" i="5" s="1"/>
  <c r="BI197" i="5"/>
  <c r="BH197" i="5"/>
  <c r="BG197" i="5"/>
  <c r="BF197" i="5"/>
  <c r="AA197" i="5"/>
  <c r="Y197" i="5"/>
  <c r="W197" i="5"/>
  <c r="BK197" i="5"/>
  <c r="N197" i="5"/>
  <c r="BE197" i="5" s="1"/>
  <c r="BI196" i="5"/>
  <c r="BH196" i="5"/>
  <c r="BG196" i="5"/>
  <c r="BF196" i="5"/>
  <c r="AA196" i="5"/>
  <c r="Y196" i="5"/>
  <c r="W196" i="5"/>
  <c r="BK196" i="5"/>
  <c r="N196" i="5"/>
  <c r="BE196" i="5"/>
  <c r="BI195" i="5"/>
  <c r="BH195" i="5"/>
  <c r="BG195" i="5"/>
  <c r="BF195" i="5"/>
  <c r="AA195" i="5"/>
  <c r="Y195" i="5"/>
  <c r="W195" i="5"/>
  <c r="BK195" i="5"/>
  <c r="N195" i="5"/>
  <c r="BE195" i="5" s="1"/>
  <c r="BI187" i="5"/>
  <c r="BH187" i="5"/>
  <c r="BG187" i="5"/>
  <c r="BF187" i="5"/>
  <c r="AA187" i="5"/>
  <c r="Y187" i="5"/>
  <c r="W187" i="5"/>
  <c r="BK187" i="5"/>
  <c r="N187" i="5"/>
  <c r="BE187" i="5"/>
  <c r="BI178" i="5"/>
  <c r="BH178" i="5"/>
  <c r="BG178" i="5"/>
  <c r="BF178" i="5"/>
  <c r="AA178" i="5"/>
  <c r="Y178" i="5"/>
  <c r="W178" i="5"/>
  <c r="BK178" i="5"/>
  <c r="N178" i="5"/>
  <c r="BE178" i="5" s="1"/>
  <c r="BI173" i="5"/>
  <c r="BH173" i="5"/>
  <c r="BG173" i="5"/>
  <c r="BF173" i="5"/>
  <c r="AA173" i="5"/>
  <c r="Y173" i="5"/>
  <c r="W173" i="5"/>
  <c r="BK173" i="5"/>
  <c r="N173" i="5"/>
  <c r="BE173" i="5"/>
  <c r="BI168" i="5"/>
  <c r="BH168" i="5"/>
  <c r="BG168" i="5"/>
  <c r="BF168" i="5"/>
  <c r="AA168" i="5"/>
  <c r="Y168" i="5"/>
  <c r="W168" i="5"/>
  <c r="BK168" i="5"/>
  <c r="N168" i="5"/>
  <c r="BE168" i="5"/>
  <c r="BI163" i="5"/>
  <c r="BH163" i="5"/>
  <c r="BG163" i="5"/>
  <c r="BF163" i="5"/>
  <c r="AA163" i="5"/>
  <c r="Y163" i="5"/>
  <c r="W163" i="5"/>
  <c r="BK163" i="5"/>
  <c r="N163" i="5"/>
  <c r="BE163" i="5" s="1"/>
  <c r="BI158" i="5"/>
  <c r="BH158" i="5"/>
  <c r="BG158" i="5"/>
  <c r="BF158" i="5"/>
  <c r="AA158" i="5"/>
  <c r="Y158" i="5"/>
  <c r="W158" i="5"/>
  <c r="BK158" i="5"/>
  <c r="N158" i="5"/>
  <c r="BE158" i="5" s="1"/>
  <c r="BI153" i="5"/>
  <c r="BH153" i="5"/>
  <c r="BG153" i="5"/>
  <c r="BF153" i="5"/>
  <c r="AA153" i="5"/>
  <c r="Y153" i="5"/>
  <c r="W153" i="5"/>
  <c r="BK153" i="5"/>
  <c r="N153" i="5"/>
  <c r="BE153" i="5" s="1"/>
  <c r="BI147" i="5"/>
  <c r="BH147" i="5"/>
  <c r="BG147" i="5"/>
  <c r="BF147" i="5"/>
  <c r="AA147" i="5"/>
  <c r="Y147" i="5"/>
  <c r="W147" i="5"/>
  <c r="BK147" i="5"/>
  <c r="N147" i="5"/>
  <c r="BE147" i="5"/>
  <c r="BI142" i="5"/>
  <c r="BH142" i="5"/>
  <c r="BG142" i="5"/>
  <c r="BF142" i="5"/>
  <c r="AA142" i="5"/>
  <c r="Y142" i="5"/>
  <c r="W142" i="5"/>
  <c r="BK142" i="5"/>
  <c r="N142" i="5"/>
  <c r="BE142" i="5"/>
  <c r="BI131" i="5"/>
  <c r="BH131" i="5"/>
  <c r="BG131" i="5"/>
  <c r="BF131" i="5"/>
  <c r="AA131" i="5"/>
  <c r="Y131" i="5"/>
  <c r="W131" i="5"/>
  <c r="BK131" i="5"/>
  <c r="N131" i="5"/>
  <c r="BE131" i="5" s="1"/>
  <c r="BI122" i="5"/>
  <c r="BH122" i="5"/>
  <c r="BG122" i="5"/>
  <c r="BF122" i="5"/>
  <c r="AA122" i="5"/>
  <c r="Y122" i="5"/>
  <c r="Y121" i="5" s="1"/>
  <c r="W122" i="5"/>
  <c r="BK122" i="5"/>
  <c r="N122" i="5"/>
  <c r="BE122" i="5"/>
  <c r="M116" i="5"/>
  <c r="M115" i="5"/>
  <c r="F115" i="5"/>
  <c r="F113" i="5"/>
  <c r="F111" i="5"/>
  <c r="M28" i="5"/>
  <c r="AS91" i="1"/>
  <c r="M84" i="5"/>
  <c r="M83" i="5"/>
  <c r="F83" i="5"/>
  <c r="F81" i="5"/>
  <c r="F79" i="5"/>
  <c r="O15" i="5"/>
  <c r="E15" i="5"/>
  <c r="F84" i="5" s="1"/>
  <c r="O14" i="5"/>
  <c r="O9" i="5"/>
  <c r="M113" i="5"/>
  <c r="M81" i="5"/>
  <c r="F6" i="5"/>
  <c r="AY90" i="1"/>
  <c r="AX90" i="1"/>
  <c r="BI405" i="4"/>
  <c r="BH405" i="4"/>
  <c r="BG405" i="4"/>
  <c r="BF405" i="4"/>
  <c r="AA405" i="4"/>
  <c r="AA404" i="4"/>
  <c r="Y405" i="4"/>
  <c r="Y404" i="4"/>
  <c r="W405" i="4"/>
  <c r="W404" i="4"/>
  <c r="BK405" i="4"/>
  <c r="BK404" i="4" s="1"/>
  <c r="N404" i="4" s="1"/>
  <c r="N98" i="4" s="1"/>
  <c r="N405" i="4"/>
  <c r="BE405" i="4" s="1"/>
  <c r="BI403" i="4"/>
  <c r="BH403" i="4"/>
  <c r="BG403" i="4"/>
  <c r="BF403" i="4"/>
  <c r="AA403" i="4"/>
  <c r="Y403" i="4"/>
  <c r="W403" i="4"/>
  <c r="BK403" i="4"/>
  <c r="N403" i="4"/>
  <c r="BE403" i="4"/>
  <c r="BI402" i="4"/>
  <c r="BH402" i="4"/>
  <c r="BG402" i="4"/>
  <c r="BF402" i="4"/>
  <c r="AA402" i="4"/>
  <c r="Y402" i="4"/>
  <c r="W402" i="4"/>
  <c r="BK402" i="4"/>
  <c r="N402" i="4"/>
  <c r="BE402" i="4"/>
  <c r="BI401" i="4"/>
  <c r="BH401" i="4"/>
  <c r="BG401" i="4"/>
  <c r="BF401" i="4"/>
  <c r="AA401" i="4"/>
  <c r="Y401" i="4"/>
  <c r="W401" i="4"/>
  <c r="BK401" i="4"/>
  <c r="N401" i="4"/>
  <c r="BE401" i="4" s="1"/>
  <c r="BI400" i="4"/>
  <c r="BH400" i="4"/>
  <c r="BG400" i="4"/>
  <c r="BF400" i="4"/>
  <c r="AA400" i="4"/>
  <c r="Y400" i="4"/>
  <c r="W400" i="4"/>
  <c r="W398" i="4" s="1"/>
  <c r="BK400" i="4"/>
  <c r="N400" i="4"/>
  <c r="BE400" i="4"/>
  <c r="BI399" i="4"/>
  <c r="BH399" i="4"/>
  <c r="BG399" i="4"/>
  <c r="BF399" i="4"/>
  <c r="AA399" i="4"/>
  <c r="AA398" i="4" s="1"/>
  <c r="Y399" i="4"/>
  <c r="Y398" i="4" s="1"/>
  <c r="W399" i="4"/>
  <c r="BK399" i="4"/>
  <c r="N399" i="4"/>
  <c r="BE399" i="4" s="1"/>
  <c r="BI393" i="4"/>
  <c r="BH393" i="4"/>
  <c r="BG393" i="4"/>
  <c r="BF393" i="4"/>
  <c r="AA393" i="4"/>
  <c r="Y393" i="4"/>
  <c r="W393" i="4"/>
  <c r="BK393" i="4"/>
  <c r="N393" i="4"/>
  <c r="BE393" i="4"/>
  <c r="BI387" i="4"/>
  <c r="BH387" i="4"/>
  <c r="BG387" i="4"/>
  <c r="BF387" i="4"/>
  <c r="AA387" i="4"/>
  <c r="Y387" i="4"/>
  <c r="W387" i="4"/>
  <c r="BK387" i="4"/>
  <c r="N387" i="4"/>
  <c r="BE387" i="4"/>
  <c r="BI385" i="4"/>
  <c r="BH385" i="4"/>
  <c r="BG385" i="4"/>
  <c r="BF385" i="4"/>
  <c r="AA385" i="4"/>
  <c r="Y385" i="4"/>
  <c r="W385" i="4"/>
  <c r="BK385" i="4"/>
  <c r="N385" i="4"/>
  <c r="BE385" i="4" s="1"/>
  <c r="BI380" i="4"/>
  <c r="BH380" i="4"/>
  <c r="BG380" i="4"/>
  <c r="BF380" i="4"/>
  <c r="AA380" i="4"/>
  <c r="Y380" i="4"/>
  <c r="W380" i="4"/>
  <c r="BK380" i="4"/>
  <c r="N380" i="4"/>
  <c r="BE380" i="4" s="1"/>
  <c r="BI375" i="4"/>
  <c r="BH375" i="4"/>
  <c r="BG375" i="4"/>
  <c r="BF375" i="4"/>
  <c r="AA375" i="4"/>
  <c r="Y375" i="4"/>
  <c r="W375" i="4"/>
  <c r="BK375" i="4"/>
  <c r="N375" i="4"/>
  <c r="BE375" i="4"/>
  <c r="BI374" i="4"/>
  <c r="BH374" i="4"/>
  <c r="BG374" i="4"/>
  <c r="BF374" i="4"/>
  <c r="AA374" i="4"/>
  <c r="Y374" i="4"/>
  <c r="W374" i="4"/>
  <c r="BK374" i="4"/>
  <c r="N374" i="4"/>
  <c r="BE374" i="4"/>
  <c r="BI372" i="4"/>
  <c r="BH372" i="4"/>
  <c r="BG372" i="4"/>
  <c r="BF372" i="4"/>
  <c r="AA372" i="4"/>
  <c r="Y372" i="4"/>
  <c r="W372" i="4"/>
  <c r="BK372" i="4"/>
  <c r="N372" i="4"/>
  <c r="BE372" i="4" s="1"/>
  <c r="BI367" i="4"/>
  <c r="BH367" i="4"/>
  <c r="BG367" i="4"/>
  <c r="BF367" i="4"/>
  <c r="AA367" i="4"/>
  <c r="Y367" i="4"/>
  <c r="W367" i="4"/>
  <c r="BK367" i="4"/>
  <c r="N367" i="4"/>
  <c r="BE367" i="4" s="1"/>
  <c r="BI366" i="4"/>
  <c r="BH366" i="4"/>
  <c r="BG366" i="4"/>
  <c r="BF366" i="4"/>
  <c r="AA366" i="4"/>
  <c r="Y366" i="4"/>
  <c r="W366" i="4"/>
  <c r="BK366" i="4"/>
  <c r="N366" i="4"/>
  <c r="BE366" i="4"/>
  <c r="BI363" i="4"/>
  <c r="BH363" i="4"/>
  <c r="BG363" i="4"/>
  <c r="BF363" i="4"/>
  <c r="AA363" i="4"/>
  <c r="Y363" i="4"/>
  <c r="W363" i="4"/>
  <c r="BK363" i="4"/>
  <c r="N363" i="4"/>
  <c r="BE363" i="4" s="1"/>
  <c r="BI362" i="4"/>
  <c r="BH362" i="4"/>
  <c r="BG362" i="4"/>
  <c r="BF362" i="4"/>
  <c r="AA362" i="4"/>
  <c r="Y362" i="4"/>
  <c r="Y361" i="4"/>
  <c r="W362" i="4"/>
  <c r="BK362" i="4"/>
  <c r="N362" i="4"/>
  <c r="BE362" i="4" s="1"/>
  <c r="BI356" i="4"/>
  <c r="BH356" i="4"/>
  <c r="BG356" i="4"/>
  <c r="BF356" i="4"/>
  <c r="AA356" i="4"/>
  <c r="Y356" i="4"/>
  <c r="W356" i="4"/>
  <c r="BK356" i="4"/>
  <c r="N356" i="4"/>
  <c r="BE356" i="4" s="1"/>
  <c r="BI353" i="4"/>
  <c r="BH353" i="4"/>
  <c r="BG353" i="4"/>
  <c r="BF353" i="4"/>
  <c r="AA353" i="4"/>
  <c r="Y353" i="4"/>
  <c r="W353" i="4"/>
  <c r="BK353" i="4"/>
  <c r="N353" i="4"/>
  <c r="BE353" i="4" s="1"/>
  <c r="BI350" i="4"/>
  <c r="BH350" i="4"/>
  <c r="BG350" i="4"/>
  <c r="BF350" i="4"/>
  <c r="AA350" i="4"/>
  <c r="Y350" i="4"/>
  <c r="W350" i="4"/>
  <c r="BK350" i="4"/>
  <c r="N350" i="4"/>
  <c r="BE350" i="4" s="1"/>
  <c r="BI347" i="4"/>
  <c r="BH347" i="4"/>
  <c r="BG347" i="4"/>
  <c r="BF347" i="4"/>
  <c r="AA347" i="4"/>
  <c r="Y347" i="4"/>
  <c r="W347" i="4"/>
  <c r="BK347" i="4"/>
  <c r="N347" i="4"/>
  <c r="BE347" i="4"/>
  <c r="BI344" i="4"/>
  <c r="BH344" i="4"/>
  <c r="BG344" i="4"/>
  <c r="BF344" i="4"/>
  <c r="AA344" i="4"/>
  <c r="Y344" i="4"/>
  <c r="W344" i="4"/>
  <c r="BK344" i="4"/>
  <c r="N344" i="4"/>
  <c r="BE344" i="4" s="1"/>
  <c r="BI341" i="4"/>
  <c r="BH341" i="4"/>
  <c r="BG341" i="4"/>
  <c r="BF341" i="4"/>
  <c r="AA341" i="4"/>
  <c r="Y341" i="4"/>
  <c r="W341" i="4"/>
  <c r="W324" i="4" s="1"/>
  <c r="BK341" i="4"/>
  <c r="N341" i="4"/>
  <c r="BE341" i="4" s="1"/>
  <c r="BI338" i="4"/>
  <c r="BH338" i="4"/>
  <c r="BG338" i="4"/>
  <c r="BF338" i="4"/>
  <c r="AA338" i="4"/>
  <c r="Y338" i="4"/>
  <c r="W338" i="4"/>
  <c r="BK338" i="4"/>
  <c r="N338" i="4"/>
  <c r="BE338" i="4" s="1"/>
  <c r="BI335" i="4"/>
  <c r="BH335" i="4"/>
  <c r="BG335" i="4"/>
  <c r="BF335" i="4"/>
  <c r="AA335" i="4"/>
  <c r="Y335" i="4"/>
  <c r="W335" i="4"/>
  <c r="BK335" i="4"/>
  <c r="N335" i="4"/>
  <c r="BE335" i="4" s="1"/>
  <c r="BI332" i="4"/>
  <c r="BH332" i="4"/>
  <c r="BG332" i="4"/>
  <c r="BF332" i="4"/>
  <c r="AA332" i="4"/>
  <c r="Y332" i="4"/>
  <c r="W332" i="4"/>
  <c r="BK332" i="4"/>
  <c r="N332" i="4"/>
  <c r="BE332" i="4" s="1"/>
  <c r="BI331" i="4"/>
  <c r="BH331" i="4"/>
  <c r="BG331" i="4"/>
  <c r="BF331" i="4"/>
  <c r="AA331" i="4"/>
  <c r="Y331" i="4"/>
  <c r="Y324" i="4" s="1"/>
  <c r="W331" i="4"/>
  <c r="BK331" i="4"/>
  <c r="N331" i="4"/>
  <c r="BE331" i="4" s="1"/>
  <c r="BI326" i="4"/>
  <c r="BH326" i="4"/>
  <c r="BG326" i="4"/>
  <c r="BF326" i="4"/>
  <c r="AA326" i="4"/>
  <c r="Y326" i="4"/>
  <c r="W326" i="4"/>
  <c r="BK326" i="4"/>
  <c r="N326" i="4"/>
  <c r="BE326" i="4"/>
  <c r="BI325" i="4"/>
  <c r="BH325" i="4"/>
  <c r="BG325" i="4"/>
  <c r="BF325" i="4"/>
  <c r="AA325" i="4"/>
  <c r="Y325" i="4"/>
  <c r="W325" i="4"/>
  <c r="BK325" i="4"/>
  <c r="N325" i="4"/>
  <c r="BE325" i="4" s="1"/>
  <c r="BI319" i="4"/>
  <c r="BH319" i="4"/>
  <c r="BG319" i="4"/>
  <c r="BF319" i="4"/>
  <c r="AA319" i="4"/>
  <c r="Y319" i="4"/>
  <c r="W319" i="4"/>
  <c r="BK319" i="4"/>
  <c r="N319" i="4"/>
  <c r="BE319" i="4"/>
  <c r="BI316" i="4"/>
  <c r="BH316" i="4"/>
  <c r="BG316" i="4"/>
  <c r="BF316" i="4"/>
  <c r="AA316" i="4"/>
  <c r="Y316" i="4"/>
  <c r="W316" i="4"/>
  <c r="BK316" i="4"/>
  <c r="N316" i="4"/>
  <c r="BE316" i="4" s="1"/>
  <c r="BI315" i="4"/>
  <c r="BH315" i="4"/>
  <c r="BG315" i="4"/>
  <c r="BF315" i="4"/>
  <c r="AA315" i="4"/>
  <c r="Y315" i="4"/>
  <c r="W315" i="4"/>
  <c r="BK315" i="4"/>
  <c r="N315" i="4"/>
  <c r="BE315" i="4" s="1"/>
  <c r="BI312" i="4"/>
  <c r="BH312" i="4"/>
  <c r="BG312" i="4"/>
  <c r="BF312" i="4"/>
  <c r="AA312" i="4"/>
  <c r="Y312" i="4"/>
  <c r="W312" i="4"/>
  <c r="BK312" i="4"/>
  <c r="N312" i="4"/>
  <c r="BE312" i="4"/>
  <c r="BI309" i="4"/>
  <c r="BH309" i="4"/>
  <c r="BG309" i="4"/>
  <c r="BF309" i="4"/>
  <c r="AA309" i="4"/>
  <c r="Y309" i="4"/>
  <c r="W309" i="4"/>
  <c r="BK309" i="4"/>
  <c r="N309" i="4"/>
  <c r="BE309" i="4"/>
  <c r="BI308" i="4"/>
  <c r="BH308" i="4"/>
  <c r="BG308" i="4"/>
  <c r="BF308" i="4"/>
  <c r="AA308" i="4"/>
  <c r="Y308" i="4"/>
  <c r="W308" i="4"/>
  <c r="BK308" i="4"/>
  <c r="N308" i="4"/>
  <c r="BE308" i="4" s="1"/>
  <c r="BI305" i="4"/>
  <c r="BH305" i="4"/>
  <c r="BG305" i="4"/>
  <c r="BF305" i="4"/>
  <c r="AA305" i="4"/>
  <c r="Y305" i="4"/>
  <c r="W305" i="4"/>
  <c r="BK305" i="4"/>
  <c r="N305" i="4"/>
  <c r="BE305" i="4" s="1"/>
  <c r="BI304" i="4"/>
  <c r="BH304" i="4"/>
  <c r="BG304" i="4"/>
  <c r="BF304" i="4"/>
  <c r="AA304" i="4"/>
  <c r="Y304" i="4"/>
  <c r="W304" i="4"/>
  <c r="BK304" i="4"/>
  <c r="N304" i="4"/>
  <c r="BE304" i="4" s="1"/>
  <c r="BI298" i="4"/>
  <c r="BH298" i="4"/>
  <c r="BG298" i="4"/>
  <c r="BF298" i="4"/>
  <c r="AA298" i="4"/>
  <c r="Y298" i="4"/>
  <c r="W298" i="4"/>
  <c r="BK298" i="4"/>
  <c r="N298" i="4"/>
  <c r="BE298" i="4"/>
  <c r="BI296" i="4"/>
  <c r="BH296" i="4"/>
  <c r="BG296" i="4"/>
  <c r="BF296" i="4"/>
  <c r="AA296" i="4"/>
  <c r="Y296" i="4"/>
  <c r="W296" i="4"/>
  <c r="BK296" i="4"/>
  <c r="N296" i="4"/>
  <c r="BE296" i="4" s="1"/>
  <c r="BI295" i="4"/>
  <c r="BH295" i="4"/>
  <c r="BG295" i="4"/>
  <c r="BF295" i="4"/>
  <c r="AA295" i="4"/>
  <c r="Y295" i="4"/>
  <c r="W295" i="4"/>
  <c r="BK295" i="4"/>
  <c r="N295" i="4"/>
  <c r="BE295" i="4" s="1"/>
  <c r="BI289" i="4"/>
  <c r="BH289" i="4"/>
  <c r="BG289" i="4"/>
  <c r="BF289" i="4"/>
  <c r="AA289" i="4"/>
  <c r="Y289" i="4"/>
  <c r="W289" i="4"/>
  <c r="BK289" i="4"/>
  <c r="N289" i="4"/>
  <c r="BE289" i="4"/>
  <c r="BI283" i="4"/>
  <c r="BH283" i="4"/>
  <c r="BG283" i="4"/>
  <c r="BF283" i="4"/>
  <c r="AA283" i="4"/>
  <c r="Y283" i="4"/>
  <c r="W283" i="4"/>
  <c r="BK283" i="4"/>
  <c r="N283" i="4"/>
  <c r="BE283" i="4"/>
  <c r="BI277" i="4"/>
  <c r="BH277" i="4"/>
  <c r="BG277" i="4"/>
  <c r="BF277" i="4"/>
  <c r="AA277" i="4"/>
  <c r="Y277" i="4"/>
  <c r="W277" i="4"/>
  <c r="BK277" i="4"/>
  <c r="N277" i="4"/>
  <c r="BE277" i="4" s="1"/>
  <c r="BI271" i="4"/>
  <c r="BH271" i="4"/>
  <c r="BG271" i="4"/>
  <c r="BF271" i="4"/>
  <c r="AA271" i="4"/>
  <c r="Y271" i="4"/>
  <c r="W271" i="4"/>
  <c r="BK271" i="4"/>
  <c r="N271" i="4"/>
  <c r="BE271" i="4" s="1"/>
  <c r="BI269" i="4"/>
  <c r="BH269" i="4"/>
  <c r="BG269" i="4"/>
  <c r="BF269" i="4"/>
  <c r="AA269" i="4"/>
  <c r="Y269" i="4"/>
  <c r="W269" i="4"/>
  <c r="BK269" i="4"/>
  <c r="N269" i="4"/>
  <c r="BE269" i="4"/>
  <c r="BI267" i="4"/>
  <c r="BH267" i="4"/>
  <c r="BG267" i="4"/>
  <c r="BF267" i="4"/>
  <c r="AA267" i="4"/>
  <c r="Y267" i="4"/>
  <c r="W267" i="4"/>
  <c r="W266" i="4"/>
  <c r="BK267" i="4"/>
  <c r="N267" i="4"/>
  <c r="BE267" i="4" s="1"/>
  <c r="BI261" i="4"/>
  <c r="BH261" i="4"/>
  <c r="BG261" i="4"/>
  <c r="BF261" i="4"/>
  <c r="AA261" i="4"/>
  <c r="AA260" i="4" s="1"/>
  <c r="Y261" i="4"/>
  <c r="Y260" i="4"/>
  <c r="W261" i="4"/>
  <c r="W260" i="4"/>
  <c r="BK261" i="4"/>
  <c r="BK260" i="4" s="1"/>
  <c r="N260" i="4" s="1"/>
  <c r="N93" i="4" s="1"/>
  <c r="N261" i="4"/>
  <c r="BE261" i="4" s="1"/>
  <c r="BI254" i="4"/>
  <c r="BH254" i="4"/>
  <c r="BG254" i="4"/>
  <c r="BF254" i="4"/>
  <c r="AA254" i="4"/>
  <c r="AA253" i="4" s="1"/>
  <c r="Y254" i="4"/>
  <c r="Y253" i="4"/>
  <c r="W254" i="4"/>
  <c r="W253" i="4"/>
  <c r="BK254" i="4"/>
  <c r="BK253" i="4" s="1"/>
  <c r="N253" i="4" s="1"/>
  <c r="N92" i="4" s="1"/>
  <c r="N254" i="4"/>
  <c r="BE254" i="4" s="1"/>
  <c r="BI248" i="4"/>
  <c r="BH248" i="4"/>
  <c r="BG248" i="4"/>
  <c r="BF248" i="4"/>
  <c r="AA248" i="4"/>
  <c r="Y248" i="4"/>
  <c r="W248" i="4"/>
  <c r="BK248" i="4"/>
  <c r="N248" i="4"/>
  <c r="BE248" i="4"/>
  <c r="BI247" i="4"/>
  <c r="BH247" i="4"/>
  <c r="BG247" i="4"/>
  <c r="BF247" i="4"/>
  <c r="AA247" i="4"/>
  <c r="Y247" i="4"/>
  <c r="W247" i="4"/>
  <c r="BK247" i="4"/>
  <c r="N247" i="4"/>
  <c r="BE247" i="4" s="1"/>
  <c r="BI245" i="4"/>
  <c r="BH245" i="4"/>
  <c r="BG245" i="4"/>
  <c r="BF245" i="4"/>
  <c r="AA245" i="4"/>
  <c r="AA244" i="4"/>
  <c r="Y245" i="4"/>
  <c r="Y244" i="4" s="1"/>
  <c r="W245" i="4"/>
  <c r="W244" i="4" s="1"/>
  <c r="BK245" i="4"/>
  <c r="N245" i="4"/>
  <c r="BE245" i="4" s="1"/>
  <c r="BI243" i="4"/>
  <c r="BH243" i="4"/>
  <c r="BG243" i="4"/>
  <c r="BF243" i="4"/>
  <c r="AA243" i="4"/>
  <c r="Y243" i="4"/>
  <c r="W243" i="4"/>
  <c r="BK243" i="4"/>
  <c r="N243" i="4"/>
  <c r="BE243" i="4" s="1"/>
  <c r="BI242" i="4"/>
  <c r="BH242" i="4"/>
  <c r="BG242" i="4"/>
  <c r="BF242" i="4"/>
  <c r="AA242" i="4"/>
  <c r="Y242" i="4"/>
  <c r="W242" i="4"/>
  <c r="BK242" i="4"/>
  <c r="N242" i="4"/>
  <c r="BE242" i="4"/>
  <c r="BI240" i="4"/>
  <c r="BH240" i="4"/>
  <c r="BG240" i="4"/>
  <c r="BF240" i="4"/>
  <c r="AA240" i="4"/>
  <c r="Y240" i="4"/>
  <c r="W240" i="4"/>
  <c r="BK240" i="4"/>
  <c r="N240" i="4"/>
  <c r="BE240" i="4"/>
  <c r="BI235" i="4"/>
  <c r="BH235" i="4"/>
  <c r="BG235" i="4"/>
  <c r="BF235" i="4"/>
  <c r="AA235" i="4"/>
  <c r="Y235" i="4"/>
  <c r="W235" i="4"/>
  <c r="BK235" i="4"/>
  <c r="N235" i="4"/>
  <c r="BE235" i="4" s="1"/>
  <c r="BI234" i="4"/>
  <c r="BH234" i="4"/>
  <c r="BG234" i="4"/>
  <c r="BF234" i="4"/>
  <c r="AA234" i="4"/>
  <c r="Y234" i="4"/>
  <c r="W234" i="4"/>
  <c r="BK234" i="4"/>
  <c r="N234" i="4"/>
  <c r="BE234" i="4" s="1"/>
  <c r="BI232" i="4"/>
  <c r="BH232" i="4"/>
  <c r="BG232" i="4"/>
  <c r="BF232" i="4"/>
  <c r="AA232" i="4"/>
  <c r="Y232" i="4"/>
  <c r="W232" i="4"/>
  <c r="BK232" i="4"/>
  <c r="N232" i="4"/>
  <c r="BE232" i="4"/>
  <c r="BI225" i="4"/>
  <c r="BH225" i="4"/>
  <c r="BG225" i="4"/>
  <c r="BF225" i="4"/>
  <c r="AA225" i="4"/>
  <c r="Y225" i="4"/>
  <c r="W225" i="4"/>
  <c r="BK225" i="4"/>
  <c r="N225" i="4"/>
  <c r="BE225" i="4"/>
  <c r="BI219" i="4"/>
  <c r="BH219" i="4"/>
  <c r="BG219" i="4"/>
  <c r="BF219" i="4"/>
  <c r="AA219" i="4"/>
  <c r="Y219" i="4"/>
  <c r="W219" i="4"/>
  <c r="BK219" i="4"/>
  <c r="N219" i="4"/>
  <c r="BE219" i="4" s="1"/>
  <c r="BI217" i="4"/>
  <c r="BH217" i="4"/>
  <c r="BG217" i="4"/>
  <c r="BF217" i="4"/>
  <c r="AA217" i="4"/>
  <c r="Y217" i="4"/>
  <c r="W217" i="4"/>
  <c r="BK217" i="4"/>
  <c r="N217" i="4"/>
  <c r="BE217" i="4" s="1"/>
  <c r="BI212" i="4"/>
  <c r="BH212" i="4"/>
  <c r="BG212" i="4"/>
  <c r="BF212" i="4"/>
  <c r="AA212" i="4"/>
  <c r="Y212" i="4"/>
  <c r="W212" i="4"/>
  <c r="BK212" i="4"/>
  <c r="N212" i="4"/>
  <c r="BE212" i="4"/>
  <c r="BI210" i="4"/>
  <c r="BH210" i="4"/>
  <c r="BG210" i="4"/>
  <c r="BF210" i="4"/>
  <c r="AA210" i="4"/>
  <c r="Y210" i="4"/>
  <c r="W210" i="4"/>
  <c r="BK210" i="4"/>
  <c r="N210" i="4"/>
  <c r="BE210" i="4"/>
  <c r="BI208" i="4"/>
  <c r="BH208" i="4"/>
  <c r="BG208" i="4"/>
  <c r="BF208" i="4"/>
  <c r="AA208" i="4"/>
  <c r="Y208" i="4"/>
  <c r="W208" i="4"/>
  <c r="BK208" i="4"/>
  <c r="N208" i="4"/>
  <c r="BE208" i="4" s="1"/>
  <c r="BI207" i="4"/>
  <c r="BH207" i="4"/>
  <c r="BG207" i="4"/>
  <c r="BF207" i="4"/>
  <c r="AA207" i="4"/>
  <c r="Y207" i="4"/>
  <c r="W207" i="4"/>
  <c r="BK207" i="4"/>
  <c r="N207" i="4"/>
  <c r="BE207" i="4" s="1"/>
  <c r="BI203" i="4"/>
  <c r="BH203" i="4"/>
  <c r="BG203" i="4"/>
  <c r="BF203" i="4"/>
  <c r="AA203" i="4"/>
  <c r="Y203" i="4"/>
  <c r="W203" i="4"/>
  <c r="BK203" i="4"/>
  <c r="N203" i="4"/>
  <c r="BE203" i="4" s="1"/>
  <c r="BI202" i="4"/>
  <c r="BH202" i="4"/>
  <c r="BG202" i="4"/>
  <c r="BF202" i="4"/>
  <c r="AA202" i="4"/>
  <c r="Y202" i="4"/>
  <c r="W202" i="4"/>
  <c r="BK202" i="4"/>
  <c r="N202" i="4"/>
  <c r="BE202" i="4"/>
  <c r="BI197" i="4"/>
  <c r="BH197" i="4"/>
  <c r="BG197" i="4"/>
  <c r="BF197" i="4"/>
  <c r="AA197" i="4"/>
  <c r="Y197" i="4"/>
  <c r="W197" i="4"/>
  <c r="BK197" i="4"/>
  <c r="N197" i="4"/>
  <c r="BE197" i="4" s="1"/>
  <c r="BI196" i="4"/>
  <c r="BH196" i="4"/>
  <c r="BG196" i="4"/>
  <c r="BF196" i="4"/>
  <c r="AA196" i="4"/>
  <c r="Y196" i="4"/>
  <c r="W196" i="4"/>
  <c r="BK196" i="4"/>
  <c r="N196" i="4"/>
  <c r="BE196" i="4" s="1"/>
  <c r="BI191" i="4"/>
  <c r="BH191" i="4"/>
  <c r="BG191" i="4"/>
  <c r="BF191" i="4"/>
  <c r="AA191" i="4"/>
  <c r="Y191" i="4"/>
  <c r="W191" i="4"/>
  <c r="BK191" i="4"/>
  <c r="N191" i="4"/>
  <c r="BE191" i="4"/>
  <c r="BI190" i="4"/>
  <c r="BH190" i="4"/>
  <c r="BG190" i="4"/>
  <c r="BF190" i="4"/>
  <c r="AA190" i="4"/>
  <c r="Y190" i="4"/>
  <c r="W190" i="4"/>
  <c r="BK190" i="4"/>
  <c r="N190" i="4"/>
  <c r="BE190" i="4"/>
  <c r="BI185" i="4"/>
  <c r="BH185" i="4"/>
  <c r="BG185" i="4"/>
  <c r="BF185" i="4"/>
  <c r="AA185" i="4"/>
  <c r="Y185" i="4"/>
  <c r="W185" i="4"/>
  <c r="BK185" i="4"/>
  <c r="N185" i="4"/>
  <c r="BE185" i="4" s="1"/>
  <c r="BI184" i="4"/>
  <c r="BH184" i="4"/>
  <c r="BG184" i="4"/>
  <c r="BF184" i="4"/>
  <c r="AA184" i="4"/>
  <c r="Y184" i="4"/>
  <c r="W184" i="4"/>
  <c r="BK184" i="4"/>
  <c r="N184" i="4"/>
  <c r="BE184" i="4" s="1"/>
  <c r="BI183" i="4"/>
  <c r="BH183" i="4"/>
  <c r="BG183" i="4"/>
  <c r="BF183" i="4"/>
  <c r="AA183" i="4"/>
  <c r="Y183" i="4"/>
  <c r="W183" i="4"/>
  <c r="BK183" i="4"/>
  <c r="N183" i="4"/>
  <c r="BE183" i="4"/>
  <c r="BI176" i="4"/>
  <c r="BH176" i="4"/>
  <c r="BG176" i="4"/>
  <c r="BF176" i="4"/>
  <c r="AA176" i="4"/>
  <c r="Y176" i="4"/>
  <c r="W176" i="4"/>
  <c r="BK176" i="4"/>
  <c r="N176" i="4"/>
  <c r="BE176" i="4"/>
  <c r="BI169" i="4"/>
  <c r="BH169" i="4"/>
  <c r="BG169" i="4"/>
  <c r="BF169" i="4"/>
  <c r="AA169" i="4"/>
  <c r="Y169" i="4"/>
  <c r="W169" i="4"/>
  <c r="BK169" i="4"/>
  <c r="N169" i="4"/>
  <c r="BE169" i="4" s="1"/>
  <c r="BI164" i="4"/>
  <c r="BH164" i="4"/>
  <c r="BG164" i="4"/>
  <c r="BF164" i="4"/>
  <c r="AA164" i="4"/>
  <c r="Y164" i="4"/>
  <c r="W164" i="4"/>
  <c r="BK164" i="4"/>
  <c r="N164" i="4"/>
  <c r="BE164" i="4" s="1"/>
  <c r="BI159" i="4"/>
  <c r="BH159" i="4"/>
  <c r="BG159" i="4"/>
  <c r="BF159" i="4"/>
  <c r="AA159" i="4"/>
  <c r="Y159" i="4"/>
  <c r="W159" i="4"/>
  <c r="BK159" i="4"/>
  <c r="N159" i="4"/>
  <c r="BE159" i="4"/>
  <c r="BI154" i="4"/>
  <c r="BH154" i="4"/>
  <c r="BG154" i="4"/>
  <c r="BF154" i="4"/>
  <c r="AA154" i="4"/>
  <c r="Y154" i="4"/>
  <c r="W154" i="4"/>
  <c r="BK154" i="4"/>
  <c r="N154" i="4"/>
  <c r="BE154" i="4"/>
  <c r="BI149" i="4"/>
  <c r="BH149" i="4"/>
  <c r="BG149" i="4"/>
  <c r="BF149" i="4"/>
  <c r="AA149" i="4"/>
  <c r="Y149" i="4"/>
  <c r="W149" i="4"/>
  <c r="BK149" i="4"/>
  <c r="N149" i="4"/>
  <c r="BE149" i="4" s="1"/>
  <c r="BI144" i="4"/>
  <c r="BH144" i="4"/>
  <c r="BG144" i="4"/>
  <c r="BF144" i="4"/>
  <c r="AA144" i="4"/>
  <c r="Y144" i="4"/>
  <c r="W144" i="4"/>
  <c r="BK144" i="4"/>
  <c r="N144" i="4"/>
  <c r="BE144" i="4" s="1"/>
  <c r="BI138" i="4"/>
  <c r="BH138" i="4"/>
  <c r="BG138" i="4"/>
  <c r="BF138" i="4"/>
  <c r="AA138" i="4"/>
  <c r="Y138" i="4"/>
  <c r="W138" i="4"/>
  <c r="BK138" i="4"/>
  <c r="N138" i="4"/>
  <c r="BE138" i="4"/>
  <c r="BI132" i="4"/>
  <c r="BH132" i="4"/>
  <c r="BG132" i="4"/>
  <c r="BF132" i="4"/>
  <c r="AA132" i="4"/>
  <c r="Y132" i="4"/>
  <c r="W132" i="4"/>
  <c r="BK132" i="4"/>
  <c r="N132" i="4"/>
  <c r="BE132" i="4"/>
  <c r="BI123" i="4"/>
  <c r="BH123" i="4"/>
  <c r="BG123" i="4"/>
  <c r="BF123" i="4"/>
  <c r="AA123" i="4"/>
  <c r="Y123" i="4"/>
  <c r="W123" i="4"/>
  <c r="BK123" i="4"/>
  <c r="N123" i="4"/>
  <c r="BE123" i="4" s="1"/>
  <c r="BI122" i="4"/>
  <c r="BH122" i="4"/>
  <c r="BG122" i="4"/>
  <c r="BF122" i="4"/>
  <c r="AA122" i="4"/>
  <c r="Y122" i="4"/>
  <c r="W122" i="4"/>
  <c r="BK122" i="4"/>
  <c r="N122" i="4"/>
  <c r="BE122" i="4"/>
  <c r="M116" i="4"/>
  <c r="M115" i="4"/>
  <c r="F115" i="4"/>
  <c r="F113" i="4"/>
  <c r="F111" i="4"/>
  <c r="M28" i="4"/>
  <c r="AS90" i="1" s="1"/>
  <c r="M84" i="4"/>
  <c r="M83" i="4"/>
  <c r="F83" i="4"/>
  <c r="F81" i="4"/>
  <c r="F79" i="4"/>
  <c r="O15" i="4"/>
  <c r="E15" i="4"/>
  <c r="F84" i="4" s="1"/>
  <c r="F116" i="4"/>
  <c r="O14" i="4"/>
  <c r="O9" i="4"/>
  <c r="M113" i="4" s="1"/>
  <c r="M81" i="4"/>
  <c r="F6" i="4"/>
  <c r="F110" i="4"/>
  <c r="F78" i="4"/>
  <c r="AY89" i="1"/>
  <c r="AX89" i="1"/>
  <c r="BI447" i="3"/>
  <c r="BH447" i="3"/>
  <c r="BG447" i="3"/>
  <c r="BF447" i="3"/>
  <c r="AA447" i="3"/>
  <c r="AA446" i="3"/>
  <c r="Y447" i="3"/>
  <c r="Y446" i="3"/>
  <c r="W447" i="3"/>
  <c r="W446" i="3" s="1"/>
  <c r="BK447" i="3"/>
  <c r="BK446" i="3"/>
  <c r="N446" i="3" s="1"/>
  <c r="N98" i="3" s="1"/>
  <c r="N447" i="3"/>
  <c r="BE447" i="3" s="1"/>
  <c r="BI445" i="3"/>
  <c r="BH445" i="3"/>
  <c r="BG445" i="3"/>
  <c r="BF445" i="3"/>
  <c r="AA445" i="3"/>
  <c r="Y445" i="3"/>
  <c r="Y440" i="3" s="1"/>
  <c r="W445" i="3"/>
  <c r="BK445" i="3"/>
  <c r="N445" i="3"/>
  <c r="BE445" i="3" s="1"/>
  <c r="BI444" i="3"/>
  <c r="BH444" i="3"/>
  <c r="BG444" i="3"/>
  <c r="BF444" i="3"/>
  <c r="AA444" i="3"/>
  <c r="Y444" i="3"/>
  <c r="W444" i="3"/>
  <c r="BK444" i="3"/>
  <c r="N444" i="3"/>
  <c r="BE444" i="3"/>
  <c r="BI443" i="3"/>
  <c r="BH443" i="3"/>
  <c r="BG443" i="3"/>
  <c r="BF443" i="3"/>
  <c r="AA443" i="3"/>
  <c r="Y443" i="3"/>
  <c r="W443" i="3"/>
  <c r="BK443" i="3"/>
  <c r="N443" i="3"/>
  <c r="BE443" i="3"/>
  <c r="BI442" i="3"/>
  <c r="BH442" i="3"/>
  <c r="BG442" i="3"/>
  <c r="BF442" i="3"/>
  <c r="AA442" i="3"/>
  <c r="Y442" i="3"/>
  <c r="W442" i="3"/>
  <c r="BK442" i="3"/>
  <c r="BK440" i="3" s="1"/>
  <c r="N440" i="3" s="1"/>
  <c r="N97" i="3" s="1"/>
  <c r="N442" i="3"/>
  <c r="BE442" i="3"/>
  <c r="BI441" i="3"/>
  <c r="BH441" i="3"/>
  <c r="BG441" i="3"/>
  <c r="BF441" i="3"/>
  <c r="AA441" i="3"/>
  <c r="AA440" i="3"/>
  <c r="Y441" i="3"/>
  <c r="W441" i="3"/>
  <c r="W440" i="3" s="1"/>
  <c r="BK441" i="3"/>
  <c r="N441" i="3"/>
  <c r="BE441" i="3" s="1"/>
  <c r="BI435" i="3"/>
  <c r="BH435" i="3"/>
  <c r="BG435" i="3"/>
  <c r="BF435" i="3"/>
  <c r="AA435" i="3"/>
  <c r="Y435" i="3"/>
  <c r="W435" i="3"/>
  <c r="BK435" i="3"/>
  <c r="N435" i="3"/>
  <c r="BE435" i="3" s="1"/>
  <c r="BI430" i="3"/>
  <c r="BH430" i="3"/>
  <c r="BG430" i="3"/>
  <c r="BF430" i="3"/>
  <c r="AA430" i="3"/>
  <c r="Y430" i="3"/>
  <c r="W430" i="3"/>
  <c r="BK430" i="3"/>
  <c r="N430" i="3"/>
  <c r="BE430" i="3"/>
  <c r="BI424" i="3"/>
  <c r="BH424" i="3"/>
  <c r="BG424" i="3"/>
  <c r="BF424" i="3"/>
  <c r="AA424" i="3"/>
  <c r="Y424" i="3"/>
  <c r="W424" i="3"/>
  <c r="BK424" i="3"/>
  <c r="N424" i="3"/>
  <c r="BE424" i="3" s="1"/>
  <c r="BI422" i="3"/>
  <c r="BH422" i="3"/>
  <c r="BG422" i="3"/>
  <c r="BF422" i="3"/>
  <c r="AA422" i="3"/>
  <c r="Y422" i="3"/>
  <c r="W422" i="3"/>
  <c r="BK422" i="3"/>
  <c r="N422" i="3"/>
  <c r="BE422" i="3"/>
  <c r="BI417" i="3"/>
  <c r="BH417" i="3"/>
  <c r="BG417" i="3"/>
  <c r="BF417" i="3"/>
  <c r="AA417" i="3"/>
  <c r="Y417" i="3"/>
  <c r="W417" i="3"/>
  <c r="BK417" i="3"/>
  <c r="N417" i="3"/>
  <c r="BE417" i="3" s="1"/>
  <c r="BI412" i="3"/>
  <c r="BH412" i="3"/>
  <c r="BG412" i="3"/>
  <c r="BF412" i="3"/>
  <c r="AA412" i="3"/>
  <c r="Y412" i="3"/>
  <c r="W412" i="3"/>
  <c r="BK412" i="3"/>
  <c r="N412" i="3"/>
  <c r="BE412" i="3"/>
  <c r="BI411" i="3"/>
  <c r="BH411" i="3"/>
  <c r="BG411" i="3"/>
  <c r="BF411" i="3"/>
  <c r="AA411" i="3"/>
  <c r="Y411" i="3"/>
  <c r="W411" i="3"/>
  <c r="BK411" i="3"/>
  <c r="N411" i="3"/>
  <c r="BE411" i="3"/>
  <c r="BI409" i="3"/>
  <c r="BH409" i="3"/>
  <c r="BG409" i="3"/>
  <c r="BF409" i="3"/>
  <c r="AA409" i="3"/>
  <c r="Y409" i="3"/>
  <c r="W409" i="3"/>
  <c r="BK409" i="3"/>
  <c r="N409" i="3"/>
  <c r="BE409" i="3" s="1"/>
  <c r="BI404" i="3"/>
  <c r="BH404" i="3"/>
  <c r="BG404" i="3"/>
  <c r="BF404" i="3"/>
  <c r="AA404" i="3"/>
  <c r="Y404" i="3"/>
  <c r="W404" i="3"/>
  <c r="BK404" i="3"/>
  <c r="N404" i="3"/>
  <c r="BE404" i="3" s="1"/>
  <c r="BI403" i="3"/>
  <c r="BH403" i="3"/>
  <c r="BG403" i="3"/>
  <c r="BF403" i="3"/>
  <c r="AA403" i="3"/>
  <c r="Y403" i="3"/>
  <c r="W403" i="3"/>
  <c r="BK403" i="3"/>
  <c r="N403" i="3"/>
  <c r="BE403" i="3"/>
  <c r="BI400" i="3"/>
  <c r="BH400" i="3"/>
  <c r="BG400" i="3"/>
  <c r="BF400" i="3"/>
  <c r="AA400" i="3"/>
  <c r="Y400" i="3"/>
  <c r="W400" i="3"/>
  <c r="BK400" i="3"/>
  <c r="N400" i="3"/>
  <c r="BE400" i="3"/>
  <c r="BI399" i="3"/>
  <c r="BH399" i="3"/>
  <c r="BG399" i="3"/>
  <c r="BF399" i="3"/>
  <c r="AA399" i="3"/>
  <c r="Y399" i="3"/>
  <c r="W399" i="3"/>
  <c r="BK399" i="3"/>
  <c r="N399" i="3"/>
  <c r="BE399" i="3" s="1"/>
  <c r="BI394" i="3"/>
  <c r="BH394" i="3"/>
  <c r="BG394" i="3"/>
  <c r="BF394" i="3"/>
  <c r="AA394" i="3"/>
  <c r="Y394" i="3"/>
  <c r="W394" i="3"/>
  <c r="BK394" i="3"/>
  <c r="N394" i="3"/>
  <c r="BE394" i="3" s="1"/>
  <c r="BI393" i="3"/>
  <c r="BH393" i="3"/>
  <c r="BG393" i="3"/>
  <c r="BF393" i="3"/>
  <c r="AA393" i="3"/>
  <c r="AA392" i="3"/>
  <c r="Y393" i="3"/>
  <c r="W393" i="3"/>
  <c r="BK393" i="3"/>
  <c r="N393" i="3"/>
  <c r="BE393" i="3" s="1"/>
  <c r="BI387" i="3"/>
  <c r="BH387" i="3"/>
  <c r="BG387" i="3"/>
  <c r="BF387" i="3"/>
  <c r="AA387" i="3"/>
  <c r="Y387" i="3"/>
  <c r="W387" i="3"/>
  <c r="BK387" i="3"/>
  <c r="N387" i="3"/>
  <c r="BE387" i="3"/>
  <c r="BI384" i="3"/>
  <c r="BH384" i="3"/>
  <c r="BG384" i="3"/>
  <c r="BF384" i="3"/>
  <c r="AA384" i="3"/>
  <c r="Y384" i="3"/>
  <c r="W384" i="3"/>
  <c r="BK384" i="3"/>
  <c r="N384" i="3"/>
  <c r="BE384" i="3" s="1"/>
  <c r="BI381" i="3"/>
  <c r="BH381" i="3"/>
  <c r="BG381" i="3"/>
  <c r="BF381" i="3"/>
  <c r="AA381" i="3"/>
  <c r="Y381" i="3"/>
  <c r="W381" i="3"/>
  <c r="BK381" i="3"/>
  <c r="N381" i="3"/>
  <c r="BE381" i="3" s="1"/>
  <c r="BI378" i="3"/>
  <c r="BH378" i="3"/>
  <c r="BG378" i="3"/>
  <c r="BF378" i="3"/>
  <c r="AA378" i="3"/>
  <c r="Y378" i="3"/>
  <c r="W378" i="3"/>
  <c r="BK378" i="3"/>
  <c r="N378" i="3"/>
  <c r="BE378" i="3" s="1"/>
  <c r="BI375" i="3"/>
  <c r="BH375" i="3"/>
  <c r="BG375" i="3"/>
  <c r="BF375" i="3"/>
  <c r="AA375" i="3"/>
  <c r="Y375" i="3"/>
  <c r="W375" i="3"/>
  <c r="BK375" i="3"/>
  <c r="N375" i="3"/>
  <c r="BE375" i="3" s="1"/>
  <c r="BI372" i="3"/>
  <c r="BH372" i="3"/>
  <c r="BG372" i="3"/>
  <c r="BF372" i="3"/>
  <c r="AA372" i="3"/>
  <c r="Y372" i="3"/>
  <c r="W372" i="3"/>
  <c r="BK372" i="3"/>
  <c r="N372" i="3"/>
  <c r="BE372" i="3"/>
  <c r="BI369" i="3"/>
  <c r="BH369" i="3"/>
  <c r="BG369" i="3"/>
  <c r="BF369" i="3"/>
  <c r="AA369" i="3"/>
  <c r="Y369" i="3"/>
  <c r="W369" i="3"/>
  <c r="BK369" i="3"/>
  <c r="N369" i="3"/>
  <c r="BE369" i="3"/>
  <c r="BI366" i="3"/>
  <c r="BH366" i="3"/>
  <c r="BG366" i="3"/>
  <c r="BF366" i="3"/>
  <c r="AA366" i="3"/>
  <c r="Y366" i="3"/>
  <c r="W366" i="3"/>
  <c r="BK366" i="3"/>
  <c r="N366" i="3"/>
  <c r="BE366" i="3" s="1"/>
  <c r="BI363" i="3"/>
  <c r="BH363" i="3"/>
  <c r="BG363" i="3"/>
  <c r="BF363" i="3"/>
  <c r="AA363" i="3"/>
  <c r="Y363" i="3"/>
  <c r="W363" i="3"/>
  <c r="BK363" i="3"/>
  <c r="N363" i="3"/>
  <c r="BE363" i="3"/>
  <c r="BI360" i="3"/>
  <c r="BH360" i="3"/>
  <c r="BG360" i="3"/>
  <c r="BF360" i="3"/>
  <c r="AA360" i="3"/>
  <c r="Y360" i="3"/>
  <c r="W360" i="3"/>
  <c r="BK360" i="3"/>
  <c r="N360" i="3"/>
  <c r="BE360" i="3"/>
  <c r="BI359" i="3"/>
  <c r="BH359" i="3"/>
  <c r="BG359" i="3"/>
  <c r="BF359" i="3"/>
  <c r="AA359" i="3"/>
  <c r="Y359" i="3"/>
  <c r="W359" i="3"/>
  <c r="BK359" i="3"/>
  <c r="N359" i="3"/>
  <c r="BE359" i="3"/>
  <c r="BI354" i="3"/>
  <c r="BH354" i="3"/>
  <c r="BG354" i="3"/>
  <c r="BF354" i="3"/>
  <c r="AA354" i="3"/>
  <c r="Y354" i="3"/>
  <c r="W354" i="3"/>
  <c r="BK354" i="3"/>
  <c r="N354" i="3"/>
  <c r="BE354" i="3" s="1"/>
  <c r="BI353" i="3"/>
  <c r="BH353" i="3"/>
  <c r="BG353" i="3"/>
  <c r="BF353" i="3"/>
  <c r="AA353" i="3"/>
  <c r="AA352" i="3"/>
  <c r="Y353" i="3"/>
  <c r="W353" i="3"/>
  <c r="BK353" i="3"/>
  <c r="N353" i="3"/>
  <c r="BE353" i="3" s="1"/>
  <c r="BI347" i="3"/>
  <c r="BH347" i="3"/>
  <c r="BG347" i="3"/>
  <c r="BF347" i="3"/>
  <c r="AA347" i="3"/>
  <c r="Y347" i="3"/>
  <c r="W347" i="3"/>
  <c r="BK347" i="3"/>
  <c r="N347" i="3"/>
  <c r="BE347" i="3" s="1"/>
  <c r="BI344" i="3"/>
  <c r="BH344" i="3"/>
  <c r="BG344" i="3"/>
  <c r="BF344" i="3"/>
  <c r="AA344" i="3"/>
  <c r="Y344" i="3"/>
  <c r="W344" i="3"/>
  <c r="BK344" i="3"/>
  <c r="N344" i="3"/>
  <c r="BE344" i="3" s="1"/>
  <c r="BI338" i="3"/>
  <c r="BH338" i="3"/>
  <c r="BG338" i="3"/>
  <c r="BF338" i="3"/>
  <c r="AA338" i="3"/>
  <c r="Y338" i="3"/>
  <c r="W338" i="3"/>
  <c r="BK338" i="3"/>
  <c r="N338" i="3"/>
  <c r="BE338" i="3"/>
  <c r="BI337" i="3"/>
  <c r="BH337" i="3"/>
  <c r="BG337" i="3"/>
  <c r="BF337" i="3"/>
  <c r="AA337" i="3"/>
  <c r="Y337" i="3"/>
  <c r="W337" i="3"/>
  <c r="BK337" i="3"/>
  <c r="N337" i="3"/>
  <c r="BE337" i="3" s="1"/>
  <c r="BI334" i="3"/>
  <c r="BH334" i="3"/>
  <c r="BG334" i="3"/>
  <c r="BF334" i="3"/>
  <c r="AA334" i="3"/>
  <c r="Y334" i="3"/>
  <c r="W334" i="3"/>
  <c r="BK334" i="3"/>
  <c r="N334" i="3"/>
  <c r="BE334" i="3"/>
  <c r="BI328" i="3"/>
  <c r="BH328" i="3"/>
  <c r="BG328" i="3"/>
  <c r="BF328" i="3"/>
  <c r="AA328" i="3"/>
  <c r="Y328" i="3"/>
  <c r="W328" i="3"/>
  <c r="BK328" i="3"/>
  <c r="N328" i="3"/>
  <c r="BE328" i="3" s="1"/>
  <c r="BI327" i="3"/>
  <c r="BH327" i="3"/>
  <c r="BG327" i="3"/>
  <c r="BF327" i="3"/>
  <c r="AA327" i="3"/>
  <c r="Y327" i="3"/>
  <c r="W327" i="3"/>
  <c r="BK327" i="3"/>
  <c r="N327" i="3"/>
  <c r="BE327" i="3"/>
  <c r="BI324" i="3"/>
  <c r="BH324" i="3"/>
  <c r="BG324" i="3"/>
  <c r="BF324" i="3"/>
  <c r="AA324" i="3"/>
  <c r="Y324" i="3"/>
  <c r="W324" i="3"/>
  <c r="BK324" i="3"/>
  <c r="N324" i="3"/>
  <c r="BE324" i="3" s="1"/>
  <c r="BI323" i="3"/>
  <c r="BH323" i="3"/>
  <c r="BG323" i="3"/>
  <c r="BF323" i="3"/>
  <c r="AA323" i="3"/>
  <c r="Y323" i="3"/>
  <c r="W323" i="3"/>
  <c r="BK323" i="3"/>
  <c r="N323" i="3"/>
  <c r="BE323" i="3"/>
  <c r="BI317" i="3"/>
  <c r="BH317" i="3"/>
  <c r="BG317" i="3"/>
  <c r="BF317" i="3"/>
  <c r="AA317" i="3"/>
  <c r="Y317" i="3"/>
  <c r="W317" i="3"/>
  <c r="BK317" i="3"/>
  <c r="N317" i="3"/>
  <c r="BE317" i="3"/>
  <c r="BI315" i="3"/>
  <c r="BH315" i="3"/>
  <c r="BG315" i="3"/>
  <c r="BF315" i="3"/>
  <c r="AA315" i="3"/>
  <c r="Y315" i="3"/>
  <c r="W315" i="3"/>
  <c r="BK315" i="3"/>
  <c r="N315" i="3"/>
  <c r="BE315" i="3"/>
  <c r="BI314" i="3"/>
  <c r="BH314" i="3"/>
  <c r="BG314" i="3"/>
  <c r="BF314" i="3"/>
  <c r="AA314" i="3"/>
  <c r="Y314" i="3"/>
  <c r="W314" i="3"/>
  <c r="BK314" i="3"/>
  <c r="N314" i="3"/>
  <c r="BE314" i="3" s="1"/>
  <c r="BI308" i="3"/>
  <c r="BH308" i="3"/>
  <c r="BG308" i="3"/>
  <c r="BF308" i="3"/>
  <c r="AA308" i="3"/>
  <c r="Y308" i="3"/>
  <c r="W308" i="3"/>
  <c r="BK308" i="3"/>
  <c r="N308" i="3"/>
  <c r="BE308" i="3"/>
  <c r="BI300" i="3"/>
  <c r="BH300" i="3"/>
  <c r="BG300" i="3"/>
  <c r="BF300" i="3"/>
  <c r="AA300" i="3"/>
  <c r="Y300" i="3"/>
  <c r="W300" i="3"/>
  <c r="BK300" i="3"/>
  <c r="N300" i="3"/>
  <c r="BE300" i="3" s="1"/>
  <c r="BI291" i="3"/>
  <c r="BH291" i="3"/>
  <c r="BG291" i="3"/>
  <c r="BF291" i="3"/>
  <c r="AA291" i="3"/>
  <c r="Y291" i="3"/>
  <c r="W291" i="3"/>
  <c r="BK291" i="3"/>
  <c r="N291" i="3"/>
  <c r="BE291" i="3" s="1"/>
  <c r="BI282" i="3"/>
  <c r="BH282" i="3"/>
  <c r="BG282" i="3"/>
  <c r="BF282" i="3"/>
  <c r="AA282" i="3"/>
  <c r="Y282" i="3"/>
  <c r="W282" i="3"/>
  <c r="BK282" i="3"/>
  <c r="N282" i="3"/>
  <c r="BE282" i="3" s="1"/>
  <c r="BI280" i="3"/>
  <c r="BH280" i="3"/>
  <c r="BG280" i="3"/>
  <c r="BF280" i="3"/>
  <c r="AA280" i="3"/>
  <c r="Y280" i="3"/>
  <c r="W280" i="3"/>
  <c r="BK280" i="3"/>
  <c r="N280" i="3"/>
  <c r="BE280" i="3"/>
  <c r="BI278" i="3"/>
  <c r="BH278" i="3"/>
  <c r="BG278" i="3"/>
  <c r="BF278" i="3"/>
  <c r="AA278" i="3"/>
  <c r="AA277" i="3" s="1"/>
  <c r="Y278" i="3"/>
  <c r="W278" i="3"/>
  <c r="W277" i="3" s="1"/>
  <c r="BK278" i="3"/>
  <c r="N278" i="3"/>
  <c r="BE278" i="3"/>
  <c r="BI272" i="3"/>
  <c r="BH272" i="3"/>
  <c r="BG272" i="3"/>
  <c r="BF272" i="3"/>
  <c r="AA272" i="3"/>
  <c r="AA271" i="3" s="1"/>
  <c r="Y272" i="3"/>
  <c r="Y271" i="3"/>
  <c r="W272" i="3"/>
  <c r="W271" i="3"/>
  <c r="BK272" i="3"/>
  <c r="BK271" i="3" s="1"/>
  <c r="N271" i="3" s="1"/>
  <c r="N93" i="3" s="1"/>
  <c r="N272" i="3"/>
  <c r="BE272" i="3"/>
  <c r="BI265" i="3"/>
  <c r="BH265" i="3"/>
  <c r="BG265" i="3"/>
  <c r="BF265" i="3"/>
  <c r="AA265" i="3"/>
  <c r="AA264" i="3" s="1"/>
  <c r="Y265" i="3"/>
  <c r="Y264" i="3"/>
  <c r="W265" i="3"/>
  <c r="W264" i="3" s="1"/>
  <c r="BK265" i="3"/>
  <c r="BK264" i="3"/>
  <c r="N264" i="3" s="1"/>
  <c r="N92" i="3" s="1"/>
  <c r="N265" i="3"/>
  <c r="BE265" i="3" s="1"/>
  <c r="BI259" i="3"/>
  <c r="BH259" i="3"/>
  <c r="BG259" i="3"/>
  <c r="BF259" i="3"/>
  <c r="AA259" i="3"/>
  <c r="Y259" i="3"/>
  <c r="W259" i="3"/>
  <c r="BK259" i="3"/>
  <c r="N259" i="3"/>
  <c r="BE259" i="3" s="1"/>
  <c r="BI258" i="3"/>
  <c r="BH258" i="3"/>
  <c r="BG258" i="3"/>
  <c r="BF258" i="3"/>
  <c r="AA258" i="3"/>
  <c r="Y258" i="3"/>
  <c r="W258" i="3"/>
  <c r="BK258" i="3"/>
  <c r="BK255" i="3" s="1"/>
  <c r="N255" i="3" s="1"/>
  <c r="N91" i="3" s="1"/>
  <c r="N258" i="3"/>
  <c r="BE258" i="3" s="1"/>
  <c r="BI256" i="3"/>
  <c r="BH256" i="3"/>
  <c r="BG256" i="3"/>
  <c r="BF256" i="3"/>
  <c r="AA256" i="3"/>
  <c r="AA255" i="3" s="1"/>
  <c r="Y256" i="3"/>
  <c r="Y255" i="3"/>
  <c r="W256" i="3"/>
  <c r="BK256" i="3"/>
  <c r="N256" i="3"/>
  <c r="BE256" i="3" s="1"/>
  <c r="BI254" i="3"/>
  <c r="BH254" i="3"/>
  <c r="BG254" i="3"/>
  <c r="BF254" i="3"/>
  <c r="AA254" i="3"/>
  <c r="Y254" i="3"/>
  <c r="W254" i="3"/>
  <c r="BK254" i="3"/>
  <c r="N254" i="3"/>
  <c r="BE254" i="3" s="1"/>
  <c r="BI253" i="3"/>
  <c r="BH253" i="3"/>
  <c r="BG253" i="3"/>
  <c r="BF253" i="3"/>
  <c r="AA253" i="3"/>
  <c r="Y253" i="3"/>
  <c r="W253" i="3"/>
  <c r="BK253" i="3"/>
  <c r="N253" i="3"/>
  <c r="BE253" i="3" s="1"/>
  <c r="BI251" i="3"/>
  <c r="BH251" i="3"/>
  <c r="BG251" i="3"/>
  <c r="BF251" i="3"/>
  <c r="AA251" i="3"/>
  <c r="Y251" i="3"/>
  <c r="W251" i="3"/>
  <c r="BK251" i="3"/>
  <c r="N251" i="3"/>
  <c r="BE251" i="3"/>
  <c r="BI246" i="3"/>
  <c r="BH246" i="3"/>
  <c r="BG246" i="3"/>
  <c r="BF246" i="3"/>
  <c r="AA246" i="3"/>
  <c r="Y246" i="3"/>
  <c r="W246" i="3"/>
  <c r="BK246" i="3"/>
  <c r="N246" i="3"/>
  <c r="BE246" i="3"/>
  <c r="BI245" i="3"/>
  <c r="BH245" i="3"/>
  <c r="BG245" i="3"/>
  <c r="BF245" i="3"/>
  <c r="AA245" i="3"/>
  <c r="Y245" i="3"/>
  <c r="W245" i="3"/>
  <c r="BK245" i="3"/>
  <c r="N245" i="3"/>
  <c r="BE245" i="3" s="1"/>
  <c r="BI243" i="3"/>
  <c r="BH243" i="3"/>
  <c r="BG243" i="3"/>
  <c r="BF243" i="3"/>
  <c r="AA243" i="3"/>
  <c r="Y243" i="3"/>
  <c r="W243" i="3"/>
  <c r="BK243" i="3"/>
  <c r="N243" i="3"/>
  <c r="BE243" i="3"/>
  <c r="BI236" i="3"/>
  <c r="BH236" i="3"/>
  <c r="BG236" i="3"/>
  <c r="BF236" i="3"/>
  <c r="AA236" i="3"/>
  <c r="Y236" i="3"/>
  <c r="W236" i="3"/>
  <c r="BK236" i="3"/>
  <c r="N236" i="3"/>
  <c r="BE236" i="3" s="1"/>
  <c r="BI230" i="3"/>
  <c r="BH230" i="3"/>
  <c r="BG230" i="3"/>
  <c r="BF230" i="3"/>
  <c r="AA230" i="3"/>
  <c r="Y230" i="3"/>
  <c r="W230" i="3"/>
  <c r="BK230" i="3"/>
  <c r="N230" i="3"/>
  <c r="BE230" i="3"/>
  <c r="BI228" i="3"/>
  <c r="BH228" i="3"/>
  <c r="BG228" i="3"/>
  <c r="BF228" i="3"/>
  <c r="AA228" i="3"/>
  <c r="Y228" i="3"/>
  <c r="W228" i="3"/>
  <c r="BK228" i="3"/>
  <c r="N228" i="3"/>
  <c r="BE228" i="3" s="1"/>
  <c r="BI223" i="3"/>
  <c r="BH223" i="3"/>
  <c r="BG223" i="3"/>
  <c r="BF223" i="3"/>
  <c r="AA223" i="3"/>
  <c r="Y223" i="3"/>
  <c r="W223" i="3"/>
  <c r="BK223" i="3"/>
  <c r="N223" i="3"/>
  <c r="BE223" i="3"/>
  <c r="BI221" i="3"/>
  <c r="BH221" i="3"/>
  <c r="BG221" i="3"/>
  <c r="BF221" i="3"/>
  <c r="AA221" i="3"/>
  <c r="Y221" i="3"/>
  <c r="W221" i="3"/>
  <c r="BK221" i="3"/>
  <c r="N221" i="3"/>
  <c r="BE221" i="3" s="1"/>
  <c r="BI219" i="3"/>
  <c r="BH219" i="3"/>
  <c r="BG219" i="3"/>
  <c r="BF219" i="3"/>
  <c r="AA219" i="3"/>
  <c r="Y219" i="3"/>
  <c r="W219" i="3"/>
  <c r="BK219" i="3"/>
  <c r="N219" i="3"/>
  <c r="BE219" i="3" s="1"/>
  <c r="BI218" i="3"/>
  <c r="BH218" i="3"/>
  <c r="BG218" i="3"/>
  <c r="BF218" i="3"/>
  <c r="AA218" i="3"/>
  <c r="Y218" i="3"/>
  <c r="W218" i="3"/>
  <c r="BK218" i="3"/>
  <c r="N218" i="3"/>
  <c r="BE218" i="3" s="1"/>
  <c r="BI214" i="3"/>
  <c r="BH214" i="3"/>
  <c r="BG214" i="3"/>
  <c r="BF214" i="3"/>
  <c r="AA214" i="3"/>
  <c r="Y214" i="3"/>
  <c r="W214" i="3"/>
  <c r="BK214" i="3"/>
  <c r="N214" i="3"/>
  <c r="BE214" i="3"/>
  <c r="BI213" i="3"/>
  <c r="BH213" i="3"/>
  <c r="BG213" i="3"/>
  <c r="BF213" i="3"/>
  <c r="AA213" i="3"/>
  <c r="Y213" i="3"/>
  <c r="W213" i="3"/>
  <c r="BK213" i="3"/>
  <c r="N213" i="3"/>
  <c r="BE213" i="3"/>
  <c r="BI208" i="3"/>
  <c r="BH208" i="3"/>
  <c r="BG208" i="3"/>
  <c r="BF208" i="3"/>
  <c r="AA208" i="3"/>
  <c r="Y208" i="3"/>
  <c r="W208" i="3"/>
  <c r="BK208" i="3"/>
  <c r="N208" i="3"/>
  <c r="BE208" i="3"/>
  <c r="BI207" i="3"/>
  <c r="BH207" i="3"/>
  <c r="BG207" i="3"/>
  <c r="BF207" i="3"/>
  <c r="AA207" i="3"/>
  <c r="Y207" i="3"/>
  <c r="W207" i="3"/>
  <c r="BK207" i="3"/>
  <c r="N207" i="3"/>
  <c r="BE207" i="3" s="1"/>
  <c r="BI202" i="3"/>
  <c r="BH202" i="3"/>
  <c r="BG202" i="3"/>
  <c r="BF202" i="3"/>
  <c r="AA202" i="3"/>
  <c r="Y202" i="3"/>
  <c r="W202" i="3"/>
  <c r="BK202" i="3"/>
  <c r="N202" i="3"/>
  <c r="BE202" i="3"/>
  <c r="BI201" i="3"/>
  <c r="BH201" i="3"/>
  <c r="BG201" i="3"/>
  <c r="BF201" i="3"/>
  <c r="AA201" i="3"/>
  <c r="Y201" i="3"/>
  <c r="W201" i="3"/>
  <c r="BK201" i="3"/>
  <c r="N201" i="3"/>
  <c r="BE201" i="3" s="1"/>
  <c r="BI196" i="3"/>
  <c r="BH196" i="3"/>
  <c r="BG196" i="3"/>
  <c r="BF196" i="3"/>
  <c r="AA196" i="3"/>
  <c r="Y196" i="3"/>
  <c r="W196" i="3"/>
  <c r="BK196" i="3"/>
  <c r="N196" i="3"/>
  <c r="BE196" i="3" s="1"/>
  <c r="BI195" i="3"/>
  <c r="BH195" i="3"/>
  <c r="BG195" i="3"/>
  <c r="BF195" i="3"/>
  <c r="AA195" i="3"/>
  <c r="Y195" i="3"/>
  <c r="W195" i="3"/>
  <c r="BK195" i="3"/>
  <c r="N195" i="3"/>
  <c r="BE195" i="3" s="1"/>
  <c r="BI194" i="3"/>
  <c r="BH194" i="3"/>
  <c r="BG194" i="3"/>
  <c r="BF194" i="3"/>
  <c r="AA194" i="3"/>
  <c r="Y194" i="3"/>
  <c r="W194" i="3"/>
  <c r="BK194" i="3"/>
  <c r="N194" i="3"/>
  <c r="BE194" i="3" s="1"/>
  <c r="BI187" i="3"/>
  <c r="BH187" i="3"/>
  <c r="BG187" i="3"/>
  <c r="BF187" i="3"/>
  <c r="AA187" i="3"/>
  <c r="Y187" i="3"/>
  <c r="W187" i="3"/>
  <c r="BK187" i="3"/>
  <c r="N187" i="3"/>
  <c r="BE187" i="3"/>
  <c r="BI180" i="3"/>
  <c r="BH180" i="3"/>
  <c r="BG180" i="3"/>
  <c r="BF180" i="3"/>
  <c r="AA180" i="3"/>
  <c r="Y180" i="3"/>
  <c r="W180" i="3"/>
  <c r="BK180" i="3"/>
  <c r="N180" i="3"/>
  <c r="BE180" i="3"/>
  <c r="BI175" i="3"/>
  <c r="BH175" i="3"/>
  <c r="BG175" i="3"/>
  <c r="BF175" i="3"/>
  <c r="AA175" i="3"/>
  <c r="Y175" i="3"/>
  <c r="W175" i="3"/>
  <c r="BK175" i="3"/>
  <c r="N175" i="3"/>
  <c r="BE175" i="3" s="1"/>
  <c r="BI170" i="3"/>
  <c r="BH170" i="3"/>
  <c r="BG170" i="3"/>
  <c r="BF170" i="3"/>
  <c r="AA170" i="3"/>
  <c r="Y170" i="3"/>
  <c r="W170" i="3"/>
  <c r="BK170" i="3"/>
  <c r="N170" i="3"/>
  <c r="BE170" i="3"/>
  <c r="BI165" i="3"/>
  <c r="BH165" i="3"/>
  <c r="BG165" i="3"/>
  <c r="BF165" i="3"/>
  <c r="AA165" i="3"/>
  <c r="Y165" i="3"/>
  <c r="W165" i="3"/>
  <c r="BK165" i="3"/>
  <c r="N165" i="3"/>
  <c r="BE165" i="3" s="1"/>
  <c r="BI160" i="3"/>
  <c r="BH160" i="3"/>
  <c r="BG160" i="3"/>
  <c r="BF160" i="3"/>
  <c r="AA160" i="3"/>
  <c r="Y160" i="3"/>
  <c r="W160" i="3"/>
  <c r="BK160" i="3"/>
  <c r="N160" i="3"/>
  <c r="BE160" i="3"/>
  <c r="BI155" i="3"/>
  <c r="BH155" i="3"/>
  <c r="BG155" i="3"/>
  <c r="BF155" i="3"/>
  <c r="AA155" i="3"/>
  <c r="Y155" i="3"/>
  <c r="W155" i="3"/>
  <c r="BK155" i="3"/>
  <c r="N155" i="3"/>
  <c r="BE155" i="3" s="1"/>
  <c r="BI146" i="3"/>
  <c r="BH146" i="3"/>
  <c r="BG146" i="3"/>
  <c r="BF146" i="3"/>
  <c r="AA146" i="3"/>
  <c r="Y146" i="3"/>
  <c r="W146" i="3"/>
  <c r="BK146" i="3"/>
  <c r="N146" i="3"/>
  <c r="BE146" i="3"/>
  <c r="BI135" i="3"/>
  <c r="BH135" i="3"/>
  <c r="BG135" i="3"/>
  <c r="BF135" i="3"/>
  <c r="AA135" i="3"/>
  <c r="Y135" i="3"/>
  <c r="W135" i="3"/>
  <c r="BK135" i="3"/>
  <c r="N135" i="3"/>
  <c r="BE135" i="3"/>
  <c r="BI129" i="3"/>
  <c r="BH129" i="3"/>
  <c r="BG129" i="3"/>
  <c r="BF129" i="3"/>
  <c r="AA129" i="3"/>
  <c r="Y129" i="3"/>
  <c r="W129" i="3"/>
  <c r="BK129" i="3"/>
  <c r="N129" i="3"/>
  <c r="BE129" i="3"/>
  <c r="BI123" i="3"/>
  <c r="BH123" i="3"/>
  <c r="BG123" i="3"/>
  <c r="BF123" i="3"/>
  <c r="AA123" i="3"/>
  <c r="Y123" i="3"/>
  <c r="Y121" i="3" s="1"/>
  <c r="W123" i="3"/>
  <c r="BK123" i="3"/>
  <c r="N123" i="3"/>
  <c r="BE123" i="3" s="1"/>
  <c r="BI122" i="3"/>
  <c r="BH122" i="3"/>
  <c r="BG122" i="3"/>
  <c r="BF122" i="3"/>
  <c r="AA122" i="3"/>
  <c r="Y122" i="3"/>
  <c r="W122" i="3"/>
  <c r="BK122" i="3"/>
  <c r="N122" i="3"/>
  <c r="BE122" i="3" s="1"/>
  <c r="M116" i="3"/>
  <c r="M115" i="3"/>
  <c r="F115" i="3"/>
  <c r="F113" i="3"/>
  <c r="F111" i="3"/>
  <c r="M28" i="3"/>
  <c r="AS89" i="1"/>
  <c r="M84" i="3"/>
  <c r="M83" i="3"/>
  <c r="F83" i="3"/>
  <c r="F81" i="3"/>
  <c r="F79" i="3"/>
  <c r="O15" i="3"/>
  <c r="E15" i="3"/>
  <c r="O14" i="3"/>
  <c r="O9" i="3"/>
  <c r="M113" i="3"/>
  <c r="M81" i="3"/>
  <c r="F6" i="3"/>
  <c r="F110" i="3"/>
  <c r="F78" i="3"/>
  <c r="AY88" i="1"/>
  <c r="AX88" i="1"/>
  <c r="BI194" i="2"/>
  <c r="BH194" i="2"/>
  <c r="BG194" i="2"/>
  <c r="BF194" i="2"/>
  <c r="AA194" i="2"/>
  <c r="Y194" i="2"/>
  <c r="W194" i="2"/>
  <c r="BK194" i="2"/>
  <c r="N194" i="2"/>
  <c r="BE194" i="2"/>
  <c r="BI188" i="2"/>
  <c r="BH188" i="2"/>
  <c r="BG188" i="2"/>
  <c r="BF188" i="2"/>
  <c r="AA188" i="2"/>
  <c r="Y188" i="2"/>
  <c r="W188" i="2"/>
  <c r="BK188" i="2"/>
  <c r="N188" i="2"/>
  <c r="BE188" i="2" s="1"/>
  <c r="BI183" i="2"/>
  <c r="BH183" i="2"/>
  <c r="BG183" i="2"/>
  <c r="BF183" i="2"/>
  <c r="AA183" i="2"/>
  <c r="Y183" i="2"/>
  <c r="Y163" i="2" s="1"/>
  <c r="Y112" i="2" s="1"/>
  <c r="Y111" i="2" s="1"/>
  <c r="W183" i="2"/>
  <c r="BK183" i="2"/>
  <c r="N183" i="2"/>
  <c r="BE183" i="2" s="1"/>
  <c r="BI176" i="2"/>
  <c r="BH176" i="2"/>
  <c r="BG176" i="2"/>
  <c r="BF176" i="2"/>
  <c r="AA176" i="2"/>
  <c r="Y176" i="2"/>
  <c r="W176" i="2"/>
  <c r="BK176" i="2"/>
  <c r="N176" i="2"/>
  <c r="BE176" i="2" s="1"/>
  <c r="BI171" i="2"/>
  <c r="BH171" i="2"/>
  <c r="BG171" i="2"/>
  <c r="BF171" i="2"/>
  <c r="AA171" i="2"/>
  <c r="Y171" i="2"/>
  <c r="W171" i="2"/>
  <c r="BK171" i="2"/>
  <c r="N171" i="2"/>
  <c r="BE171" i="2"/>
  <c r="BI164" i="2"/>
  <c r="BH164" i="2"/>
  <c r="BG164" i="2"/>
  <c r="BF164" i="2"/>
  <c r="AA164" i="2"/>
  <c r="Y164" i="2"/>
  <c r="W164" i="2"/>
  <c r="W163" i="2" s="1"/>
  <c r="BK164" i="2"/>
  <c r="N164" i="2"/>
  <c r="BE164" i="2"/>
  <c r="BI153" i="2"/>
  <c r="BH153" i="2"/>
  <c r="BG153" i="2"/>
  <c r="BF153" i="2"/>
  <c r="AA153" i="2"/>
  <c r="Y153" i="2"/>
  <c r="W153" i="2"/>
  <c r="BK153" i="2"/>
  <c r="N153" i="2"/>
  <c r="BE153" i="2" s="1"/>
  <c r="BI148" i="2"/>
  <c r="BH148" i="2"/>
  <c r="BG148" i="2"/>
  <c r="BF148" i="2"/>
  <c r="AA148" i="2"/>
  <c r="Y148" i="2"/>
  <c r="W148" i="2"/>
  <c r="BK148" i="2"/>
  <c r="N148" i="2"/>
  <c r="BE148" i="2" s="1"/>
  <c r="BI145" i="2"/>
  <c r="BH145" i="2"/>
  <c r="BG145" i="2"/>
  <c r="BF145" i="2"/>
  <c r="AA145" i="2"/>
  <c r="Y145" i="2"/>
  <c r="W145" i="2"/>
  <c r="BK145" i="2"/>
  <c r="N145" i="2"/>
  <c r="BE145" i="2" s="1"/>
  <c r="BI139" i="2"/>
  <c r="BH139" i="2"/>
  <c r="BG139" i="2"/>
  <c r="BF139" i="2"/>
  <c r="AA139" i="2"/>
  <c r="Y139" i="2"/>
  <c r="W139" i="2"/>
  <c r="BK139" i="2"/>
  <c r="N139" i="2"/>
  <c r="BE139" i="2"/>
  <c r="BI135" i="2"/>
  <c r="BH135" i="2"/>
  <c r="BG135" i="2"/>
  <c r="BF135" i="2"/>
  <c r="AA135" i="2"/>
  <c r="Y135" i="2"/>
  <c r="W135" i="2"/>
  <c r="BK135" i="2"/>
  <c r="N135" i="2"/>
  <c r="BE135" i="2" s="1"/>
  <c r="BI130" i="2"/>
  <c r="BH130" i="2"/>
  <c r="BG130" i="2"/>
  <c r="BF130" i="2"/>
  <c r="AA130" i="2"/>
  <c r="Y130" i="2"/>
  <c r="W130" i="2"/>
  <c r="BK130" i="2"/>
  <c r="N130" i="2"/>
  <c r="BE130" i="2" s="1"/>
  <c r="BI126" i="2"/>
  <c r="BH126" i="2"/>
  <c r="BG126" i="2"/>
  <c r="BF126" i="2"/>
  <c r="AA126" i="2"/>
  <c r="Y126" i="2"/>
  <c r="W126" i="2"/>
  <c r="BK126" i="2"/>
  <c r="N126" i="2"/>
  <c r="BE126" i="2" s="1"/>
  <c r="BI118" i="2"/>
  <c r="BH118" i="2"/>
  <c r="BG118" i="2"/>
  <c r="BF118" i="2"/>
  <c r="AA118" i="2"/>
  <c r="Y118" i="2"/>
  <c r="W118" i="2"/>
  <c r="BK118" i="2"/>
  <c r="N118" i="2"/>
  <c r="BE118" i="2" s="1"/>
  <c r="BI113" i="2"/>
  <c r="BH113" i="2"/>
  <c r="BG113" i="2"/>
  <c r="BF113" i="2"/>
  <c r="AA113" i="2"/>
  <c r="Y113" i="2"/>
  <c r="W113" i="2"/>
  <c r="BK113" i="2"/>
  <c r="N113" i="2"/>
  <c r="BE113" i="2"/>
  <c r="M108" i="2"/>
  <c r="M107" i="2"/>
  <c r="F107" i="2"/>
  <c r="F105" i="2"/>
  <c r="F103" i="2"/>
  <c r="M28" i="2"/>
  <c r="AS88" i="1" s="1"/>
  <c r="M84" i="2"/>
  <c r="M83" i="2"/>
  <c r="F83" i="2"/>
  <c r="F81" i="2"/>
  <c r="F79" i="2"/>
  <c r="O15" i="2"/>
  <c r="E15" i="2"/>
  <c r="F84" i="2" s="1"/>
  <c r="F108" i="2"/>
  <c r="O14" i="2"/>
  <c r="O9" i="2"/>
  <c r="M105" i="2" s="1"/>
  <c r="M81" i="2"/>
  <c r="F6" i="2"/>
  <c r="F102" i="2"/>
  <c r="F78" i="2"/>
  <c r="AK27" i="1"/>
  <c r="AM83" i="1"/>
  <c r="L83" i="1"/>
  <c r="AM82" i="1"/>
  <c r="L82" i="1"/>
  <c r="AM80" i="1"/>
  <c r="L80" i="1"/>
  <c r="L78" i="1"/>
  <c r="L77" i="1"/>
  <c r="W359" i="14" l="1"/>
  <c r="AA421" i="12"/>
  <c r="W421" i="12"/>
  <c r="AA397" i="11"/>
  <c r="Y366" i="10"/>
  <c r="W362" i="7"/>
  <c r="W121" i="6"/>
  <c r="W120" i="6" s="1"/>
  <c r="AU92" i="1" s="1"/>
  <c r="Y339" i="15"/>
  <c r="BK211" i="18"/>
  <c r="N211" i="18" s="1"/>
  <c r="N92" i="18" s="1"/>
  <c r="H33" i="18"/>
  <c r="BA104" i="1" s="1"/>
  <c r="BK119" i="18"/>
  <c r="BK329" i="17"/>
  <c r="N329" i="17" s="1"/>
  <c r="N94" i="17" s="1"/>
  <c r="BK370" i="16"/>
  <c r="N370" i="16" s="1"/>
  <c r="N96" i="16" s="1"/>
  <c r="BK249" i="16"/>
  <c r="N249" i="16" s="1"/>
  <c r="N91" i="16" s="1"/>
  <c r="BK389" i="15"/>
  <c r="N389" i="15" s="1"/>
  <c r="N97" i="15" s="1"/>
  <c r="BK339" i="15"/>
  <c r="N339" i="15" s="1"/>
  <c r="N96" i="15" s="1"/>
  <c r="BK242" i="15"/>
  <c r="N242" i="15" s="1"/>
  <c r="N91" i="15" s="1"/>
  <c r="H35" i="15"/>
  <c r="BC101" i="1" s="1"/>
  <c r="BK396" i="14"/>
  <c r="N396" i="14" s="1"/>
  <c r="N97" i="14" s="1"/>
  <c r="BK325" i="14"/>
  <c r="N325" i="14" s="1"/>
  <c r="N95" i="14" s="1"/>
  <c r="BK272" i="14"/>
  <c r="N272" i="14" s="1"/>
  <c r="N94" i="14" s="1"/>
  <c r="BK250" i="14"/>
  <c r="N250" i="14" s="1"/>
  <c r="N91" i="14" s="1"/>
  <c r="H34" i="14"/>
  <c r="BB100" i="1" s="1"/>
  <c r="BK121" i="14"/>
  <c r="N121" i="14" s="1"/>
  <c r="N90" i="14" s="1"/>
  <c r="BK403" i="13"/>
  <c r="N403" i="13" s="1"/>
  <c r="N97" i="13" s="1"/>
  <c r="BK360" i="13"/>
  <c r="N360" i="13" s="1"/>
  <c r="N96" i="13" s="1"/>
  <c r="H34" i="13"/>
  <c r="BB99" i="1" s="1"/>
  <c r="H35" i="13"/>
  <c r="BC99" i="1" s="1"/>
  <c r="BK470" i="12"/>
  <c r="N470" i="12" s="1"/>
  <c r="N97" i="12" s="1"/>
  <c r="BK421" i="12"/>
  <c r="N421" i="12" s="1"/>
  <c r="N96" i="12" s="1"/>
  <c r="BK304" i="12"/>
  <c r="N304" i="12" s="1"/>
  <c r="N94" i="12" s="1"/>
  <c r="BK430" i="11"/>
  <c r="N430" i="11" s="1"/>
  <c r="N97" i="11" s="1"/>
  <c r="BK291" i="11"/>
  <c r="N291" i="11" s="1"/>
  <c r="N94" i="11" s="1"/>
  <c r="BK269" i="11"/>
  <c r="N269" i="11" s="1"/>
  <c r="N91" i="11" s="1"/>
  <c r="BK366" i="10"/>
  <c r="N366" i="10" s="1"/>
  <c r="N96" i="10" s="1"/>
  <c r="BK270" i="10"/>
  <c r="N270" i="10" s="1"/>
  <c r="N94" i="10" s="1"/>
  <c r="BK121" i="10"/>
  <c r="H34" i="10"/>
  <c r="BB96" i="1" s="1"/>
  <c r="BK424" i="9"/>
  <c r="N424" i="9" s="1"/>
  <c r="N97" i="9" s="1"/>
  <c r="BK269" i="9"/>
  <c r="N269" i="9" s="1"/>
  <c r="N94" i="9" s="1"/>
  <c r="BK121" i="9"/>
  <c r="H35" i="9"/>
  <c r="BC95" i="1" s="1"/>
  <c r="BK455" i="8"/>
  <c r="N455" i="8" s="1"/>
  <c r="N97" i="8" s="1"/>
  <c r="BK408" i="8"/>
  <c r="N408" i="8" s="1"/>
  <c r="N96" i="8" s="1"/>
  <c r="BK263" i="8"/>
  <c r="N263" i="8" s="1"/>
  <c r="N91" i="8" s="1"/>
  <c r="H36" i="8"/>
  <c r="BD94" i="1" s="1"/>
  <c r="H34" i="8"/>
  <c r="BB94" i="1" s="1"/>
  <c r="BK406" i="7"/>
  <c r="N406" i="7" s="1"/>
  <c r="N97" i="7" s="1"/>
  <c r="BK362" i="7"/>
  <c r="N362" i="7" s="1"/>
  <c r="N96" i="7" s="1"/>
  <c r="BK325" i="7"/>
  <c r="N325" i="7" s="1"/>
  <c r="N95" i="7" s="1"/>
  <c r="BK267" i="7"/>
  <c r="N267" i="7" s="1"/>
  <c r="N94" i="7" s="1"/>
  <c r="H33" i="7"/>
  <c r="BA93" i="1" s="1"/>
  <c r="BK121" i="7"/>
  <c r="BK120" i="7" s="1"/>
  <c r="BK473" i="6"/>
  <c r="N473" i="6" s="1"/>
  <c r="N98" i="6" s="1"/>
  <c r="BK422" i="6"/>
  <c r="N422" i="6" s="1"/>
  <c r="N97" i="6" s="1"/>
  <c r="M32" i="6"/>
  <c r="AV92" i="1" s="1"/>
  <c r="H34" i="6"/>
  <c r="BB92" i="1" s="1"/>
  <c r="BK278" i="5"/>
  <c r="N278" i="5" s="1"/>
  <c r="N94" i="5" s="1"/>
  <c r="BK398" i="4"/>
  <c r="N398" i="4" s="1"/>
  <c r="N97" i="4" s="1"/>
  <c r="BK361" i="4"/>
  <c r="N361" i="4" s="1"/>
  <c r="N96" i="4" s="1"/>
  <c r="BK324" i="4"/>
  <c r="N324" i="4" s="1"/>
  <c r="N95" i="4" s="1"/>
  <c r="BK266" i="4"/>
  <c r="N266" i="4" s="1"/>
  <c r="N94" i="4" s="1"/>
  <c r="BK244" i="4"/>
  <c r="N244" i="4" s="1"/>
  <c r="N91" i="4" s="1"/>
  <c r="M32" i="4"/>
  <c r="AV90" i="1" s="1"/>
  <c r="BK392" i="3"/>
  <c r="N392" i="3" s="1"/>
  <c r="N96" i="3" s="1"/>
  <c r="BK352" i="3"/>
  <c r="N352" i="3" s="1"/>
  <c r="N95" i="3" s="1"/>
  <c r="BK277" i="3"/>
  <c r="N277" i="3" s="1"/>
  <c r="N94" i="3" s="1"/>
  <c r="H34" i="3"/>
  <c r="BB89" i="1" s="1"/>
  <c r="M33" i="3"/>
  <c r="AW89" i="1" s="1"/>
  <c r="M33" i="2"/>
  <c r="AW88" i="1" s="1"/>
  <c r="H34" i="2"/>
  <c r="BB88" i="1" s="1"/>
  <c r="M32" i="2"/>
  <c r="AV88" i="1" s="1"/>
  <c r="AT88" i="1" s="1"/>
  <c r="H32" i="2"/>
  <c r="AZ88" i="1" s="1"/>
  <c r="AA112" i="2"/>
  <c r="AA111" i="2" s="1"/>
  <c r="N121" i="7"/>
  <c r="N90" i="7" s="1"/>
  <c r="M32" i="3"/>
  <c r="AV89" i="1" s="1"/>
  <c r="Y277" i="3"/>
  <c r="Y120" i="3" s="1"/>
  <c r="Y119" i="3" s="1"/>
  <c r="M33" i="4"/>
  <c r="AW90" i="1" s="1"/>
  <c r="Y266" i="4"/>
  <c r="AA324" i="4"/>
  <c r="Y120" i="7"/>
  <c r="Y119" i="7" s="1"/>
  <c r="H33" i="8"/>
  <c r="BA94" i="1" s="1"/>
  <c r="M33" i="8"/>
  <c r="AW94" i="1" s="1"/>
  <c r="BK368" i="8"/>
  <c r="N368" i="8" s="1"/>
  <c r="N95" i="8" s="1"/>
  <c r="M32" i="9"/>
  <c r="AV95" i="1" s="1"/>
  <c r="H32" i="9"/>
  <c r="AZ95" i="1" s="1"/>
  <c r="H35" i="10"/>
  <c r="BC96" i="1" s="1"/>
  <c r="H33" i="2"/>
  <c r="BA88" i="1" s="1"/>
  <c r="F116" i="3"/>
  <c r="F84" i="3"/>
  <c r="W121" i="3"/>
  <c r="H33" i="3"/>
  <c r="BA89" i="1" s="1"/>
  <c r="Y352" i="3"/>
  <c r="Y392" i="3"/>
  <c r="H34" i="4"/>
  <c r="BB90" i="1" s="1"/>
  <c r="W361" i="4"/>
  <c r="H36" i="5"/>
  <c r="BD91" i="1" s="1"/>
  <c r="AA122" i="6"/>
  <c r="AA121" i="6" s="1"/>
  <c r="AA120" i="6" s="1"/>
  <c r="Y286" i="6"/>
  <c r="BK286" i="6"/>
  <c r="N286" i="6" s="1"/>
  <c r="N94" i="6" s="1"/>
  <c r="M33" i="7"/>
  <c r="AW93" i="1" s="1"/>
  <c r="M32" i="8"/>
  <c r="AV94" i="1" s="1"/>
  <c r="H32" i="8"/>
  <c r="AZ94" i="1" s="1"/>
  <c r="Y285" i="8"/>
  <c r="BK285" i="8"/>
  <c r="N285" i="8" s="1"/>
  <c r="N94" i="8" s="1"/>
  <c r="AA408" i="8"/>
  <c r="AA120" i="8" s="1"/>
  <c r="AA119" i="8" s="1"/>
  <c r="W408" i="8"/>
  <c r="W120" i="8" s="1"/>
  <c r="W119" i="8" s="1"/>
  <c r="AU94" i="1" s="1"/>
  <c r="M33" i="6"/>
  <c r="AW92" i="1" s="1"/>
  <c r="AT92" i="1" s="1"/>
  <c r="H33" i="6"/>
  <c r="BA92" i="1" s="1"/>
  <c r="H36" i="3"/>
  <c r="BD89" i="1" s="1"/>
  <c r="F110" i="5"/>
  <c r="F78" i="5"/>
  <c r="F116" i="12"/>
  <c r="F84" i="12"/>
  <c r="M32" i="14"/>
  <c r="AV100" i="1" s="1"/>
  <c r="H32" i="14"/>
  <c r="AZ100" i="1" s="1"/>
  <c r="AS87" i="1"/>
  <c r="H32" i="3"/>
  <c r="AZ89" i="1" s="1"/>
  <c r="W392" i="3"/>
  <c r="H36" i="4"/>
  <c r="BD90" i="1" s="1"/>
  <c r="H35" i="2"/>
  <c r="BC88" i="1" s="1"/>
  <c r="W112" i="2"/>
  <c r="W111" i="2" s="1"/>
  <c r="AU88" i="1" s="1"/>
  <c r="AA163" i="2"/>
  <c r="AA121" i="3"/>
  <c r="AA120" i="3" s="1"/>
  <c r="AA119" i="3" s="1"/>
  <c r="Y121" i="4"/>
  <c r="Y120" i="4" s="1"/>
  <c r="Y119" i="4" s="1"/>
  <c r="M33" i="5"/>
  <c r="AW91" i="1" s="1"/>
  <c r="H32" i="7"/>
  <c r="AZ93" i="1" s="1"/>
  <c r="M32" i="7"/>
  <c r="AV93" i="1" s="1"/>
  <c r="W121" i="4"/>
  <c r="H35" i="3"/>
  <c r="BC89" i="1" s="1"/>
  <c r="W255" i="3"/>
  <c r="AA121" i="5"/>
  <c r="H32" i="6"/>
  <c r="AZ92" i="1" s="1"/>
  <c r="H32" i="4"/>
  <c r="AZ90" i="1" s="1"/>
  <c r="AA121" i="4"/>
  <c r="BK121" i="4"/>
  <c r="H35" i="4"/>
  <c r="BC90" i="1" s="1"/>
  <c r="H33" i="4"/>
  <c r="BA90" i="1" s="1"/>
  <c r="AA266" i="4"/>
  <c r="AA361" i="4"/>
  <c r="BK121" i="5"/>
  <c r="H34" i="5"/>
  <c r="BB91" i="1" s="1"/>
  <c r="N121" i="9"/>
  <c r="N90" i="9" s="1"/>
  <c r="N121" i="10"/>
  <c r="N90" i="10" s="1"/>
  <c r="W270" i="10"/>
  <c r="W121" i="11"/>
  <c r="H34" i="11"/>
  <c r="BB97" i="1" s="1"/>
  <c r="H35" i="5"/>
  <c r="BC91" i="1" s="1"/>
  <c r="Y375" i="9"/>
  <c r="W375" i="9"/>
  <c r="W352" i="3"/>
  <c r="H36" i="2"/>
  <c r="BD88" i="1" s="1"/>
  <c r="BK163" i="2"/>
  <c r="N163" i="2" s="1"/>
  <c r="N90" i="2" s="1"/>
  <c r="BK121" i="3"/>
  <c r="W278" i="5"/>
  <c r="Y383" i="5"/>
  <c r="H36" i="6"/>
  <c r="BD92" i="1" s="1"/>
  <c r="H35" i="7"/>
  <c r="BC93" i="1" s="1"/>
  <c r="H36" i="9"/>
  <c r="BD95" i="1" s="1"/>
  <c r="H32" i="5"/>
  <c r="AZ91" i="1" s="1"/>
  <c r="AA383" i="5"/>
  <c r="BK122" i="6"/>
  <c r="M33" i="9"/>
  <c r="AW95" i="1" s="1"/>
  <c r="H33" i="9"/>
  <c r="BA95" i="1" s="1"/>
  <c r="H36" i="14"/>
  <c r="BD100" i="1" s="1"/>
  <c r="AA121" i="14"/>
  <c r="AA120" i="14" s="1"/>
  <c r="AA119" i="14" s="1"/>
  <c r="BK385" i="6"/>
  <c r="N385" i="6" s="1"/>
  <c r="N96" i="6" s="1"/>
  <c r="Y473" i="6"/>
  <c r="Y408" i="8"/>
  <c r="W329" i="9"/>
  <c r="BK375" i="9"/>
  <c r="N375" i="9" s="1"/>
  <c r="N96" i="9" s="1"/>
  <c r="Y270" i="10"/>
  <c r="H36" i="11"/>
  <c r="BD97" i="1" s="1"/>
  <c r="W397" i="11"/>
  <c r="M113" i="12"/>
  <c r="M81" i="12"/>
  <c r="H32" i="12"/>
  <c r="AZ98" i="1" s="1"/>
  <c r="M32" i="12"/>
  <c r="AV98" i="1" s="1"/>
  <c r="H32" i="13"/>
  <c r="AZ99" i="1" s="1"/>
  <c r="M32" i="13"/>
  <c r="AV99" i="1" s="1"/>
  <c r="W121" i="14"/>
  <c r="W120" i="14" s="1"/>
  <c r="W119" i="14" s="1"/>
  <c r="AU100" i="1" s="1"/>
  <c r="M32" i="16"/>
  <c r="AV102" i="1" s="1"/>
  <c r="H32" i="16"/>
  <c r="AZ102" i="1" s="1"/>
  <c r="BK383" i="5"/>
  <c r="N383" i="5" s="1"/>
  <c r="N96" i="5" s="1"/>
  <c r="AA325" i="7"/>
  <c r="H33" i="5"/>
  <c r="BA91" i="1" s="1"/>
  <c r="W383" i="5"/>
  <c r="M114" i="6"/>
  <c r="M81" i="6"/>
  <c r="Y362" i="7"/>
  <c r="Y368" i="8"/>
  <c r="W120" i="10"/>
  <c r="W119" i="10" s="1"/>
  <c r="AU96" i="1" s="1"/>
  <c r="M32" i="10"/>
  <c r="AV96" i="1" s="1"/>
  <c r="H33" i="10"/>
  <c r="BA96" i="1" s="1"/>
  <c r="H32" i="15"/>
  <c r="AZ101" i="1" s="1"/>
  <c r="Y278" i="5"/>
  <c r="Y120" i="5" s="1"/>
  <c r="Y119" i="5" s="1"/>
  <c r="Y346" i="5"/>
  <c r="BK432" i="5"/>
  <c r="N432" i="5" s="1"/>
  <c r="N97" i="5" s="1"/>
  <c r="H35" i="6"/>
  <c r="BC92" i="1" s="1"/>
  <c r="W121" i="7"/>
  <c r="W120" i="7" s="1"/>
  <c r="W119" i="7" s="1"/>
  <c r="AU93" i="1" s="1"/>
  <c r="Y267" i="7"/>
  <c r="W267" i="7"/>
  <c r="AA362" i="7"/>
  <c r="BK121" i="8"/>
  <c r="H35" i="8"/>
  <c r="BC94" i="1" s="1"/>
  <c r="H34" i="9"/>
  <c r="BB95" i="1" s="1"/>
  <c r="AA121" i="9"/>
  <c r="W121" i="9"/>
  <c r="W120" i="9" s="1"/>
  <c r="W119" i="9" s="1"/>
  <c r="AU95" i="1" s="1"/>
  <c r="BK326" i="10"/>
  <c r="N326" i="10" s="1"/>
  <c r="N95" i="10" s="1"/>
  <c r="M32" i="11"/>
  <c r="AV97" i="1" s="1"/>
  <c r="H32" i="11"/>
  <c r="AZ97" i="1" s="1"/>
  <c r="AA120" i="12"/>
  <c r="AA119" i="12" s="1"/>
  <c r="H36" i="12"/>
  <c r="BD98" i="1" s="1"/>
  <c r="H33" i="13"/>
  <c r="BA99" i="1" s="1"/>
  <c r="M33" i="13"/>
  <c r="AW99" i="1" s="1"/>
  <c r="W121" i="5"/>
  <c r="H36" i="7"/>
  <c r="BD93" i="1" s="1"/>
  <c r="W406" i="7"/>
  <c r="AA121" i="11"/>
  <c r="F116" i="5"/>
  <c r="M32" i="5"/>
  <c r="AV91" i="1" s="1"/>
  <c r="AA278" i="5"/>
  <c r="AA346" i="5"/>
  <c r="W432" i="5"/>
  <c r="Y122" i="6"/>
  <c r="Y121" i="6" s="1"/>
  <c r="Y120" i="6" s="1"/>
  <c r="H34" i="7"/>
  <c r="BB93" i="1" s="1"/>
  <c r="AA267" i="7"/>
  <c r="AA120" i="7" s="1"/>
  <c r="AA119" i="7" s="1"/>
  <c r="AA406" i="7"/>
  <c r="Y424" i="9"/>
  <c r="Y120" i="9" s="1"/>
  <c r="Y119" i="9" s="1"/>
  <c r="W424" i="9"/>
  <c r="F84" i="10"/>
  <c r="H32" i="10"/>
  <c r="AZ96" i="1" s="1"/>
  <c r="Y326" i="10"/>
  <c r="Y120" i="10" s="1"/>
  <c r="Y119" i="10" s="1"/>
  <c r="H34" i="12"/>
  <c r="BB98" i="1" s="1"/>
  <c r="BK381" i="12"/>
  <c r="N381" i="12" s="1"/>
  <c r="N95" i="12" s="1"/>
  <c r="AA121" i="15"/>
  <c r="W247" i="9"/>
  <c r="AA270" i="10"/>
  <c r="BK410" i="10"/>
  <c r="N410" i="10" s="1"/>
  <c r="N97" i="10" s="1"/>
  <c r="AA304" i="12"/>
  <c r="W304" i="12"/>
  <c r="W120" i="12" s="1"/>
  <c r="W119" i="12" s="1"/>
  <c r="AU98" i="1" s="1"/>
  <c r="AA264" i="15"/>
  <c r="AA329" i="9"/>
  <c r="AA375" i="9"/>
  <c r="BK121" i="11"/>
  <c r="Y268" i="13"/>
  <c r="H36" i="16"/>
  <c r="BD102" i="1" s="1"/>
  <c r="AA120" i="17"/>
  <c r="M33" i="10"/>
  <c r="AW96" i="1" s="1"/>
  <c r="AA366" i="10"/>
  <c r="AA291" i="11"/>
  <c r="F78" i="14"/>
  <c r="F110" i="14"/>
  <c r="H34" i="15"/>
  <c r="BB101" i="1" s="1"/>
  <c r="Y118" i="18"/>
  <c r="Y117" i="18" s="1"/>
  <c r="H35" i="18"/>
  <c r="BC104" i="1" s="1"/>
  <c r="AA269" i="9"/>
  <c r="BK329" i="9"/>
  <c r="N329" i="9" s="1"/>
  <c r="N95" i="9" s="1"/>
  <c r="H36" i="10"/>
  <c r="BD96" i="1" s="1"/>
  <c r="W248" i="10"/>
  <c r="H33" i="11"/>
  <c r="BA97" i="1" s="1"/>
  <c r="M33" i="11"/>
  <c r="AW97" i="1" s="1"/>
  <c r="BK121" i="13"/>
  <c r="M81" i="17"/>
  <c r="M112" i="17"/>
  <c r="AA260" i="17"/>
  <c r="Y269" i="11"/>
  <c r="AA360" i="11"/>
  <c r="Y397" i="11"/>
  <c r="M33" i="12"/>
  <c r="AW98" i="1" s="1"/>
  <c r="H33" i="12"/>
  <c r="BA98" i="1" s="1"/>
  <c r="Y421" i="12"/>
  <c r="W121" i="13"/>
  <c r="AA246" i="13"/>
  <c r="W360" i="13"/>
  <c r="BK271" i="16"/>
  <c r="N271" i="16" s="1"/>
  <c r="N94" i="16" s="1"/>
  <c r="Y121" i="11"/>
  <c r="W291" i="11"/>
  <c r="BK360" i="11"/>
  <c r="N360" i="11" s="1"/>
  <c r="N95" i="11" s="1"/>
  <c r="H35" i="12"/>
  <c r="BC98" i="1" s="1"/>
  <c r="Y381" i="12"/>
  <c r="Y470" i="12"/>
  <c r="AA121" i="13"/>
  <c r="AA268" i="13"/>
  <c r="H35" i="14"/>
  <c r="BC100" i="1" s="1"/>
  <c r="BK359" i="14"/>
  <c r="N359" i="14" s="1"/>
  <c r="N96" i="14" s="1"/>
  <c r="W389" i="15"/>
  <c r="H35" i="11"/>
  <c r="BC97" i="1" s="1"/>
  <c r="Y291" i="11"/>
  <c r="W360" i="11"/>
  <c r="W430" i="11"/>
  <c r="Y121" i="12"/>
  <c r="H36" i="13"/>
  <c r="BD99" i="1" s="1"/>
  <c r="W268" i="13"/>
  <c r="Y325" i="14"/>
  <c r="Y396" i="14"/>
  <c r="AA339" i="15"/>
  <c r="W370" i="16"/>
  <c r="F78" i="18"/>
  <c r="F108" i="18"/>
  <c r="H32" i="18"/>
  <c r="AZ104" i="1" s="1"/>
  <c r="M32" i="18"/>
  <c r="AV104" i="1" s="1"/>
  <c r="N119" i="18"/>
  <c r="N90" i="18" s="1"/>
  <c r="H36" i="18"/>
  <c r="BD104" i="1" s="1"/>
  <c r="H34" i="18"/>
  <c r="BB104" i="1" s="1"/>
  <c r="AA119" i="18"/>
  <c r="AA118" i="18" s="1"/>
  <c r="AA117" i="18" s="1"/>
  <c r="BK397" i="11"/>
  <c r="N397" i="11" s="1"/>
  <c r="N96" i="11" s="1"/>
  <c r="BK121" i="12"/>
  <c r="BK323" i="13"/>
  <c r="N323" i="13" s="1"/>
  <c r="N95" i="13" s="1"/>
  <c r="H33" i="14"/>
  <c r="BA100" i="1" s="1"/>
  <c r="W264" i="15"/>
  <c r="M33" i="16"/>
  <c r="AW102" i="1" s="1"/>
  <c r="Y121" i="16"/>
  <c r="Y120" i="16" s="1"/>
  <c r="Y119" i="16" s="1"/>
  <c r="H34" i="16"/>
  <c r="BB102" i="1" s="1"/>
  <c r="AA329" i="16"/>
  <c r="M111" i="18"/>
  <c r="M81" i="18"/>
  <c r="W119" i="18"/>
  <c r="W118" i="18" s="1"/>
  <c r="W117" i="18" s="1"/>
  <c r="AU104" i="1" s="1"/>
  <c r="W323" i="13"/>
  <c r="AA403" i="13"/>
  <c r="M33" i="14"/>
  <c r="AW100" i="1" s="1"/>
  <c r="M33" i="15"/>
  <c r="AW101" i="1" s="1"/>
  <c r="H36" i="17"/>
  <c r="BD103" i="1" s="1"/>
  <c r="W260" i="17"/>
  <c r="BK268" i="13"/>
  <c r="N268" i="13" s="1"/>
  <c r="N94" i="13" s="1"/>
  <c r="Y360" i="13"/>
  <c r="BK121" i="15"/>
  <c r="AA389" i="15"/>
  <c r="AA370" i="16"/>
  <c r="M32" i="17"/>
  <c r="AV103" i="1" s="1"/>
  <c r="H32" i="17"/>
  <c r="AZ103" i="1" s="1"/>
  <c r="H33" i="17"/>
  <c r="BA103" i="1" s="1"/>
  <c r="M33" i="17"/>
  <c r="AW103" i="1" s="1"/>
  <c r="BK202" i="18"/>
  <c r="N202" i="18" s="1"/>
  <c r="N91" i="18" s="1"/>
  <c r="Y246" i="13"/>
  <c r="Y120" i="13" s="1"/>
  <c r="Y119" i="13" s="1"/>
  <c r="AA360" i="13"/>
  <c r="Y272" i="14"/>
  <c r="Y120" i="14" s="1"/>
  <c r="Y119" i="14" s="1"/>
  <c r="H33" i="15"/>
  <c r="BA101" i="1" s="1"/>
  <c r="H33" i="16"/>
  <c r="BA102" i="1" s="1"/>
  <c r="BK396" i="17"/>
  <c r="N396" i="17" s="1"/>
  <c r="N96" i="17" s="1"/>
  <c r="W403" i="13"/>
  <c r="F78" i="15"/>
  <c r="F110" i="15"/>
  <c r="M32" i="15"/>
  <c r="AV101" i="1" s="1"/>
  <c r="Y264" i="15"/>
  <c r="W120" i="16"/>
  <c r="W119" i="16" s="1"/>
  <c r="AU102" i="1" s="1"/>
  <c r="BK417" i="16"/>
  <c r="N417" i="16" s="1"/>
  <c r="N97" i="16" s="1"/>
  <c r="BK120" i="17"/>
  <c r="H34" i="17"/>
  <c r="BB103" i="1" s="1"/>
  <c r="Y211" i="18"/>
  <c r="BK264" i="15"/>
  <c r="N264" i="15" s="1"/>
  <c r="N94" i="15" s="1"/>
  <c r="W339" i="15"/>
  <c r="Y238" i="17"/>
  <c r="AA329" i="17"/>
  <c r="AA341" i="17"/>
  <c r="AA396" i="17"/>
  <c r="M33" i="18"/>
  <c r="AW104" i="1" s="1"/>
  <c r="F84" i="15"/>
  <c r="AA242" i="15"/>
  <c r="BK320" i="15"/>
  <c r="N320" i="15" s="1"/>
  <c r="N95" i="15" s="1"/>
  <c r="BK329" i="16"/>
  <c r="N329" i="16" s="1"/>
  <c r="N95" i="16" s="1"/>
  <c r="Y120" i="17"/>
  <c r="H35" i="17"/>
  <c r="BC103" i="1" s="1"/>
  <c r="BK260" i="17"/>
  <c r="N260" i="17" s="1"/>
  <c r="N93" i="17" s="1"/>
  <c r="BK341" i="17"/>
  <c r="N341" i="17" s="1"/>
  <c r="N95" i="17" s="1"/>
  <c r="H36" i="15"/>
  <c r="BD101" i="1" s="1"/>
  <c r="W320" i="15"/>
  <c r="H35" i="16"/>
  <c r="BC102" i="1" s="1"/>
  <c r="W238" i="17"/>
  <c r="W341" i="17"/>
  <c r="F114" i="18"/>
  <c r="F84" i="18"/>
  <c r="BK261" i="18"/>
  <c r="N261" i="18" s="1"/>
  <c r="N94" i="18" s="1"/>
  <c r="BK121" i="16"/>
  <c r="AA120" i="16"/>
  <c r="AA119" i="16" s="1"/>
  <c r="Y260" i="17"/>
  <c r="W329" i="17"/>
  <c r="W396" i="17"/>
  <c r="W119" i="17" l="1"/>
  <c r="W118" i="17" s="1"/>
  <c r="AU103" i="1" s="1"/>
  <c r="W120" i="15"/>
  <c r="W119" i="15" s="1"/>
  <c r="AU101" i="1" s="1"/>
  <c r="Y120" i="15"/>
  <c r="Y119" i="15" s="1"/>
  <c r="AA120" i="10"/>
  <c r="AA119" i="10" s="1"/>
  <c r="Y120" i="8"/>
  <c r="Y119" i="8" s="1"/>
  <c r="W120" i="5"/>
  <c r="W119" i="5" s="1"/>
  <c r="AU91" i="1" s="1"/>
  <c r="W120" i="3"/>
  <c r="W119" i="3" s="1"/>
  <c r="AU89" i="1" s="1"/>
  <c r="AT101" i="1"/>
  <c r="AT98" i="1"/>
  <c r="BK120" i="9"/>
  <c r="N120" i="9" s="1"/>
  <c r="N89" i="9" s="1"/>
  <c r="AT93" i="1"/>
  <c r="AT91" i="1"/>
  <c r="AT90" i="1"/>
  <c r="AT89" i="1"/>
  <c r="BB87" i="1"/>
  <c r="AX87" i="1" s="1"/>
  <c r="AZ87" i="1"/>
  <c r="AV87" i="1" s="1"/>
  <c r="BK120" i="3"/>
  <c r="N121" i="3"/>
  <c r="N90" i="3" s="1"/>
  <c r="BK120" i="15"/>
  <c r="N121" i="15"/>
  <c r="N90" i="15" s="1"/>
  <c r="W120" i="13"/>
  <c r="W119" i="13" s="1"/>
  <c r="AU99" i="1" s="1"/>
  <c r="AT97" i="1"/>
  <c r="AT99" i="1"/>
  <c r="W120" i="11"/>
  <c r="W119" i="11" s="1"/>
  <c r="AU97" i="1" s="1"/>
  <c r="AA120" i="5"/>
  <c r="AA119" i="5" s="1"/>
  <c r="N121" i="16"/>
  <c r="N90" i="16" s="1"/>
  <c r="BK120" i="16"/>
  <c r="AA119" i="17"/>
  <c r="AA118" i="17" s="1"/>
  <c r="N120" i="7"/>
  <c r="N89" i="7" s="1"/>
  <c r="BK119" i="7"/>
  <c r="N119" i="7" s="1"/>
  <c r="N88" i="7" s="1"/>
  <c r="BK118" i="18"/>
  <c r="N121" i="13"/>
  <c r="N90" i="13" s="1"/>
  <c r="BK120" i="13"/>
  <c r="N120" i="17"/>
  <c r="N90" i="17" s="1"/>
  <c r="BK119" i="17"/>
  <c r="AT96" i="1"/>
  <c r="N121" i="12"/>
  <c r="N90" i="12" s="1"/>
  <c r="BK120" i="12"/>
  <c r="N121" i="11"/>
  <c r="N90" i="11" s="1"/>
  <c r="BK120" i="11"/>
  <c r="BD87" i="1"/>
  <c r="W35" i="1" s="1"/>
  <c r="BK120" i="14"/>
  <c r="AT103" i="1"/>
  <c r="Y120" i="12"/>
  <c r="Y119" i="12" s="1"/>
  <c r="AA120" i="15"/>
  <c r="AA119" i="15" s="1"/>
  <c r="AA120" i="4"/>
  <c r="AA119" i="4" s="1"/>
  <c r="AT100" i="1"/>
  <c r="AT94" i="1"/>
  <c r="N122" i="6"/>
  <c r="N90" i="6" s="1"/>
  <c r="BK121" i="6"/>
  <c r="AT104" i="1"/>
  <c r="AA120" i="9"/>
  <c r="AA119" i="9" s="1"/>
  <c r="BK120" i="10"/>
  <c r="BA87" i="1"/>
  <c r="Y120" i="11"/>
  <c r="Y119" i="11" s="1"/>
  <c r="N121" i="4"/>
  <c r="N90" i="4" s="1"/>
  <c r="BK120" i="4"/>
  <c r="W120" i="4"/>
  <c r="W119" i="4" s="1"/>
  <c r="AU90" i="1" s="1"/>
  <c r="Y119" i="17"/>
  <c r="Y118" i="17" s="1"/>
  <c r="AA120" i="13"/>
  <c r="AA119" i="13" s="1"/>
  <c r="N121" i="8"/>
  <c r="N90" i="8" s="1"/>
  <c r="BK120" i="8"/>
  <c r="AT102" i="1"/>
  <c r="BC87" i="1"/>
  <c r="AT95" i="1"/>
  <c r="BK112" i="2"/>
  <c r="AA120" i="11"/>
  <c r="AA119" i="11" s="1"/>
  <c r="N121" i="5"/>
  <c r="N90" i="5" s="1"/>
  <c r="BK120" i="5"/>
  <c r="AU87" i="1" l="1"/>
  <c r="BK119" i="9"/>
  <c r="N119" i="9" s="1"/>
  <c r="N88" i="9" s="1"/>
  <c r="W33" i="1"/>
  <c r="W31" i="1"/>
  <c r="BK111" i="2"/>
  <c r="N111" i="2" s="1"/>
  <c r="N88" i="2" s="1"/>
  <c r="N112" i="2"/>
  <c r="N89" i="2" s="1"/>
  <c r="BK120" i="6"/>
  <c r="N120" i="6" s="1"/>
  <c r="N88" i="6" s="1"/>
  <c r="N121" i="6"/>
  <c r="N89" i="6" s="1"/>
  <c r="N119" i="17"/>
  <c r="N89" i="17" s="1"/>
  <c r="BK118" i="17"/>
  <c r="N118" i="17" s="1"/>
  <c r="N88" i="17" s="1"/>
  <c r="BK119" i="16"/>
  <c r="N119" i="16" s="1"/>
  <c r="N88" i="16" s="1"/>
  <c r="N120" i="16"/>
  <c r="N89" i="16" s="1"/>
  <c r="N120" i="15"/>
  <c r="N89" i="15" s="1"/>
  <c r="BK119" i="15"/>
  <c r="N119" i="15" s="1"/>
  <c r="N88" i="15" s="1"/>
  <c r="BK119" i="14"/>
  <c r="N119" i="14" s="1"/>
  <c r="N88" i="14" s="1"/>
  <c r="N120" i="14"/>
  <c r="N89" i="14" s="1"/>
  <c r="N120" i="3"/>
  <c r="N89" i="3" s="1"/>
  <c r="BK119" i="3"/>
  <c r="N119" i="3" s="1"/>
  <c r="N88" i="3" s="1"/>
  <c r="N120" i="11"/>
  <c r="N89" i="11" s="1"/>
  <c r="BK119" i="11"/>
  <c r="N119" i="11" s="1"/>
  <c r="N88" i="11" s="1"/>
  <c r="AK31" i="1"/>
  <c r="BK119" i="8"/>
  <c r="N119" i="8" s="1"/>
  <c r="N88" i="8" s="1"/>
  <c r="N120" i="8"/>
  <c r="N89" i="8" s="1"/>
  <c r="AW87" i="1"/>
  <c r="AK32" i="1" s="1"/>
  <c r="W32" i="1"/>
  <c r="N118" i="18"/>
  <c r="N89" i="18" s="1"/>
  <c r="BK117" i="18"/>
  <c r="N117" i="18" s="1"/>
  <c r="N88" i="18" s="1"/>
  <c r="N120" i="4"/>
  <c r="N89" i="4" s="1"/>
  <c r="BK119" i="4"/>
  <c r="N119" i="4" s="1"/>
  <c r="N88" i="4" s="1"/>
  <c r="AY87" i="1"/>
  <c r="W34" i="1"/>
  <c r="N120" i="13"/>
  <c r="N89" i="13" s="1"/>
  <c r="BK119" i="13"/>
  <c r="N119" i="13" s="1"/>
  <c r="N88" i="13" s="1"/>
  <c r="N120" i="5"/>
  <c r="N89" i="5" s="1"/>
  <c r="BK119" i="5"/>
  <c r="N119" i="5" s="1"/>
  <c r="N88" i="5" s="1"/>
  <c r="BK119" i="10"/>
  <c r="N119" i="10" s="1"/>
  <c r="N88" i="10" s="1"/>
  <c r="N120" i="10"/>
  <c r="N89" i="10" s="1"/>
  <c r="BK119" i="12"/>
  <c r="N119" i="12" s="1"/>
  <c r="N88" i="12" s="1"/>
  <c r="N120" i="12"/>
  <c r="N89" i="12" s="1"/>
  <c r="L102" i="7"/>
  <c r="M27" i="7"/>
  <c r="M30" i="7" s="1"/>
  <c r="M27" i="9"/>
  <c r="M30" i="9" s="1"/>
  <c r="L102" i="9"/>
  <c r="L100" i="18" l="1"/>
  <c r="M27" i="18"/>
  <c r="M30" i="18" s="1"/>
  <c r="L102" i="16"/>
  <c r="M27" i="16"/>
  <c r="M30" i="16" s="1"/>
  <c r="L102" i="3"/>
  <c r="M27" i="3"/>
  <c r="M30" i="3" s="1"/>
  <c r="L102" i="5"/>
  <c r="M27" i="5"/>
  <c r="M30" i="5" s="1"/>
  <c r="M27" i="12"/>
  <c r="M30" i="12" s="1"/>
  <c r="L102" i="12"/>
  <c r="M27" i="8"/>
  <c r="M30" i="8" s="1"/>
  <c r="L102" i="8"/>
  <c r="M27" i="6"/>
  <c r="M30" i="6" s="1"/>
  <c r="L103" i="6"/>
  <c r="AG95" i="1"/>
  <c r="AN95" i="1" s="1"/>
  <c r="L38" i="9"/>
  <c r="L102" i="13"/>
  <c r="M27" i="13"/>
  <c r="M30" i="13" s="1"/>
  <c r="L102" i="11"/>
  <c r="M27" i="11"/>
  <c r="M30" i="11" s="1"/>
  <c r="AG93" i="1"/>
  <c r="AN93" i="1" s="1"/>
  <c r="L38" i="7"/>
  <c r="M27" i="17"/>
  <c r="M30" i="17" s="1"/>
  <c r="L101" i="17"/>
  <c r="L102" i="14"/>
  <c r="M27" i="14"/>
  <c r="M30" i="14" s="1"/>
  <c r="M27" i="4"/>
  <c r="M30" i="4" s="1"/>
  <c r="L102" i="4"/>
  <c r="L102" i="15"/>
  <c r="M27" i="15"/>
  <c r="M30" i="15" s="1"/>
  <c r="L102" i="10"/>
  <c r="M27" i="10"/>
  <c r="M30" i="10" s="1"/>
  <c r="AT87" i="1"/>
  <c r="M27" i="2"/>
  <c r="M30" i="2" s="1"/>
  <c r="L94" i="2"/>
  <c r="AG96" i="1" l="1"/>
  <c r="AN96" i="1" s="1"/>
  <c r="L38" i="10"/>
  <c r="AG91" i="1"/>
  <c r="AN91" i="1" s="1"/>
  <c r="L38" i="5"/>
  <c r="L38" i="17"/>
  <c r="AG103" i="1"/>
  <c r="AN103" i="1" s="1"/>
  <c r="AG101" i="1"/>
  <c r="AN101" i="1" s="1"/>
  <c r="L38" i="15"/>
  <c r="AG102" i="1"/>
  <c r="AN102" i="1" s="1"/>
  <c r="L38" i="16"/>
  <c r="AG90" i="1"/>
  <c r="AN90" i="1" s="1"/>
  <c r="L38" i="4"/>
  <c r="AG94" i="1"/>
  <c r="AN94" i="1" s="1"/>
  <c r="L38" i="8"/>
  <c r="AG89" i="1"/>
  <c r="AN89" i="1" s="1"/>
  <c r="L38" i="3"/>
  <c r="AG92" i="1"/>
  <c r="AN92" i="1" s="1"/>
  <c r="L38" i="6"/>
  <c r="AG88" i="1"/>
  <c r="L38" i="2"/>
  <c r="AG100" i="1"/>
  <c r="AN100" i="1" s="1"/>
  <c r="L38" i="14"/>
  <c r="L38" i="13"/>
  <c r="AG99" i="1"/>
  <c r="AN99" i="1" s="1"/>
  <c r="AG104" i="1"/>
  <c r="AN104" i="1" s="1"/>
  <c r="L38" i="18"/>
  <c r="AG97" i="1"/>
  <c r="AN97" i="1" s="1"/>
  <c r="L38" i="11"/>
  <c r="AG98" i="1"/>
  <c r="AN98" i="1" s="1"/>
  <c r="L38" i="12"/>
  <c r="AG87" i="1" l="1"/>
  <c r="AN88" i="1"/>
  <c r="AK26" i="1" l="1"/>
  <c r="AK29" i="1" s="1"/>
  <c r="AK37" i="1" s="1"/>
  <c r="AN87" i="1"/>
  <c r="AN108" i="1" s="1"/>
  <c r="AG108" i="1"/>
</calcChain>
</file>

<file path=xl/sharedStrings.xml><?xml version="1.0" encoding="utf-8"?>
<sst xmlns="http://schemas.openxmlformats.org/spreadsheetml/2006/main" count="51618" uniqueCount="1903">
  <si>
    <t>2012</t>
  </si>
  <si>
    <t>List obsahuje:</t>
  </si>
  <si>
    <t>1) Souhrnný list stavby</t>
  </si>
  <si>
    <t>2) Rekapitulace objektů</t>
  </si>
  <si>
    <t>2.0</t>
  </si>
  <si>
    <t/>
  </si>
  <si>
    <t>False</t>
  </si>
  <si>
    <t>optimalizováno pro tisk sestav ve formátu A4 - na výšku</t>
  </si>
  <si>
    <t>&gt;&gt;  skryté sloupce  &lt;&lt;</t>
  </si>
  <si>
    <t>0,01</t>
  </si>
  <si>
    <t>21</t>
  </si>
  <si>
    <t>15</t>
  </si>
  <si>
    <t>SOUHRNNÝ LIST STAVBY</t>
  </si>
  <si>
    <t>v ---  níže se nacházejí doplnkové a pomocné údaje k sestavám  --- v</t>
  </si>
  <si>
    <t>0,001</t>
  </si>
  <si>
    <t>Kód:</t>
  </si>
  <si>
    <t>Stavba:</t>
  </si>
  <si>
    <t>Rekonstrukce vodovodu a kanalizace Radvanice a Bartovice - komunikace</t>
  </si>
  <si>
    <t>JKSO:</t>
  </si>
  <si>
    <t>CC-CZ:</t>
  </si>
  <si>
    <t>Místo:</t>
  </si>
  <si>
    <t>Ostrava</t>
  </si>
  <si>
    <t>Datum:</t>
  </si>
  <si>
    <t>25. 4. 2018</t>
  </si>
  <si>
    <t>Objednatel:</t>
  </si>
  <si>
    <t>IČ:</t>
  </si>
  <si>
    <t>Statutární město Ostrava</t>
  </si>
  <si>
    <t>DIČ:</t>
  </si>
  <si>
    <t>Zhotovitel:</t>
  </si>
  <si>
    <t xml:space="preserve"> </t>
  </si>
  <si>
    <t>Projektant:</t>
  </si>
  <si>
    <t>Projekt 2010, s.r.o.</t>
  </si>
  <si>
    <t>True</t>
  </si>
  <si>
    <t>Zpracovatel:</t>
  </si>
  <si>
    <t>Jakub Nevyjel</t>
  </si>
  <si>
    <t>Poznámka:</t>
  </si>
  <si>
    <t>Náklady z rozpočtů</t>
  </si>
  <si>
    <t>Ostatní náklady ze souhrnného listu</t>
  </si>
  <si>
    <t>Cena bez DPH</t>
  </si>
  <si>
    <t>DPH</t>
  </si>
  <si>
    <t>základní</t>
  </si>
  <si>
    <t>ze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</si>
  <si>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</si>
  <si>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</si>
  <si>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</si>
  <si>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</si>
  <si>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</si>
  <si>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</si>
  <si>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</si>
  <si>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</si>
  <si>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</si>
  <si>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</si>
  <si>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</si>
  <si>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</si>
  <si>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Zhotovitel</t>
  </si>
  <si>
    <t>REKAPITULACE OBJEKTŮ STAVBY</t>
  </si>
  <si>
    <t>Informatívní údaje z listů zakázek</t>
  </si>
  <si>
    <t>Kód</t>
  </si>
  <si>
    <t>Objekt</t>
  </si>
  <si>
    <t>Cena bez DPH [CZK]</t>
  </si>
  <si>
    <t>Cena s DPH [CZK]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</si>
  <si>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</si>
  <si>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</si>
  <si>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</si>
  <si>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</si>
  <si>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</si>
  <si>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</si>
  <si>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</si>
  <si>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</si>
  <si>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</si>
  <si>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</si>
  <si>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</si>
  <si>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</si>
  <si>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1) Náklady z rozpočtů</t>
  </si>
  <si>
    <t>D</t>
  </si>
  <si>
    <t>0</t>
  </si>
  <si>
    <t>###NOIMPORT###</t>
  </si>
  <si>
    <t>IMPORT</t>
  </si>
  <si>
    <t>{ae91763a-ea5e-4363-9207-d067875e70a6}</t>
  </si>
  <si>
    <t>{00000000-0000-0000-0000-000000000000}</t>
  </si>
  <si>
    <t>/</t>
  </si>
  <si>
    <t>Ostatní a vedlejší náklady</t>
  </si>
  <si>
    <t>1</t>
  </si>
  <si>
    <t>{a40a4157-c26e-4316-baea-3796ac798cb3}</t>
  </si>
  <si>
    <t>SO 101 - Ul. Menšíkova</t>
  </si>
  <si>
    <t>{55644a51-9ad9-4fc0-af00-5266892a075f}</t>
  </si>
  <si>
    <t>2</t>
  </si>
  <si>
    <t>SO 102 - Ul. Budovcova</t>
  </si>
  <si>
    <t>{e66567a1-33a8-499e-95f6-3bda2ad5ce1b}</t>
  </si>
  <si>
    <t>3</t>
  </si>
  <si>
    <t>SO 103 - Ul. Ščerbovského</t>
  </si>
  <si>
    <t>{1f98d2ab-0db5-43b4-8731-de4af5730cc8}</t>
  </si>
  <si>
    <t>4</t>
  </si>
  <si>
    <t>SO 104 - Ul. Rokycanova - Revize A</t>
  </si>
  <si>
    <t>{4991689f-161b-494e-b798-071c964b9c8d}</t>
  </si>
  <si>
    <t>5</t>
  </si>
  <si>
    <t>SO 105 - Ul. Kobrova</t>
  </si>
  <si>
    <t>{402fa10c-a271-4d7f-857e-d704e06889e6}</t>
  </si>
  <si>
    <t>6</t>
  </si>
  <si>
    <t>SO 106 - Ul. Revírní</t>
  </si>
  <si>
    <t>{fd700b5c-00f3-4275-88d4-643f64e66f56}</t>
  </si>
  <si>
    <t>7</t>
  </si>
  <si>
    <t>SO 107 - Ul. Matušinského</t>
  </si>
  <si>
    <t>{95d9a57e-ae77-46ab-897d-66bcaafdba6e}</t>
  </si>
  <si>
    <t>8</t>
  </si>
  <si>
    <t>SO 108 - Ul. Tomicova</t>
  </si>
  <si>
    <t>{0e9fb9ee-04c6-4108-aefe-e8420ebf958d}</t>
  </si>
  <si>
    <t>9</t>
  </si>
  <si>
    <t>SO 109 - Ul. Třanovského</t>
  </si>
  <si>
    <t>{8a4dd6cd-d2d2-48c4-a965-45371762cea8}</t>
  </si>
  <si>
    <t>10</t>
  </si>
  <si>
    <t>SO 110 - Ul. Karvinská</t>
  </si>
  <si>
    <t>{5a25bc5c-304d-4274-93ee-a7375d7f3e0f}</t>
  </si>
  <si>
    <t>11</t>
  </si>
  <si>
    <t>SO 111 - Ul. Hviezdoslavova</t>
  </si>
  <si>
    <t>{6d384db3-ce14-4a4b-a19d-5892dca2c249}</t>
  </si>
  <si>
    <t>12</t>
  </si>
  <si>
    <t>SO 112 - Ul. U Výhybky</t>
  </si>
  <si>
    <t>{37d509b5-0386-485f-a6ae-fe40a14d70ed}</t>
  </si>
  <si>
    <t>13</t>
  </si>
  <si>
    <t>SO 113 - Ul. Holešova</t>
  </si>
  <si>
    <t>{29987279-8a10-4721-8666-fa492984513a}</t>
  </si>
  <si>
    <t>14</t>
  </si>
  <si>
    <t>SO 114 - Ul. Dalimilova</t>
  </si>
  <si>
    <t>{5bfecfaa-462c-4497-b866-432d8692dfbd}</t>
  </si>
  <si>
    <t>SO 115 - Ul. Čapkova</t>
  </si>
  <si>
    <t>{5dab2633-2284-46fe-adc2-d49ee0d26d5d}</t>
  </si>
  <si>
    <t>16</t>
  </si>
  <si>
    <t>SO 116 - Komunikace u garáží</t>
  </si>
  <si>
    <t>{f218ba47-4cce-4f45-92d2-c255038e0551}</t>
  </si>
  <si>
    <t>2) Ostatní náklady ze souhrnného listu</t>
  </si>
  <si>
    <t>Procent. zadání_x000D_
[% nákladů rozpočtu]</t>
  </si>
  <si>
    <t>Zařazení nákladů</t>
  </si>
  <si>
    <t>Celkové náklady za stavbu 1) + 2)</t>
  </si>
  <si>
    <t>1) Krycí list rozpočtu</t>
  </si>
  <si>
    <t>2) Rekapitulace rozpočtu</t>
  </si>
  <si>
    <t>3) Rozpočet</t>
  </si>
  <si>
    <t>Zpět na list:</t>
  </si>
  <si>
    <t>Rekapitulace stavby</t>
  </si>
  <si>
    <t>KRYCÍ LIST ROZPOČTU</t>
  </si>
  <si>
    <t>Objekt:</t>
  </si>
  <si>
    <t>0 - Ostatní a vedlejší náklady</t>
  </si>
  <si>
    <t>Náklady z rozpočtu</t>
  </si>
  <si>
    <t>Ostatní náklady</t>
  </si>
  <si>
    <t>REKAPITULACE ROZPOČTU</t>
  </si>
  <si>
    <t>Kód - Popis</t>
  </si>
  <si>
    <t>Cena celkem [CZK]</t>
  </si>
  <si>
    <t>1) Náklady z rozpočtu</t>
  </si>
  <si>
    <t>-1</t>
  </si>
  <si>
    <t>VRN - Vedlejší rozpočtové náklady</t>
  </si>
  <si>
    <t xml:space="preserve">    OST - Ostatní</t>
  </si>
  <si>
    <t>2) Ostatní náklady</t>
  </si>
  <si>
    <t>ROZPOČET</t>
  </si>
  <si>
    <t>PČ</t>
  </si>
  <si>
    <t>Typ</t>
  </si>
  <si>
    <t>Popis</t>
  </si>
  <si>
    <t>MJ</t>
  </si>
  <si>
    <t>Množství</t>
  </si>
  <si>
    <t>J.cena [CZK]</t>
  </si>
  <si>
    <t>Poznámka</t>
  </si>
  <si>
    <t>J. Nh [h]</t>
  </si>
  <si>
    <t>Nh celkem [h]</t>
  </si>
  <si>
    <t>J. hmotnost_x000D_
[t]</t>
  </si>
  <si>
    <t>Hmotnost_x000D_
celkem [t]</t>
  </si>
  <si>
    <t>J. suť [t]</t>
  </si>
  <si>
    <t>Suť Celkem [t]</t>
  </si>
  <si>
    <t>ROZPOCET</t>
  </si>
  <si>
    <t>K</t>
  </si>
  <si>
    <t>R001</t>
  </si>
  <si>
    <t>Náklady na vytýčení všech inženýrských sítí na staveništi u jednotlivých správců a majitelů, před zahájením stavebních prací</t>
  </si>
  <si>
    <t>kpl</t>
  </si>
  <si>
    <t>512</t>
  </si>
  <si>
    <t>-1998026375</t>
  </si>
  <si>
    <t>VV</t>
  </si>
  <si>
    <t>"POPIS:</t>
  </si>
  <si>
    <t>"Zhotovitel zajistí aktualizaci vyjádření majitelů všech stávajících inženýrských sítí a následně zajistí vytýčení všech stávajících inženýrských sítí</t>
  </si>
  <si>
    <t>"na staveništi u jednotlivých správců a majitelů</t>
  </si>
  <si>
    <t>R004</t>
  </si>
  <si>
    <t>Dočasné dopravní značení vč. aktualizace</t>
  </si>
  <si>
    <t>245623142</t>
  </si>
  <si>
    <t>"Zřízení a instalace dočasné dopravní značení vč. případně aktualizace projektu dočasného dopravního značení, projednání a schválení s komisí.</t>
  </si>
  <si>
    <t>"Součástí prací je zajištění provozu zařízení pro dočasné dopravní značení,</t>
  </si>
  <si>
    <t>" osazení dopravních značek a jejich udržování v řádném stavu (údržba značení po dobu stavby), demontáž+uvedení dopravního značení do původního stavu</t>
  </si>
  <si>
    <t>"Dokumentace dočasného dopravního značení bude vypracována 5x v tištěné verzi a 2x v digitální verzi na CD</t>
  </si>
  <si>
    <t xml:space="preserve">"Zhotovitel zajistí aktualizaci dopravního značení vč. projednání s příslušnými úřady </t>
  </si>
  <si>
    <t>R005</t>
  </si>
  <si>
    <t>Informační tabule (vyhotovení umístění po dobu stavby, demontáž)</t>
  </si>
  <si>
    <t>840912485</t>
  </si>
  <si>
    <t>"Zřízení, instalace a ukotvení informační tabule s informacemi o konkrétní stavbě vč. následné likvidace"</t>
  </si>
  <si>
    <t>R008</t>
  </si>
  <si>
    <t>Provizorní ohrazení staveniště a výkopů, přechody pro chodce (zřízení, instalace a následná likvidace přechodů pro pěší a dočasných přejezdů pro vozidla, provizorní ohrazení výkopů vč. následné likvidace</t>
  </si>
  <si>
    <t>1416232543</t>
  </si>
  <si>
    <t>"Zřízení, instalace a ukotvení provizorních ohrazení výkopů vč. následné likvidace"</t>
  </si>
  <si>
    <t>"Zřízení, instalace a následná likvidace provizorních přechodů pro pěší a dočasných přejezdů pro vozidla"</t>
  </si>
  <si>
    <t>R011</t>
  </si>
  <si>
    <t>Čištění komunikace po celou dobu realizace stavby</t>
  </si>
  <si>
    <t>972744553</t>
  </si>
  <si>
    <t>"Zajištění čištěná komunikací po celou dobu realiazce stavby"</t>
  </si>
  <si>
    <t>R012</t>
  </si>
  <si>
    <t>Vytýčení stavby</t>
  </si>
  <si>
    <t>-882111617</t>
  </si>
  <si>
    <t>"Předmětem je vytýčení stavby</t>
  </si>
  <si>
    <t>"Dokumentace vytýčení místa stavby bude ověřena odpovědným geodetem.</t>
  </si>
  <si>
    <t>"Dokumentace bude vyhotovena 2x v tištěné verzi a 2x v digitální verzi na CD.</t>
  </si>
  <si>
    <t>R080</t>
  </si>
  <si>
    <t>Kropení proti poletujícímu prachu</t>
  </si>
  <si>
    <t>Kpl</t>
  </si>
  <si>
    <t>-1399921648</t>
  </si>
  <si>
    <t>"Zhotovotel zajistí kropení proti poletujícímu prachu vzniklým stavebními procesy</t>
  </si>
  <si>
    <t>R-090</t>
  </si>
  <si>
    <t>Provizorní dřevěné lávky s jednostranným zábradlím</t>
  </si>
  <si>
    <t>399103597</t>
  </si>
  <si>
    <t>"Zhotovitel zajistí jejich zhotovení, údržbu po celou dobu stavby a poté demontáž</t>
  </si>
  <si>
    <t>"šířka lávky 1,75m</t>
  </si>
  <si>
    <t>"celková delka lávek pro I. etapu - 710m</t>
  </si>
  <si>
    <t>VRN-01</t>
  </si>
  <si>
    <t>Vybudování, provoz a likvidace staveniště</t>
  </si>
  <si>
    <t>-573884663</t>
  </si>
  <si>
    <t>"Sociální objekty:Převlékárny, sociální objekty, kancelář pro stavbyvedoucího a mistra, mobilní WC na stavbě - pronájem apod."</t>
  </si>
  <si>
    <t>"Provozní objekty: Kryté plechové sklady, volné sklady, zpevněné plochy, skládky materiálu (kámen, štěrk, prefa díly) mezideponie zeminy apod."</t>
  </si>
  <si>
    <t>"Pronájem veřejným ploch pro zařízení staveniště: Poplarky majiteli veřejným pozemků za dočasný pronájem ploch zařízení staveníště"</t>
  </si>
  <si>
    <t>"Napojení zařízení stavneiště na elektrickou energii"</t>
  </si>
  <si>
    <t>"Zhotovitel zajistí prostory pro skladování materiálu a pro mezideponie zeminy včetně poplatků za pronájmy ploch</t>
  </si>
  <si>
    <t>"Zhotovitel si na vlastní náklady zajistí ostrahu staveniště i po dobu mezi realizací etap</t>
  </si>
  <si>
    <t>"Zhotovitel zajistí ichranu 4ks stromu v místě staveniště</t>
  </si>
  <si>
    <t>R006</t>
  </si>
  <si>
    <t>Geodetické zaměření skutečného provedení stavby</t>
  </si>
  <si>
    <t>-1838419263</t>
  </si>
  <si>
    <t>"Geodetické zaměření skutečného provedení stavby, vč. zákresu tras a objektů do katastrální mapy</t>
  </si>
  <si>
    <t>"Předmětem je zaměření veškerých nadzemních i podzemních objektů, veškerých podzemních i nadzemních objektů, potrubních vedení a elektro rozvodů.</t>
  </si>
  <si>
    <t>"Dokumentace zaměření skutečného provedení stavby bude ověřena odpovědným geodetem.</t>
  </si>
  <si>
    <t>R009</t>
  </si>
  <si>
    <t>Vypracování dokumentace změn stavby - pro změnu stavby před kolaudací</t>
  </si>
  <si>
    <t>2004459001</t>
  </si>
  <si>
    <t>"Vypracování projektové dokumentace s vyzačením všech změn oproti stavebnímu povolení v rozsahu pro podání žádosti o změnu stavby před dokončením"</t>
  </si>
  <si>
    <t>"Projektová dokumentace změn bude vypracována 3x v tištěné verzi a 2x v digitální verzi na CD"</t>
  </si>
  <si>
    <t>R009-1</t>
  </si>
  <si>
    <t>Vypracování dokumentace skutečného provedení stavby</t>
  </si>
  <si>
    <t>-1462846557</t>
  </si>
  <si>
    <t>"Vypracování dokumentace skutečného provedení kompletní stavby do katastrální mapy."</t>
  </si>
  <si>
    <t>"Dokumentace skutečného provedení stavby vč. zakreslení skutečného provedení stavby do originálu ověřené dokumentace na MMO OVP</t>
  </si>
  <si>
    <t>"Do katastrální mapy bude vypracována 5x v tištěné verzi a 2x v digitální verzi na CD"</t>
  </si>
  <si>
    <t>"Dokumentace skutečného provedení stavby bude ověřena odpovědným geodetem"</t>
  </si>
  <si>
    <t>R024</t>
  </si>
  <si>
    <t>Kompletační činnost a příprava k odevzdání stavby zadavateli</t>
  </si>
  <si>
    <t>-932893929</t>
  </si>
  <si>
    <t>"Zajištění a shromáždění všech dokladů a povolení potřebných k zahájení stavby, k vlastní realizaci stavby a ukončení stavby"</t>
  </si>
  <si>
    <t>"příprava shromáždění dokladů ke kolaudaci stavby a k předání stavby zadavateli"</t>
  </si>
  <si>
    <t>R102</t>
  </si>
  <si>
    <t>Zpracování fotodokumentace před, v průběhu a po dokončení stavby</t>
  </si>
  <si>
    <t>1826229915</t>
  </si>
  <si>
    <t>"zhotovitel fotograficky zdokumentauje stavbu před, v průběhu a po dokončení</t>
  </si>
  <si>
    <t>"Zhotovitel bude pravidelně fotograficky dokumentovat postup prací, každou změnu a každý vyvstalý problém."</t>
  </si>
  <si>
    <t>"Zhotovitel bude vždy schopen tyto materiály předat v digitální podobě investrorovi stavby, technickému dozoru apod. "</t>
  </si>
  <si>
    <t>R113</t>
  </si>
  <si>
    <t>Vyřízení záborů veřejných prostranství, prokopávek a ostatních povolení vč. úhrady veškerých poplatků</t>
  </si>
  <si>
    <t>918244860</t>
  </si>
  <si>
    <t>1 - SO 101 - Ul. Menšíkova</t>
  </si>
  <si>
    <t>HSV - Práce a dodávky HSV</t>
  </si>
  <si>
    <t xml:space="preserve">    1 - Zemní práce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</si>
  <si>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</si>
  <si>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</si>
  <si>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</si>
  <si>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5 - Komunikace pozemní</t>
  </si>
  <si>
    <t xml:space="preserve">    8 - Trubní vedení</t>
  </si>
  <si>
    <t xml:space="preserve">    9 - Ostatní konstrukce a práce, bourání</t>
  </si>
  <si>
    <t xml:space="preserve">    997 - Přesun sutě</t>
  </si>
  <si>
    <t xml:space="preserve">    998 - Přesun hmot</t>
  </si>
  <si>
    <t>113106123</t>
  </si>
  <si>
    <t>Rozebrání dlažeb komunikací pro pěší ze zámkových dlaždic</t>
  </si>
  <si>
    <t>m2</t>
  </si>
  <si>
    <t>-912038796</t>
  </si>
  <si>
    <t>113107132</t>
  </si>
  <si>
    <t>Odstranění podkladu pl do 50 m2 z betonu prostého tl 300 mm</t>
  </si>
  <si>
    <t>2116123659</t>
  </si>
  <si>
    <t>"Technická zpráva</t>
  </si>
  <si>
    <t>"Situace</t>
  </si>
  <si>
    <t>"Řezy</t>
  </si>
  <si>
    <t>"bourání vjezdů</t>
  </si>
  <si>
    <t>30,00</t>
  </si>
  <si>
    <t>113107141</t>
  </si>
  <si>
    <t>Odstranění podkladu pl do 50 m2 živičných tl 50 mm</t>
  </si>
  <si>
    <t>1036178095</t>
  </si>
  <si>
    <t>"vjezdy</t>
  </si>
  <si>
    <t>4,50+5,00</t>
  </si>
  <si>
    <t>113107163</t>
  </si>
  <si>
    <t>Odstranění podkladu pl přes 50 do 200 m2 z kameniva drceného tl 300 mm</t>
  </si>
  <si>
    <t>-1490376245</t>
  </si>
  <si>
    <t>"chodníky</t>
  </si>
  <si>
    <t>143,00+5,00</t>
  </si>
  <si>
    <t>"Předláždění vjezdů</t>
  </si>
  <si>
    <t>32,50</t>
  </si>
  <si>
    <t>"předláždění chodníků</t>
  </si>
  <si>
    <t>12,00</t>
  </si>
  <si>
    <t>Součet</t>
  </si>
  <si>
    <t>113107224</t>
  </si>
  <si>
    <t>Odstranění podkladu pl přes 200 m2 z kameniva drceného tl 400 mm</t>
  </si>
  <si>
    <t>416106575</t>
  </si>
  <si>
    <t>"konstrukce komunikace</t>
  </si>
  <si>
    <t>1615,00</t>
  </si>
  <si>
    <t>113154113</t>
  </si>
  <si>
    <t>Frézování živičného krytu tl 50 mm pruh š 0,5 m pl do 500 m2 bez překážek v trase</t>
  </si>
  <si>
    <t>-985577803</t>
  </si>
  <si>
    <t>50,00</t>
  </si>
  <si>
    <t>113154354</t>
  </si>
  <si>
    <t>Frézování živičného krytu tl 100 mm pruh š 1 m pl do 10000 m2 s překážkami v trase</t>
  </si>
  <si>
    <t>-842845635</t>
  </si>
  <si>
    <t>113201112</t>
  </si>
  <si>
    <t>Vytrhání obrub</t>
  </si>
  <si>
    <t>m</t>
  </si>
  <si>
    <t>1041755245</t>
  </si>
  <si>
    <t>636,00+111,00</t>
  </si>
  <si>
    <t>113203111</t>
  </si>
  <si>
    <t>Vytrhání obrub z dlažebních kostek</t>
  </si>
  <si>
    <t>-211739966</t>
  </si>
  <si>
    <t>636,00*2</t>
  </si>
  <si>
    <t>119001401</t>
  </si>
  <si>
    <t>Ochrana inženýrských sítí</t>
  </si>
  <si>
    <t>936363878</t>
  </si>
  <si>
    <t>330,00</t>
  </si>
  <si>
    <t>122202202</t>
  </si>
  <si>
    <t>Odkopávky a prokopávky nezapažené pro silnice objemu do 1000 m3 v hornině tř. 3</t>
  </si>
  <si>
    <t>m3</t>
  </si>
  <si>
    <t>-1682177854</t>
  </si>
  <si>
    <t>1615,00*0,115</t>
  </si>
  <si>
    <t>(143,00+14,00)*0,10</t>
  </si>
  <si>
    <t>122202202-1</t>
  </si>
  <si>
    <t>Odkopávky a prokopávky nezapažené pro silnice objemu do 1000 m3 v hornině tř. 3 - výměnná vrstva</t>
  </si>
  <si>
    <t>-1571866493</t>
  </si>
  <si>
    <t>1615,00*0,30*1,20</t>
  </si>
  <si>
    <t>(143,00+14,00)*0,30</t>
  </si>
  <si>
    <t>122202209</t>
  </si>
  <si>
    <t>Příplatek k odkopávkám a prokopávkám pro silnice v hornině tř. 3 za lepivost</t>
  </si>
  <si>
    <t>97972627</t>
  </si>
  <si>
    <t>122202209-1</t>
  </si>
  <si>
    <t>Příplatek k odkopávkám a prokopávkám pro silnice v hornině tř. 3 za lepivost - výměnná vrstva</t>
  </si>
  <si>
    <t>1384189116</t>
  </si>
  <si>
    <t>132201101</t>
  </si>
  <si>
    <t>Hloubení rýh š do 600 mm v hornině tř. 3 objemu do 100 m3</t>
  </si>
  <si>
    <t>-2081190957</t>
  </si>
  <si>
    <t>385,00*0,50*0,50</t>
  </si>
  <si>
    <t>132201109</t>
  </si>
  <si>
    <t>Příplatek za lepivost k hloubení rýh š do 600 mm v hornině tř. 3</t>
  </si>
  <si>
    <t>-577780380</t>
  </si>
  <si>
    <t>17</t>
  </si>
  <si>
    <t>132201201</t>
  </si>
  <si>
    <t>Hloubení rýh š do 2000 mm v hornině tř. 3 objemu do 100 m3</t>
  </si>
  <si>
    <t>197332160</t>
  </si>
  <si>
    <t>29,00*1,00*1,50</t>
  </si>
  <si>
    <t>18</t>
  </si>
  <si>
    <t>132201209</t>
  </si>
  <si>
    <t>Příplatek za lepivost k hloubení rýh š do 2000 mm v hornině tř. 3</t>
  </si>
  <si>
    <t>-2061443230</t>
  </si>
  <si>
    <t>19</t>
  </si>
  <si>
    <t>151101101</t>
  </si>
  <si>
    <t>Zřízení příložného pažení a rozepření stěn rýh hl do 2 m</t>
  </si>
  <si>
    <t>1297277139</t>
  </si>
  <si>
    <t>29,00*1,50*2</t>
  </si>
  <si>
    <t>20</t>
  </si>
  <si>
    <t>151101111</t>
  </si>
  <si>
    <t>Odstranění příložného pažení a rozepření stěn rýh hl do 2 m</t>
  </si>
  <si>
    <t>-32642697</t>
  </si>
  <si>
    <t>162701105</t>
  </si>
  <si>
    <t>Vodorovné přemístění do 10000 m výkopku/sypaniny z horniny tř. 1 až 4</t>
  </si>
  <si>
    <t>546050413</t>
  </si>
  <si>
    <t>201,425+96,25+43,50</t>
  </si>
  <si>
    <t>-86,28</t>
  </si>
  <si>
    <t>22</t>
  </si>
  <si>
    <t>162701105-1</t>
  </si>
  <si>
    <t>Vodorovné přemístění do 10000 m výkopku/sypaniny z horniny tř. 1 až 4 - výměnná vrstva</t>
  </si>
  <si>
    <t>545488887</t>
  </si>
  <si>
    <t>23</t>
  </si>
  <si>
    <t>171201211</t>
  </si>
  <si>
    <t>Poplatek za uložení odpadu ze sypaniny na skládce (skládkovné)</t>
  </si>
  <si>
    <t>t</t>
  </si>
  <si>
    <t>727943755</t>
  </si>
  <si>
    <t>254,895*1,80</t>
  </si>
  <si>
    <t>24</t>
  </si>
  <si>
    <t>171201211-1</t>
  </si>
  <si>
    <t>Poplatek za uložení odpadu ze sypaniny na skládce (skládkovné) - výměnná vrstva</t>
  </si>
  <si>
    <t>-331321737</t>
  </si>
  <si>
    <t>628,50*1,80</t>
  </si>
  <si>
    <t>25</t>
  </si>
  <si>
    <t>174101101</t>
  </si>
  <si>
    <t>Zásyp jam, šachet rýh nebo kolem objektů sypaninou se zhutněním</t>
  </si>
  <si>
    <t>-240386177</t>
  </si>
  <si>
    <t>29,00*1,00*(1,50-0,10-0,50)</t>
  </si>
  <si>
    <t>26</t>
  </si>
  <si>
    <t>M</t>
  </si>
  <si>
    <t>583441970</t>
  </si>
  <si>
    <t>štěrkodrť frakce 0-63</t>
  </si>
  <si>
    <t>1072703379</t>
  </si>
  <si>
    <t>26,100*2,00</t>
  </si>
  <si>
    <t>27</t>
  </si>
  <si>
    <t>175101201</t>
  </si>
  <si>
    <t>Obsypání objektu nad přilehlým původním terénem sypaninou bez prohození, uloženou do 3 m</t>
  </si>
  <si>
    <t>271116391</t>
  </si>
  <si>
    <t>"zásyp za obrubou</t>
  </si>
  <si>
    <t>378,00*0,16+258,00*0,10</t>
  </si>
  <si>
    <t>28</t>
  </si>
  <si>
    <t>175151101</t>
  </si>
  <si>
    <t>Obsypání potrubí strojně sypaninou bez prohození, uloženou do 3 m</t>
  </si>
  <si>
    <t>165149686</t>
  </si>
  <si>
    <t>29,00*1,00*0,50</t>
  </si>
  <si>
    <t>29</t>
  </si>
  <si>
    <t>583373310</t>
  </si>
  <si>
    <t>štěrkopísek frakce 0-22</t>
  </si>
  <si>
    <t>-1608777703</t>
  </si>
  <si>
    <t>110,75*2,00</t>
  </si>
  <si>
    <t>30</t>
  </si>
  <si>
    <t>181102302</t>
  </si>
  <si>
    <t>Úprava pláně v zářezech se zhutněním</t>
  </si>
  <si>
    <t>-1403047616</t>
  </si>
  <si>
    <t>31</t>
  </si>
  <si>
    <t>181301101</t>
  </si>
  <si>
    <t>Rozprostření ornice tl vrstvy do 100 mm pl do 500 m2 v rovině nebo ve svahu do 1:5</t>
  </si>
  <si>
    <t>227784326</t>
  </si>
  <si>
    <t>40+16+9+42+10+14+6+52+75+18+46+50</t>
  </si>
  <si>
    <t>32</t>
  </si>
  <si>
    <t>1-01</t>
  </si>
  <si>
    <t>nákup ornice vč, dovozu</t>
  </si>
  <si>
    <t>876032761</t>
  </si>
  <si>
    <t>378,000*0,10</t>
  </si>
  <si>
    <t>33</t>
  </si>
  <si>
    <t>181411131</t>
  </si>
  <si>
    <t>Založení parkového trávníku výsevem plochy do 1000 m2 v rovině a ve svahu do 1:5</t>
  </si>
  <si>
    <t>57380086</t>
  </si>
  <si>
    <t>34</t>
  </si>
  <si>
    <t>005724100</t>
  </si>
  <si>
    <t>osivo směs travní parková</t>
  </si>
  <si>
    <t>kg</t>
  </si>
  <si>
    <t>-35766800</t>
  </si>
  <si>
    <t>35</t>
  </si>
  <si>
    <t>211971110</t>
  </si>
  <si>
    <t>Zřízení opláštění žeber nebo trativodů geotextilií v rýze nebo zářezu sklonu do 1:2</t>
  </si>
  <si>
    <t>-755102970</t>
  </si>
  <si>
    <t>385,00*2,00</t>
  </si>
  <si>
    <t>36</t>
  </si>
  <si>
    <t>693111480</t>
  </si>
  <si>
    <t>geotextilie 400 g/m2</t>
  </si>
  <si>
    <t>1406362375</t>
  </si>
  <si>
    <t>37</t>
  </si>
  <si>
    <t>212752213</t>
  </si>
  <si>
    <t>Trativod z drenážních trubek plastových flexibilních D do 160 mm včetně lože otevřený výkop</t>
  </si>
  <si>
    <t>-1090789310</t>
  </si>
  <si>
    <t>320,00+65,00</t>
  </si>
  <si>
    <t>38</t>
  </si>
  <si>
    <t>358315114</t>
  </si>
  <si>
    <t>Bourání šachty, stoky kompletní nebo otvorů z prostého betonu plochy do 4 m2</t>
  </si>
  <si>
    <t>-1231607165</t>
  </si>
  <si>
    <t>"bourání vpusti</t>
  </si>
  <si>
    <t>3,14*0,275*0,275*1,60*8-3,14*0,225*0,225*1,60*8</t>
  </si>
  <si>
    <t>39</t>
  </si>
  <si>
    <t>451573111</t>
  </si>
  <si>
    <t>Lože pod potrubí otevřený výkop ze štěrkopísku</t>
  </si>
  <si>
    <t>1551117845</t>
  </si>
  <si>
    <t>29,00*1,00*0,10</t>
  </si>
  <si>
    <t>40</t>
  </si>
  <si>
    <t>564851111</t>
  </si>
  <si>
    <t>Podklad ze štěrkodrtě ŠD 0-32 tl 150 mm</t>
  </si>
  <si>
    <t>1028331081</t>
  </si>
  <si>
    <t>1615,000*1,05</t>
  </si>
  <si>
    <t>41</t>
  </si>
  <si>
    <t>564851111-1</t>
  </si>
  <si>
    <t>Podklad ze štěrkodrtě ŠD 0-63 tl 150 mm</t>
  </si>
  <si>
    <t>-955603232</t>
  </si>
  <si>
    <t>1615,00*1,20</t>
  </si>
  <si>
    <t>42</t>
  </si>
  <si>
    <t>564861111</t>
  </si>
  <si>
    <t>Podklad ze štěrkodrtě ŠD 0-63 tl 200 mm</t>
  </si>
  <si>
    <t>-1974286245</t>
  </si>
  <si>
    <t>"Chodník</t>
  </si>
  <si>
    <t>143,00*1,20</t>
  </si>
  <si>
    <t>"Předláždění chodníků</t>
  </si>
  <si>
    <t>43</t>
  </si>
  <si>
    <t>564871111</t>
  </si>
  <si>
    <t>Podklad ze štěrkodrtě ŠD 0-63 tl 250 mm</t>
  </si>
  <si>
    <t>1794293637</t>
  </si>
  <si>
    <t>"Vjezdy</t>
  </si>
  <si>
    <t>14,00*1,10</t>
  </si>
  <si>
    <t>44</t>
  </si>
  <si>
    <t>564871116-1</t>
  </si>
  <si>
    <t>Podklad ze štěrkodrtě ŠD 0-63 tl. 300 mm - výměnná vrstva</t>
  </si>
  <si>
    <t>-1406440664</t>
  </si>
  <si>
    <t>"komunikace</t>
  </si>
  <si>
    <t>45</t>
  </si>
  <si>
    <t>565135111</t>
  </si>
  <si>
    <t>Asfaltový beton vrstva podkladní ACP 16+ tl 50 mm</t>
  </si>
  <si>
    <t>-746072937</t>
  </si>
  <si>
    <t>46</t>
  </si>
  <si>
    <t>573111112</t>
  </si>
  <si>
    <t>Postřik živičný infiltrační s posypem z asfaltu množství 1 kg/m2</t>
  </si>
  <si>
    <t>-179294177</t>
  </si>
  <si>
    <t>47</t>
  </si>
  <si>
    <t>573211109</t>
  </si>
  <si>
    <t>Postřik živičný spojovací z asfaltu v množství 0,50 kg/m2</t>
  </si>
  <si>
    <t>2083754154</t>
  </si>
  <si>
    <t>1665,00*2</t>
  </si>
  <si>
    <t>48</t>
  </si>
  <si>
    <t>576133212</t>
  </si>
  <si>
    <t>Asfaltový beton se sníženou hlučností BBTM8 NH, tl. 30mm</t>
  </si>
  <si>
    <t>-1712215788</t>
  </si>
  <si>
    <t>1615,00+50,00</t>
  </si>
  <si>
    <t>49</t>
  </si>
  <si>
    <t>577135132</t>
  </si>
  <si>
    <t>Asfaltový beton vrstva ložní ACL 16+ tl 50 mm</t>
  </si>
  <si>
    <t>-971094495</t>
  </si>
  <si>
    <t>50</t>
  </si>
  <si>
    <t>581131211</t>
  </si>
  <si>
    <t>Kryt cementobetonový vozovek skupiny CB II tl 200 mm</t>
  </si>
  <si>
    <t>-1207329410</t>
  </si>
  <si>
    <t>"Dobetonování vjezdů</t>
  </si>
  <si>
    <t>2,50+3,50+3,90+3,50+5,00+5,50+4,50</t>
  </si>
  <si>
    <t>51</t>
  </si>
  <si>
    <t>596211112</t>
  </si>
  <si>
    <t>Kladení zámkové dlažby komunikací pro pěší tl 60 mm skupiny A pl do 300 m2</t>
  </si>
  <si>
    <t>960163444</t>
  </si>
  <si>
    <t>52</t>
  </si>
  <si>
    <t>592450380</t>
  </si>
  <si>
    <t>dlažba zámková tl. 60 mm světle šedá</t>
  </si>
  <si>
    <t>1260347593</t>
  </si>
  <si>
    <t>143,00-10,10</t>
  </si>
  <si>
    <t>6,50+5,50</t>
  </si>
  <si>
    <t>53</t>
  </si>
  <si>
    <t>592451200</t>
  </si>
  <si>
    <t>dlažba zámková tl. 60 mm červená reliéfní</t>
  </si>
  <si>
    <t>-2072329840</t>
  </si>
  <si>
    <t>1,70+1,40+1,20+1,40+1,00+1,00+1,10+1,30</t>
  </si>
  <si>
    <t>54</t>
  </si>
  <si>
    <t>596212210</t>
  </si>
  <si>
    <t>Kladení zámkové dlažby pozemních komunikací tl 80 mm skupiny A pl do 50 m2</t>
  </si>
  <si>
    <t>624904593</t>
  </si>
  <si>
    <t>55</t>
  </si>
  <si>
    <t>592450070</t>
  </si>
  <si>
    <t>dlažba zámková tl. 80 mm tmavě šedá</t>
  </si>
  <si>
    <t>1247035160</t>
  </si>
  <si>
    <t>14,00-4,20</t>
  </si>
  <si>
    <t>1,00+1,50+6,00+2,50+6,00+2,00+1,00+5,00+3,50+4,00</t>
  </si>
  <si>
    <t>56</t>
  </si>
  <si>
    <t>592451190</t>
  </si>
  <si>
    <t>dlažba zámková tl. 80 mm červená reliéfní</t>
  </si>
  <si>
    <t>367521188</t>
  </si>
  <si>
    <t>1,30+1,50+1,40</t>
  </si>
  <si>
    <t>57</t>
  </si>
  <si>
    <t>599141111</t>
  </si>
  <si>
    <t>Vyplnění spár mezi silničními dílci živičnou zálivkou</t>
  </si>
  <si>
    <t>-1452618415</t>
  </si>
  <si>
    <t>18,00+10,00+17,00+10,00</t>
  </si>
  <si>
    <t>58</t>
  </si>
  <si>
    <t>871310310</t>
  </si>
  <si>
    <t>Montáž kanalizačního potrubí hladkého plnostěnného SN 10  z polypropylenu DN 150</t>
  </si>
  <si>
    <t>-1477358697</t>
  </si>
  <si>
    <t>59</t>
  </si>
  <si>
    <t>286171021</t>
  </si>
  <si>
    <t>trubka kanalizační PP SN 10, DN 150</t>
  </si>
  <si>
    <t>27267971</t>
  </si>
  <si>
    <t>(2,90+3,20+2,00+4,00+1,50+4,80+4,80+2,20+1,10+2,50)</t>
  </si>
  <si>
    <t>60</t>
  </si>
  <si>
    <t>895941111</t>
  </si>
  <si>
    <t>Zřízení vpusti</t>
  </si>
  <si>
    <t>kus</t>
  </si>
  <si>
    <t>471567626</t>
  </si>
  <si>
    <t>61</t>
  </si>
  <si>
    <t>592238620</t>
  </si>
  <si>
    <t>skruž betonová pro uliční vpusť středová TBV-Q 450/295/6a 45x29,5x5 cm</t>
  </si>
  <si>
    <t>-1684382925</t>
  </si>
  <si>
    <t>"Detail uliční vpusti</t>
  </si>
  <si>
    <t>62</t>
  </si>
  <si>
    <t>592238600</t>
  </si>
  <si>
    <t>skruž betonová pro uliční vpusť středová TBV-Q 450/195/6b, 45x19,5x5 cm</t>
  </si>
  <si>
    <t>-425947253</t>
  </si>
  <si>
    <t>63</t>
  </si>
  <si>
    <t>592238520</t>
  </si>
  <si>
    <t>dno betonové pro uliční vpusť s kalovou prohlubní TBV-Q 450/300/2a</t>
  </si>
  <si>
    <t>115576682</t>
  </si>
  <si>
    <t>64</t>
  </si>
  <si>
    <t>592238540</t>
  </si>
  <si>
    <t>skruž betonová pro uliční vpusťs výtokovým otvorem PVC TBV-Q 450/350/3d</t>
  </si>
  <si>
    <t>1732075765</t>
  </si>
  <si>
    <t>65</t>
  </si>
  <si>
    <t>592238570</t>
  </si>
  <si>
    <t>skruž betonová pro uliční vpusť horní TBV-Q 450/295/5b, 45x29,5x5 cm</t>
  </si>
  <si>
    <t>1437206358</t>
  </si>
  <si>
    <t>66</t>
  </si>
  <si>
    <t>592238581</t>
  </si>
  <si>
    <t>skruž betonová pro uliční vpusť středová TBV-Q 450/570/6d</t>
  </si>
  <si>
    <t>1793652630</t>
  </si>
  <si>
    <t>67</t>
  </si>
  <si>
    <t>592238490</t>
  </si>
  <si>
    <t>vyrovnávací prstenec TBV-Q 270/60/10b</t>
  </si>
  <si>
    <t>1614479591</t>
  </si>
  <si>
    <t>68</t>
  </si>
  <si>
    <t>592238780</t>
  </si>
  <si>
    <t>mříž plastová D400</t>
  </si>
  <si>
    <t>124770230</t>
  </si>
  <si>
    <t>69</t>
  </si>
  <si>
    <t>592238740</t>
  </si>
  <si>
    <t>koš na splaveniny</t>
  </si>
  <si>
    <t>1153483066</t>
  </si>
  <si>
    <t>70</t>
  </si>
  <si>
    <t>899331111</t>
  </si>
  <si>
    <t>Výšková úprava uličního vstupu nebo vpusti do 200 mm zvýšením poklopu</t>
  </si>
  <si>
    <t>-341850569</t>
  </si>
  <si>
    <t>71</t>
  </si>
  <si>
    <t>9-01</t>
  </si>
  <si>
    <t>Statická zatěžkávací zkouška</t>
  </si>
  <si>
    <t>-1472838598</t>
  </si>
  <si>
    <t>72</t>
  </si>
  <si>
    <t>914111111</t>
  </si>
  <si>
    <t>Montáž svislé dopravní značky do velikosti 1 m2 objímkami na sloupek nebo konzolu</t>
  </si>
  <si>
    <t>633280562</t>
  </si>
  <si>
    <t>73</t>
  </si>
  <si>
    <t>914511112</t>
  </si>
  <si>
    <t>Montáž sloupku dopravních značek délky do 3,5 m s betonovým základem a patkou</t>
  </si>
  <si>
    <t>-716449917</t>
  </si>
  <si>
    <t>74</t>
  </si>
  <si>
    <t>915121121</t>
  </si>
  <si>
    <t>Vodorovné dopravní značení vodící čáry přerušované š 250 mm základní bíllá barva</t>
  </si>
  <si>
    <t>-397745516</t>
  </si>
  <si>
    <t>"V2b</t>
  </si>
  <si>
    <t>16,00</t>
  </si>
  <si>
    <t>75</t>
  </si>
  <si>
    <t>915611111</t>
  </si>
  <si>
    <t>Předznačení vodorovného liniového značení</t>
  </si>
  <si>
    <t>-749475041</t>
  </si>
  <si>
    <t>76</t>
  </si>
  <si>
    <t>916111123</t>
  </si>
  <si>
    <t>Osazení obruby z drobných kostek s boční opěrou do lože z betonu prostého</t>
  </si>
  <si>
    <t>1914351454</t>
  </si>
  <si>
    <t>636,00</t>
  </si>
  <si>
    <t>77</t>
  </si>
  <si>
    <t>583801100</t>
  </si>
  <si>
    <t>kostka dlažební drobná, žula, I.jakost, velikost 10 cm</t>
  </si>
  <si>
    <t>-693329482</t>
  </si>
  <si>
    <t>636,00*0,024</t>
  </si>
  <si>
    <t>78</t>
  </si>
  <si>
    <t>916131213</t>
  </si>
  <si>
    <t>Osazení silničního obrubníku betonového stojatého s boční opěrou do lože z betonu prostého</t>
  </si>
  <si>
    <t>787533575</t>
  </si>
  <si>
    <t>79</t>
  </si>
  <si>
    <t>592174650</t>
  </si>
  <si>
    <t>obrubník betonový silniční BO 100/15/25</t>
  </si>
  <si>
    <t>-1682516899</t>
  </si>
  <si>
    <t>306,00*2+8,00+12,00+4,00</t>
  </si>
  <si>
    <t>80</t>
  </si>
  <si>
    <t>916231213</t>
  </si>
  <si>
    <t>Osazení chodníkového obrubníku betonového stojatého s boční opěrou do lože z betonu prostého</t>
  </si>
  <si>
    <t>974298863</t>
  </si>
  <si>
    <t>70,00+2,00+3,50+3,50+2,00+20,00+10,00</t>
  </si>
  <si>
    <t>81</t>
  </si>
  <si>
    <t>592173040</t>
  </si>
  <si>
    <t>obrubník betonový BO 50/5/20</t>
  </si>
  <si>
    <t>826137982</t>
  </si>
  <si>
    <t>111,00*2</t>
  </si>
  <si>
    <t>82</t>
  </si>
  <si>
    <t>919726123</t>
  </si>
  <si>
    <t>Geotextilie pro ochranu, separaci a filtraci netkaná měrná hmotnost do 500 g/m2</t>
  </si>
  <si>
    <t>-2132889075</t>
  </si>
  <si>
    <t>83</t>
  </si>
  <si>
    <t>919735111</t>
  </si>
  <si>
    <t>Řezání stávajícího živičného krytu hl do 50 mm</t>
  </si>
  <si>
    <t>823772621</t>
  </si>
  <si>
    <t>55,00</t>
  </si>
  <si>
    <t>84</t>
  </si>
  <si>
    <t>966006132</t>
  </si>
  <si>
    <t>Odstranění značek dopravních nebo orientačních se sloupky s betonovými patkami</t>
  </si>
  <si>
    <t>1145195756</t>
  </si>
  <si>
    <t>85</t>
  </si>
  <si>
    <t>997221551</t>
  </si>
  <si>
    <t>Vodorovná doprava suti ze sypkých materiálů do 1 km</t>
  </si>
  <si>
    <t>-1748468293</t>
  </si>
  <si>
    <t>86</t>
  </si>
  <si>
    <t>997221559</t>
  </si>
  <si>
    <t>Příplatek ZKD 1 km u vodorovné dopravy suti ze sypkých materiálů</t>
  </si>
  <si>
    <t>1165385587</t>
  </si>
  <si>
    <t>87</t>
  </si>
  <si>
    <t>997221815</t>
  </si>
  <si>
    <t>Poplatek za uložení betonového odpadu na skládce (skládkovné)</t>
  </si>
  <si>
    <t>-868177047</t>
  </si>
  <si>
    <t>88</t>
  </si>
  <si>
    <t>997221845</t>
  </si>
  <si>
    <t>Poplatek za uložení odpadu z asfaltových povrchů na skládce (skládkovné)</t>
  </si>
  <si>
    <t>2105861503</t>
  </si>
  <si>
    <t>89</t>
  </si>
  <si>
    <t>997221855</t>
  </si>
  <si>
    <t>Poplatek za uložení odpadu z kameniva na skládce (skládkovné)</t>
  </si>
  <si>
    <t>-1850925605</t>
  </si>
  <si>
    <t>90</t>
  </si>
  <si>
    <t>998225111</t>
  </si>
  <si>
    <t>Přesun hmot pro pozemní komunikace s krytem z kamene, monolitickým betonovým nebo živičným</t>
  </si>
  <si>
    <t>-1095215975</t>
  </si>
  <si>
    <t>2 - SO 102 - Ul. Budovcova</t>
  </si>
  <si>
    <t>113107123</t>
  </si>
  <si>
    <t>Odstranění podkladu pl do 50 m2 z kameniva drceného tl 300 mm</t>
  </si>
  <si>
    <t>1175026449</t>
  </si>
  <si>
    <t>10,00+5,00+5,00</t>
  </si>
  <si>
    <t>26,50</t>
  </si>
  <si>
    <t>113107172</t>
  </si>
  <si>
    <t>Odstranění podkladu pl přes 50 do 200 m2 z betonu prostého tl 300 mm</t>
  </si>
  <si>
    <t>-1937687010</t>
  </si>
  <si>
    <t>61,00</t>
  </si>
  <si>
    <t>1180,00</t>
  </si>
  <si>
    <t>14,00+6,00+6,00+8,00+8,00</t>
  </si>
  <si>
    <t>210,00*2+10,00</t>
  </si>
  <si>
    <t>(420,00+10,00)*2</t>
  </si>
  <si>
    <t>230,00</t>
  </si>
  <si>
    <t>1180,00*0,115</t>
  </si>
  <si>
    <t>20,00*0,10</t>
  </si>
  <si>
    <t>1180,00*0,30*1,20</t>
  </si>
  <si>
    <t>20,00*0,30*1,20</t>
  </si>
  <si>
    <t>132201102</t>
  </si>
  <si>
    <t>Hloubení rýh š do 600 mm v hornině tř. 3 objemu přes 100 m3</t>
  </si>
  <si>
    <t>1945553418</t>
  </si>
  <si>
    <t>458,00*0,50*0,50</t>
  </si>
  <si>
    <t>18,40*1,00*1,50</t>
  </si>
  <si>
    <t>18,40*1,50*2</t>
  </si>
  <si>
    <t>137,70+114,50+27,60</t>
  </si>
  <si>
    <t>-55,36</t>
  </si>
  <si>
    <t>224,44*1,80</t>
  </si>
  <si>
    <t>432,00*1,80</t>
  </si>
  <si>
    <t>18,40*1,00*(1,50-0,10-0,50)</t>
  </si>
  <si>
    <t>16,56*2,00</t>
  </si>
  <si>
    <t>346,00*0,16</t>
  </si>
  <si>
    <t>18,40*1,00*0,50</t>
  </si>
  <si>
    <t>123,70*2,00</t>
  </si>
  <si>
    <t>810016647</t>
  </si>
  <si>
    <t>346,00</t>
  </si>
  <si>
    <t>346,000*0,10</t>
  </si>
  <si>
    <t>-843005298</t>
  </si>
  <si>
    <t>458,00*2,00</t>
  </si>
  <si>
    <t>-1656347955</t>
  </si>
  <si>
    <t>210,00+210,00+14,00+14,00+10,00</t>
  </si>
  <si>
    <t>3,14*0,275*0,275*1,60*7-3,14*0,225*0,225*1,60*7</t>
  </si>
  <si>
    <t>18,40*1,00*0,10</t>
  </si>
  <si>
    <t>1180,000*1,05</t>
  </si>
  <si>
    <t>1180,00*1,20</t>
  </si>
  <si>
    <t>20,00</t>
  </si>
  <si>
    <t>20,00*1,20</t>
  </si>
  <si>
    <t>1282845633</t>
  </si>
  <si>
    <t>(1180,00+42,00)*2</t>
  </si>
  <si>
    <t>113463170</t>
  </si>
  <si>
    <t>1180,00+42,00</t>
  </si>
  <si>
    <t>891974744</t>
  </si>
  <si>
    <t>4,30+1,10+5,70+3,80+5,90+4,30+4,30+2,00+3,00</t>
  </si>
  <si>
    <t>20,00-4,50</t>
  </si>
  <si>
    <t>1,25+1,25+2,00</t>
  </si>
  <si>
    <t>6,90+1,20+4,30+6,50+4,50+3,10</t>
  </si>
  <si>
    <t>44,00</t>
  </si>
  <si>
    <t>1,20+0,70+6,00+3,70+0,80+4,80+1,20</t>
  </si>
  <si>
    <t>360549083</t>
  </si>
  <si>
    <t>14,00</t>
  </si>
  <si>
    <t>-329269583</t>
  </si>
  <si>
    <t>430,00</t>
  </si>
  <si>
    <t>430,00*0,024</t>
  </si>
  <si>
    <t>6,00+8,00</t>
  </si>
  <si>
    <t>14,00*2</t>
  </si>
  <si>
    <t>8,20+8,20+5,60+5,60+14,00+2,00</t>
  </si>
  <si>
    <t>3 - SO 103 - Ul. Ščerbovského</t>
  </si>
  <si>
    <t>1871367256</t>
  </si>
  <si>
    <t>"předlázdění vjezdů</t>
  </si>
  <si>
    <t>19,00</t>
  </si>
  <si>
    <t>"chodník z dlažby</t>
  </si>
  <si>
    <t>99428981</t>
  </si>
  <si>
    <t>"beton</t>
  </si>
  <si>
    <t>33,00</t>
  </si>
  <si>
    <t>113107171</t>
  </si>
  <si>
    <t>Odstranění podkladu pl přes 50 do 200 m2 z betonu prostého tl 150 mm</t>
  </si>
  <si>
    <t>-532401446</t>
  </si>
  <si>
    <t>-1494039827</t>
  </si>
  <si>
    <t>1995,00</t>
  </si>
  <si>
    <t>-549795521</t>
  </si>
  <si>
    <t>9,00+12,00+16,00+12,00+12,00</t>
  </si>
  <si>
    <t>1645534387</t>
  </si>
  <si>
    <t>-1262779568</t>
  </si>
  <si>
    <t>67,00+65,00+87,00+87,00+85,00+85,00+120,00+119,00</t>
  </si>
  <si>
    <t>926296797</t>
  </si>
  <si>
    <t>132,00+583,00*2</t>
  </si>
  <si>
    <t>91810903</t>
  </si>
  <si>
    <t>1433273149</t>
  </si>
  <si>
    <t>1995,00*0,115</t>
  </si>
  <si>
    <t>33,00*0,10</t>
  </si>
  <si>
    <t>19,00*0,10</t>
  </si>
  <si>
    <t>-846614928</t>
  </si>
  <si>
    <t>1995,00*0,30*1,20</t>
  </si>
  <si>
    <t>33,30*0,30</t>
  </si>
  <si>
    <t>19,60*0,30</t>
  </si>
  <si>
    <t>-1773903118</t>
  </si>
  <si>
    <t>82185027</t>
  </si>
  <si>
    <t>1278838378</t>
  </si>
  <si>
    <t>433,00*0,50*0,50</t>
  </si>
  <si>
    <t>802317639</t>
  </si>
  <si>
    <t>1949009510</t>
  </si>
  <si>
    <t>38,80*1,00*1,50</t>
  </si>
  <si>
    <t>-599158718</t>
  </si>
  <si>
    <t>696741615</t>
  </si>
  <si>
    <t>38,80*1,50*2</t>
  </si>
  <si>
    <t>-2071569108</t>
  </si>
  <si>
    <t>312886578</t>
  </si>
  <si>
    <t>236,625+108,25+58,20</t>
  </si>
  <si>
    <t>-60,90</t>
  </si>
  <si>
    <t>1138136796</t>
  </si>
  <si>
    <t>-711695611</t>
  </si>
  <si>
    <t>342,175*1,80</t>
  </si>
  <si>
    <t>791715643</t>
  </si>
  <si>
    <t>734,07*1,80</t>
  </si>
  <si>
    <t>806558736</t>
  </si>
  <si>
    <t>38,80*1,00*(1,50-0,10-0,50)</t>
  </si>
  <si>
    <t>275616742</t>
  </si>
  <si>
    <t>34,92*2,00</t>
  </si>
  <si>
    <t>-1794527169</t>
  </si>
  <si>
    <t>(715,00-106,00)*0,10</t>
  </si>
  <si>
    <t>1868483588</t>
  </si>
  <si>
    <t>38,80*1,00*0,50</t>
  </si>
  <si>
    <t>994385105</t>
  </si>
  <si>
    <t>127,65*2,00</t>
  </si>
  <si>
    <t>1002950283</t>
  </si>
  <si>
    <t>-766071299</t>
  </si>
  <si>
    <t>609,00*0,50</t>
  </si>
  <si>
    <t>223579696</t>
  </si>
  <si>
    <t>304,50*0,10</t>
  </si>
  <si>
    <t>-802968081</t>
  </si>
  <si>
    <t>-58740952</t>
  </si>
  <si>
    <t>2031550497</t>
  </si>
  <si>
    <t>433,00*2,00</t>
  </si>
  <si>
    <t>-1430890673</t>
  </si>
  <si>
    <t>-152824867</t>
  </si>
  <si>
    <t>56,00+63,00+53,00+18,00+43,00+34,00+115,00+51,00</t>
  </si>
  <si>
    <t>1881165349</t>
  </si>
  <si>
    <t>3,14*0,275*0,275*1,60*14-3,14*0,225*0,225*1,60*14</t>
  </si>
  <si>
    <t>1146071420</t>
  </si>
  <si>
    <t>38,80*1,00*0,10</t>
  </si>
  <si>
    <t>-2008975801</t>
  </si>
  <si>
    <t>1995,000*1,05</t>
  </si>
  <si>
    <t>1629419894</t>
  </si>
  <si>
    <t>1995,00*1,20</t>
  </si>
  <si>
    <t>146107090</t>
  </si>
  <si>
    <t>"Chodník z dlažby</t>
  </si>
  <si>
    <t>1976339823</t>
  </si>
  <si>
    <t>"Předláždění vjezdů z dlažby</t>
  </si>
  <si>
    <t>"sjezd z betonu</t>
  </si>
  <si>
    <t>33,30</t>
  </si>
  <si>
    <t>123989040</t>
  </si>
  <si>
    <t>19,60</t>
  </si>
  <si>
    <t>"Sjezd z betonu</t>
  </si>
  <si>
    <t>-492204424</t>
  </si>
  <si>
    <t>1630522389</t>
  </si>
  <si>
    <t>-462091815</t>
  </si>
  <si>
    <t>2056,00*2</t>
  </si>
  <si>
    <t>-1164285743</t>
  </si>
  <si>
    <t>"oprava komunikace</t>
  </si>
  <si>
    <t>1066664041</t>
  </si>
  <si>
    <t>581121304</t>
  </si>
  <si>
    <t>Kryt cementobetonový vozovek skupiny CB III tl 140 mm</t>
  </si>
  <si>
    <t>-764877005</t>
  </si>
  <si>
    <t>1704238142</t>
  </si>
  <si>
    <t>95759358</t>
  </si>
  <si>
    <t>13,60</t>
  </si>
  <si>
    <t>-2024994067</t>
  </si>
  <si>
    <t>6,00</t>
  </si>
  <si>
    <t>1526152262</t>
  </si>
  <si>
    <t>-814558838</t>
  </si>
  <si>
    <t>"předláždění vjezdů z dlažby</t>
  </si>
  <si>
    <t>-390135657</t>
  </si>
  <si>
    <t>80,00</t>
  </si>
  <si>
    <t>1420326190</t>
  </si>
  <si>
    <t>2117988918</t>
  </si>
  <si>
    <t>38,80</t>
  </si>
  <si>
    <t>219039031</t>
  </si>
  <si>
    <t>-1761031587</t>
  </si>
  <si>
    <t>-968396258</t>
  </si>
  <si>
    <t>-817651475</t>
  </si>
  <si>
    <t>592238580</t>
  </si>
  <si>
    <t>skruž betonová pro uliční vpusť horní TBV-Q 450/570/5d, 45x57x5 cm</t>
  </si>
  <si>
    <t>700846743</t>
  </si>
  <si>
    <t>561489180</t>
  </si>
  <si>
    <t>-1627793029</t>
  </si>
  <si>
    <t>78507130</t>
  </si>
  <si>
    <t>1132479605</t>
  </si>
  <si>
    <t>-1791409860</t>
  </si>
  <si>
    <t>-945561690</t>
  </si>
  <si>
    <t>-617979180</t>
  </si>
  <si>
    <t>1931466070</t>
  </si>
  <si>
    <t>1791414259</t>
  </si>
  <si>
    <t>715,00</t>
  </si>
  <si>
    <t>-1602304493</t>
  </si>
  <si>
    <t>715,00*0,024</t>
  </si>
  <si>
    <t>-1734750200</t>
  </si>
  <si>
    <t>1020565540</t>
  </si>
  <si>
    <t>1992642159</t>
  </si>
  <si>
    <t>4,00+6,00+4,00</t>
  </si>
  <si>
    <t>1225467979</t>
  </si>
  <si>
    <t>-997440148</t>
  </si>
  <si>
    <t>19,60*1,20</t>
  </si>
  <si>
    <t>"sjezdy z betonu</t>
  </si>
  <si>
    <t>33,30*1,20</t>
  </si>
  <si>
    <t>298556766</t>
  </si>
  <si>
    <t>14,00+11,00+16,00+18,00+12,00+9,00</t>
  </si>
  <si>
    <t>1352747598</t>
  </si>
  <si>
    <t>944454243</t>
  </si>
  <si>
    <t>1637719390</t>
  </si>
  <si>
    <t>-1651336557</t>
  </si>
  <si>
    <t>142279121</t>
  </si>
  <si>
    <t>-1666420189</t>
  </si>
  <si>
    <t>1602841548</t>
  </si>
  <si>
    <t>4 - SO 104 - Ul. Rokycanova - Revize A</t>
  </si>
  <si>
    <t xml:space="preserve">    6 - Úpravy povrchů, podlahy a osazování výplní</t>
  </si>
  <si>
    <t>68,00</t>
  </si>
  <si>
    <t>113107222</t>
  </si>
  <si>
    <t>Odstranění podkladu pl přes 200 m2 z kameniva drceného tl 200 mm</t>
  </si>
  <si>
    <t>-1864603541</t>
  </si>
  <si>
    <t>"litý asfalt</t>
  </si>
  <si>
    <t>630,00</t>
  </si>
  <si>
    <t>2001,00</t>
  </si>
  <si>
    <t>113107230</t>
  </si>
  <si>
    <t>Odstranění podkladu pl nad 200 m2 z betonu prostého tl 100 mm</t>
  </si>
  <si>
    <t>488660222</t>
  </si>
  <si>
    <t>113107241</t>
  </si>
  <si>
    <t>Odstranění podkladu pl přes 200 m2 živičných tl 50 mm</t>
  </si>
  <si>
    <t>206193466</t>
  </si>
  <si>
    <t>570,00+60,00</t>
  </si>
  <si>
    <t>20,00+5,00+25,00</t>
  </si>
  <si>
    <t>52,00+49,00+88,00+87,00+87,00+84,00+141,00+122,00+13,00</t>
  </si>
  <si>
    <t>723,00</t>
  </si>
  <si>
    <t>2001,00*0,115</t>
  </si>
  <si>
    <t>630,00*0,10</t>
  </si>
  <si>
    <t>68,00*0,10</t>
  </si>
  <si>
    <t>2015,00*0,30*1,20</t>
  </si>
  <si>
    <t>630,00*0,30*1,20</t>
  </si>
  <si>
    <t>11,00*0,30</t>
  </si>
  <si>
    <t>60,00*0,30*1,20</t>
  </si>
  <si>
    <t>1636361295</t>
  </si>
  <si>
    <t>672,00*0,50*0,50</t>
  </si>
  <si>
    <t>132201202</t>
  </si>
  <si>
    <t>Hloubení rýh š do 2000 mm v hornině tř. 3 objemu do 1000 m3</t>
  </si>
  <si>
    <t>114329809</t>
  </si>
  <si>
    <t>71,00*1,00*1,50</t>
  </si>
  <si>
    <t>71,00*1,50*2</t>
  </si>
  <si>
    <t>299,915+168,00+106,50</t>
  </si>
  <si>
    <t>-28,40</t>
  </si>
  <si>
    <t>546,015*1,80</t>
  </si>
  <si>
    <t>977,10*1,80</t>
  </si>
  <si>
    <t>71,00*1,00*(1,50-0,10-0,50)</t>
  </si>
  <si>
    <t>63,90*2,00</t>
  </si>
  <si>
    <t>(34,00+38,00+23,00+74,00+76,00+16,00+23,00)*0,10</t>
  </si>
  <si>
    <t>71,00*1,00*0,50</t>
  </si>
  <si>
    <t>203,50*2,00</t>
  </si>
  <si>
    <t>-1760245141</t>
  </si>
  <si>
    <t>284,00*0,50</t>
  </si>
  <si>
    <t>142,000*0,10</t>
  </si>
  <si>
    <t>182111111</t>
  </si>
  <si>
    <t>Zpevnění svahu jutovou, kokosovou nebo plastovou rohoží do 1:1</t>
  </si>
  <si>
    <t>1417406595</t>
  </si>
  <si>
    <t>31,00</t>
  </si>
  <si>
    <t>618940120</t>
  </si>
  <si>
    <t>kokosová rohož</t>
  </si>
  <si>
    <t>130254793</t>
  </si>
  <si>
    <t>184911421</t>
  </si>
  <si>
    <t>Mulčování rostlin kůrou tl. do 0,1 m v rovině a svahu do 1:5</t>
  </si>
  <si>
    <t>-211387790</t>
  </si>
  <si>
    <t>32,00*0,50</t>
  </si>
  <si>
    <t>103911000</t>
  </si>
  <si>
    <t>kůra mulčovací</t>
  </si>
  <si>
    <t>1960102340</t>
  </si>
  <si>
    <t>2041087975</t>
  </si>
  <si>
    <t>672,00*2,00</t>
  </si>
  <si>
    <t>1636042207</t>
  </si>
  <si>
    <t>289,00+292,00+46,00+45,00</t>
  </si>
  <si>
    <t>3,14*0,275*0,275*1,60*23-3,14*0,225*0,225*1,60*23</t>
  </si>
  <si>
    <t>71,00*1,00*0,10</t>
  </si>
  <si>
    <t>2015,000*1,05</t>
  </si>
  <si>
    <t>2015,00*1,20</t>
  </si>
  <si>
    <t>638,00*1,20</t>
  </si>
  <si>
    <t>"chodník z asfaltu</t>
  </si>
  <si>
    <t>11,00</t>
  </si>
  <si>
    <t>"Sjezdy z dlažby</t>
  </si>
  <si>
    <t>61,20</t>
  </si>
  <si>
    <t>3,00</t>
  </si>
  <si>
    <t>62,40</t>
  </si>
  <si>
    <t>564921411</t>
  </si>
  <si>
    <t>Podklad z asfaltového recyklátu tl 60 mm</t>
  </si>
  <si>
    <t>1539883262</t>
  </si>
  <si>
    <t>"Chodník z asfaltu</t>
  </si>
  <si>
    <t>-345455542</t>
  </si>
  <si>
    <t>2055,30</t>
  </si>
  <si>
    <t>567921112</t>
  </si>
  <si>
    <t>Podklad z betonu C 16/20 tl 150 mm</t>
  </si>
  <si>
    <t>1649427659</t>
  </si>
  <si>
    <t>"Konstrukce komunikace</t>
  </si>
  <si>
    <t>2096,40</t>
  </si>
  <si>
    <t>2055,30*2</t>
  </si>
  <si>
    <t>"Oprava komunikace</t>
  </si>
  <si>
    <t>66,00*2</t>
  </si>
  <si>
    <t>959263807</t>
  </si>
  <si>
    <t>1167,00+128,00+433,00+273,00+14,00</t>
  </si>
  <si>
    <t>20,00+5,00+25,00+16,00</t>
  </si>
  <si>
    <t>577133111</t>
  </si>
  <si>
    <t>Asfaltový beton vrstva obrusná ACO 8CH tl 40 mm</t>
  </si>
  <si>
    <t>134712890</t>
  </si>
  <si>
    <t>893491195</t>
  </si>
  <si>
    <t>-1572146511</t>
  </si>
  <si>
    <t>210,00+47,00+34,00+38,00+42,00+54,00+29,00+26,00+25,00+52,00+81,00-34,80</t>
  </si>
  <si>
    <t>34,80</t>
  </si>
  <si>
    <t>5,00+5,00+8,00+5,00+4,00+4,00+7,00+4,00+5,00+8,00+5,00-15,30</t>
  </si>
  <si>
    <t>15,30</t>
  </si>
  <si>
    <t>93,00</t>
  </si>
  <si>
    <t>637121111</t>
  </si>
  <si>
    <t>Dosyp podél obruby z kačírku tl 100 mm s udusáním</t>
  </si>
  <si>
    <t>721984518</t>
  </si>
  <si>
    <t>53,00*0,25</t>
  </si>
  <si>
    <t>71,00</t>
  </si>
  <si>
    <t>-672962452</t>
  </si>
  <si>
    <t>723,00*0,024</t>
  </si>
  <si>
    <t>50,00+84,00+4,00+80,00+4,00+5,00+145,00+20,00</t>
  </si>
  <si>
    <t>392,00*2</t>
  </si>
  <si>
    <t>"sjezdy z dlažby</t>
  </si>
  <si>
    <t>60,00*1,20</t>
  </si>
  <si>
    <t>22,00+8,00+8,00+8,00+8,00+6,00+6,00+27,00</t>
  </si>
  <si>
    <t>91</t>
  </si>
  <si>
    <t>92</t>
  </si>
  <si>
    <t>93</t>
  </si>
  <si>
    <t>94</t>
  </si>
  <si>
    <t>95</t>
  </si>
  <si>
    <t>96</t>
  </si>
  <si>
    <t>5 - SO 105 - Ul. Kobrova</t>
  </si>
  <si>
    <t>112201102</t>
  </si>
  <si>
    <t>Odstranění pařezů D do 500 mm</t>
  </si>
  <si>
    <t>1674596614</t>
  </si>
  <si>
    <t>113107223</t>
  </si>
  <si>
    <t>Odstranění podkladu pl přes 200 m2 z kameniva drceného tl 300 mm</t>
  </si>
  <si>
    <t>-386371246</t>
  </si>
  <si>
    <t>188,00+21,50+3,00+5,00</t>
  </si>
  <si>
    <t>135,00</t>
  </si>
  <si>
    <t>920,00</t>
  </si>
  <si>
    <t>8,50</t>
  </si>
  <si>
    <t>113154254</t>
  </si>
  <si>
    <t>Frézování živičného krytu tl 100 mm pruh š 1 m pl do 1000 m2 s překážkami v trase</t>
  </si>
  <si>
    <t>-834118642</t>
  </si>
  <si>
    <t>111,00+14,00+126,00+19,00+43,00+12,50+27,50+23,00+5,00</t>
  </si>
  <si>
    <t>9,50+9,00</t>
  </si>
  <si>
    <t>202,00</t>
  </si>
  <si>
    <t>920,00*0,115</t>
  </si>
  <si>
    <t>(188,00+21,50+3,00+5,00)*0,10</t>
  </si>
  <si>
    <t>920,00*0,30*1,20</t>
  </si>
  <si>
    <t>(188,00+21,50+3,00+5,00)*0,30</t>
  </si>
  <si>
    <t>(124,50+126,00)*0,50*0,50</t>
  </si>
  <si>
    <t>35,00*1,00*1,50</t>
  </si>
  <si>
    <t>35,00*1,50*2</t>
  </si>
  <si>
    <t>162301422</t>
  </si>
  <si>
    <t>Vodorovné přemístění pařezů do 5 km D do 500 mm</t>
  </si>
  <si>
    <t>-2004806160</t>
  </si>
  <si>
    <t>162301922</t>
  </si>
  <si>
    <t>Příplatek k vodorovnému přemístění pařezů D 500 mm ZKD 5 km</t>
  </si>
  <si>
    <t>-1032119011</t>
  </si>
  <si>
    <t>127,55+62,625+52,50</t>
  </si>
  <si>
    <t>-28,238</t>
  </si>
  <si>
    <t>214,437*1,80</t>
  </si>
  <si>
    <t>396,45*1,80</t>
  </si>
  <si>
    <t>35,00*1,00*(1,50-0,10-0,50)</t>
  </si>
  <si>
    <t>31,50*2,00</t>
  </si>
  <si>
    <t>(124,50+126,00+126,00)*0,25*0,30</t>
  </si>
  <si>
    <t>35,00*1,00*0,50</t>
  </si>
  <si>
    <t>80,125*2,00</t>
  </si>
  <si>
    <t>-1136990561</t>
  </si>
  <si>
    <t>102,50</t>
  </si>
  <si>
    <t>102,50*0,10</t>
  </si>
  <si>
    <t>761631113</t>
  </si>
  <si>
    <t>250,50*2,00</t>
  </si>
  <si>
    <t>1031352251</t>
  </si>
  <si>
    <t>124,50+126,00</t>
  </si>
  <si>
    <t>3,14*0,275*0,275*1,60*10-3,14*0,225*0,225*1,60*10</t>
  </si>
  <si>
    <t>35,00*1,00*0,10</t>
  </si>
  <si>
    <t>920,000*1,05</t>
  </si>
  <si>
    <t>920,00*1,20</t>
  </si>
  <si>
    <t>(188,00+21,50+3,00+5,00)*1,20</t>
  </si>
  <si>
    <t>(135,00+1,50)</t>
  </si>
  <si>
    <t>664861843</t>
  </si>
  <si>
    <t>(920,00+8,50)*2</t>
  </si>
  <si>
    <t>120618101</t>
  </si>
  <si>
    <t>920,00+8,50</t>
  </si>
  <si>
    <t>-1584335092</t>
  </si>
  <si>
    <t>188,00+21,50</t>
  </si>
  <si>
    <t>3,00+5,00</t>
  </si>
  <si>
    <t>1,50</t>
  </si>
  <si>
    <t>17,00+17,50</t>
  </si>
  <si>
    <t>10,00+7,00+1,50+6,00+1,50+9,00</t>
  </si>
  <si>
    <t>1756871183</t>
  </si>
  <si>
    <t>-912135264</t>
  </si>
  <si>
    <t>111,00+14,00+126,00</t>
  </si>
  <si>
    <t>251,00*0,024</t>
  </si>
  <si>
    <t>19,00+43,00+12,50+27,50+23,00+5,00</t>
  </si>
  <si>
    <t>130,00*2</t>
  </si>
  <si>
    <t>17,00*2+16,50*2+17,50</t>
  </si>
  <si>
    <t>916317306</t>
  </si>
  <si>
    <t>6 - SO 106 - Ul. Revírní</t>
  </si>
  <si>
    <t>123,00+21,00+41,50+8,50+4,50</t>
  </si>
  <si>
    <t>121,00</t>
  </si>
  <si>
    <t>"předláždění parkoviště</t>
  </si>
  <si>
    <t>110,00+63,50</t>
  </si>
  <si>
    <t>"bourání betonu pro napojení parkoviště</t>
  </si>
  <si>
    <t>11,00*0,50</t>
  </si>
  <si>
    <t>113107142</t>
  </si>
  <si>
    <t>Odstranění podkladu pl do 50 m2 živičných tl 100 mm</t>
  </si>
  <si>
    <t>-888706645</t>
  </si>
  <si>
    <t>"pro napojení chodníku</t>
  </si>
  <si>
    <t>1,30*0,50</t>
  </si>
  <si>
    <t>710598128</t>
  </si>
  <si>
    <t>589,00+212,00+73,50</t>
  </si>
  <si>
    <t xml:space="preserve">"předláždění parkoviště </t>
  </si>
  <si>
    <t>6,50</t>
  </si>
  <si>
    <t>-676624899</t>
  </si>
  <si>
    <t>589,00</t>
  </si>
  <si>
    <t>44,00+21,50+41,50+12,50+170,00+44,00+170,00+102,00+56,00</t>
  </si>
  <si>
    <t>44,00+170,00+15,00+29,00+11,00</t>
  </si>
  <si>
    <t>105,00</t>
  </si>
  <si>
    <t>(589,00+212,00+73,50)*0,115</t>
  </si>
  <si>
    <t>(123,00+21,00+41,50+5,50+3,00+4,50)*0,10</t>
  </si>
  <si>
    <t>(589,00+212,00+73,50)*0,30*1,20</t>
  </si>
  <si>
    <t>(123,00+21,00+41,50+5,50+3,00+4,50)*0,30</t>
  </si>
  <si>
    <t>-2098882714</t>
  </si>
  <si>
    <t>161,00*0,50*0,50</t>
  </si>
  <si>
    <t>599463248</t>
  </si>
  <si>
    <t>17,00*1,00*1,50</t>
  </si>
  <si>
    <t>17,00*1,50*2</t>
  </si>
  <si>
    <t>120,418+40,25+25,50</t>
  </si>
  <si>
    <t>-27,525</t>
  </si>
  <si>
    <t>158,643*1,80</t>
  </si>
  <si>
    <t>374,37*1,80</t>
  </si>
  <si>
    <t>17,00*1,00*(1,50-0,10-0,50)</t>
  </si>
  <si>
    <t>15,30*2,00</t>
  </si>
  <si>
    <t>(42,50+21,00+44,00+5,50+45,00+16,50+9,00)*0,50*0,30</t>
  </si>
  <si>
    <t>17,00*1,00*0,50</t>
  </si>
  <si>
    <t>48,75*2,00</t>
  </si>
  <si>
    <t>1523091138</t>
  </si>
  <si>
    <t>123,00+112,50</t>
  </si>
  <si>
    <t>235,50*0,10</t>
  </si>
  <si>
    <t>1848880654</t>
  </si>
  <si>
    <t>161,00*2,00</t>
  </si>
  <si>
    <t>-2092833008</t>
  </si>
  <si>
    <t>1552102257</t>
  </si>
  <si>
    <t>161,00</t>
  </si>
  <si>
    <t>3,14*0,275*0,275*1,60*4-3,14*0,225*0,225*1,60*4</t>
  </si>
  <si>
    <t>17,00*1,00*0,10</t>
  </si>
  <si>
    <t>589,000*1,05</t>
  </si>
  <si>
    <t>285,50*1,50</t>
  </si>
  <si>
    <t>173,50</t>
  </si>
  <si>
    <t>589,00*1,20</t>
  </si>
  <si>
    <t>285,50*1,20</t>
  </si>
  <si>
    <t>170,00*1,20</t>
  </si>
  <si>
    <t>"Předláždění parkoviště</t>
  </si>
  <si>
    <t>28,50</t>
  </si>
  <si>
    <t>178289231</t>
  </si>
  <si>
    <t>589,00*2</t>
  </si>
  <si>
    <t>357509252</t>
  </si>
  <si>
    <t>-1010019229</t>
  </si>
  <si>
    <t>123,00+41,50</t>
  </si>
  <si>
    <t>6,00+52,00+3,50+44,00+15,50</t>
  </si>
  <si>
    <t>5,50</t>
  </si>
  <si>
    <t>21,00</t>
  </si>
  <si>
    <t>592450070-1</t>
  </si>
  <si>
    <t>dlažba zámková tl. 80 mm světle šedá</t>
  </si>
  <si>
    <t>-180906043</t>
  </si>
  <si>
    <t>285,50</t>
  </si>
  <si>
    <t>592451201</t>
  </si>
  <si>
    <t>dlažba s vodící drážkou tl. 80 mm světle šedá</t>
  </si>
  <si>
    <t>-86969695</t>
  </si>
  <si>
    <t>4,50</t>
  </si>
  <si>
    <t>10,00+13,50</t>
  </si>
  <si>
    <t>4,00+1,00+1,00+1,50+3,00+6,50</t>
  </si>
  <si>
    <t>269,00</t>
  </si>
  <si>
    <t>269,00*0,024</t>
  </si>
  <si>
    <t>44,00+21,50+170,00+56,00</t>
  </si>
  <si>
    <t>102,00</t>
  </si>
  <si>
    <t>102,00*2</t>
  </si>
  <si>
    <t>10,00*2+12,50*2+13,50</t>
  </si>
  <si>
    <t>935112211</t>
  </si>
  <si>
    <t>Osazení příkopového žlabu do betonu tl 100 mm z betonových tvárnic š 800 mm</t>
  </si>
  <si>
    <t>374621370</t>
  </si>
  <si>
    <t>41,50+15,50</t>
  </si>
  <si>
    <t>592275900</t>
  </si>
  <si>
    <t>žlabovka betonová TBM-Q 100-600 50 x 68 x 6 cm</t>
  </si>
  <si>
    <t>150095369</t>
  </si>
  <si>
    <t>57,00*2</t>
  </si>
  <si>
    <t>966008212</t>
  </si>
  <si>
    <t>Bourání odvodňovacího žlabu z betonových příkopových tvárnic š do 800 mm</t>
  </si>
  <si>
    <t>1362182026</t>
  </si>
  <si>
    <t>41,50+15,50+4,50</t>
  </si>
  <si>
    <t>7 - SO 107 - Ul. Matušinského</t>
  </si>
  <si>
    <t>5,10</t>
  </si>
  <si>
    <t>-176994443</t>
  </si>
  <si>
    <t>45,00+135,50+6,00</t>
  </si>
  <si>
    <t>6,50+88,00+45,00</t>
  </si>
  <si>
    <t>721,50</t>
  </si>
  <si>
    <t>7,50</t>
  </si>
  <si>
    <t>-336764226</t>
  </si>
  <si>
    <t>88,00+29,00+6,50+39,00+73,00+27,00+2,50</t>
  </si>
  <si>
    <t>123,50+73,00+38,50</t>
  </si>
  <si>
    <t>160,00</t>
  </si>
  <si>
    <t>2088305350</t>
  </si>
  <si>
    <t>721,50*0,115</t>
  </si>
  <si>
    <t>(45,00+135,50+6,00+5,10)*0,10</t>
  </si>
  <si>
    <t>721,50*0,30*1,20</t>
  </si>
  <si>
    <t>(45,00+135,50+6,00+5,10)*0,30</t>
  </si>
  <si>
    <t>238,00*0,50*0,50</t>
  </si>
  <si>
    <t>21,00*1,00*1,50</t>
  </si>
  <si>
    <t>21,00*1,50*2</t>
  </si>
  <si>
    <t>102,133+59,50+31,50</t>
  </si>
  <si>
    <t>-19,875</t>
  </si>
  <si>
    <t>173,258*1,80</t>
  </si>
  <si>
    <t>317,22*1,80</t>
  </si>
  <si>
    <t>21,00*1,00*(1,50-0,10-0,50)</t>
  </si>
  <si>
    <t>18,90*2,00</t>
  </si>
  <si>
    <t>(119,00+119,00+25,00+2,00)*0,25*0,30</t>
  </si>
  <si>
    <t>21,00*1,00*0,50</t>
  </si>
  <si>
    <t>70,00*2,00</t>
  </si>
  <si>
    <t>1862975940</t>
  </si>
  <si>
    <t>27,00</t>
  </si>
  <si>
    <t>27,000*0,10</t>
  </si>
  <si>
    <t>954576933</t>
  </si>
  <si>
    <t>238,00*2,00</t>
  </si>
  <si>
    <t>-465876892</t>
  </si>
  <si>
    <t>119,00+119,00</t>
  </si>
  <si>
    <t>3,14*0,275*0,275*1,60*1-3,14*0,225*0,225*1,60*1</t>
  </si>
  <si>
    <t>21,00*1,00*0,10</t>
  </si>
  <si>
    <t>721,500*1,05</t>
  </si>
  <si>
    <t>721,50*1,20</t>
  </si>
  <si>
    <t>186,50*1,20</t>
  </si>
  <si>
    <t>139,50</t>
  </si>
  <si>
    <t>"Oprava vjezdů</t>
  </si>
  <si>
    <t>-353112192</t>
  </si>
  <si>
    <t>(721,50+7,50)*2</t>
  </si>
  <si>
    <t>995532529</t>
  </si>
  <si>
    <t>721,50+7,50</t>
  </si>
  <si>
    <t>1990894346</t>
  </si>
  <si>
    <t>-417199104</t>
  </si>
  <si>
    <t>5,10-2,00</t>
  </si>
  <si>
    <t>45,00+135,00</t>
  </si>
  <si>
    <t>"oprava vjezdů</t>
  </si>
  <si>
    <t>2,00</t>
  </si>
  <si>
    <t>11,00+11,00+15,00</t>
  </si>
  <si>
    <t>2,50+3,50+6,50+2,00+6,50</t>
  </si>
  <si>
    <t>8-01</t>
  </si>
  <si>
    <t>dno s výtokem DN 150, TBV-Q 450/380/1d</t>
  </si>
  <si>
    <t>371787418</t>
  </si>
  <si>
    <t>8-03</t>
  </si>
  <si>
    <t>prstenec přechodový TBV-Q 600/45-M</t>
  </si>
  <si>
    <t>-80416187</t>
  </si>
  <si>
    <t>8-02</t>
  </si>
  <si>
    <t>mříž obrubníková</t>
  </si>
  <si>
    <t>-1712874744</t>
  </si>
  <si>
    <t>458269319</t>
  </si>
  <si>
    <t>-977335519</t>
  </si>
  <si>
    <t>235,00</t>
  </si>
  <si>
    <t>235,00*0,024</t>
  </si>
  <si>
    <t>88,00+147,50</t>
  </si>
  <si>
    <t>29,50+9,00+35,50</t>
  </si>
  <si>
    <t>74,00*2</t>
  </si>
  <si>
    <t>11,00*2+11,00*2+14,00*2+15,00</t>
  </si>
  <si>
    <t>935114111</t>
  </si>
  <si>
    <t>Mikroštěrbinový odvodňovací betonový žlab 220x260 mm bez vnitřního spádu se základem</t>
  </si>
  <si>
    <t>1721476194</t>
  </si>
  <si>
    <t>1,00+1,00</t>
  </si>
  <si>
    <t>-942177337</t>
  </si>
  <si>
    <t>8 - SO 108 - Ul. Tomicova</t>
  </si>
  <si>
    <t>1846369190</t>
  </si>
  <si>
    <t>6,50+6,50+5,50</t>
  </si>
  <si>
    <t>17,50</t>
  </si>
  <si>
    <t>23,76*0,10</t>
  </si>
  <si>
    <t>1522969347</t>
  </si>
  <si>
    <t>84,00</t>
  </si>
  <si>
    <t>718,50</t>
  </si>
  <si>
    <t>-1766666019</t>
  </si>
  <si>
    <t>174,50+35,50+5,00+5,00+3,00+4,50+2,00+3,00</t>
  </si>
  <si>
    <t>210,00+17,50+130,00*2</t>
  </si>
  <si>
    <t>122202201</t>
  </si>
  <si>
    <t>Odkopávky a prokopávky nezapažené pro silnice objemu do 100 m3 v hornině tř. 3</t>
  </si>
  <si>
    <t>-946367966</t>
  </si>
  <si>
    <t>718,50*0,115</t>
  </si>
  <si>
    <t>(6,50+6,50+5,50+84,00)*0,10</t>
  </si>
  <si>
    <t>718,50*0,30*1,20</t>
  </si>
  <si>
    <t>(6,50+6,50+5,50+84,00)*0,30</t>
  </si>
  <si>
    <t>175,00*0,50*0,50</t>
  </si>
  <si>
    <t>15,00*1,00*1,50</t>
  </si>
  <si>
    <t>15,00*1,50*2</t>
  </si>
  <si>
    <t>92,878+43,75+22,50</t>
  </si>
  <si>
    <t>-17,50</t>
  </si>
  <si>
    <t>141,628*1,80</t>
  </si>
  <si>
    <t>289,41*1,80</t>
  </si>
  <si>
    <t>15,00*1,00*(1,50-0,10-0,50)</t>
  </si>
  <si>
    <t>13,50*2,00</t>
  </si>
  <si>
    <t>(175,00+175,00)*0,25*0,20</t>
  </si>
  <si>
    <t>15,00*1,00*0,50</t>
  </si>
  <si>
    <t>51,25*2,00</t>
  </si>
  <si>
    <t>256444566</t>
  </si>
  <si>
    <t>82,00</t>
  </si>
  <si>
    <t>82,000*0,10</t>
  </si>
  <si>
    <t>-1492654918</t>
  </si>
  <si>
    <t>175,00*2,00</t>
  </si>
  <si>
    <t>1439628995</t>
  </si>
  <si>
    <t>175,00</t>
  </si>
  <si>
    <t>3,14*0,275*0,275*1,60*5-3,14*0,225*0,225*1,60*5</t>
  </si>
  <si>
    <t>15,00*1,00*0,10</t>
  </si>
  <si>
    <t>718,50*1,05</t>
  </si>
  <si>
    <t>718,50*1,20</t>
  </si>
  <si>
    <t>18,50*1,20</t>
  </si>
  <si>
    <t>-1745964309</t>
  </si>
  <si>
    <t>718,5*2</t>
  </si>
  <si>
    <t>-254322975</t>
  </si>
  <si>
    <t>1478121110</t>
  </si>
  <si>
    <t>624739549</t>
  </si>
  <si>
    <t>6,50+6,50</t>
  </si>
  <si>
    <t>11,00+8,50</t>
  </si>
  <si>
    <t>3,00+2,50+3,00+6,50</t>
  </si>
  <si>
    <t>489329115</t>
  </si>
  <si>
    <t>231162092</t>
  </si>
  <si>
    <t>357,50</t>
  </si>
  <si>
    <t>357,50*0,024</t>
  </si>
  <si>
    <t>210,00+17,50+130,00</t>
  </si>
  <si>
    <t>5,00+4,00</t>
  </si>
  <si>
    <t>9,00*2</t>
  </si>
  <si>
    <t>11,00*2+8,50*2</t>
  </si>
  <si>
    <t>-845058769</t>
  </si>
  <si>
    <t>9 - SO 109 - Ul. Třanovského</t>
  </si>
  <si>
    <t>54,50</t>
  </si>
  <si>
    <t>455,50</t>
  </si>
  <si>
    <t>(4,00+4,00+6,00)*0,10</t>
  </si>
  <si>
    <t>-296289795</t>
  </si>
  <si>
    <t>57,50</t>
  </si>
  <si>
    <t>"bourání pro napojení vjezdů</t>
  </si>
  <si>
    <t>(3,00+3,50+4,00+5,00+16,50)*0,10</t>
  </si>
  <si>
    <t>-212208557</t>
  </si>
  <si>
    <t>"bourání chodníků</t>
  </si>
  <si>
    <t>2265,50</t>
  </si>
  <si>
    <t>391,00+367,00+5,00+5,00</t>
  </si>
  <si>
    <t>402,00*2+8,50*2+3,00*2</t>
  </si>
  <si>
    <t>200,00</t>
  </si>
  <si>
    <t>2265,50*0,115</t>
  </si>
  <si>
    <t>(12,00+57,50)*0,10</t>
  </si>
  <si>
    <t>2265,50*0,30*1,20</t>
  </si>
  <si>
    <t>12,00*0,30</t>
  </si>
  <si>
    <t>467218602</t>
  </si>
  <si>
    <t>(402,00+70,00+8,50)*0,50*0,50</t>
  </si>
  <si>
    <t>267,483+120,125+52,50</t>
  </si>
  <si>
    <t>-96,48</t>
  </si>
  <si>
    <t>343,628*1,80</t>
  </si>
  <si>
    <t>819,80*1,80</t>
  </si>
  <si>
    <t>(402,00+402,00)*0,30*0,40</t>
  </si>
  <si>
    <t>480,50*0,50*0,50</t>
  </si>
  <si>
    <t>137,625*2,00</t>
  </si>
  <si>
    <t>-256916977</t>
  </si>
  <si>
    <t>291,50</t>
  </si>
  <si>
    <t>291,50*0,10</t>
  </si>
  <si>
    <t>1099735057</t>
  </si>
  <si>
    <t>480,50*2,00</t>
  </si>
  <si>
    <t>1757811903</t>
  </si>
  <si>
    <t>402,00+70,00+8,50</t>
  </si>
  <si>
    <t>2265,50*1,05</t>
  </si>
  <si>
    <t>2265,50*1,20</t>
  </si>
  <si>
    <t>42,50*1,20</t>
  </si>
  <si>
    <t>-138155842</t>
  </si>
  <si>
    <t>2273,00*2</t>
  </si>
  <si>
    <t>456919959</t>
  </si>
  <si>
    <t>2265,50+7,50</t>
  </si>
  <si>
    <t>790285986</t>
  </si>
  <si>
    <t>-1651376693</t>
  </si>
  <si>
    <t>592451181</t>
  </si>
  <si>
    <t>dlažba s vodící drážkou tl. 60 mm světle šedá</t>
  </si>
  <si>
    <t>-1718462902</t>
  </si>
  <si>
    <t>"chodník</t>
  </si>
  <si>
    <t>5,50+13,00+11,50+12,50</t>
  </si>
  <si>
    <t>3,50+2,00+0,50+4,00+3,50+4,50+4,00+4,00+4,00+5,00</t>
  </si>
  <si>
    <t>827,00</t>
  </si>
  <si>
    <t>827,00*0,024</t>
  </si>
  <si>
    <t>758,00</t>
  </si>
  <si>
    <t>10,00+2,00+3,00</t>
  </si>
  <si>
    <t>15,00*2</t>
  </si>
  <si>
    <t>5,50*2+11,50*2+13,00+11,50*2+12,50*2</t>
  </si>
  <si>
    <t>10 - SO 110 - Ul. Karvinská</t>
  </si>
  <si>
    <t>112101102</t>
  </si>
  <si>
    <t>Kácení stromů listnatých D kmene do 500 mm</t>
  </si>
  <si>
    <t>1008967071</t>
  </si>
  <si>
    <t>2025931880</t>
  </si>
  <si>
    <t>100,50+530,50+26,50+8,50+2,00+1,50-108,50-20,50-10,50-64,00</t>
  </si>
  <si>
    <t>1987399825</t>
  </si>
  <si>
    <t>101,50+31,00+11,50</t>
  </si>
  <si>
    <t>"napojení vjezdů</t>
  </si>
  <si>
    <t>(4,00+3,00+3,00)*0,10</t>
  </si>
  <si>
    <t>113107181</t>
  </si>
  <si>
    <t>Odstranění podkladu pl přes 50 do 200 m2 živičných tl 50 mm</t>
  </si>
  <si>
    <t>1840265534</t>
  </si>
  <si>
    <t>"chodník asfalt</t>
  </si>
  <si>
    <t>20,50+10,50+64,00</t>
  </si>
  <si>
    <t>6,00*0,10</t>
  </si>
  <si>
    <t>372367524</t>
  </si>
  <si>
    <t>"chodník štěrk</t>
  </si>
  <si>
    <t>108,50</t>
  </si>
  <si>
    <t>2461,00+424,00</t>
  </si>
  <si>
    <t>146,50+177,00+130,00+103,00+57,50+12,50+14,50+4,00+14,00+145,00+174,00</t>
  </si>
  <si>
    <t>641,00+12,50+10,50</t>
  </si>
  <si>
    <t>280,00</t>
  </si>
  <si>
    <t>(2461,00+424,00)*0,115</t>
  </si>
  <si>
    <t>(100,50+530,50+26,50+8,50+2,00+1,50+101,50+31,00+11,50)*0,10</t>
  </si>
  <si>
    <t>122202203-1</t>
  </si>
  <si>
    <t>Odkopávky a prokopávky nezapažené pro silnice objemu do 5000 m3 v hornině tř. 3 - výměnná vrstva</t>
  </si>
  <si>
    <t>-58076045</t>
  </si>
  <si>
    <t>(2461,00+424,00)*0,30*1,20</t>
  </si>
  <si>
    <t>(100,50+530,50+26,50+8,50+2,00+1,50+101,50+31,00+11,50)*0,30</t>
  </si>
  <si>
    <t>1095892167</t>
  </si>
  <si>
    <t>638,00*0,50*0,50</t>
  </si>
  <si>
    <t>44,50*1,00*1,50</t>
  </si>
  <si>
    <t>44,50*1,50*2</t>
  </si>
  <si>
    <t>162301402</t>
  </si>
  <si>
    <t>Vodorovné přemístění větví stromů listnatých do 5 km D kmene do 500 mm</t>
  </si>
  <si>
    <t>761963618</t>
  </si>
  <si>
    <t>162301412</t>
  </si>
  <si>
    <t>Vodorovné přemístění kmenů stromů listnatých do 5 km D kmene do 500 mm</t>
  </si>
  <si>
    <t>-1049187417</t>
  </si>
  <si>
    <t>-1381262427</t>
  </si>
  <si>
    <t>162301902</t>
  </si>
  <si>
    <t>Příplatek k vodorovnému přemístění větví stromů listnatých D kmene do 500 mm ZKD 5 km</t>
  </si>
  <si>
    <t>444003714</t>
  </si>
  <si>
    <t>162301912</t>
  </si>
  <si>
    <t>Příplatek k vodorovnému přemístění kmenů stromů listnatých D kmene do 500 mm ZKD 5 km</t>
  </si>
  <si>
    <t>1050336964</t>
  </si>
  <si>
    <t>1459732032</t>
  </si>
  <si>
    <t>413,125+159,50+66,75</t>
  </si>
  <si>
    <t>-89,25</t>
  </si>
  <si>
    <t>550,125*1,80</t>
  </si>
  <si>
    <t>1282,65*1,80</t>
  </si>
  <si>
    <t>44,50*1,00*(1,50-0,10-0,50)</t>
  </si>
  <si>
    <t>40,05*2,00</t>
  </si>
  <si>
    <t>(314,00+314,00+111,00+111,00)*0,35*0,30</t>
  </si>
  <si>
    <t>44,50*1,00*0,50</t>
  </si>
  <si>
    <t>181,75*2,00</t>
  </si>
  <si>
    <t>-1122342095</t>
  </si>
  <si>
    <t>770,50</t>
  </si>
  <si>
    <t>770,50*0,10</t>
  </si>
  <si>
    <t>-1185708963</t>
  </si>
  <si>
    <t>638,00*2,00</t>
  </si>
  <si>
    <t>-1405146185</t>
  </si>
  <si>
    <t>314,00+213,00+111,00</t>
  </si>
  <si>
    <t>44,50*1,00*0,10</t>
  </si>
  <si>
    <t>2885,000*1,05</t>
  </si>
  <si>
    <t>2885,00*1,20</t>
  </si>
  <si>
    <t>669,50*1,20</t>
  </si>
  <si>
    <t>144,00*1,20</t>
  </si>
  <si>
    <t>1001869501</t>
  </si>
  <si>
    <t>2897,00*2</t>
  </si>
  <si>
    <t>1208784015</t>
  </si>
  <si>
    <t>2461,00+424,00+12,00</t>
  </si>
  <si>
    <t>-918475209</t>
  </si>
  <si>
    <t>100,50+530,50+26,50</t>
  </si>
  <si>
    <t>8,50+2,00</t>
  </si>
  <si>
    <t>-2042520474</t>
  </si>
  <si>
    <t>101,50</t>
  </si>
  <si>
    <t>-450639241</t>
  </si>
  <si>
    <t>11,50</t>
  </si>
  <si>
    <t>25,00+11,50+10,50+40,00</t>
  </si>
  <si>
    <t>1,00+1,00+6,00+1,00+1,00+7,50+1,50+7,00+1,00+7,00+1,00+4,50+3,50+1,50</t>
  </si>
  <si>
    <t>-707876922</t>
  </si>
  <si>
    <t>964450452</t>
  </si>
  <si>
    <t>641,00</t>
  </si>
  <si>
    <t>641,00*0,024</t>
  </si>
  <si>
    <t>337,00+52,00</t>
  </si>
  <si>
    <t>389,00*2</t>
  </si>
  <si>
    <t>25,00+20,00*2+11,50*2+10,50*2+40,00*2</t>
  </si>
  <si>
    <t>-1091994037</t>
  </si>
  <si>
    <t>4,00</t>
  </si>
  <si>
    <t>855602547</t>
  </si>
  <si>
    <t>97</t>
  </si>
  <si>
    <t>98</t>
  </si>
  <si>
    <t>99</t>
  </si>
  <si>
    <t>11 - SO 111 - Ul. Hviezdoslavova</t>
  </si>
  <si>
    <t>107,00</t>
  </si>
  <si>
    <t>45,00</t>
  </si>
  <si>
    <t>2623,00</t>
  </si>
  <si>
    <t>25,00</t>
  </si>
  <si>
    <t>828,00</t>
  </si>
  <si>
    <t>828,00*2</t>
  </si>
  <si>
    <t>462,00</t>
  </si>
  <si>
    <t>2623,00*0,115</t>
  </si>
  <si>
    <t>2623,00*0,30*1,20</t>
  </si>
  <si>
    <t>1591233535</t>
  </si>
  <si>
    <t>440,00*0,50*0,50</t>
  </si>
  <si>
    <t>10,30*1,00*1,50</t>
  </si>
  <si>
    <t>10,30*1,50*2</t>
  </si>
  <si>
    <t>301,645+110,00+15,45</t>
  </si>
  <si>
    <t>-75,14</t>
  </si>
  <si>
    <t>351,955*1,80</t>
  </si>
  <si>
    <t>944,28*1,80</t>
  </si>
  <si>
    <t>10,30*1,00*(1,50-0,10-0,50)</t>
  </si>
  <si>
    <t>9,27*2,00</t>
  </si>
  <si>
    <t>578,00*0,13</t>
  </si>
  <si>
    <t>10,30*1,00*0,50</t>
  </si>
  <si>
    <t>115,15*2,00</t>
  </si>
  <si>
    <t>-1915063716</t>
  </si>
  <si>
    <t>578,00</t>
  </si>
  <si>
    <t>578,000*0,10</t>
  </si>
  <si>
    <t>1105301057</t>
  </si>
  <si>
    <t>440,00*2,00</t>
  </si>
  <si>
    <t>540305056</t>
  </si>
  <si>
    <t>440,00</t>
  </si>
  <si>
    <t>10,30*1,00*0,10</t>
  </si>
  <si>
    <t>2623,000*1,05</t>
  </si>
  <si>
    <t>2623,00*1,20</t>
  </si>
  <si>
    <t>1103285887</t>
  </si>
  <si>
    <t>(2623,00+25,00)*2</t>
  </si>
  <si>
    <t>249934289</t>
  </si>
  <si>
    <t>2623,00+50,00</t>
  </si>
  <si>
    <t>1438072195</t>
  </si>
  <si>
    <t>581131115</t>
  </si>
  <si>
    <t>Kryt cementobetonový vozovek skupiny CB I tl 200 mm</t>
  </si>
  <si>
    <t>-1086664031</t>
  </si>
  <si>
    <t>119,50</t>
  </si>
  <si>
    <t>2,00+3,50-2,08</t>
  </si>
  <si>
    <t>(2,00+3,20)*0,40</t>
  </si>
  <si>
    <t>3,60+1,40+1,50+4,00+6,50+3,50+4,50+14,00+6,00</t>
  </si>
  <si>
    <t>10,00+6,00+10,00+18,00+18,00+20,00+35,00+17,00</t>
  </si>
  <si>
    <t>0,60+1,10+1,40+1,10+0,80+1,50+1,00+1,80+1,00</t>
  </si>
  <si>
    <t>830,00</t>
  </si>
  <si>
    <t>830,00*0,024</t>
  </si>
  <si>
    <t>432,00*2-12-12-12</t>
  </si>
  <si>
    <t>6,00*2</t>
  </si>
  <si>
    <t>134,00</t>
  </si>
  <si>
    <t>935113111</t>
  </si>
  <si>
    <t>Osazení odvodňovacího polymerbetonového žlabu s krycím roštem šířky do 200 mm</t>
  </si>
  <si>
    <t>698294570</t>
  </si>
  <si>
    <t>592270000</t>
  </si>
  <si>
    <t>žlab odvodňovací N100, C250</t>
  </si>
  <si>
    <t>1057352253</t>
  </si>
  <si>
    <t>592271590</t>
  </si>
  <si>
    <t>rošt tř. C250</t>
  </si>
  <si>
    <t>1991545071</t>
  </si>
  <si>
    <t>935932620</t>
  </si>
  <si>
    <t>Systémová vpusť pro odvodňovací žlab</t>
  </si>
  <si>
    <t>-117509368</t>
  </si>
  <si>
    <t>12 - SO 112 - Ul. U Výhybky</t>
  </si>
  <si>
    <t>5,00+3,00+1,50</t>
  </si>
  <si>
    <t>-1564213818</t>
  </si>
  <si>
    <t>"bourání asfaltu pro napojení chodníků</t>
  </si>
  <si>
    <t>3,30+1,20</t>
  </si>
  <si>
    <t>1757117126</t>
  </si>
  <si>
    <t>"předláždění vjezdů</t>
  </si>
  <si>
    <t>3,50+4,30</t>
  </si>
  <si>
    <t>875,00</t>
  </si>
  <si>
    <t>28,00+13,00+2,00</t>
  </si>
  <si>
    <t>124,00+4,00+9,00</t>
  </si>
  <si>
    <t>137,00*2</t>
  </si>
  <si>
    <t>100,00</t>
  </si>
  <si>
    <t>-682626480</t>
  </si>
  <si>
    <t>875,00*0,115</t>
  </si>
  <si>
    <t>44,00*0,10</t>
  </si>
  <si>
    <t>875,00*0,30*1,20</t>
  </si>
  <si>
    <t>44,00*0,30</t>
  </si>
  <si>
    <t>227,00*0,50*0,50</t>
  </si>
  <si>
    <t>7,60*1,00*1,50</t>
  </si>
  <si>
    <t>7,60*1,50*2</t>
  </si>
  <si>
    <t>105,025+56,75+11,40</t>
  </si>
  <si>
    <t>-32,46</t>
  </si>
  <si>
    <t>140,715*1,80</t>
  </si>
  <si>
    <t>328,20*1,80</t>
  </si>
  <si>
    <t>7,60*1,00*(1,50-0,10-0,50)</t>
  </si>
  <si>
    <t>6,84*2,00</t>
  </si>
  <si>
    <t>192,00*0,16+29,00*0,06</t>
  </si>
  <si>
    <t>7,60*1,00*0,50</t>
  </si>
  <si>
    <t>60,55*2,00</t>
  </si>
  <si>
    <t>-683107435</t>
  </si>
  <si>
    <t>9,00+6,00+22,00+37,00+16,00+32,00+15,00+26,00+29,00</t>
  </si>
  <si>
    <t>192,00*0,10</t>
  </si>
  <si>
    <t>407654582</t>
  </si>
  <si>
    <t>227,00*2,00</t>
  </si>
  <si>
    <t>39113218</t>
  </si>
  <si>
    <t>132,00+95,00</t>
  </si>
  <si>
    <t>7,60*1,00*0,10</t>
  </si>
  <si>
    <t>875,00*1,05</t>
  </si>
  <si>
    <t>875,00*1,20</t>
  </si>
  <si>
    <t>1482390665</t>
  </si>
  <si>
    <t>7,80</t>
  </si>
  <si>
    <t>-1671216800</t>
  </si>
  <si>
    <t>875,00+28,00</t>
  </si>
  <si>
    <t>875,00*2</t>
  </si>
  <si>
    <t>-921095636</t>
  </si>
  <si>
    <t>1234838487</t>
  </si>
  <si>
    <t>1,20+5,50+2,80+5,00</t>
  </si>
  <si>
    <t>44,00-6,50</t>
  </si>
  <si>
    <t>38,50</t>
  </si>
  <si>
    <t>3,80+3,80</t>
  </si>
  <si>
    <t>-1223252279</t>
  </si>
  <si>
    <t>18,00</t>
  </si>
  <si>
    <t>-149307164</t>
  </si>
  <si>
    <t>243,00</t>
  </si>
  <si>
    <t>243,00*0,024</t>
  </si>
  <si>
    <t>124,00*2+4,00-9,00</t>
  </si>
  <si>
    <t>18,00+4,00+10,00+6,50</t>
  </si>
  <si>
    <t>13 - SO 113 - Ul. Holešova</t>
  </si>
  <si>
    <t>-502626363</t>
  </si>
  <si>
    <t>9,00+3,50</t>
  </si>
  <si>
    <t>2,00+45,00</t>
  </si>
  <si>
    <t>813,50</t>
  </si>
  <si>
    <t>-1105792885</t>
  </si>
  <si>
    <t>4,00+3,50+4,00+3,00+2,50</t>
  </si>
  <si>
    <t>60,00</t>
  </si>
  <si>
    <t>-1681134332</t>
  </si>
  <si>
    <t>813,50*0,115</t>
  </si>
  <si>
    <t>(9,00+3,50)*0,10</t>
  </si>
  <si>
    <t>813,50*0,30*1,20</t>
  </si>
  <si>
    <t>(9,00+3,50)*0,30</t>
  </si>
  <si>
    <t>147,00*0,50*0,50</t>
  </si>
  <si>
    <t>6,00*1,00*1,50</t>
  </si>
  <si>
    <t>6,00*1,50*2</t>
  </si>
  <si>
    <t>94,803+36,75+9,00</t>
  </si>
  <si>
    <t>-19,845</t>
  </si>
  <si>
    <t>120,708*1,80</t>
  </si>
  <si>
    <t>296,61*1,80</t>
  </si>
  <si>
    <t>6,00*1,00*(1,50-0,10-0,50)</t>
  </si>
  <si>
    <t>5,40*2,00</t>
  </si>
  <si>
    <t>(147,00+73,50)*0,30*0,30</t>
  </si>
  <si>
    <t>6,00*1,00*0,50</t>
  </si>
  <si>
    <t>39,75*2,00</t>
  </si>
  <si>
    <t>1365424263</t>
  </si>
  <si>
    <t>155,00</t>
  </si>
  <si>
    <t>155,00*0,10</t>
  </si>
  <si>
    <t>1888165392</t>
  </si>
  <si>
    <t>147,00*2,00</t>
  </si>
  <si>
    <t>1814669785</t>
  </si>
  <si>
    <t>147,00</t>
  </si>
  <si>
    <t>6,00*1,00*0,10</t>
  </si>
  <si>
    <t>813,50*1,05</t>
  </si>
  <si>
    <t>813,50*1,20</t>
  </si>
  <si>
    <t>12,50*1,20</t>
  </si>
  <si>
    <t>51,00</t>
  </si>
  <si>
    <t>-446690778</t>
  </si>
  <si>
    <t>813,50*2</t>
  </si>
  <si>
    <t>1593069684</t>
  </si>
  <si>
    <t>-1640851923</t>
  </si>
  <si>
    <t>9,00</t>
  </si>
  <si>
    <t>3,50</t>
  </si>
  <si>
    <t>10,00</t>
  </si>
  <si>
    <t>895931111</t>
  </si>
  <si>
    <t>Vpusti kanalizačních horské z betonu prostého C12/15 velikosti 1200/600 mm</t>
  </si>
  <si>
    <t>-2019000514</t>
  </si>
  <si>
    <t>8-10</t>
  </si>
  <si>
    <t>prefabrikovaná horská vpusť TZV 150/90/115 - spodní díl</t>
  </si>
  <si>
    <t>-1854710832</t>
  </si>
  <si>
    <t>8-11</t>
  </si>
  <si>
    <t>zákrytová deska vč. plastové mříže C250, L×B 150/90/15 mm</t>
  </si>
  <si>
    <t>-192620130</t>
  </si>
  <si>
    <t>-2054603147</t>
  </si>
  <si>
    <t>522645286</t>
  </si>
  <si>
    <t>1,00</t>
  </si>
  <si>
    <t>1,00*0,024</t>
  </si>
  <si>
    <t>7,50+4,00</t>
  </si>
  <si>
    <t>5,50*2</t>
  </si>
  <si>
    <t>10,00*2</t>
  </si>
  <si>
    <t>935113212</t>
  </si>
  <si>
    <t>Osazení odvodňovacího betonového žlabu s krycím roštem šířky přes 200 mm</t>
  </si>
  <si>
    <t>646682984</t>
  </si>
  <si>
    <t>140,00</t>
  </si>
  <si>
    <t>9-02</t>
  </si>
  <si>
    <t xml:space="preserve">velkokapacitní odvodňovací žlab TZD-Q 450/420/2000, plastová mříž D400 </t>
  </si>
  <si>
    <t>1954519177</t>
  </si>
  <si>
    <t>1955260828</t>
  </si>
  <si>
    <t>14 - SO 114 - Ul. Dalimilova</t>
  </si>
  <si>
    <t>82,20</t>
  </si>
  <si>
    <t>1,80+4,65+3,57+2,00+23,31</t>
  </si>
  <si>
    <t>8,99+0,66+3,6+1,54+1,05+0,78+2,67+1,97</t>
  </si>
  <si>
    <t>18,22+10,74+2,39+2,38+2,77+2,8+3,1+3,05+3,95+3,75+9,18+3,62+1,87+0,94+0,78+0,79+0,84+0,83+0,74+0,74+0,61+0,6+1,63+0,95+10,61</t>
  </si>
  <si>
    <t>4775,10</t>
  </si>
  <si>
    <t>61,80</t>
  </si>
  <si>
    <t>17,00+17,50+1253,00</t>
  </si>
  <si>
    <t>1253,00</t>
  </si>
  <si>
    <t>600,00</t>
  </si>
  <si>
    <t>4775,10*0,115</t>
  </si>
  <si>
    <t>66,00*0,10</t>
  </si>
  <si>
    <t>-1411426368</t>
  </si>
  <si>
    <t>4775,10*0,30*1,20</t>
  </si>
  <si>
    <t>(77,30+10,61)*0,30</t>
  </si>
  <si>
    <t>-1159609681</t>
  </si>
  <si>
    <t>695,00*0,50*0,50</t>
  </si>
  <si>
    <t>-372100536</t>
  </si>
  <si>
    <t>112,00*1,00*1,50</t>
  </si>
  <si>
    <t>112,00*1,50*2</t>
  </si>
  <si>
    <t>555,737+173,75+168,00</t>
  </si>
  <si>
    <t>-164,715</t>
  </si>
  <si>
    <t>732,772*1,80</t>
  </si>
  <si>
    <t>1745,49*1,80</t>
  </si>
  <si>
    <t>112,00*1,00*(1,50-0,10-0,50)</t>
  </si>
  <si>
    <t>100,80*2,00</t>
  </si>
  <si>
    <t>(1093,00+1,70+1,70+1,70)*0,50*0,30</t>
  </si>
  <si>
    <t>112,00*1,00*0,50</t>
  </si>
  <si>
    <t>229,75*2,00</t>
  </si>
  <si>
    <t>884179774</t>
  </si>
  <si>
    <t>181301111</t>
  </si>
  <si>
    <t>Rozprostření ornice tl vrstvy do 100 mm pl přes 500 m2 v rovině nebo ve svahu do 1:5</t>
  </si>
  <si>
    <t>-82302172</t>
  </si>
  <si>
    <t>(1093,00+1,70+1,70+1,70)*0,50</t>
  </si>
  <si>
    <t>695,00*2,00</t>
  </si>
  <si>
    <t>695,00</t>
  </si>
  <si>
    <t>3,14*0,275*0,275*1,60*28-3,14*0,225*0,225*1,60*28</t>
  </si>
  <si>
    <t>112,00*1,00*0,10</t>
  </si>
  <si>
    <t>4775,100*1,05</t>
  </si>
  <si>
    <t>4775,10*1,20</t>
  </si>
  <si>
    <t>77,27+10,61</t>
  </si>
  <si>
    <t>-172097369</t>
  </si>
  <si>
    <t>4860,11*2</t>
  </si>
  <si>
    <t>-683829376</t>
  </si>
  <si>
    <t>4836,80+23,31</t>
  </si>
  <si>
    <t>-897702501</t>
  </si>
  <si>
    <t>18,22+10,74+2,39+2,38+2,77+2,8+3,1+3,05+3,95+3,75+9,18+3,62+10,61</t>
  </si>
  <si>
    <t>1,87+0,94+0,78+0,79+0,84+0,83+0,74+0,74+0,61+0,6+1,63+0,95</t>
  </si>
  <si>
    <t>10,6+9,92+4+10,6+9,92+4,91*2+5,1*2+5,1*2+5,6*2+4,7*2+3,5++4+2+4,5+4+1+6,4*2+4,1+6,7+3,6+9,3</t>
  </si>
  <si>
    <t>871350310</t>
  </si>
  <si>
    <t>Montáž kanalizačního potrubí hladkého plnostěnného SN 10  z polypropylenu DN 200</t>
  </si>
  <si>
    <t>-1737495610</t>
  </si>
  <si>
    <t>286171031</t>
  </si>
  <si>
    <t>trubka kanalizační PP SN 10, DN 200</t>
  </si>
  <si>
    <t>1751232723</t>
  </si>
  <si>
    <t>112,00</t>
  </si>
  <si>
    <t>3,00*23</t>
  </si>
  <si>
    <t>877350310</t>
  </si>
  <si>
    <t>Montáž kolen na potrubí z PP trub hladkých plnostěnných DN 200</t>
  </si>
  <si>
    <t>1560413739</t>
  </si>
  <si>
    <t>286171930</t>
  </si>
  <si>
    <t>koleno kanalizační PP 90 ° DN 200</t>
  </si>
  <si>
    <t>-1602791061</t>
  </si>
  <si>
    <t>592238541</t>
  </si>
  <si>
    <t>skruž betonová pro uliční vpusťs výtokovým otvorem PVC TBV-Q 450/450/3d</t>
  </si>
  <si>
    <t>1286,64*0,024</t>
  </si>
  <si>
    <t>1093,00</t>
  </si>
  <si>
    <t>592174680</t>
  </si>
  <si>
    <t>obrubník betonový silniční nájezdový BO 100/15/15</t>
  </si>
  <si>
    <t>1897996693</t>
  </si>
  <si>
    <t>261,00</t>
  </si>
  <si>
    <t>-118168029</t>
  </si>
  <si>
    <t>592174120</t>
  </si>
  <si>
    <t>obrubník betonový chodníkový BO 100/10/20</t>
  </si>
  <si>
    <t>-2000641312</t>
  </si>
  <si>
    <t>1,70+1,70+1,70</t>
  </si>
  <si>
    <t>916241213</t>
  </si>
  <si>
    <t>Osazení obrubníku kamenného stojatého s boční opěrou do lože z betonu prostého</t>
  </si>
  <si>
    <t>-8230677</t>
  </si>
  <si>
    <t>583802110</t>
  </si>
  <si>
    <t>krajník silniční kamenný, (aAP) žula, KS3 13x20 x 30-80</t>
  </si>
  <si>
    <t>-505269339</t>
  </si>
  <si>
    <t>583803330</t>
  </si>
  <si>
    <t>obrubník kamenný přímý, (bPP) žula, OP3 25x20</t>
  </si>
  <si>
    <t>1432379608</t>
  </si>
  <si>
    <t>10,6+9,92+4+10,6+9,92+4,91*2+5,1*2+5,1*2+5,6*2+4,7*2+3,5+4+2+4,5+4+1+6,4*2+35,00</t>
  </si>
  <si>
    <t>15 - SO 115 - Ul. Čapkova</t>
  </si>
  <si>
    <t>113107225</t>
  </si>
  <si>
    <t>Odstranění podkladu pl přes 200 m2 z kameniva drceného tl 500 mm</t>
  </si>
  <si>
    <t>-1444309487</t>
  </si>
  <si>
    <t>500,00</t>
  </si>
  <si>
    <t>1524634846</t>
  </si>
  <si>
    <t>150,00+33,00+9,00+4,00+3,50+2,50</t>
  </si>
  <si>
    <t>497,00</t>
  </si>
  <si>
    <t>113154255</t>
  </si>
  <si>
    <t>Frézování živičného krytu tl 200 mm pruh š 1 m pl do 1000 m2 s překážkami v trase</t>
  </si>
  <si>
    <t>603752184</t>
  </si>
  <si>
    <t>100,00+72,50</t>
  </si>
  <si>
    <t>29,00</t>
  </si>
  <si>
    <t>70,00</t>
  </si>
  <si>
    <t>122201101</t>
  </si>
  <si>
    <t>Odkopávky a prokopávky nezapažené v hornině tř. 3 objem do 100 m3</t>
  </si>
  <si>
    <t>-382118923</t>
  </si>
  <si>
    <t>"Schodiště</t>
  </si>
  <si>
    <t>1,00*0,60*0,10</t>
  </si>
  <si>
    <t>122201109</t>
  </si>
  <si>
    <t>Příplatek za lepivost u odkopávek v hornině tř. 1 až 3</t>
  </si>
  <si>
    <t>-765305943</t>
  </si>
  <si>
    <t>-465064032</t>
  </si>
  <si>
    <t>500,00*0,115</t>
  </si>
  <si>
    <t>(150,00+33,00+13,00+6,00)*0,10</t>
  </si>
  <si>
    <t>1715636765</t>
  </si>
  <si>
    <t>500,00*0,30*1,20</t>
  </si>
  <si>
    <t>(150,00+33,00+13,00+6,00)*0,30</t>
  </si>
  <si>
    <t>-1253273540</t>
  </si>
  <si>
    <t>148,00*0,50*0,50</t>
  </si>
  <si>
    <t>1,50*1,00*1,50</t>
  </si>
  <si>
    <t>1,50*1,50*2</t>
  </si>
  <si>
    <t>0,06+77,70+37,00+2,25</t>
  </si>
  <si>
    <t>-26,64</t>
  </si>
  <si>
    <t>90,37*1,80</t>
  </si>
  <si>
    <t>240,60*1,80</t>
  </si>
  <si>
    <t>1,50*1,00*(1,50-0,10-0,50)</t>
  </si>
  <si>
    <t>1,35*2,00</t>
  </si>
  <si>
    <t>(148,00+148,00)*0,30*0,30</t>
  </si>
  <si>
    <t>1,50*1,00*0,50</t>
  </si>
  <si>
    <t>37,75*2,00</t>
  </si>
  <si>
    <t>-1728865865</t>
  </si>
  <si>
    <t>61,00*0,10</t>
  </si>
  <si>
    <t>-228952905</t>
  </si>
  <si>
    <t>148,00*2,00</t>
  </si>
  <si>
    <t>-1843971432</t>
  </si>
  <si>
    <t>148,00</t>
  </si>
  <si>
    <t>271532213</t>
  </si>
  <si>
    <t>Podsyp pod základové konstrukce se zhutněním z hrubého kameniva frakce 0 až 16 mm</t>
  </si>
  <si>
    <t>92180976</t>
  </si>
  <si>
    <t>"schodiště</t>
  </si>
  <si>
    <t>0,60*1,20*0,20</t>
  </si>
  <si>
    <t>271562211</t>
  </si>
  <si>
    <t>Podsyp pod základové konstrukce se zhutněním z drobného kameniva frakce 0 až 4 mm</t>
  </si>
  <si>
    <t>-737783740</t>
  </si>
  <si>
    <t>0,60*0,10</t>
  </si>
  <si>
    <t>2-01</t>
  </si>
  <si>
    <t>Prefabrikovany schodišťový supeň 300/150/1000mm vč. montáže</t>
  </si>
  <si>
    <t>-580385623</t>
  </si>
  <si>
    <t>1,50*1,00*0,10</t>
  </si>
  <si>
    <t>500,000*1,05</t>
  </si>
  <si>
    <t>500,00*1,20</t>
  </si>
  <si>
    <t>156,50*1,20</t>
  </si>
  <si>
    <t>45,50*1,20</t>
  </si>
  <si>
    <t>540738965</t>
  </si>
  <si>
    <t>500,00+497,00</t>
  </si>
  <si>
    <t>497,00*2</t>
  </si>
  <si>
    <t>-1599279071</t>
  </si>
  <si>
    <t>497,00+500,00</t>
  </si>
  <si>
    <t>-1268071369</t>
  </si>
  <si>
    <t>577155132</t>
  </si>
  <si>
    <t>Asfaltový beton vrstva ložní ACL 16+ tl 60 mm</t>
  </si>
  <si>
    <t>-1725874356</t>
  </si>
  <si>
    <t>150,00</t>
  </si>
  <si>
    <t>7,00+10,50+10,50+7,00</t>
  </si>
  <si>
    <t>13+6</t>
  </si>
  <si>
    <t>915111121</t>
  </si>
  <si>
    <t>Vodorovné dopravní značení dělící čáry přerušované š 125 mm základní bílá barva</t>
  </si>
  <si>
    <t>-633283352</t>
  </si>
  <si>
    <t>"V2a</t>
  </si>
  <si>
    <t>915121111</t>
  </si>
  <si>
    <t>Vodorovné dopravní značení vodící čáry souvislé š 250 mm základní bíllá barva</t>
  </si>
  <si>
    <t>821064724</t>
  </si>
  <si>
    <t>"V4</t>
  </si>
  <si>
    <t>-638555239</t>
  </si>
  <si>
    <t>48,00</t>
  </si>
  <si>
    <t>-2103700160</t>
  </si>
  <si>
    <t>148,00+100,00+48,00</t>
  </si>
  <si>
    <t>100,00*0,024</t>
  </si>
  <si>
    <t>72,50+3,50+5,00</t>
  </si>
  <si>
    <t>81,00*2</t>
  </si>
  <si>
    <t>7,00+3,50+3,50*2+10,50+10,50+7,00*2+3,50+7,00</t>
  </si>
  <si>
    <t>961044111</t>
  </si>
  <si>
    <t>Bourání schodiště</t>
  </si>
  <si>
    <t>-522535039</t>
  </si>
  <si>
    <t>"stupně</t>
  </si>
  <si>
    <t>0,30*0,15*1,00*2</t>
  </si>
  <si>
    <t>"kce</t>
  </si>
  <si>
    <t>1,00*0,60*0,20</t>
  </si>
  <si>
    <t>16 - SO 116 - Komunikace u garáží</t>
  </si>
  <si>
    <t>1864122343</t>
  </si>
  <si>
    <t>779162285</t>
  </si>
  <si>
    <t>13,00</t>
  </si>
  <si>
    <t>21,50</t>
  </si>
  <si>
    <t>257,50</t>
  </si>
  <si>
    <t>113154112</t>
  </si>
  <si>
    <t>Frézování živičného krytu tl 40 mm pruh š 0,5 m pl do 500 m2 bez překážek v trase</t>
  </si>
  <si>
    <t>1321349479</t>
  </si>
  <si>
    <t>113154114</t>
  </si>
  <si>
    <t>Frézování živičného krytu tl 100 mm pruh š 0,5 m pl do 500 m2 bez překážek v trase</t>
  </si>
  <si>
    <t>-1201864262</t>
  </si>
  <si>
    <t>257,50*0,115</t>
  </si>
  <si>
    <t>122202201-1</t>
  </si>
  <si>
    <t>Odkopávky a prokopávky nezapažené pro silnice objemu do 100 m3 v hornině tř. 3 - výměnná vrstva</t>
  </si>
  <si>
    <t>-1248739039</t>
  </si>
  <si>
    <t>257,50*0,30*1,20</t>
  </si>
  <si>
    <t>46,50*0,50*0,50</t>
  </si>
  <si>
    <t>29,613+11,625</t>
  </si>
  <si>
    <t>-9,765</t>
  </si>
  <si>
    <t>31,473*1,80</t>
  </si>
  <si>
    <t>92,70*1,80</t>
  </si>
  <si>
    <t>(46,50+46,50)*0,35*0,30</t>
  </si>
  <si>
    <t>11,625*2,00</t>
  </si>
  <si>
    <t>-827686927</t>
  </si>
  <si>
    <t>81,00</t>
  </si>
  <si>
    <t>81,00*0,10</t>
  </si>
  <si>
    <t>2086776046</t>
  </si>
  <si>
    <t>46,50*2,00</t>
  </si>
  <si>
    <t>-369058924</t>
  </si>
  <si>
    <t>46,50</t>
  </si>
  <si>
    <t>257,50*1,05</t>
  </si>
  <si>
    <t>257,50*1,20</t>
  </si>
  <si>
    <t>785392974</t>
  </si>
  <si>
    <t>263,50*2</t>
  </si>
  <si>
    <t>1794542314</t>
  </si>
  <si>
    <t>257,50+6,00</t>
  </si>
  <si>
    <t>-1958815656</t>
  </si>
  <si>
    <t>10,50+4,00+4,00+4,00</t>
  </si>
  <si>
    <t>4,00+4,00+4,00+4,00+4,00+4,00</t>
  </si>
  <si>
    <t>Název stavby:</t>
  </si>
  <si>
    <t>Rekonstrukce vodovodu a kanalizace</t>
  </si>
  <si>
    <t xml:space="preserve">Radvanice a Bartovice - komunikace </t>
  </si>
  <si>
    <t>Stavebník:</t>
  </si>
  <si>
    <t>Stupeň:</t>
  </si>
  <si>
    <t>DPS</t>
  </si>
  <si>
    <t>Vypracoval:</t>
  </si>
  <si>
    <t>Schválil:</t>
  </si>
  <si>
    <t>Ing. Dita Erbanová</t>
  </si>
  <si>
    <t>HIP:</t>
  </si>
  <si>
    <t>Číslo zakázky:</t>
  </si>
  <si>
    <t>Patří do:</t>
  </si>
  <si>
    <t>PRO-10053</t>
  </si>
  <si>
    <t>Změna:</t>
  </si>
  <si>
    <t>b – Změna skladby komunikace</t>
  </si>
  <si>
    <t>SOUPIS PRACÍ, DODÁVEK A SLUŽEB</t>
  </si>
  <si>
    <t>S VÝKAZEM VÝMĚR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</si>
</sst>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00%"/>
    <numFmt numFmtId="165" formatCode="dd\.mm\.yyyy"/>
    <numFmt numFmtId="166" formatCode="#,##0.00000"/>
    <numFmt numFmtId="167" formatCode="#,##0.000"/>
    <numFmt numFmtId="168" formatCode="mm\/yyyy"/>
  </numFmts>
  <fonts count="43">
    <font>
      <sz val="8"/>
      <name val="Trebuchet MS"/>
      <family val="2"/>
    </font>
    <font>
      <sz val="8"/>
      <color rgb="FF969696"/>
      <name val="Trebuchet MS"/>
    </font>
    <font>
      <sz val="9"/>
      <name val="Trebuchet MS"/>
    </font>
    <font>
      <b/>
      <sz val="12"/>
      <name val="Trebuchet MS"/>
    </font>
    <font>
      <sz val="11"/>
      <name val="Trebuchet MS"/>
    </font>
    <font>
      <sz val="12"/>
      <color rgb="FF003366"/>
      <name val="Trebuchet MS"/>
    </font>
    <font>
      <sz val="10"/>
      <color rgb="FF003366"/>
      <name val="Trebuchet MS"/>
    </font>
    <font>
      <sz val="8"/>
      <color rgb="FF003366"/>
      <name val="Trebuchet MS"/>
    </font>
    <font>
      <sz val="8"/>
      <color rgb="FF505050"/>
      <name val="Trebuchet MS"/>
    </font>
    <font>
      <sz val="8"/>
      <color rgb="FF800080"/>
      <name val="Trebuchet MS"/>
    </font>
    <font>
      <sz val="8"/>
      <color rgb="FFFF0000"/>
      <name val="Trebuchet MS"/>
    </font>
    <font>
      <sz val="8"/>
      <color rgb="FFFAE682"/>
      <name val="Trebuchet MS"/>
    </font>
    <font>
      <sz val="10"/>
      <name val="Trebuchet MS"/>
    </font>
    <font>
      <sz val="10"/>
      <color rgb="FF960000"/>
      <name val="Trebuchet MS"/>
    </font>
    <font>
      <u/>
      <sz val="10"/>
      <color theme="10"/>
      <name val="Trebuchet MS"/>
    </font>
    <font>
      <sz val="8"/>
      <color rgb="FF3366FF"/>
      <name val="Trebuchet MS"/>
    </font>
    <font>
      <b/>
      <sz val="16"/>
      <name val="Trebuchet MS"/>
    </font>
    <font>
      <sz val="9"/>
      <color rgb="FF969696"/>
      <name val="Trebuchet MS"/>
    </font>
    <font>
      <sz val="10"/>
      <color rgb="FF464646"/>
      <name val="Trebuchet MS"/>
    </font>
    <font>
      <b/>
      <sz val="10"/>
      <name val="Trebuchet MS"/>
    </font>
    <font>
      <b/>
      <sz val="8"/>
      <color rgb="FF969696"/>
      <name val="Trebuchet MS"/>
    </font>
    <font>
      <b/>
      <sz val="10"/>
      <color rgb="FF464646"/>
      <name val="Trebuchet MS"/>
    </font>
    <font>
      <sz val="10"/>
      <color rgb="FF969696"/>
      <name val="Trebuchet MS"/>
    </font>
    <font>
      <b/>
      <sz val="9"/>
      <name val="Trebuchet MS"/>
    </font>
    <font>
      <sz val="12"/>
      <color rgb="FF969696"/>
      <name val="Trebuchet MS"/>
    </font>
    <font>
      <b/>
      <sz val="12"/>
      <color rgb="FF960000"/>
      <name val="Trebuchet MS"/>
    </font>
    <font>
      <sz val="12"/>
      <name val="Trebuchet MS"/>
    </font>
    <font>
      <sz val="18"/>
      <color theme="10"/>
      <name val="Wingdings 2"/>
    </font>
    <font>
      <b/>
      <sz val="11"/>
      <color rgb="FF003366"/>
      <name val="Trebuchet MS"/>
    </font>
    <font>
      <sz val="11"/>
      <color rgb="FF003366"/>
      <name val="Trebuchet MS"/>
    </font>
    <font>
      <sz val="11"/>
      <color rgb="FF969696"/>
      <name val="Trebuchet MS"/>
    </font>
    <font>
      <b/>
      <sz val="12"/>
      <color rgb="FF800000"/>
      <name val="Trebuchet MS"/>
    </font>
    <font>
      <b/>
      <sz val="8"/>
      <color rgb="FF800000"/>
      <name val="Trebuchet MS"/>
    </font>
    <font>
      <sz val="8"/>
      <color rgb="FF960000"/>
      <name val="Trebuchet MS"/>
    </font>
    <font>
      <b/>
      <sz val="8"/>
      <name val="Trebuchet MS"/>
    </font>
    <font>
      <i/>
      <sz val="8"/>
      <color rgb="FF0000FF"/>
      <name val="Trebuchet MS"/>
    </font>
    <font>
      <u/>
      <sz val="11"/>
      <color theme="10"/>
      <name val="Calibri"/>
      <scheme val="minor"/>
    </font>
    <font>
      <sz val="10"/>
      <name val="Arial CE"/>
      <charset val="238"/>
    </font>
    <font>
      <b/>
      <sz val="12"/>
      <name val="Arial CE"/>
      <family val="2"/>
      <charset val="238"/>
    </font>
    <font>
      <b/>
      <sz val="20"/>
      <name val="Arial CE"/>
      <family val="2"/>
      <charset val="238"/>
    </font>
    <font>
      <b/>
      <sz val="14"/>
      <name val="Arial CE"/>
      <family val="2"/>
      <charset val="238"/>
    </font>
    <font>
      <sz val="12"/>
      <name val="Arial CE"/>
      <family val="2"/>
      <charset val="238"/>
    </font>
    <font>
      <sz val="10"/>
      <name val="Arial"/>
      <charset val="238"/>
    </font>
  </fonts>
  <fills count="7">
    <fill>
      <patternFill patternType="none"/>
    </fill>
    <fill>
      <patternFill patternType="gray125"/>
    </fill>
    <fill>
      <patternFill patternType="solid">
        <fgColor rgb="FFFAE682"/>
      </patternFill>
    </fill>
    <fill>
      <patternFill patternType="solid">
        <fgColor rgb="FFC0C0C0"/>
      </patternFill>
    </fill>
    <fill>
      <patternFill patternType="solid">
        <fgColor rgb="FFBEBEBE"/>
      </patternFill>
    </fill>
    <fill>
      <patternFill patternType="solid">
        <fgColor rgb="FFD2D2D2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</borders>
  <cellStyleXfs count="4">
    <xf numFmtId="0" fontId="0" fillId="0" borderId="0"/>
    <xf numFmtId="0" fontId="36" fillId="0" borderId="0" applyNumberFormat="0" applyFill="0" applyBorder="0" applyAlignment="0" applyProtection="0"/>
    <xf numFmtId="0" fontId="37" fillId="0" borderId="0"/>
    <xf numFmtId="0" fontId="42" fillId="0" borderId="0"/>
  </cellStyleXfs>
  <cellXfs count="271">
    <xf numFmtId="0" fontId="0" fillId="0" borderId="0" xfId="0"/>
    <xf numFmtId="0" fontId="0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7" fillId="0" borderId="0" xfId="0" applyFont="1" applyAlignment="1"/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2" borderId="0" xfId="0" applyFont="1" applyFill="1" applyAlignment="1" applyProtection="1">
      <alignment horizontal="left" vertical="center"/>
    </xf>
    <xf numFmtId="0" fontId="12" fillId="2" borderId="0" xfId="0" applyFont="1" applyFill="1" applyAlignment="1" applyProtection="1">
      <alignment vertical="center"/>
    </xf>
    <xf numFmtId="0" fontId="13" fillId="2" borderId="0" xfId="0" applyFont="1" applyFill="1" applyAlignment="1" applyProtection="1">
      <alignment horizontal="left" vertical="center"/>
    </xf>
    <xf numFmtId="0" fontId="14" fillId="2" borderId="0" xfId="1" applyFont="1" applyFill="1" applyAlignment="1" applyProtection="1">
      <alignment vertical="center"/>
    </xf>
    <xf numFmtId="0" fontId="0" fillId="2" borderId="0" xfId="0" applyFill="1"/>
    <xf numFmtId="0" fontId="11" fillId="2" borderId="0" xfId="0" applyFont="1" applyFill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0" xfId="0" applyBorder="1"/>
    <xf numFmtId="0" fontId="17" fillId="0" borderId="0" xfId="0" applyFont="1" applyBorder="1" applyAlignment="1">
      <alignment horizontal="left" vertical="top"/>
    </xf>
    <xf numFmtId="0" fontId="2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top"/>
    </xf>
    <xf numFmtId="0" fontId="17" fillId="0" borderId="0" xfId="0" applyFont="1" applyBorder="1" applyAlignment="1">
      <alignment horizontal="left" vertical="center"/>
    </xf>
    <xf numFmtId="0" fontId="0" fillId="0" borderId="6" xfId="0" applyBorder="1"/>
    <xf numFmtId="0" fontId="18" fillId="0" borderId="0" xfId="0" applyFont="1" applyBorder="1" applyAlignment="1">
      <alignment horizontal="left" vertical="center"/>
    </xf>
    <xf numFmtId="0" fontId="0" fillId="0" borderId="4" xfId="0" applyFont="1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5" xfId="0" applyFont="1" applyBorder="1" applyAlignment="1">
      <alignment vertical="center"/>
    </xf>
    <xf numFmtId="0" fontId="19" fillId="0" borderId="7" xfId="0" applyFont="1" applyBorder="1" applyAlignment="1">
      <alignment horizontal="left" vertical="center"/>
    </xf>
    <xf numFmtId="0" fontId="0" fillId="0" borderId="7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1" fillId="0" borderId="0" xfId="0" applyFont="1" applyBorder="1" applyAlignment="1">
      <alignment horizontal="left" vertical="center"/>
    </xf>
    <xf numFmtId="164" fontId="1" fillId="0" borderId="0" xfId="0" applyNumberFormat="1" applyFont="1" applyBorder="1" applyAlignment="1">
      <alignment vertical="center"/>
    </xf>
    <xf numFmtId="0" fontId="1" fillId="0" borderId="0" xfId="0" applyFont="1" applyBorder="1" applyAlignment="1">
      <alignment horizontal="center" vertical="center"/>
    </xf>
    <xf numFmtId="0" fontId="1" fillId="0" borderId="5" xfId="0" applyFont="1" applyBorder="1" applyAlignment="1">
      <alignment vertical="center"/>
    </xf>
    <xf numFmtId="0" fontId="0" fillId="4" borderId="0" xfId="0" applyFont="1" applyFill="1" applyBorder="1" applyAlignment="1">
      <alignment vertical="center"/>
    </xf>
    <xf numFmtId="0" fontId="3" fillId="4" borderId="8" xfId="0" applyFont="1" applyFill="1" applyBorder="1" applyAlignment="1">
      <alignment horizontal="left" vertical="center"/>
    </xf>
    <xf numFmtId="0" fontId="0" fillId="4" borderId="9" xfId="0" applyFont="1" applyFill="1" applyBorder="1" applyAlignment="1">
      <alignment vertical="center"/>
    </xf>
    <xf numFmtId="0" fontId="3" fillId="4" borderId="9" xfId="0" applyFont="1" applyFill="1" applyBorder="1" applyAlignment="1">
      <alignment horizontal="center" vertical="center"/>
    </xf>
    <xf numFmtId="0" fontId="21" fillId="0" borderId="11" xfId="0" applyFont="1" applyBorder="1" applyAlignment="1">
      <alignment horizontal="left"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0" fillId="0" borderId="14" xfId="0" applyBorder="1"/>
    <xf numFmtId="0" fontId="0" fillId="0" borderId="15" xfId="0" applyBorder="1"/>
    <xf numFmtId="0" fontId="22" fillId="0" borderId="16" xfId="0" applyFont="1" applyBorder="1" applyAlignment="1">
      <alignment horizontal="left" vertical="center"/>
    </xf>
    <xf numFmtId="0" fontId="0" fillId="0" borderId="17" xfId="0" applyFont="1" applyBorder="1" applyAlignment="1">
      <alignment vertical="center"/>
    </xf>
    <xf numFmtId="0" fontId="22" fillId="0" borderId="17" xfId="0" applyFont="1" applyBorder="1" applyAlignment="1">
      <alignment horizontal="left" vertical="center"/>
    </xf>
    <xf numFmtId="0" fontId="0" fillId="0" borderId="18" xfId="0" applyFont="1" applyBorder="1" applyAlignment="1">
      <alignment vertical="center"/>
    </xf>
    <xf numFmtId="0" fontId="0" fillId="0" borderId="19" xfId="0" applyFont="1" applyBorder="1" applyAlignment="1">
      <alignment vertical="center"/>
    </xf>
    <xf numFmtId="0" fontId="0" fillId="0" borderId="20" xfId="0" applyFont="1" applyBorder="1" applyAlignment="1">
      <alignment vertical="center"/>
    </xf>
    <xf numFmtId="0" fontId="0" fillId="0" borderId="21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23" fillId="0" borderId="0" xfId="0" applyFont="1" applyBorder="1" applyAlignment="1">
      <alignment vertical="center"/>
    </xf>
    <xf numFmtId="165" fontId="2" fillId="0" borderId="0" xfId="0" applyNumberFormat="1" applyFont="1" applyBorder="1" applyAlignment="1">
      <alignment horizontal="left" vertical="center"/>
    </xf>
    <xf numFmtId="0" fontId="0" fillId="0" borderId="15" xfId="0" applyFont="1" applyBorder="1" applyAlignment="1">
      <alignment vertical="center"/>
    </xf>
    <xf numFmtId="0" fontId="0" fillId="5" borderId="9" xfId="0" applyFont="1" applyFill="1" applyBorder="1" applyAlignment="1">
      <alignment vertical="center"/>
    </xf>
    <xf numFmtId="0" fontId="17" fillId="0" borderId="22" xfId="0" applyFont="1" applyBorder="1" applyAlignment="1">
      <alignment horizontal="center" vertical="center" wrapText="1"/>
    </xf>
    <xf numFmtId="0" fontId="17" fillId="0" borderId="23" xfId="0" applyFont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 wrapText="1"/>
    </xf>
    <xf numFmtId="0" fontId="0" fillId="0" borderId="11" xfId="0" applyFont="1" applyBorder="1" applyAlignment="1">
      <alignment vertical="center"/>
    </xf>
    <xf numFmtId="0" fontId="25" fillId="0" borderId="0" xfId="0" applyFont="1" applyBorder="1" applyAlignment="1">
      <alignment horizontal="left" vertical="center"/>
    </xf>
    <xf numFmtId="0" fontId="25" fillId="0" borderId="0" xfId="0" applyFont="1" applyBorder="1" applyAlignment="1">
      <alignment vertical="center"/>
    </xf>
    <xf numFmtId="4" fontId="24" fillId="0" borderId="14" xfId="0" applyNumberFormat="1" applyFont="1" applyBorder="1" applyAlignment="1">
      <alignment vertical="center"/>
    </xf>
    <xf numFmtId="4" fontId="24" fillId="0" borderId="0" xfId="0" applyNumberFormat="1" applyFont="1" applyBorder="1" applyAlignment="1">
      <alignment vertical="center"/>
    </xf>
    <xf numFmtId="166" fontId="24" fillId="0" borderId="0" xfId="0" applyNumberFormat="1" applyFont="1" applyBorder="1" applyAlignment="1">
      <alignment vertical="center"/>
    </xf>
    <xf numFmtId="4" fontId="24" fillId="0" borderId="15" xfId="0" applyNumberFormat="1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7" fillId="0" borderId="0" xfId="1" applyFont="1" applyAlignment="1">
      <alignment horizontal="center" vertical="center"/>
    </xf>
    <xf numFmtId="0" fontId="4" fillId="0" borderId="4" xfId="0" applyFont="1" applyBorder="1" applyAlignment="1">
      <alignment vertical="center"/>
    </xf>
    <xf numFmtId="0" fontId="28" fillId="0" borderId="0" xfId="0" applyFont="1" applyBorder="1" applyAlignment="1">
      <alignment vertical="center"/>
    </xf>
    <xf numFmtId="0" fontId="29" fillId="0" borderId="0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4" fontId="30" fillId="0" borderId="14" xfId="0" applyNumberFormat="1" applyFont="1" applyBorder="1" applyAlignment="1">
      <alignment vertical="center"/>
    </xf>
    <xf numFmtId="4" fontId="30" fillId="0" borderId="0" xfId="0" applyNumberFormat="1" applyFont="1" applyBorder="1" applyAlignment="1">
      <alignment vertical="center"/>
    </xf>
    <xf numFmtId="166" fontId="30" fillId="0" borderId="0" xfId="0" applyNumberFormat="1" applyFont="1" applyBorder="1" applyAlignment="1">
      <alignment vertical="center"/>
    </xf>
    <xf numFmtId="4" fontId="30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4" fontId="30" fillId="0" borderId="16" xfId="0" applyNumberFormat="1" applyFont="1" applyBorder="1" applyAlignment="1">
      <alignment vertical="center"/>
    </xf>
    <xf numFmtId="4" fontId="30" fillId="0" borderId="17" xfId="0" applyNumberFormat="1" applyFont="1" applyBorder="1" applyAlignment="1">
      <alignment vertical="center"/>
    </xf>
    <xf numFmtId="166" fontId="30" fillId="0" borderId="17" xfId="0" applyNumberFormat="1" applyFont="1" applyBorder="1" applyAlignment="1">
      <alignment vertical="center"/>
    </xf>
    <xf numFmtId="4" fontId="30" fillId="0" borderId="18" xfId="0" applyNumberFormat="1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25" fillId="5" borderId="0" xfId="0" applyFont="1" applyFill="1" applyBorder="1" applyAlignment="1">
      <alignment horizontal="left" vertical="center"/>
    </xf>
    <xf numFmtId="0" fontId="0" fillId="5" borderId="0" xfId="0" applyFont="1" applyFill="1" applyBorder="1" applyAlignment="1">
      <alignment vertical="center"/>
    </xf>
    <xf numFmtId="0" fontId="0" fillId="2" borderId="0" xfId="0" applyFill="1" applyProtection="1"/>
    <xf numFmtId="0" fontId="12" fillId="0" borderId="0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horizontal="right" vertical="center"/>
    </xf>
    <xf numFmtId="0" fontId="3" fillId="5" borderId="8" xfId="0" applyFont="1" applyFill="1" applyBorder="1" applyAlignment="1">
      <alignment horizontal="left" vertical="center"/>
    </xf>
    <xf numFmtId="0" fontId="3" fillId="5" borderId="9" xfId="0" applyFont="1" applyFill="1" applyBorder="1" applyAlignment="1">
      <alignment horizontal="right" vertical="center"/>
    </xf>
    <xf numFmtId="0" fontId="3" fillId="5" borderId="9" xfId="0" applyFont="1" applyFill="1" applyBorder="1" applyAlignment="1">
      <alignment horizontal="center" vertical="center"/>
    </xf>
    <xf numFmtId="0" fontId="31" fillId="0" borderId="0" xfId="0" applyFont="1" applyBorder="1" applyAlignment="1">
      <alignment horizontal="left" vertical="center"/>
    </xf>
    <xf numFmtId="0" fontId="5" fillId="0" borderId="4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5" fillId="0" borderId="5" xfId="0" applyFont="1" applyBorder="1" applyAlignment="1">
      <alignment vertical="center"/>
    </xf>
    <xf numFmtId="0" fontId="6" fillId="0" borderId="4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6" fillId="0" borderId="0" xfId="0" applyFont="1" applyBorder="1" applyAlignment="1">
      <alignment horizontal="left" vertical="center"/>
    </xf>
    <xf numFmtId="0" fontId="6" fillId="0" borderId="5" xfId="0" applyFont="1" applyBorder="1" applyAlignment="1">
      <alignment vertical="center"/>
    </xf>
    <xf numFmtId="0" fontId="0" fillId="0" borderId="25" xfId="0" applyFont="1" applyBorder="1" applyAlignment="1">
      <alignment vertical="center"/>
    </xf>
    <xf numFmtId="0" fontId="17" fillId="0" borderId="25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 wrapText="1"/>
    </xf>
    <xf numFmtId="0" fontId="2" fillId="5" borderId="22" xfId="0" applyFont="1" applyFill="1" applyBorder="1" applyAlignment="1">
      <alignment horizontal="center" vertical="center" wrapText="1"/>
    </xf>
    <xf numFmtId="0" fontId="2" fillId="5" borderId="23" xfId="0" applyFont="1" applyFill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166" fontId="33" fillId="0" borderId="12" xfId="0" applyNumberFormat="1" applyFont="1" applyBorder="1" applyAlignment="1"/>
    <xf numFmtId="166" fontId="33" fillId="0" borderId="13" xfId="0" applyNumberFormat="1" applyFont="1" applyBorder="1" applyAlignment="1"/>
    <xf numFmtId="4" fontId="34" fillId="0" borderId="0" xfId="0" applyNumberFormat="1" applyFont="1" applyAlignment="1">
      <alignment vertical="center"/>
    </xf>
    <xf numFmtId="0" fontId="7" fillId="0" borderId="4" xfId="0" applyFont="1" applyBorder="1" applyAlignment="1"/>
    <xf numFmtId="0" fontId="7" fillId="0" borderId="0" xfId="0" applyFont="1" applyBorder="1" applyAlignment="1"/>
    <xf numFmtId="0" fontId="5" fillId="0" borderId="0" xfId="0" applyFont="1" applyBorder="1" applyAlignment="1">
      <alignment horizontal="left"/>
    </xf>
    <xf numFmtId="0" fontId="7" fillId="0" borderId="5" xfId="0" applyFont="1" applyBorder="1" applyAlignment="1"/>
    <xf numFmtId="0" fontId="7" fillId="0" borderId="14" xfId="0" applyFont="1" applyBorder="1" applyAlignment="1"/>
    <xf numFmtId="166" fontId="7" fillId="0" borderId="0" xfId="0" applyNumberFormat="1" applyFont="1" applyBorder="1" applyAlignment="1"/>
    <xf numFmtId="166" fontId="7" fillId="0" borderId="15" xfId="0" applyNumberFormat="1" applyFont="1" applyBorder="1" applyAlignme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4" fontId="7" fillId="0" borderId="0" xfId="0" applyNumberFormat="1" applyFont="1" applyAlignment="1">
      <alignment vertical="center"/>
    </xf>
    <xf numFmtId="0" fontId="0" fillId="0" borderId="4" xfId="0" applyFont="1" applyBorder="1" applyAlignment="1" applyProtection="1">
      <alignment vertical="center"/>
      <protection locked="0"/>
    </xf>
    <xf numFmtId="0" fontId="0" fillId="0" borderId="25" xfId="0" applyFont="1" applyBorder="1" applyAlignment="1" applyProtection="1">
      <alignment horizontal="center" vertical="center"/>
      <protection locked="0"/>
    </xf>
    <xf numFmtId="49" fontId="0" fillId="0" borderId="25" xfId="0" applyNumberFormat="1" applyFont="1" applyBorder="1" applyAlignment="1" applyProtection="1">
      <alignment horizontal="left" vertical="center" wrapText="1"/>
      <protection locked="0"/>
    </xf>
    <xf numFmtId="0" fontId="0" fillId="0" borderId="25" xfId="0" applyFont="1" applyBorder="1" applyAlignment="1" applyProtection="1">
      <alignment horizontal="center" vertical="center" wrapText="1"/>
      <protection locked="0"/>
    </xf>
    <xf numFmtId="167" fontId="0" fillId="0" borderId="25" xfId="0" applyNumberFormat="1" applyFont="1" applyBorder="1" applyAlignment="1" applyProtection="1">
      <alignment vertical="center"/>
      <protection locked="0"/>
    </xf>
    <xf numFmtId="0" fontId="0" fillId="0" borderId="5" xfId="0" applyFont="1" applyBorder="1" applyAlignment="1" applyProtection="1">
      <alignment vertical="center"/>
      <protection locked="0"/>
    </xf>
    <xf numFmtId="0" fontId="1" fillId="0" borderId="25" xfId="0" applyFont="1" applyBorder="1" applyAlignment="1">
      <alignment horizontal="left" vertical="center"/>
    </xf>
    <xf numFmtId="166" fontId="1" fillId="0" borderId="0" xfId="0" applyNumberFormat="1" applyFont="1" applyBorder="1" applyAlignment="1">
      <alignment vertical="center"/>
    </xf>
    <xf numFmtId="166" fontId="1" fillId="0" borderId="15" xfId="0" applyNumberFormat="1" applyFont="1" applyBorder="1" applyAlignment="1">
      <alignment vertical="center"/>
    </xf>
    <xf numFmtId="4" fontId="0" fillId="0" borderId="0" xfId="0" applyNumberFormat="1" applyFont="1" applyAlignment="1">
      <alignment vertical="center"/>
    </xf>
    <xf numFmtId="0" fontId="8" fillId="0" borderId="4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0" xfId="0" applyFont="1" applyBorder="1" applyAlignment="1">
      <alignment horizontal="left" vertical="center"/>
    </xf>
    <xf numFmtId="167" fontId="8" fillId="0" borderId="0" xfId="0" applyNumberFormat="1" applyFont="1" applyBorder="1" applyAlignment="1">
      <alignment vertical="center"/>
    </xf>
    <xf numFmtId="0" fontId="8" fillId="0" borderId="5" xfId="0" applyFont="1" applyBorder="1" applyAlignment="1">
      <alignment vertical="center"/>
    </xf>
    <xf numFmtId="0" fontId="8" fillId="0" borderId="14" xfId="0" applyFont="1" applyBorder="1" applyAlignment="1">
      <alignment vertical="center"/>
    </xf>
    <xf numFmtId="0" fontId="8" fillId="0" borderId="15" xfId="0" applyFont="1" applyBorder="1" applyAlignment="1">
      <alignment vertical="center"/>
    </xf>
    <xf numFmtId="0" fontId="8" fillId="0" borderId="0" xfId="0" applyFont="1" applyAlignment="1">
      <alignment horizontal="left" vertical="center"/>
    </xf>
    <xf numFmtId="0" fontId="9" fillId="0" borderId="4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0" xfId="0" applyFont="1" applyBorder="1" applyAlignment="1">
      <alignment horizontal="left" vertical="center"/>
    </xf>
    <xf numFmtId="0" fontId="9" fillId="0" borderId="5" xfId="0" applyFont="1" applyBorder="1" applyAlignment="1">
      <alignment vertical="center"/>
    </xf>
    <xf numFmtId="0" fontId="9" fillId="0" borderId="14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9" fillId="0" borderId="0" xfId="0" applyFont="1" applyAlignment="1">
      <alignment horizontal="left" vertical="center"/>
    </xf>
    <xf numFmtId="0" fontId="6" fillId="0" borderId="0" xfId="0" applyFont="1" applyBorder="1" applyAlignment="1">
      <alignment horizontal="left"/>
    </xf>
    <xf numFmtId="0" fontId="1" fillId="0" borderId="17" xfId="0" applyFont="1" applyBorder="1" applyAlignment="1">
      <alignment horizontal="center" vertical="center"/>
    </xf>
    <xf numFmtId="166" fontId="1" fillId="0" borderId="17" xfId="0" applyNumberFormat="1" applyFont="1" applyBorder="1" applyAlignment="1">
      <alignment vertical="center"/>
    </xf>
    <xf numFmtId="166" fontId="1" fillId="0" borderId="18" xfId="0" applyNumberFormat="1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/>
    </xf>
    <xf numFmtId="167" fontId="10" fillId="0" borderId="0" xfId="0" applyNumberFormat="1" applyFont="1" applyBorder="1" applyAlignment="1">
      <alignment vertical="center"/>
    </xf>
    <xf numFmtId="0" fontId="10" fillId="0" borderId="5" xfId="0" applyFont="1" applyBorder="1" applyAlignment="1">
      <alignment vertical="center"/>
    </xf>
    <xf numFmtId="0" fontId="10" fillId="0" borderId="14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35" fillId="0" borderId="25" xfId="0" applyFont="1" applyBorder="1" applyAlignment="1" applyProtection="1">
      <alignment horizontal="center" vertical="center"/>
      <protection locked="0"/>
    </xf>
    <xf numFmtId="49" fontId="35" fillId="0" borderId="25" xfId="0" applyNumberFormat="1" applyFont="1" applyBorder="1" applyAlignment="1" applyProtection="1">
      <alignment horizontal="left" vertical="center" wrapText="1"/>
      <protection locked="0"/>
    </xf>
    <xf numFmtId="0" fontId="35" fillId="0" borderId="25" xfId="0" applyFont="1" applyBorder="1" applyAlignment="1" applyProtection="1">
      <alignment horizontal="center" vertical="center" wrapText="1"/>
      <protection locked="0"/>
    </xf>
    <xf numFmtId="167" fontId="35" fillId="0" borderId="25" xfId="0" applyNumberFormat="1" applyFont="1" applyBorder="1" applyAlignment="1" applyProtection="1">
      <alignment vertical="center"/>
      <protection locked="0"/>
    </xf>
    <xf numFmtId="0" fontId="38" fillId="0" borderId="0" xfId="2" applyFont="1" applyAlignment="1">
      <alignment horizontal="center"/>
    </xf>
    <xf numFmtId="0" fontId="37" fillId="0" borderId="0" xfId="2"/>
    <xf numFmtId="0" fontId="40" fillId="0" borderId="0" xfId="2" applyFont="1"/>
    <xf numFmtId="0" fontId="38" fillId="0" borderId="0" xfId="2" applyFont="1"/>
    <xf numFmtId="0" fontId="41" fillId="0" borderId="0" xfId="2" applyFont="1"/>
    <xf numFmtId="168" fontId="41" fillId="0" borderId="0" xfId="2" applyNumberFormat="1" applyFont="1" applyAlignment="1">
      <alignment horizontal="left"/>
    </xf>
    <xf numFmtId="14" fontId="41" fillId="0" borderId="0" xfId="2" applyNumberFormat="1" applyFont="1" applyAlignment="1">
      <alignment horizontal="left"/>
    </xf>
    <xf numFmtId="3" fontId="41" fillId="0" borderId="0" xfId="2" applyNumberFormat="1" applyFont="1" applyAlignment="1">
      <alignment horizontal="left"/>
    </xf>
    <xf numFmtId="49" fontId="41" fillId="0" borderId="0" xfId="2" applyNumberFormat="1" applyFont="1"/>
    <xf numFmtId="167" fontId="0" fillId="6" borderId="25" xfId="0" applyNumberFormat="1" applyFont="1" applyFill="1" applyBorder="1" applyAlignment="1" applyProtection="1">
      <alignment vertical="center"/>
      <protection locked="0"/>
    </xf>
    <xf numFmtId="167" fontId="35" fillId="6" borderId="25" xfId="0" applyNumberFormat="1" applyFont="1" applyFill="1" applyBorder="1" applyAlignment="1" applyProtection="1">
      <alignment vertical="center"/>
      <protection locked="0"/>
    </xf>
    <xf numFmtId="0" fontId="39" fillId="0" borderId="0" xfId="2" applyFont="1" applyAlignment="1">
      <alignment horizontal="center"/>
    </xf>
    <xf numFmtId="4" fontId="25" fillId="0" borderId="0" xfId="0" applyNumberFormat="1" applyFont="1" applyBorder="1" applyAlignment="1">
      <alignment vertical="center"/>
    </xf>
    <xf numFmtId="4" fontId="25" fillId="5" borderId="0" xfId="0" applyNumberFormat="1" applyFont="1" applyFill="1" applyBorder="1" applyAlignment="1">
      <alignment vertical="center"/>
    </xf>
    <xf numFmtId="0" fontId="15" fillId="3" borderId="0" xfId="0" applyFont="1" applyFill="1" applyAlignment="1">
      <alignment horizontal="center" vertical="center"/>
    </xf>
    <xf numFmtId="0" fontId="0" fillId="0" borderId="0" xfId="0"/>
    <xf numFmtId="4" fontId="29" fillId="0" borderId="0" xfId="0" applyNumberFormat="1" applyFont="1" applyBorder="1" applyAlignment="1">
      <alignment vertical="center"/>
    </xf>
    <xf numFmtId="0" fontId="29" fillId="0" borderId="0" xfId="0" applyFont="1" applyBorder="1" applyAlignment="1">
      <alignment vertical="center"/>
    </xf>
    <xf numFmtId="0" fontId="28" fillId="0" borderId="0" xfId="0" applyFont="1" applyBorder="1" applyAlignment="1">
      <alignment horizontal="left" vertical="center" wrapText="1"/>
    </xf>
    <xf numFmtId="0" fontId="2" fillId="5" borderId="8" xfId="0" applyFont="1" applyFill="1" applyBorder="1" applyAlignment="1">
      <alignment horizontal="center" vertical="center"/>
    </xf>
    <xf numFmtId="0" fontId="2" fillId="5" borderId="9" xfId="0" applyFont="1" applyFill="1" applyBorder="1" applyAlignment="1">
      <alignment horizontal="left" vertical="center"/>
    </xf>
    <xf numFmtId="0" fontId="2" fillId="5" borderId="9" xfId="0" applyFont="1" applyFill="1" applyBorder="1" applyAlignment="1">
      <alignment horizontal="center" vertical="center"/>
    </xf>
    <xf numFmtId="0" fontId="2" fillId="5" borderId="10" xfId="0" applyFont="1" applyFill="1" applyBorder="1" applyAlignment="1">
      <alignment horizontal="left" vertical="center"/>
    </xf>
    <xf numFmtId="4" fontId="25" fillId="0" borderId="0" xfId="0" applyNumberFormat="1" applyFont="1" applyBorder="1" applyAlignment="1">
      <alignment horizontal="right" vertical="center"/>
    </xf>
    <xf numFmtId="164" fontId="1" fillId="0" borderId="0" xfId="0" applyNumberFormat="1" applyFont="1" applyBorder="1" applyAlignment="1">
      <alignment vertical="center"/>
    </xf>
    <xf numFmtId="0" fontId="1" fillId="0" borderId="0" xfId="0" applyFont="1" applyBorder="1" applyAlignment="1">
      <alignment vertical="center"/>
    </xf>
    <xf numFmtId="4" fontId="20" fillId="0" borderId="0" xfId="0" applyNumberFormat="1" applyFont="1" applyBorder="1" applyAlignment="1">
      <alignment vertical="center"/>
    </xf>
    <xf numFmtId="0" fontId="3" fillId="4" borderId="9" xfId="0" applyFont="1" applyFill="1" applyBorder="1" applyAlignment="1">
      <alignment horizontal="left" vertical="center"/>
    </xf>
    <xf numFmtId="0" fontId="0" fillId="4" borderId="9" xfId="0" applyFont="1" applyFill="1" applyBorder="1" applyAlignment="1">
      <alignment vertical="center"/>
    </xf>
    <xf numFmtId="4" fontId="3" fillId="4" borderId="9" xfId="0" applyNumberFormat="1" applyFont="1" applyFill="1" applyBorder="1" applyAlignment="1">
      <alignment vertical="center"/>
    </xf>
    <xf numFmtId="0" fontId="0" fillId="4" borderId="10" xfId="0" applyFont="1" applyFill="1" applyBorder="1" applyAlignment="1">
      <alignment vertical="center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4" fillId="0" borderId="11" xfId="0" applyFont="1" applyBorder="1" applyAlignment="1">
      <alignment horizontal="center" vertical="center"/>
    </xf>
    <xf numFmtId="0" fontId="24" fillId="0" borderId="12" xfId="0" applyFont="1" applyBorder="1" applyAlignment="1">
      <alignment horizontal="left" vertical="center"/>
    </xf>
    <xf numFmtId="0" fontId="1" fillId="0" borderId="14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0" fillId="0" borderId="0" xfId="0" applyBorder="1"/>
    <xf numFmtId="0" fontId="3" fillId="0" borderId="0" xfId="0" applyFont="1" applyBorder="1" applyAlignment="1">
      <alignment horizontal="left" vertical="top" wrapText="1"/>
    </xf>
    <xf numFmtId="0" fontId="2" fillId="0" borderId="0" xfId="0" applyFont="1" applyBorder="1" applyAlignment="1">
      <alignment horizontal="left" vertical="center" wrapText="1"/>
    </xf>
    <xf numFmtId="4" fontId="12" fillId="0" borderId="0" xfId="0" applyNumberFormat="1" applyFont="1" applyBorder="1" applyAlignment="1">
      <alignment vertical="center"/>
    </xf>
    <xf numFmtId="4" fontId="19" fillId="0" borderId="7" xfId="0" applyNumberFormat="1" applyFont="1" applyBorder="1" applyAlignment="1">
      <alignment vertical="center"/>
    </xf>
    <xf numFmtId="0" fontId="0" fillId="0" borderId="7" xfId="0" applyFont="1" applyBorder="1" applyAlignment="1">
      <alignment vertical="center"/>
    </xf>
    <xf numFmtId="0" fontId="9" fillId="0" borderId="0" xfId="0" applyFont="1" applyBorder="1" applyAlignment="1">
      <alignment horizontal="left" vertical="center" wrapText="1"/>
    </xf>
    <xf numFmtId="0" fontId="9" fillId="0" borderId="0" xfId="0" applyFont="1" applyBorder="1" applyAlignment="1">
      <alignment vertical="center"/>
    </xf>
    <xf numFmtId="0" fontId="0" fillId="0" borderId="25" xfId="0" applyFont="1" applyBorder="1" applyAlignment="1" applyProtection="1">
      <alignment horizontal="left" vertical="center" wrapText="1"/>
      <protection locked="0"/>
    </xf>
    <xf numFmtId="4" fontId="0" fillId="0" borderId="25" xfId="0" applyNumberFormat="1" applyFont="1" applyBorder="1" applyAlignment="1" applyProtection="1">
      <alignment vertical="center"/>
      <protection locked="0"/>
    </xf>
    <xf numFmtId="4" fontId="25" fillId="0" borderId="12" xfId="0" applyNumberFormat="1" applyFont="1" applyBorder="1" applyAlignment="1"/>
    <xf numFmtId="4" fontId="3" fillId="0" borderId="12" xfId="0" applyNumberFormat="1" applyFont="1" applyBorder="1" applyAlignment="1">
      <alignment vertical="center"/>
    </xf>
    <xf numFmtId="4" fontId="5" fillId="0" borderId="17" xfId="0" applyNumberFormat="1" applyFont="1" applyBorder="1" applyAlignment="1"/>
    <xf numFmtId="4" fontId="5" fillId="0" borderId="17" xfId="0" applyNumberFormat="1" applyFont="1" applyBorder="1" applyAlignment="1">
      <alignment vertical="center"/>
    </xf>
    <xf numFmtId="4" fontId="6" fillId="0" borderId="17" xfId="0" applyNumberFormat="1" applyFont="1" applyBorder="1" applyAlignment="1"/>
    <xf numFmtId="4" fontId="6" fillId="0" borderId="17" xfId="0" applyNumberFormat="1" applyFont="1" applyBorder="1" applyAlignment="1">
      <alignment vertical="center"/>
    </xf>
    <xf numFmtId="0" fontId="14" fillId="2" borderId="0" xfId="1" applyFont="1" applyFill="1" applyAlignment="1" applyProtection="1">
      <alignment horizontal="center" vertical="center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vertical="center"/>
    </xf>
    <xf numFmtId="0" fontId="2" fillId="5" borderId="23" xfId="0" applyFont="1" applyFill="1" applyBorder="1" applyAlignment="1">
      <alignment horizontal="center" vertical="center" wrapText="1"/>
    </xf>
    <xf numFmtId="0" fontId="2" fillId="5" borderId="24" xfId="0" applyFont="1" applyFill="1" applyBorder="1" applyAlignment="1">
      <alignment horizontal="center" vertical="center" wrapText="1"/>
    </xf>
    <xf numFmtId="4" fontId="5" fillId="0" borderId="0" xfId="0" applyNumberFormat="1" applyFont="1" applyBorder="1" applyAlignment="1">
      <alignment vertical="center"/>
    </xf>
    <xf numFmtId="0" fontId="5" fillId="0" borderId="0" xfId="0" applyFont="1" applyBorder="1" applyAlignment="1">
      <alignment vertical="center"/>
    </xf>
    <xf numFmtId="4" fontId="6" fillId="0" borderId="0" xfId="0" applyNumberFormat="1" applyFont="1" applyBorder="1" applyAlignment="1">
      <alignment vertical="center"/>
    </xf>
    <xf numFmtId="0" fontId="6" fillId="0" borderId="0" xfId="0" applyFont="1" applyBorder="1" applyAlignment="1">
      <alignment vertical="center"/>
    </xf>
    <xf numFmtId="4" fontId="31" fillId="0" borderId="0" xfId="0" applyNumberFormat="1" applyFont="1" applyBorder="1" applyAlignment="1">
      <alignment vertical="center"/>
    </xf>
    <xf numFmtId="4" fontId="32" fillId="0" borderId="0" xfId="0" applyNumberFormat="1" applyFont="1" applyBorder="1" applyAlignment="1">
      <alignment vertical="center"/>
    </xf>
    <xf numFmtId="0" fontId="0" fillId="0" borderId="0" xfId="0" applyFont="1" applyBorder="1" applyAlignment="1">
      <alignment vertical="center"/>
    </xf>
    <xf numFmtId="0" fontId="17" fillId="0" borderId="0" xfId="0" applyFont="1" applyBorder="1" applyAlignment="1">
      <alignment horizontal="left" vertical="center" wrapText="1"/>
    </xf>
    <xf numFmtId="0" fontId="17" fillId="0" borderId="0" xfId="0" applyFont="1" applyBorder="1" applyAlignment="1">
      <alignment horizontal="left" vertical="center"/>
    </xf>
    <xf numFmtId="165" fontId="2" fillId="0" borderId="0" xfId="0" applyNumberFormat="1" applyFont="1" applyBorder="1" applyAlignment="1">
      <alignment horizontal="left" vertical="center"/>
    </xf>
    <xf numFmtId="0" fontId="2" fillId="5" borderId="0" xfId="0" applyFont="1" applyFill="1" applyBorder="1" applyAlignment="1">
      <alignment horizontal="center" vertical="center"/>
    </xf>
    <xf numFmtId="0" fontId="0" fillId="5" borderId="0" xfId="0" applyFont="1" applyFill="1" applyBorder="1" applyAlignment="1">
      <alignment vertical="center"/>
    </xf>
    <xf numFmtId="4" fontId="1" fillId="0" borderId="0" xfId="0" applyNumberFormat="1" applyFont="1" applyBorder="1" applyAlignment="1">
      <alignment vertical="center"/>
    </xf>
    <xf numFmtId="4" fontId="3" fillId="5" borderId="9" xfId="0" applyNumberFormat="1" applyFont="1" applyFill="1" applyBorder="1" applyAlignment="1">
      <alignment vertical="center"/>
    </xf>
    <xf numFmtId="4" fontId="3" fillId="5" borderId="10" xfId="0" applyNumberFormat="1" applyFont="1" applyFill="1" applyBorder="1" applyAlignment="1">
      <alignment vertical="center"/>
    </xf>
    <xf numFmtId="4" fontId="19" fillId="0" borderId="0" xfId="0" applyNumberFormat="1" applyFont="1" applyBorder="1" applyAlignment="1">
      <alignment vertical="center"/>
    </xf>
    <xf numFmtId="4" fontId="6" fillId="0" borderId="23" xfId="0" applyNumberFormat="1" applyFont="1" applyBorder="1" applyAlignment="1"/>
    <xf numFmtId="4" fontId="6" fillId="0" borderId="23" xfId="0" applyNumberFormat="1" applyFont="1" applyBorder="1" applyAlignment="1">
      <alignment vertical="center"/>
    </xf>
    <xf numFmtId="0" fontId="8" fillId="0" borderId="0" xfId="0" applyFont="1" applyBorder="1" applyAlignment="1">
      <alignment horizontal="left" vertical="center" wrapText="1"/>
    </xf>
    <xf numFmtId="0" fontId="8" fillId="0" borderId="0" xfId="0" applyFont="1" applyBorder="1" applyAlignment="1">
      <alignment vertical="center"/>
    </xf>
    <xf numFmtId="0" fontId="9" fillId="0" borderId="12" xfId="0" applyFont="1" applyBorder="1" applyAlignment="1">
      <alignment horizontal="left" vertical="center" wrapText="1"/>
    </xf>
    <xf numFmtId="0" fontId="9" fillId="0" borderId="12" xfId="0" applyFont="1" applyBorder="1" applyAlignment="1">
      <alignment vertical="center"/>
    </xf>
    <xf numFmtId="0" fontId="35" fillId="0" borderId="25" xfId="0" applyFont="1" applyBorder="1" applyAlignment="1" applyProtection="1">
      <alignment horizontal="left" vertical="center" wrapText="1"/>
      <protection locked="0"/>
    </xf>
    <xf numFmtId="4" fontId="35" fillId="0" borderId="25" xfId="0" applyNumberFormat="1" applyFont="1" applyBorder="1" applyAlignment="1" applyProtection="1">
      <alignment vertical="center"/>
      <protection locked="0"/>
    </xf>
    <xf numFmtId="0" fontId="10" fillId="0" borderId="0" xfId="0" applyFont="1" applyBorder="1" applyAlignment="1">
      <alignment horizontal="left" vertical="center" wrapText="1"/>
    </xf>
    <xf numFmtId="0" fontId="10" fillId="0" borderId="0" xfId="0" applyFont="1" applyBorder="1" applyAlignment="1">
      <alignment vertical="center"/>
    </xf>
    <xf numFmtId="4" fontId="5" fillId="0" borderId="0" xfId="0" applyNumberFormat="1" applyFont="1" applyBorder="1" applyAlignment="1"/>
  </cellXfs>
  <cellStyles count="4">
    <cellStyle name="Hypertextový odkaz" xfId="1" builtinId="8"/>
    <cellStyle name="Normální" xfId="0" builtinId="0" customBuiltin="1"/>
    <cellStyle name="Normální 2" xfId="3"/>
    <cellStyle name="normální_ROZPOČET - VZOR" xfId="2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609600</xdr:colOff>
      <xdr:row>44</xdr:row>
      <xdr:rowOff>95250</xdr:rowOff>
    </xdr:from>
    <xdr:to>
      <xdr:col>6</xdr:col>
      <xdr:colOff>314325</xdr:colOff>
      <xdr:row>50</xdr:row>
      <xdr:rowOff>180975</xdr:rowOff>
    </xdr:to>
    <xdr:pic>
      <xdr:nvPicPr>
        <xdr:cNvPr id="2" name="Picture 3" descr="nevyje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5F7F6"/>
            </a:clrFrom>
            <a:clrTo>
              <a:srgbClr val="F5F7F6">
                <a:alpha val="0"/>
              </a:srgbClr>
            </a:clrTo>
          </a:clrChange>
          <a:lum bright="-100000" contrast="100000"/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8534400"/>
          <a:ext cx="16859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71145" cy="271145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9"/>
  <sheetViews>
    <sheetView tabSelected="1" workbookViewId="0">
      <selection activeCell="SZ53" sqref="SZ53"/>
    </sheetView>
  </sheetViews>
  <sheetFormatPr defaultColWidth="0" defaultRowHeight="12.75"/>
  <cols>
    <col min="1" max="2" width="10.6640625" style="181" customWidth="1"/>
    <col min="3" max="3" width="13.1640625" style="181" customWidth="1"/>
    <col min="4" max="4" width="13.33203125" style="181" bestFit="1" customWidth="1"/>
    <col min="5" max="8" width="10.6640625" style="181" customWidth="1"/>
    <col min="9" max="9" width="12.83203125" style="181" customWidth="1"/>
    <col min="10" max="10" width="10.6640625" style="181" customWidth="1"/>
    <col min="11" max="256" width="0" style="181" hidden="1"/>
    <col min="257" max="258" width="10.6640625" style="181" customWidth="1"/>
    <col min="259" max="259" width="13.1640625" style="181" customWidth="1"/>
    <col min="260" max="260" width="13.33203125" style="181" bestFit="1" customWidth="1"/>
    <col min="261" max="264" width="10.6640625" style="181" customWidth="1"/>
    <col min="265" max="265" width="12.83203125" style="181" customWidth="1"/>
    <col min="266" max="266" width="10.6640625" style="181" customWidth="1"/>
    <col min="267" max="512" width="0" style="181" hidden="1"/>
    <col min="513" max="514" width="10.6640625" style="181" customWidth="1"/>
    <col min="515" max="515" width="13.1640625" style="181" customWidth="1"/>
    <col min="516" max="516" width="13.33203125" style="181" bestFit="1" customWidth="1"/>
    <col min="517" max="520" width="10.6640625" style="181" customWidth="1"/>
    <col min="521" max="521" width="12.83203125" style="181" customWidth="1"/>
    <col min="522" max="522" width="10.6640625" style="181" customWidth="1"/>
    <col min="523" max="768" width="0" style="181" hidden="1"/>
    <col min="769" max="770" width="10.6640625" style="181" customWidth="1"/>
    <col min="771" max="771" width="13.1640625" style="181" customWidth="1"/>
    <col min="772" max="772" width="13.33203125" style="181" bestFit="1" customWidth="1"/>
    <col min="773" max="776" width="10.6640625" style="181" customWidth="1"/>
    <col min="777" max="777" width="12.83203125" style="181" customWidth="1"/>
    <col min="778" max="778" width="10.6640625" style="181" customWidth="1"/>
    <col min="779" max="1024" width="0" style="181" hidden="1"/>
    <col min="1025" max="1026" width="10.6640625" style="181" customWidth="1"/>
    <col min="1027" max="1027" width="13.1640625" style="181" customWidth="1"/>
    <col min="1028" max="1028" width="13.33203125" style="181" bestFit="1" customWidth="1"/>
    <col min="1029" max="1032" width="10.6640625" style="181" customWidth="1"/>
    <col min="1033" max="1033" width="12.83203125" style="181" customWidth="1"/>
    <col min="1034" max="1034" width="10.6640625" style="181" customWidth="1"/>
    <col min="1035" max="1280" width="0" style="181" hidden="1"/>
    <col min="1281" max="1282" width="10.6640625" style="181" customWidth="1"/>
    <col min="1283" max="1283" width="13.1640625" style="181" customWidth="1"/>
    <col min="1284" max="1284" width="13.33203125" style="181" bestFit="1" customWidth="1"/>
    <col min="1285" max="1288" width="10.6640625" style="181" customWidth="1"/>
    <col min="1289" max="1289" width="12.83203125" style="181" customWidth="1"/>
    <col min="1290" max="1290" width="10.6640625" style="181" customWidth="1"/>
    <col min="1291" max="1536" width="0" style="181" hidden="1"/>
    <col min="1537" max="1538" width="10.6640625" style="181" customWidth="1"/>
    <col min="1539" max="1539" width="13.1640625" style="181" customWidth="1"/>
    <col min="1540" max="1540" width="13.33203125" style="181" bestFit="1" customWidth="1"/>
    <col min="1541" max="1544" width="10.6640625" style="181" customWidth="1"/>
    <col min="1545" max="1545" width="12.83203125" style="181" customWidth="1"/>
    <col min="1546" max="1546" width="10.6640625" style="181" customWidth="1"/>
    <col min="1547" max="1792" width="0" style="181" hidden="1"/>
    <col min="1793" max="1794" width="10.6640625" style="181" customWidth="1"/>
    <col min="1795" max="1795" width="13.1640625" style="181" customWidth="1"/>
    <col min="1796" max="1796" width="13.33203125" style="181" bestFit="1" customWidth="1"/>
    <col min="1797" max="1800" width="10.6640625" style="181" customWidth="1"/>
    <col min="1801" max="1801" width="12.83203125" style="181" customWidth="1"/>
    <col min="1802" max="1802" width="10.6640625" style="181" customWidth="1"/>
    <col min="1803" max="2048" width="0" style="181" hidden="1"/>
    <col min="2049" max="2050" width="10.6640625" style="181" customWidth="1"/>
    <col min="2051" max="2051" width="13.1640625" style="181" customWidth="1"/>
    <col min="2052" max="2052" width="13.33203125" style="181" bestFit="1" customWidth="1"/>
    <col min="2053" max="2056" width="10.6640625" style="181" customWidth="1"/>
    <col min="2057" max="2057" width="12.83203125" style="181" customWidth="1"/>
    <col min="2058" max="2058" width="10.6640625" style="181" customWidth="1"/>
    <col min="2059" max="2304" width="0" style="181" hidden="1"/>
    <col min="2305" max="2306" width="10.6640625" style="181" customWidth="1"/>
    <col min="2307" max="2307" width="13.1640625" style="181" customWidth="1"/>
    <col min="2308" max="2308" width="13.33203125" style="181" bestFit="1" customWidth="1"/>
    <col min="2309" max="2312" width="10.6640625" style="181" customWidth="1"/>
    <col min="2313" max="2313" width="12.83203125" style="181" customWidth="1"/>
    <col min="2314" max="2314" width="10.6640625" style="181" customWidth="1"/>
    <col min="2315" max="2560" width="0" style="181" hidden="1"/>
    <col min="2561" max="2562" width="10.6640625" style="181" customWidth="1"/>
    <col min="2563" max="2563" width="13.1640625" style="181" customWidth="1"/>
    <col min="2564" max="2564" width="13.33203125" style="181" bestFit="1" customWidth="1"/>
    <col min="2565" max="2568" width="10.6640625" style="181" customWidth="1"/>
    <col min="2569" max="2569" width="12.83203125" style="181" customWidth="1"/>
    <col min="2570" max="2570" width="10.6640625" style="181" customWidth="1"/>
    <col min="2571" max="2816" width="0" style="181" hidden="1"/>
    <col min="2817" max="2818" width="10.6640625" style="181" customWidth="1"/>
    <col min="2819" max="2819" width="13.1640625" style="181" customWidth="1"/>
    <col min="2820" max="2820" width="13.33203125" style="181" bestFit="1" customWidth="1"/>
    <col min="2821" max="2824" width="10.6640625" style="181" customWidth="1"/>
    <col min="2825" max="2825" width="12.83203125" style="181" customWidth="1"/>
    <col min="2826" max="2826" width="10.6640625" style="181" customWidth="1"/>
    <col min="2827" max="3072" width="0" style="181" hidden="1"/>
    <col min="3073" max="3074" width="10.6640625" style="181" customWidth="1"/>
    <col min="3075" max="3075" width="13.1640625" style="181" customWidth="1"/>
    <col min="3076" max="3076" width="13.33203125" style="181" bestFit="1" customWidth="1"/>
    <col min="3077" max="3080" width="10.6640625" style="181" customWidth="1"/>
    <col min="3081" max="3081" width="12.83203125" style="181" customWidth="1"/>
    <col min="3082" max="3082" width="10.6640625" style="181" customWidth="1"/>
    <col min="3083" max="3328" width="0" style="181" hidden="1"/>
    <col min="3329" max="3330" width="10.6640625" style="181" customWidth="1"/>
    <col min="3331" max="3331" width="13.1640625" style="181" customWidth="1"/>
    <col min="3332" max="3332" width="13.33203125" style="181" bestFit="1" customWidth="1"/>
    <col min="3333" max="3336" width="10.6640625" style="181" customWidth="1"/>
    <col min="3337" max="3337" width="12.83203125" style="181" customWidth="1"/>
    <col min="3338" max="3338" width="10.6640625" style="181" customWidth="1"/>
    <col min="3339" max="3584" width="0" style="181" hidden="1"/>
    <col min="3585" max="3586" width="10.6640625" style="181" customWidth="1"/>
    <col min="3587" max="3587" width="13.1640625" style="181" customWidth="1"/>
    <col min="3588" max="3588" width="13.33203125" style="181" bestFit="1" customWidth="1"/>
    <col min="3589" max="3592" width="10.6640625" style="181" customWidth="1"/>
    <col min="3593" max="3593" width="12.83203125" style="181" customWidth="1"/>
    <col min="3594" max="3594" width="10.6640625" style="181" customWidth="1"/>
    <col min="3595" max="3840" width="0" style="181" hidden="1"/>
    <col min="3841" max="3842" width="10.6640625" style="181" customWidth="1"/>
    <col min="3843" max="3843" width="13.1640625" style="181" customWidth="1"/>
    <col min="3844" max="3844" width="13.33203125" style="181" bestFit="1" customWidth="1"/>
    <col min="3845" max="3848" width="10.6640625" style="181" customWidth="1"/>
    <col min="3849" max="3849" width="12.83203125" style="181" customWidth="1"/>
    <col min="3850" max="3850" width="10.6640625" style="181" customWidth="1"/>
    <col min="3851" max="4096" width="0" style="181" hidden="1"/>
    <col min="4097" max="4098" width="10.6640625" style="181" customWidth="1"/>
    <col min="4099" max="4099" width="13.1640625" style="181" customWidth="1"/>
    <col min="4100" max="4100" width="13.33203125" style="181" bestFit="1" customWidth="1"/>
    <col min="4101" max="4104" width="10.6640625" style="181" customWidth="1"/>
    <col min="4105" max="4105" width="12.83203125" style="181" customWidth="1"/>
    <col min="4106" max="4106" width="10.6640625" style="181" customWidth="1"/>
    <col min="4107" max="4352" width="0" style="181" hidden="1"/>
    <col min="4353" max="4354" width="10.6640625" style="181" customWidth="1"/>
    <col min="4355" max="4355" width="13.1640625" style="181" customWidth="1"/>
    <col min="4356" max="4356" width="13.33203125" style="181" bestFit="1" customWidth="1"/>
    <col min="4357" max="4360" width="10.6640625" style="181" customWidth="1"/>
    <col min="4361" max="4361" width="12.83203125" style="181" customWidth="1"/>
    <col min="4362" max="4362" width="10.6640625" style="181" customWidth="1"/>
    <col min="4363" max="4608" width="0" style="181" hidden="1"/>
    <col min="4609" max="4610" width="10.6640625" style="181" customWidth="1"/>
    <col min="4611" max="4611" width="13.1640625" style="181" customWidth="1"/>
    <col min="4612" max="4612" width="13.33203125" style="181" bestFit="1" customWidth="1"/>
    <col min="4613" max="4616" width="10.6640625" style="181" customWidth="1"/>
    <col min="4617" max="4617" width="12.83203125" style="181" customWidth="1"/>
    <col min="4618" max="4618" width="10.6640625" style="181" customWidth="1"/>
    <col min="4619" max="4864" width="0" style="181" hidden="1"/>
    <col min="4865" max="4866" width="10.6640625" style="181" customWidth="1"/>
    <col min="4867" max="4867" width="13.1640625" style="181" customWidth="1"/>
    <col min="4868" max="4868" width="13.33203125" style="181" bestFit="1" customWidth="1"/>
    <col min="4869" max="4872" width="10.6640625" style="181" customWidth="1"/>
    <col min="4873" max="4873" width="12.83203125" style="181" customWidth="1"/>
    <col min="4874" max="4874" width="10.6640625" style="181" customWidth="1"/>
    <col min="4875" max="5120" width="0" style="181" hidden="1"/>
    <col min="5121" max="5122" width="10.6640625" style="181" customWidth="1"/>
    <col min="5123" max="5123" width="13.1640625" style="181" customWidth="1"/>
    <col min="5124" max="5124" width="13.33203125" style="181" bestFit="1" customWidth="1"/>
    <col min="5125" max="5128" width="10.6640625" style="181" customWidth="1"/>
    <col min="5129" max="5129" width="12.83203125" style="181" customWidth="1"/>
    <col min="5130" max="5130" width="10.6640625" style="181" customWidth="1"/>
    <col min="5131" max="5376" width="0" style="181" hidden="1"/>
    <col min="5377" max="5378" width="10.6640625" style="181" customWidth="1"/>
    <col min="5379" max="5379" width="13.1640625" style="181" customWidth="1"/>
    <col min="5380" max="5380" width="13.33203125" style="181" bestFit="1" customWidth="1"/>
    <col min="5381" max="5384" width="10.6640625" style="181" customWidth="1"/>
    <col min="5385" max="5385" width="12.83203125" style="181" customWidth="1"/>
    <col min="5386" max="5386" width="10.6640625" style="181" customWidth="1"/>
    <col min="5387" max="5632" width="0" style="181" hidden="1"/>
    <col min="5633" max="5634" width="10.6640625" style="181" customWidth="1"/>
    <col min="5635" max="5635" width="13.1640625" style="181" customWidth="1"/>
    <col min="5636" max="5636" width="13.33203125" style="181" bestFit="1" customWidth="1"/>
    <col min="5637" max="5640" width="10.6640625" style="181" customWidth="1"/>
    <col min="5641" max="5641" width="12.83203125" style="181" customWidth="1"/>
    <col min="5642" max="5642" width="10.6640625" style="181" customWidth="1"/>
    <col min="5643" max="5888" width="0" style="181" hidden="1"/>
    <col min="5889" max="5890" width="10.6640625" style="181" customWidth="1"/>
    <col min="5891" max="5891" width="13.1640625" style="181" customWidth="1"/>
    <col min="5892" max="5892" width="13.33203125" style="181" bestFit="1" customWidth="1"/>
    <col min="5893" max="5896" width="10.6640625" style="181" customWidth="1"/>
    <col min="5897" max="5897" width="12.83203125" style="181" customWidth="1"/>
    <col min="5898" max="5898" width="10.6640625" style="181" customWidth="1"/>
    <col min="5899" max="6144" width="0" style="181" hidden="1"/>
    <col min="6145" max="6146" width="10.6640625" style="181" customWidth="1"/>
    <col min="6147" max="6147" width="13.1640625" style="181" customWidth="1"/>
    <col min="6148" max="6148" width="13.33203125" style="181" bestFit="1" customWidth="1"/>
    <col min="6149" max="6152" width="10.6640625" style="181" customWidth="1"/>
    <col min="6153" max="6153" width="12.83203125" style="181" customWidth="1"/>
    <col min="6154" max="6154" width="10.6640625" style="181" customWidth="1"/>
    <col min="6155" max="6400" width="0" style="181" hidden="1"/>
    <col min="6401" max="6402" width="10.6640625" style="181" customWidth="1"/>
    <col min="6403" max="6403" width="13.1640625" style="181" customWidth="1"/>
    <col min="6404" max="6404" width="13.33203125" style="181" bestFit="1" customWidth="1"/>
    <col min="6405" max="6408" width="10.6640625" style="181" customWidth="1"/>
    <col min="6409" max="6409" width="12.83203125" style="181" customWidth="1"/>
    <col min="6410" max="6410" width="10.6640625" style="181" customWidth="1"/>
    <col min="6411" max="6656" width="0" style="181" hidden="1"/>
    <col min="6657" max="6658" width="10.6640625" style="181" customWidth="1"/>
    <col min="6659" max="6659" width="13.1640625" style="181" customWidth="1"/>
    <col min="6660" max="6660" width="13.33203125" style="181" bestFit="1" customWidth="1"/>
    <col min="6661" max="6664" width="10.6640625" style="181" customWidth="1"/>
    <col min="6665" max="6665" width="12.83203125" style="181" customWidth="1"/>
    <col min="6666" max="6666" width="10.6640625" style="181" customWidth="1"/>
    <col min="6667" max="6912" width="0" style="181" hidden="1"/>
    <col min="6913" max="6914" width="10.6640625" style="181" customWidth="1"/>
    <col min="6915" max="6915" width="13.1640625" style="181" customWidth="1"/>
    <col min="6916" max="6916" width="13.33203125" style="181" bestFit="1" customWidth="1"/>
    <col min="6917" max="6920" width="10.6640625" style="181" customWidth="1"/>
    <col min="6921" max="6921" width="12.83203125" style="181" customWidth="1"/>
    <col min="6922" max="6922" width="10.6640625" style="181" customWidth="1"/>
    <col min="6923" max="7168" width="0" style="181" hidden="1"/>
    <col min="7169" max="7170" width="10.6640625" style="181" customWidth="1"/>
    <col min="7171" max="7171" width="13.1640625" style="181" customWidth="1"/>
    <col min="7172" max="7172" width="13.33203125" style="181" bestFit="1" customWidth="1"/>
    <col min="7173" max="7176" width="10.6640625" style="181" customWidth="1"/>
    <col min="7177" max="7177" width="12.83203125" style="181" customWidth="1"/>
    <col min="7178" max="7178" width="10.6640625" style="181" customWidth="1"/>
    <col min="7179" max="7424" width="0" style="181" hidden="1"/>
    <col min="7425" max="7426" width="10.6640625" style="181" customWidth="1"/>
    <col min="7427" max="7427" width="13.1640625" style="181" customWidth="1"/>
    <col min="7428" max="7428" width="13.33203125" style="181" bestFit="1" customWidth="1"/>
    <col min="7429" max="7432" width="10.6640625" style="181" customWidth="1"/>
    <col min="7433" max="7433" width="12.83203125" style="181" customWidth="1"/>
    <col min="7434" max="7434" width="10.6640625" style="181" customWidth="1"/>
    <col min="7435" max="7680" width="0" style="181" hidden="1"/>
    <col min="7681" max="7682" width="10.6640625" style="181" customWidth="1"/>
    <col min="7683" max="7683" width="13.1640625" style="181" customWidth="1"/>
    <col min="7684" max="7684" width="13.33203125" style="181" bestFit="1" customWidth="1"/>
    <col min="7685" max="7688" width="10.6640625" style="181" customWidth="1"/>
    <col min="7689" max="7689" width="12.83203125" style="181" customWidth="1"/>
    <col min="7690" max="7690" width="10.6640625" style="181" customWidth="1"/>
    <col min="7691" max="7936" width="0" style="181" hidden="1"/>
    <col min="7937" max="7938" width="10.6640625" style="181" customWidth="1"/>
    <col min="7939" max="7939" width="13.1640625" style="181" customWidth="1"/>
    <col min="7940" max="7940" width="13.33203125" style="181" bestFit="1" customWidth="1"/>
    <col min="7941" max="7944" width="10.6640625" style="181" customWidth="1"/>
    <col min="7945" max="7945" width="12.83203125" style="181" customWidth="1"/>
    <col min="7946" max="7946" width="10.6640625" style="181" customWidth="1"/>
    <col min="7947" max="8192" width="0" style="181" hidden="1"/>
    <col min="8193" max="8194" width="10.6640625" style="181" customWidth="1"/>
    <col min="8195" max="8195" width="13.1640625" style="181" customWidth="1"/>
    <col min="8196" max="8196" width="13.33203125" style="181" bestFit="1" customWidth="1"/>
    <col min="8197" max="8200" width="10.6640625" style="181" customWidth="1"/>
    <col min="8201" max="8201" width="12.83203125" style="181" customWidth="1"/>
    <col min="8202" max="8202" width="10.6640625" style="181" customWidth="1"/>
    <col min="8203" max="8448" width="0" style="181" hidden="1"/>
    <col min="8449" max="8450" width="10.6640625" style="181" customWidth="1"/>
    <col min="8451" max="8451" width="13.1640625" style="181" customWidth="1"/>
    <col min="8452" max="8452" width="13.33203125" style="181" bestFit="1" customWidth="1"/>
    <col min="8453" max="8456" width="10.6640625" style="181" customWidth="1"/>
    <col min="8457" max="8457" width="12.83203125" style="181" customWidth="1"/>
    <col min="8458" max="8458" width="10.6640625" style="181" customWidth="1"/>
    <col min="8459" max="8704" width="0" style="181" hidden="1"/>
    <col min="8705" max="8706" width="10.6640625" style="181" customWidth="1"/>
    <col min="8707" max="8707" width="13.1640625" style="181" customWidth="1"/>
    <col min="8708" max="8708" width="13.33203125" style="181" bestFit="1" customWidth="1"/>
    <col min="8709" max="8712" width="10.6640625" style="181" customWidth="1"/>
    <col min="8713" max="8713" width="12.83203125" style="181" customWidth="1"/>
    <col min="8714" max="8714" width="10.6640625" style="181" customWidth="1"/>
    <col min="8715" max="8960" width="0" style="181" hidden="1"/>
    <col min="8961" max="8962" width="10.6640625" style="181" customWidth="1"/>
    <col min="8963" max="8963" width="13.1640625" style="181" customWidth="1"/>
    <col min="8964" max="8964" width="13.33203125" style="181" bestFit="1" customWidth="1"/>
    <col min="8965" max="8968" width="10.6640625" style="181" customWidth="1"/>
    <col min="8969" max="8969" width="12.83203125" style="181" customWidth="1"/>
    <col min="8970" max="8970" width="10.6640625" style="181" customWidth="1"/>
    <col min="8971" max="9216" width="0" style="181" hidden="1"/>
    <col min="9217" max="9218" width="10.6640625" style="181" customWidth="1"/>
    <col min="9219" max="9219" width="13.1640625" style="181" customWidth="1"/>
    <col min="9220" max="9220" width="13.33203125" style="181" bestFit="1" customWidth="1"/>
    <col min="9221" max="9224" width="10.6640625" style="181" customWidth="1"/>
    <col min="9225" max="9225" width="12.83203125" style="181" customWidth="1"/>
    <col min="9226" max="9226" width="10.6640625" style="181" customWidth="1"/>
    <col min="9227" max="9472" width="0" style="181" hidden="1"/>
    <col min="9473" max="9474" width="10.6640625" style="181" customWidth="1"/>
    <col min="9475" max="9475" width="13.1640625" style="181" customWidth="1"/>
    <col min="9476" max="9476" width="13.33203125" style="181" bestFit="1" customWidth="1"/>
    <col min="9477" max="9480" width="10.6640625" style="181" customWidth="1"/>
    <col min="9481" max="9481" width="12.83203125" style="181" customWidth="1"/>
    <col min="9482" max="9482" width="10.6640625" style="181" customWidth="1"/>
    <col min="9483" max="9728" width="0" style="181" hidden="1"/>
    <col min="9729" max="9730" width="10.6640625" style="181" customWidth="1"/>
    <col min="9731" max="9731" width="13.1640625" style="181" customWidth="1"/>
    <col min="9732" max="9732" width="13.33203125" style="181" bestFit="1" customWidth="1"/>
    <col min="9733" max="9736" width="10.6640625" style="181" customWidth="1"/>
    <col min="9737" max="9737" width="12.83203125" style="181" customWidth="1"/>
    <col min="9738" max="9738" width="10.6640625" style="181" customWidth="1"/>
    <col min="9739" max="9984" width="0" style="181" hidden="1"/>
    <col min="9985" max="9986" width="10.6640625" style="181" customWidth="1"/>
    <col min="9987" max="9987" width="13.1640625" style="181" customWidth="1"/>
    <col min="9988" max="9988" width="13.33203125" style="181" bestFit="1" customWidth="1"/>
    <col min="9989" max="9992" width="10.6640625" style="181" customWidth="1"/>
    <col min="9993" max="9993" width="12.83203125" style="181" customWidth="1"/>
    <col min="9994" max="9994" width="10.6640625" style="181" customWidth="1"/>
    <col min="9995" max="10240" width="0" style="181" hidden="1"/>
    <col min="10241" max="10242" width="10.6640625" style="181" customWidth="1"/>
    <col min="10243" max="10243" width="13.1640625" style="181" customWidth="1"/>
    <col min="10244" max="10244" width="13.33203125" style="181" bestFit="1" customWidth="1"/>
    <col min="10245" max="10248" width="10.6640625" style="181" customWidth="1"/>
    <col min="10249" max="10249" width="12.83203125" style="181" customWidth="1"/>
    <col min="10250" max="10250" width="10.6640625" style="181" customWidth="1"/>
    <col min="10251" max="10496" width="0" style="181" hidden="1"/>
    <col min="10497" max="10498" width="10.6640625" style="181" customWidth="1"/>
    <col min="10499" max="10499" width="13.1640625" style="181" customWidth="1"/>
    <col min="10500" max="10500" width="13.33203125" style="181" bestFit="1" customWidth="1"/>
    <col min="10501" max="10504" width="10.6640625" style="181" customWidth="1"/>
    <col min="10505" max="10505" width="12.83203125" style="181" customWidth="1"/>
    <col min="10506" max="10506" width="10.6640625" style="181" customWidth="1"/>
    <col min="10507" max="10752" width="0" style="181" hidden="1"/>
    <col min="10753" max="10754" width="10.6640625" style="181" customWidth="1"/>
    <col min="10755" max="10755" width="13.1640625" style="181" customWidth="1"/>
    <col min="10756" max="10756" width="13.33203125" style="181" bestFit="1" customWidth="1"/>
    <col min="10757" max="10760" width="10.6640625" style="181" customWidth="1"/>
    <col min="10761" max="10761" width="12.83203125" style="181" customWidth="1"/>
    <col min="10762" max="10762" width="10.6640625" style="181" customWidth="1"/>
    <col min="10763" max="11008" width="0" style="181" hidden="1"/>
    <col min="11009" max="11010" width="10.6640625" style="181" customWidth="1"/>
    <col min="11011" max="11011" width="13.1640625" style="181" customWidth="1"/>
    <col min="11012" max="11012" width="13.33203125" style="181" bestFit="1" customWidth="1"/>
    <col min="11013" max="11016" width="10.6640625" style="181" customWidth="1"/>
    <col min="11017" max="11017" width="12.83203125" style="181" customWidth="1"/>
    <col min="11018" max="11018" width="10.6640625" style="181" customWidth="1"/>
    <col min="11019" max="11264" width="0" style="181" hidden="1"/>
    <col min="11265" max="11266" width="10.6640625" style="181" customWidth="1"/>
    <col min="11267" max="11267" width="13.1640625" style="181" customWidth="1"/>
    <col min="11268" max="11268" width="13.33203125" style="181" bestFit="1" customWidth="1"/>
    <col min="11269" max="11272" width="10.6640625" style="181" customWidth="1"/>
    <col min="11273" max="11273" width="12.83203125" style="181" customWidth="1"/>
    <col min="11274" max="11274" width="10.6640625" style="181" customWidth="1"/>
    <col min="11275" max="11520" width="0" style="181" hidden="1"/>
    <col min="11521" max="11522" width="10.6640625" style="181" customWidth="1"/>
    <col min="11523" max="11523" width="13.1640625" style="181" customWidth="1"/>
    <col min="11524" max="11524" width="13.33203125" style="181" bestFit="1" customWidth="1"/>
    <col min="11525" max="11528" width="10.6640625" style="181" customWidth="1"/>
    <col min="11529" max="11529" width="12.83203125" style="181" customWidth="1"/>
    <col min="11530" max="11530" width="10.6640625" style="181" customWidth="1"/>
    <col min="11531" max="11776" width="0" style="181" hidden="1"/>
    <col min="11777" max="11778" width="10.6640625" style="181" customWidth="1"/>
    <col min="11779" max="11779" width="13.1640625" style="181" customWidth="1"/>
    <col min="11780" max="11780" width="13.33203125" style="181" bestFit="1" customWidth="1"/>
    <col min="11781" max="11784" width="10.6640625" style="181" customWidth="1"/>
    <col min="11785" max="11785" width="12.83203125" style="181" customWidth="1"/>
    <col min="11786" max="11786" width="10.6640625" style="181" customWidth="1"/>
    <col min="11787" max="12032" width="0" style="181" hidden="1"/>
    <col min="12033" max="12034" width="10.6640625" style="181" customWidth="1"/>
    <col min="12035" max="12035" width="13.1640625" style="181" customWidth="1"/>
    <col min="12036" max="12036" width="13.33203125" style="181" bestFit="1" customWidth="1"/>
    <col min="12037" max="12040" width="10.6640625" style="181" customWidth="1"/>
    <col min="12041" max="12041" width="12.83203125" style="181" customWidth="1"/>
    <col min="12042" max="12042" width="10.6640625" style="181" customWidth="1"/>
    <col min="12043" max="12288" width="0" style="181" hidden="1"/>
    <col min="12289" max="12290" width="10.6640625" style="181" customWidth="1"/>
    <col min="12291" max="12291" width="13.1640625" style="181" customWidth="1"/>
    <col min="12292" max="12292" width="13.33203125" style="181" bestFit="1" customWidth="1"/>
    <col min="12293" max="12296" width="10.6640625" style="181" customWidth="1"/>
    <col min="12297" max="12297" width="12.83203125" style="181" customWidth="1"/>
    <col min="12298" max="12298" width="10.6640625" style="181" customWidth="1"/>
    <col min="12299" max="12544" width="0" style="181" hidden="1"/>
    <col min="12545" max="12546" width="10.6640625" style="181" customWidth="1"/>
    <col min="12547" max="12547" width="13.1640625" style="181" customWidth="1"/>
    <col min="12548" max="12548" width="13.33203125" style="181" bestFit="1" customWidth="1"/>
    <col min="12549" max="12552" width="10.6640625" style="181" customWidth="1"/>
    <col min="12553" max="12553" width="12.83203125" style="181" customWidth="1"/>
    <col min="12554" max="12554" width="10.6640625" style="181" customWidth="1"/>
    <col min="12555" max="12800" width="0" style="181" hidden="1"/>
    <col min="12801" max="12802" width="10.6640625" style="181" customWidth="1"/>
    <col min="12803" max="12803" width="13.1640625" style="181" customWidth="1"/>
    <col min="12804" max="12804" width="13.33203125" style="181" bestFit="1" customWidth="1"/>
    <col min="12805" max="12808" width="10.6640625" style="181" customWidth="1"/>
    <col min="12809" max="12809" width="12.83203125" style="181" customWidth="1"/>
    <col min="12810" max="12810" width="10.6640625" style="181" customWidth="1"/>
    <col min="12811" max="13056" width="0" style="181" hidden="1"/>
    <col min="13057" max="13058" width="10.6640625" style="181" customWidth="1"/>
    <col min="13059" max="13059" width="13.1640625" style="181" customWidth="1"/>
    <col min="13060" max="13060" width="13.33203125" style="181" bestFit="1" customWidth="1"/>
    <col min="13061" max="13064" width="10.6640625" style="181" customWidth="1"/>
    <col min="13065" max="13065" width="12.83203125" style="181" customWidth="1"/>
    <col min="13066" max="13066" width="10.6640625" style="181" customWidth="1"/>
    <col min="13067" max="13312" width="0" style="181" hidden="1"/>
    <col min="13313" max="13314" width="10.6640625" style="181" customWidth="1"/>
    <col min="13315" max="13315" width="13.1640625" style="181" customWidth="1"/>
    <col min="13316" max="13316" width="13.33203125" style="181" bestFit="1" customWidth="1"/>
    <col min="13317" max="13320" width="10.6640625" style="181" customWidth="1"/>
    <col min="13321" max="13321" width="12.83203125" style="181" customWidth="1"/>
    <col min="13322" max="13322" width="10.6640625" style="181" customWidth="1"/>
    <col min="13323" max="13568" width="0" style="181" hidden="1"/>
    <col min="13569" max="13570" width="10.6640625" style="181" customWidth="1"/>
    <col min="13571" max="13571" width="13.1640625" style="181" customWidth="1"/>
    <col min="13572" max="13572" width="13.33203125" style="181" bestFit="1" customWidth="1"/>
    <col min="13573" max="13576" width="10.6640625" style="181" customWidth="1"/>
    <col min="13577" max="13577" width="12.83203125" style="181" customWidth="1"/>
    <col min="13578" max="13578" width="10.6640625" style="181" customWidth="1"/>
    <col min="13579" max="13824" width="0" style="181" hidden="1"/>
    <col min="13825" max="13826" width="10.6640625" style="181" customWidth="1"/>
    <col min="13827" max="13827" width="13.1640625" style="181" customWidth="1"/>
    <col min="13828" max="13828" width="13.33203125" style="181" bestFit="1" customWidth="1"/>
    <col min="13829" max="13832" width="10.6640625" style="181" customWidth="1"/>
    <col min="13833" max="13833" width="12.83203125" style="181" customWidth="1"/>
    <col min="13834" max="13834" width="10.6640625" style="181" customWidth="1"/>
    <col min="13835" max="14080" width="0" style="181" hidden="1"/>
    <col min="14081" max="14082" width="10.6640625" style="181" customWidth="1"/>
    <col min="14083" max="14083" width="13.1640625" style="181" customWidth="1"/>
    <col min="14084" max="14084" width="13.33203125" style="181" bestFit="1" customWidth="1"/>
    <col min="14085" max="14088" width="10.6640625" style="181" customWidth="1"/>
    <col min="14089" max="14089" width="12.83203125" style="181" customWidth="1"/>
    <col min="14090" max="14090" width="10.6640625" style="181" customWidth="1"/>
    <col min="14091" max="14336" width="0" style="181" hidden="1"/>
    <col min="14337" max="14338" width="10.6640625" style="181" customWidth="1"/>
    <col min="14339" max="14339" width="13.1640625" style="181" customWidth="1"/>
    <col min="14340" max="14340" width="13.33203125" style="181" bestFit="1" customWidth="1"/>
    <col min="14341" max="14344" width="10.6640625" style="181" customWidth="1"/>
    <col min="14345" max="14345" width="12.83203125" style="181" customWidth="1"/>
    <col min="14346" max="14346" width="10.6640625" style="181" customWidth="1"/>
    <col min="14347" max="14592" width="0" style="181" hidden="1"/>
    <col min="14593" max="14594" width="10.6640625" style="181" customWidth="1"/>
    <col min="14595" max="14595" width="13.1640625" style="181" customWidth="1"/>
    <col min="14596" max="14596" width="13.33203125" style="181" bestFit="1" customWidth="1"/>
    <col min="14597" max="14600" width="10.6640625" style="181" customWidth="1"/>
    <col min="14601" max="14601" width="12.83203125" style="181" customWidth="1"/>
    <col min="14602" max="14602" width="10.6640625" style="181" customWidth="1"/>
    <col min="14603" max="14848" width="0" style="181" hidden="1"/>
    <col min="14849" max="14850" width="10.6640625" style="181" customWidth="1"/>
    <col min="14851" max="14851" width="13.1640625" style="181" customWidth="1"/>
    <col min="14852" max="14852" width="13.33203125" style="181" bestFit="1" customWidth="1"/>
    <col min="14853" max="14856" width="10.6640625" style="181" customWidth="1"/>
    <col min="14857" max="14857" width="12.83203125" style="181" customWidth="1"/>
    <col min="14858" max="14858" width="10.6640625" style="181" customWidth="1"/>
    <col min="14859" max="15104" width="0" style="181" hidden="1"/>
    <col min="15105" max="15106" width="10.6640625" style="181" customWidth="1"/>
    <col min="15107" max="15107" width="13.1640625" style="181" customWidth="1"/>
    <col min="15108" max="15108" width="13.33203125" style="181" bestFit="1" customWidth="1"/>
    <col min="15109" max="15112" width="10.6640625" style="181" customWidth="1"/>
    <col min="15113" max="15113" width="12.83203125" style="181" customWidth="1"/>
    <col min="15114" max="15114" width="10.6640625" style="181" customWidth="1"/>
    <col min="15115" max="15360" width="0" style="181" hidden="1"/>
    <col min="15361" max="15362" width="10.6640625" style="181" customWidth="1"/>
    <col min="15363" max="15363" width="13.1640625" style="181" customWidth="1"/>
    <col min="15364" max="15364" width="13.33203125" style="181" bestFit="1" customWidth="1"/>
    <col min="15365" max="15368" width="10.6640625" style="181" customWidth="1"/>
    <col min="15369" max="15369" width="12.83203125" style="181" customWidth="1"/>
    <col min="15370" max="15370" width="10.6640625" style="181" customWidth="1"/>
    <col min="15371" max="15616" width="0" style="181" hidden="1"/>
    <col min="15617" max="15618" width="10.6640625" style="181" customWidth="1"/>
    <col min="15619" max="15619" width="13.1640625" style="181" customWidth="1"/>
    <col min="15620" max="15620" width="13.33203125" style="181" bestFit="1" customWidth="1"/>
    <col min="15621" max="15624" width="10.6640625" style="181" customWidth="1"/>
    <col min="15625" max="15625" width="12.83203125" style="181" customWidth="1"/>
    <col min="15626" max="15626" width="10.6640625" style="181" customWidth="1"/>
    <col min="15627" max="15872" width="0" style="181" hidden="1"/>
    <col min="15873" max="15874" width="10.6640625" style="181" customWidth="1"/>
    <col min="15875" max="15875" width="13.1640625" style="181" customWidth="1"/>
    <col min="15876" max="15876" width="13.33203125" style="181" bestFit="1" customWidth="1"/>
    <col min="15877" max="15880" width="10.6640625" style="181" customWidth="1"/>
    <col min="15881" max="15881" width="12.83203125" style="181" customWidth="1"/>
    <col min="15882" max="15882" width="10.6640625" style="181" customWidth="1"/>
    <col min="15883" max="16128" width="0" style="181" hidden="1"/>
    <col min="16129" max="16130" width="10.6640625" style="181" customWidth="1"/>
    <col min="16131" max="16131" width="13.1640625" style="181" customWidth="1"/>
    <col min="16132" max="16132" width="13.33203125" style="181" bestFit="1" customWidth="1"/>
    <col min="16133" max="16136" width="10.6640625" style="181" customWidth="1"/>
    <col min="16137" max="16137" width="12.83203125" style="181" customWidth="1"/>
    <col min="16138" max="16138" width="10.6640625" style="181" customWidth="1"/>
    <col min="16139" max="16384" width="0" style="181" hidden="1"/>
  </cols>
  <sheetData>
    <row r="1" spans="1:10" ht="12.75" customHeight="1">
      <c r="A1" s="180"/>
      <c r="B1" s="180"/>
      <c r="C1" s="180"/>
      <c r="D1" s="180"/>
      <c r="E1" s="180"/>
      <c r="F1" s="180"/>
      <c r="G1" s="180"/>
      <c r="H1" s="180"/>
      <c r="I1" s="180"/>
      <c r="J1" s="180"/>
    </row>
    <row r="2" spans="1:10" ht="12.75" customHeight="1">
      <c r="A2" s="180"/>
      <c r="B2" s="180"/>
      <c r="C2" s="180"/>
      <c r="D2" s="180"/>
      <c r="E2" s="180"/>
      <c r="F2" s="180"/>
      <c r="G2" s="180"/>
      <c r="H2" s="180"/>
      <c r="I2" s="180"/>
      <c r="J2" s="180"/>
    </row>
    <row r="3" spans="1:10" ht="12.75" customHeight="1">
      <c r="A3" s="180"/>
      <c r="B3" s="180"/>
      <c r="C3" s="180"/>
      <c r="D3" s="180"/>
      <c r="E3" s="180"/>
      <c r="F3" s="180"/>
      <c r="G3" s="180"/>
      <c r="H3" s="180"/>
      <c r="I3" s="180"/>
      <c r="J3" s="180"/>
    </row>
    <row r="4" spans="1:10" ht="12.75" customHeight="1"/>
    <row r="18" spans="1:10" ht="34.5" customHeight="1">
      <c r="A18" s="191" t="s">
        <v>1901</v>
      </c>
      <c r="B18" s="191"/>
      <c r="C18" s="191"/>
      <c r="D18" s="191"/>
      <c r="E18" s="191"/>
      <c r="F18" s="191"/>
      <c r="G18" s="191"/>
      <c r="H18" s="191"/>
      <c r="I18" s="191"/>
      <c r="J18" s="191"/>
    </row>
    <row r="19" spans="1:10" ht="34.5" customHeight="1">
      <c r="A19" s="191" t="s">
        <v>1902</v>
      </c>
      <c r="B19" s="191"/>
      <c r="C19" s="191"/>
      <c r="D19" s="191"/>
      <c r="E19" s="191"/>
      <c r="F19" s="191"/>
      <c r="G19" s="191"/>
      <c r="H19" s="191"/>
      <c r="I19" s="191"/>
      <c r="J19" s="191"/>
    </row>
    <row r="31" spans="1:10" ht="22.5" customHeight="1">
      <c r="B31" s="182" t="s">
        <v>1886</v>
      </c>
      <c r="C31" s="182"/>
      <c r="D31" s="182" t="s">
        <v>1887</v>
      </c>
      <c r="E31" s="182"/>
      <c r="F31" s="182"/>
      <c r="G31" s="182"/>
    </row>
    <row r="32" spans="1:10" ht="25.5" customHeight="1">
      <c r="B32" s="182"/>
      <c r="C32" s="182"/>
      <c r="D32" s="182" t="s">
        <v>1888</v>
      </c>
      <c r="E32" s="182"/>
      <c r="F32" s="182"/>
      <c r="G32" s="182"/>
    </row>
    <row r="33" spans="2:7" ht="18" customHeight="1">
      <c r="B33" s="183"/>
      <c r="C33" s="183"/>
      <c r="D33" s="182"/>
      <c r="E33" s="183"/>
      <c r="F33" s="183"/>
      <c r="G33" s="183"/>
    </row>
    <row r="34" spans="2:7" ht="27" customHeight="1">
      <c r="B34" s="182" t="s">
        <v>1889</v>
      </c>
      <c r="C34" s="182"/>
      <c r="D34" s="182" t="s">
        <v>26</v>
      </c>
      <c r="E34" s="182"/>
      <c r="F34" s="182"/>
      <c r="G34" s="182"/>
    </row>
    <row r="35" spans="2:7" ht="18" customHeight="1">
      <c r="B35" s="183"/>
      <c r="C35" s="183"/>
      <c r="D35" s="183"/>
      <c r="E35" s="183"/>
      <c r="F35" s="183"/>
      <c r="G35" s="183"/>
    </row>
    <row r="36" spans="2:7" ht="21.75" customHeight="1">
      <c r="B36" s="182" t="s">
        <v>1890</v>
      </c>
      <c r="C36" s="182"/>
      <c r="D36" s="182" t="s">
        <v>1891</v>
      </c>
      <c r="E36" s="183"/>
      <c r="F36" s="183"/>
      <c r="G36" s="183"/>
    </row>
    <row r="38" spans="2:7" ht="21.75" customHeight="1">
      <c r="B38" s="182" t="s">
        <v>1899</v>
      </c>
      <c r="C38" s="182"/>
      <c r="D38" s="182" t="s">
        <v>1900</v>
      </c>
      <c r="E38" s="183"/>
      <c r="F38" s="183"/>
      <c r="G38" s="183"/>
    </row>
    <row r="49" spans="2:5" ht="18.75" customHeight="1">
      <c r="B49" s="184" t="s">
        <v>1892</v>
      </c>
      <c r="C49" s="184"/>
      <c r="D49" s="184" t="s">
        <v>34</v>
      </c>
      <c r="E49" s="184"/>
    </row>
    <row r="50" spans="2:5" ht="7.5" customHeight="1">
      <c r="B50" s="184"/>
      <c r="C50" s="184"/>
      <c r="D50" s="184"/>
      <c r="E50" s="184"/>
    </row>
    <row r="51" spans="2:5" ht="17.25" customHeight="1">
      <c r="B51" s="184" t="s">
        <v>1893</v>
      </c>
      <c r="C51" s="184"/>
      <c r="D51" s="184" t="s">
        <v>1894</v>
      </c>
      <c r="E51" s="184"/>
    </row>
    <row r="52" spans="2:5" ht="7.5" customHeight="1">
      <c r="B52" s="184"/>
      <c r="C52" s="184"/>
      <c r="D52" s="184"/>
      <c r="E52" s="184"/>
    </row>
    <row r="53" spans="2:5" ht="20.25" customHeight="1">
      <c r="B53" s="184" t="s">
        <v>1895</v>
      </c>
      <c r="C53" s="184"/>
      <c r="D53" s="184" t="s">
        <v>1894</v>
      </c>
      <c r="E53" s="184"/>
    </row>
    <row r="54" spans="2:5" ht="15">
      <c r="B54" s="184"/>
      <c r="C54" s="184"/>
      <c r="D54" s="184"/>
      <c r="E54" s="184"/>
    </row>
    <row r="55" spans="2:5" ht="19.5" customHeight="1">
      <c r="B55" s="184" t="s">
        <v>22</v>
      </c>
      <c r="C55" s="184"/>
      <c r="D55" s="185">
        <v>43191</v>
      </c>
      <c r="E55" s="184"/>
    </row>
    <row r="56" spans="2:5" ht="7.5" customHeight="1">
      <c r="B56" s="184"/>
      <c r="C56" s="184"/>
      <c r="D56" s="186"/>
      <c r="E56" s="184"/>
    </row>
    <row r="57" spans="2:5" ht="18" customHeight="1">
      <c r="B57" s="184" t="s">
        <v>1896</v>
      </c>
      <c r="C57" s="184"/>
      <c r="D57" s="187">
        <v>48039</v>
      </c>
      <c r="E57" s="184"/>
    </row>
    <row r="58" spans="2:5" ht="7.5" customHeight="1">
      <c r="B58" s="184"/>
      <c r="C58" s="184"/>
      <c r="D58" s="187"/>
      <c r="E58" s="184"/>
    </row>
    <row r="59" spans="2:5" ht="17.25" customHeight="1">
      <c r="B59" s="184" t="s">
        <v>1897</v>
      </c>
      <c r="C59" s="184"/>
      <c r="D59" s="188" t="s">
        <v>1898</v>
      </c>
      <c r="E59" s="184"/>
    </row>
  </sheetData>
  <mergeCells count="2">
    <mergeCell ref="A18:J18"/>
    <mergeCell ref="A19:J19"/>
  </mergeCells>
  <pageMargins left="0.39370078740157483" right="0.39370078740157483" top="0.39370078740157483" bottom="0.39370078740157483" header="0.51181102362204722" footer="0.51181102362204722"/>
  <pageSetup paperSize="9" orientation="portrait" horizontalDpi="300" verticalDpi="300" r:id="rId1"/>
  <headerFooter alignWithMargins="0">
    <oddHeader xml:space="preserve">&amp;C&amp;"Arial CE,Tučné"&amp;12Projekt 2010 s r.o., Ruská 43, 703 00 Ostrava-Vítkovice, Česká republika
telefon: 596 693 720, E-mail: projekt2010@projekt2010.cz,  www.projekt2010.cz&amp;10
</oddHeader>
    <oddFooter>&amp;RArch.č.: &amp;"Arial,Tučné"PRO-10053-G&amp;"Arial,Obyčejné" list 1/151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432"/>
  <sheetViews>
    <sheetView showGridLines="0" workbookViewId="0">
      <pane ySplit="1" topLeftCell="A2" activePane="bottomLeft" state="frozen"/>
      <selection pane="bottomLeft" activeCell="BO431" sqref="BO431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7" width="11.1640625" customWidth="1"/>
    <col min="8" max="8" width="12.5" customWidth="1"/>
    <col min="9" max="9" width="7" customWidth="1"/>
    <col min="10" max="10" width="5.1640625" customWidth="1"/>
    <col min="11" max="11" width="11.5" customWidth="1"/>
    <col min="12" max="12" width="12" customWidth="1"/>
    <col min="13" max="14" width="6" customWidth="1"/>
    <col min="15" max="15" width="2" customWidth="1"/>
    <col min="16" max="16" width="12.5" customWidth="1"/>
    <col min="17" max="17" width="4.1640625" customWidth="1"/>
    <col min="18" max="18" width="1.6640625" customWidth="1"/>
    <col min="19" max="19" width="8.1640625" customWidth="1"/>
    <col min="20" max="20" width="29.6640625" hidden="1" customWidth="1"/>
    <col min="21" max="21" width="16.33203125" hidden="1" customWidth="1"/>
    <col min="22" max="22" width="12.33203125" hidden="1" customWidth="1"/>
    <col min="23" max="23" width="16.33203125" hidden="1" customWidth="1"/>
    <col min="24" max="24" width="12.1640625" hidden="1" customWidth="1"/>
    <col min="25" max="25" width="15" hidden="1" customWidth="1"/>
    <col min="26" max="26" width="11" hidden="1" customWidth="1"/>
    <col min="27" max="27" width="15" hidden="1" customWidth="1"/>
    <col min="28" max="28" width="16.33203125" hidden="1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66" ht="21.75" customHeight="1">
      <c r="A1" s="104"/>
      <c r="B1" s="14"/>
      <c r="C1" s="14"/>
      <c r="D1" s="15" t="s">
        <v>1</v>
      </c>
      <c r="E1" s="14"/>
      <c r="F1" s="16" t="s">
        <v>134</v>
      </c>
      <c r="G1" s="16"/>
      <c r="H1" s="239" t="s">
        <v>135</v>
      </c>
      <c r="I1" s="239"/>
      <c r="J1" s="239"/>
      <c r="K1" s="239"/>
      <c r="L1" s="16" t="s">
        <v>136</v>
      </c>
      <c r="M1" s="14"/>
      <c r="N1" s="14"/>
      <c r="O1" s="15" t="s">
        <v>137</v>
      </c>
      <c r="P1" s="14"/>
      <c r="Q1" s="14"/>
      <c r="R1" s="14"/>
      <c r="S1" s="16" t="s">
        <v>138</v>
      </c>
      <c r="T1" s="16"/>
      <c r="U1" s="104"/>
      <c r="V1" s="104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ht="36.950000000000003" customHeight="1">
      <c r="C2" s="220" t="s">
        <v>7</v>
      </c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S2" s="194" t="s">
        <v>8</v>
      </c>
      <c r="T2" s="195"/>
      <c r="U2" s="195"/>
      <c r="V2" s="195"/>
      <c r="W2" s="195"/>
      <c r="X2" s="195"/>
      <c r="Y2" s="195"/>
      <c r="Z2" s="195"/>
      <c r="AA2" s="195"/>
      <c r="AB2" s="195"/>
      <c r="AC2" s="195"/>
      <c r="AT2" s="21" t="s">
        <v>103</v>
      </c>
    </row>
    <row r="3" spans="1:66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  <c r="AT3" s="21" t="s">
        <v>86</v>
      </c>
    </row>
    <row r="4" spans="1:66" ht="36.950000000000003" customHeight="1">
      <c r="B4" s="25"/>
      <c r="C4" s="211" t="s">
        <v>139</v>
      </c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Q4" s="212"/>
      <c r="R4" s="26"/>
      <c r="T4" s="20" t="s">
        <v>13</v>
      </c>
      <c r="AT4" s="21" t="s">
        <v>6</v>
      </c>
    </row>
    <row r="5" spans="1:66" ht="6.95" customHeight="1">
      <c r="B5" s="25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6"/>
    </row>
    <row r="6" spans="1:66" ht="25.35" customHeight="1">
      <c r="B6" s="25"/>
      <c r="C6" s="27"/>
      <c r="D6" s="31" t="s">
        <v>16</v>
      </c>
      <c r="E6" s="27"/>
      <c r="F6" s="251" t="str">
        <f>'Rekapitulace stavby'!K6</f>
        <v>Rekonstrukce vodovodu a kanalizace Radvanice a Bartovice - komunikace</v>
      </c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7"/>
      <c r="R6" s="26"/>
    </row>
    <row r="7" spans="1:66" s="1" customFormat="1" ht="32.85" customHeight="1">
      <c r="B7" s="34"/>
      <c r="C7" s="35"/>
      <c r="D7" s="30" t="s">
        <v>140</v>
      </c>
      <c r="E7" s="35"/>
      <c r="F7" s="224" t="s">
        <v>1186</v>
      </c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35"/>
      <c r="R7" s="36"/>
    </row>
    <row r="8" spans="1:66" s="1" customFormat="1" ht="14.45" customHeight="1">
      <c r="B8" s="34"/>
      <c r="C8" s="35"/>
      <c r="D8" s="31" t="s">
        <v>18</v>
      </c>
      <c r="E8" s="35"/>
      <c r="F8" s="29" t="s">
        <v>5</v>
      </c>
      <c r="G8" s="35"/>
      <c r="H8" s="35"/>
      <c r="I8" s="35"/>
      <c r="J8" s="35"/>
      <c r="K8" s="35"/>
      <c r="L8" s="35"/>
      <c r="M8" s="31" t="s">
        <v>19</v>
      </c>
      <c r="N8" s="35"/>
      <c r="O8" s="29" t="s">
        <v>5</v>
      </c>
      <c r="P8" s="35"/>
      <c r="Q8" s="35"/>
      <c r="R8" s="36"/>
    </row>
    <row r="9" spans="1:66" s="1" customFormat="1" ht="14.45" customHeight="1">
      <c r="B9" s="34"/>
      <c r="C9" s="35"/>
      <c r="D9" s="31" t="s">
        <v>20</v>
      </c>
      <c r="E9" s="35"/>
      <c r="F9" s="29" t="s">
        <v>21</v>
      </c>
      <c r="G9" s="35"/>
      <c r="H9" s="35"/>
      <c r="I9" s="35"/>
      <c r="J9" s="35"/>
      <c r="K9" s="35"/>
      <c r="L9" s="35"/>
      <c r="M9" s="31" t="s">
        <v>22</v>
      </c>
      <c r="N9" s="35"/>
      <c r="O9" s="253" t="str">
        <f>'Rekapitulace stavby'!AN8</f>
        <v>25. 4. 2018</v>
      </c>
      <c r="P9" s="253"/>
      <c r="Q9" s="35"/>
      <c r="R9" s="36"/>
    </row>
    <row r="10" spans="1:66" s="1" customFormat="1" ht="10.9" customHeight="1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6"/>
    </row>
    <row r="11" spans="1:66" s="1" customFormat="1" ht="14.45" customHeight="1">
      <c r="B11" s="34"/>
      <c r="C11" s="35"/>
      <c r="D11" s="31" t="s">
        <v>24</v>
      </c>
      <c r="E11" s="35"/>
      <c r="F11" s="35"/>
      <c r="G11" s="35"/>
      <c r="H11" s="35"/>
      <c r="I11" s="35"/>
      <c r="J11" s="35"/>
      <c r="K11" s="35"/>
      <c r="L11" s="35"/>
      <c r="M11" s="31" t="s">
        <v>25</v>
      </c>
      <c r="N11" s="35"/>
      <c r="O11" s="222" t="s">
        <v>5</v>
      </c>
      <c r="P11" s="222"/>
      <c r="Q11" s="35"/>
      <c r="R11" s="36"/>
    </row>
    <row r="12" spans="1:66" s="1" customFormat="1" ht="18" customHeight="1">
      <c r="B12" s="34"/>
      <c r="C12" s="35"/>
      <c r="D12" s="35"/>
      <c r="E12" s="29" t="s">
        <v>26</v>
      </c>
      <c r="F12" s="35"/>
      <c r="G12" s="35"/>
      <c r="H12" s="35"/>
      <c r="I12" s="35"/>
      <c r="J12" s="35"/>
      <c r="K12" s="35"/>
      <c r="L12" s="35"/>
      <c r="M12" s="31" t="s">
        <v>27</v>
      </c>
      <c r="N12" s="35"/>
      <c r="O12" s="222" t="s">
        <v>5</v>
      </c>
      <c r="P12" s="222"/>
      <c r="Q12" s="35"/>
      <c r="R12" s="36"/>
    </row>
    <row r="13" spans="1:66" s="1" customFormat="1" ht="6.95" customHeight="1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6"/>
    </row>
    <row r="14" spans="1:66" s="1" customFormat="1" ht="14.45" customHeight="1">
      <c r="B14" s="34"/>
      <c r="C14" s="35"/>
      <c r="D14" s="31" t="s">
        <v>28</v>
      </c>
      <c r="E14" s="35"/>
      <c r="F14" s="35"/>
      <c r="G14" s="35"/>
      <c r="H14" s="35"/>
      <c r="I14" s="35"/>
      <c r="J14" s="35"/>
      <c r="K14" s="35"/>
      <c r="L14" s="35"/>
      <c r="M14" s="31" t="s">
        <v>25</v>
      </c>
      <c r="N14" s="35"/>
      <c r="O14" s="222" t="str">
        <f>IF('Rekapitulace stavby'!AN13="","",'Rekapitulace stavby'!AN13)</f>
        <v/>
      </c>
      <c r="P14" s="222"/>
      <c r="Q14" s="35"/>
      <c r="R14" s="36"/>
    </row>
    <row r="15" spans="1:66" s="1" customFormat="1" ht="18" customHeight="1">
      <c r="B15" s="34"/>
      <c r="C15" s="35"/>
      <c r="D15" s="35"/>
      <c r="E15" s="29" t="str">
        <f>IF('Rekapitulace stavby'!E14="","",'Rekapitulace stavby'!E14)</f>
        <v xml:space="preserve"> </v>
      </c>
      <c r="F15" s="35"/>
      <c r="G15" s="35"/>
      <c r="H15" s="35"/>
      <c r="I15" s="35"/>
      <c r="J15" s="35"/>
      <c r="K15" s="35"/>
      <c r="L15" s="35"/>
      <c r="M15" s="31" t="s">
        <v>27</v>
      </c>
      <c r="N15" s="35"/>
      <c r="O15" s="222" t="str">
        <f>IF('Rekapitulace stavby'!AN14="","",'Rekapitulace stavby'!AN14)</f>
        <v/>
      </c>
      <c r="P15" s="222"/>
      <c r="Q15" s="35"/>
      <c r="R15" s="36"/>
    </row>
    <row r="16" spans="1:66" s="1" customFormat="1" ht="6.95" customHeight="1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6"/>
    </row>
    <row r="17" spans="2:18" s="1" customFormat="1" ht="14.45" customHeight="1">
      <c r="B17" s="34"/>
      <c r="C17" s="35"/>
      <c r="D17" s="31" t="s">
        <v>30</v>
      </c>
      <c r="E17" s="35"/>
      <c r="F17" s="35"/>
      <c r="G17" s="35"/>
      <c r="H17" s="35"/>
      <c r="I17" s="35"/>
      <c r="J17" s="35"/>
      <c r="K17" s="35"/>
      <c r="L17" s="35"/>
      <c r="M17" s="31" t="s">
        <v>25</v>
      </c>
      <c r="N17" s="35"/>
      <c r="O17" s="222" t="s">
        <v>5</v>
      </c>
      <c r="P17" s="222"/>
      <c r="Q17" s="35"/>
      <c r="R17" s="36"/>
    </row>
    <row r="18" spans="2:18" s="1" customFormat="1" ht="18" customHeight="1">
      <c r="B18" s="34"/>
      <c r="C18" s="35"/>
      <c r="D18" s="35"/>
      <c r="E18" s="29" t="s">
        <v>31</v>
      </c>
      <c r="F18" s="35"/>
      <c r="G18" s="35"/>
      <c r="H18" s="35"/>
      <c r="I18" s="35"/>
      <c r="J18" s="35"/>
      <c r="K18" s="35"/>
      <c r="L18" s="35"/>
      <c r="M18" s="31" t="s">
        <v>27</v>
      </c>
      <c r="N18" s="35"/>
      <c r="O18" s="222" t="s">
        <v>5</v>
      </c>
      <c r="P18" s="222"/>
      <c r="Q18" s="35"/>
      <c r="R18" s="36"/>
    </row>
    <row r="19" spans="2:18" s="1" customFormat="1" ht="6.95" customHeigh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6"/>
    </row>
    <row r="20" spans="2:18" s="1" customFormat="1" ht="14.45" customHeight="1">
      <c r="B20" s="34"/>
      <c r="C20" s="35"/>
      <c r="D20" s="31" t="s">
        <v>33</v>
      </c>
      <c r="E20" s="35"/>
      <c r="F20" s="35"/>
      <c r="G20" s="35"/>
      <c r="H20" s="35"/>
      <c r="I20" s="35"/>
      <c r="J20" s="35"/>
      <c r="K20" s="35"/>
      <c r="L20" s="35"/>
      <c r="M20" s="31" t="s">
        <v>25</v>
      </c>
      <c r="N20" s="35"/>
      <c r="O20" s="222" t="s">
        <v>5</v>
      </c>
      <c r="P20" s="222"/>
      <c r="Q20" s="35"/>
      <c r="R20" s="36"/>
    </row>
    <row r="21" spans="2:18" s="1" customFormat="1" ht="18" customHeight="1">
      <c r="B21" s="34"/>
      <c r="C21" s="35"/>
      <c r="D21" s="35"/>
      <c r="E21" s="29" t="s">
        <v>34</v>
      </c>
      <c r="F21" s="35"/>
      <c r="G21" s="35"/>
      <c r="H21" s="35"/>
      <c r="I21" s="35"/>
      <c r="J21" s="35"/>
      <c r="K21" s="35"/>
      <c r="L21" s="35"/>
      <c r="M21" s="31" t="s">
        <v>27</v>
      </c>
      <c r="N21" s="35"/>
      <c r="O21" s="222" t="s">
        <v>5</v>
      </c>
      <c r="P21" s="222"/>
      <c r="Q21" s="35"/>
      <c r="R21" s="36"/>
    </row>
    <row r="22" spans="2:18" s="1" customFormat="1" ht="6.95" customHeight="1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6"/>
    </row>
    <row r="23" spans="2:18" s="1" customFormat="1" ht="14.45" customHeight="1">
      <c r="B23" s="34"/>
      <c r="C23" s="35"/>
      <c r="D23" s="31" t="s">
        <v>35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6"/>
    </row>
    <row r="24" spans="2:18" s="1" customFormat="1" ht="16.5" customHeight="1">
      <c r="B24" s="34"/>
      <c r="C24" s="35"/>
      <c r="D24" s="35"/>
      <c r="E24" s="225" t="s">
        <v>5</v>
      </c>
      <c r="F24" s="225"/>
      <c r="G24" s="225"/>
      <c r="H24" s="225"/>
      <c r="I24" s="225"/>
      <c r="J24" s="225"/>
      <c r="K24" s="225"/>
      <c r="L24" s="225"/>
      <c r="M24" s="35"/>
      <c r="N24" s="35"/>
      <c r="O24" s="35"/>
      <c r="P24" s="35"/>
      <c r="Q24" s="35"/>
      <c r="R24" s="36"/>
    </row>
    <row r="25" spans="2:18" s="1" customFormat="1" ht="6.95" customHeight="1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</row>
    <row r="26" spans="2:18" s="1" customFormat="1" ht="6.95" customHeight="1">
      <c r="B26" s="34"/>
      <c r="C26" s="35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35"/>
      <c r="R26" s="36"/>
    </row>
    <row r="27" spans="2:18" s="1" customFormat="1" ht="14.45" customHeight="1">
      <c r="B27" s="34"/>
      <c r="C27" s="35"/>
      <c r="D27" s="105" t="s">
        <v>142</v>
      </c>
      <c r="E27" s="35"/>
      <c r="F27" s="35"/>
      <c r="G27" s="35"/>
      <c r="H27" s="35"/>
      <c r="I27" s="35"/>
      <c r="J27" s="35"/>
      <c r="K27" s="35"/>
      <c r="L27" s="35"/>
      <c r="M27" s="226">
        <f>N88</f>
        <v>0</v>
      </c>
      <c r="N27" s="226"/>
      <c r="O27" s="226"/>
      <c r="P27" s="226"/>
      <c r="Q27" s="35"/>
      <c r="R27" s="36"/>
    </row>
    <row r="28" spans="2:18" s="1" customFormat="1" ht="14.45" customHeight="1">
      <c r="B28" s="34"/>
      <c r="C28" s="35"/>
      <c r="D28" s="33" t="s">
        <v>143</v>
      </c>
      <c r="E28" s="35"/>
      <c r="F28" s="35"/>
      <c r="G28" s="35"/>
      <c r="H28" s="35"/>
      <c r="I28" s="35"/>
      <c r="J28" s="35"/>
      <c r="K28" s="35"/>
      <c r="L28" s="35"/>
      <c r="M28" s="226">
        <f>N100</f>
        <v>0</v>
      </c>
      <c r="N28" s="226"/>
      <c r="O28" s="226"/>
      <c r="P28" s="226"/>
      <c r="Q28" s="35"/>
      <c r="R28" s="36"/>
    </row>
    <row r="29" spans="2:18" s="1" customFormat="1" ht="6.95" customHeight="1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6"/>
    </row>
    <row r="30" spans="2:18" s="1" customFormat="1" ht="25.35" customHeight="1">
      <c r="B30" s="34"/>
      <c r="C30" s="35"/>
      <c r="D30" s="106" t="s">
        <v>38</v>
      </c>
      <c r="E30" s="35"/>
      <c r="F30" s="35"/>
      <c r="G30" s="35"/>
      <c r="H30" s="35"/>
      <c r="I30" s="35"/>
      <c r="J30" s="35"/>
      <c r="K30" s="35"/>
      <c r="L30" s="35"/>
      <c r="M30" s="259">
        <f>ROUND(M27+M28,2)</f>
        <v>0</v>
      </c>
      <c r="N30" s="250"/>
      <c r="O30" s="250"/>
      <c r="P30" s="250"/>
      <c r="Q30" s="35"/>
      <c r="R30" s="36"/>
    </row>
    <row r="31" spans="2:18" s="1" customFormat="1" ht="6.95" customHeight="1">
      <c r="B31" s="34"/>
      <c r="C31" s="35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35"/>
      <c r="R31" s="36"/>
    </row>
    <row r="32" spans="2:18" s="1" customFormat="1" ht="14.45" customHeight="1">
      <c r="B32" s="34"/>
      <c r="C32" s="35"/>
      <c r="D32" s="41" t="s">
        <v>39</v>
      </c>
      <c r="E32" s="41" t="s">
        <v>40</v>
      </c>
      <c r="F32" s="42">
        <v>0.21</v>
      </c>
      <c r="G32" s="107" t="s">
        <v>41</v>
      </c>
      <c r="H32" s="256">
        <f>ROUND((SUM(BE100:BE101)+SUM(BE119:BE431)), 2)</f>
        <v>0</v>
      </c>
      <c r="I32" s="250"/>
      <c r="J32" s="250"/>
      <c r="K32" s="35"/>
      <c r="L32" s="35"/>
      <c r="M32" s="256">
        <f>ROUND(ROUND((SUM(BE100:BE101)+SUM(BE119:BE431)), 2)*F32, 2)</f>
        <v>0</v>
      </c>
      <c r="N32" s="250"/>
      <c r="O32" s="250"/>
      <c r="P32" s="250"/>
      <c r="Q32" s="35"/>
      <c r="R32" s="36"/>
    </row>
    <row r="33" spans="2:18" s="1" customFormat="1" ht="14.45" customHeight="1">
      <c r="B33" s="34"/>
      <c r="C33" s="35"/>
      <c r="D33" s="35"/>
      <c r="E33" s="41" t="s">
        <v>42</v>
      </c>
      <c r="F33" s="42">
        <v>0.15</v>
      </c>
      <c r="G33" s="107" t="s">
        <v>41</v>
      </c>
      <c r="H33" s="256">
        <f>ROUND((SUM(BF100:BF101)+SUM(BF119:BF431)), 2)</f>
        <v>0</v>
      </c>
      <c r="I33" s="250"/>
      <c r="J33" s="250"/>
      <c r="K33" s="35"/>
      <c r="L33" s="35"/>
      <c r="M33" s="256">
        <f>ROUND(ROUND((SUM(BF100:BF101)+SUM(BF119:BF431)), 2)*F33, 2)</f>
        <v>0</v>
      </c>
      <c r="N33" s="250"/>
      <c r="O33" s="250"/>
      <c r="P33" s="250"/>
      <c r="Q33" s="35"/>
      <c r="R33" s="36"/>
    </row>
    <row r="34" spans="2:18" s="1" customFormat="1" ht="14.45" hidden="1" customHeight="1">
      <c r="B34" s="34"/>
      <c r="C34" s="35"/>
      <c r="D34" s="35"/>
      <c r="E34" s="41" t="s">
        <v>43</v>
      </c>
      <c r="F34" s="42">
        <v>0.21</v>
      </c>
      <c r="G34" s="107" t="s">
        <v>41</v>
      </c>
      <c r="H34" s="256">
        <f>ROUND((SUM(BG100:BG101)+SUM(BG119:BG431)), 2)</f>
        <v>0</v>
      </c>
      <c r="I34" s="250"/>
      <c r="J34" s="250"/>
      <c r="K34" s="35"/>
      <c r="L34" s="35"/>
      <c r="M34" s="256">
        <v>0</v>
      </c>
      <c r="N34" s="250"/>
      <c r="O34" s="250"/>
      <c r="P34" s="250"/>
      <c r="Q34" s="35"/>
      <c r="R34" s="36"/>
    </row>
    <row r="35" spans="2:18" s="1" customFormat="1" ht="14.45" hidden="1" customHeight="1">
      <c r="B35" s="34"/>
      <c r="C35" s="35"/>
      <c r="D35" s="35"/>
      <c r="E35" s="41" t="s">
        <v>44</v>
      </c>
      <c r="F35" s="42">
        <v>0.15</v>
      </c>
      <c r="G35" s="107" t="s">
        <v>41</v>
      </c>
      <c r="H35" s="256">
        <f>ROUND((SUM(BH100:BH101)+SUM(BH119:BH431)), 2)</f>
        <v>0</v>
      </c>
      <c r="I35" s="250"/>
      <c r="J35" s="250"/>
      <c r="K35" s="35"/>
      <c r="L35" s="35"/>
      <c r="M35" s="256">
        <v>0</v>
      </c>
      <c r="N35" s="250"/>
      <c r="O35" s="250"/>
      <c r="P35" s="250"/>
      <c r="Q35" s="35"/>
      <c r="R35" s="36"/>
    </row>
    <row r="36" spans="2:18" s="1" customFormat="1" ht="14.45" hidden="1" customHeight="1">
      <c r="B36" s="34"/>
      <c r="C36" s="35"/>
      <c r="D36" s="35"/>
      <c r="E36" s="41" t="s">
        <v>45</v>
      </c>
      <c r="F36" s="42">
        <v>0</v>
      </c>
      <c r="G36" s="107" t="s">
        <v>41</v>
      </c>
      <c r="H36" s="256">
        <f>ROUND((SUM(BI100:BI101)+SUM(BI119:BI431)), 2)</f>
        <v>0</v>
      </c>
      <c r="I36" s="250"/>
      <c r="J36" s="250"/>
      <c r="K36" s="35"/>
      <c r="L36" s="35"/>
      <c r="M36" s="256">
        <v>0</v>
      </c>
      <c r="N36" s="250"/>
      <c r="O36" s="250"/>
      <c r="P36" s="250"/>
      <c r="Q36" s="35"/>
      <c r="R36" s="36"/>
    </row>
    <row r="37" spans="2:18" s="1" customFormat="1" ht="6.95" customHeight="1"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</row>
    <row r="38" spans="2:18" s="1" customFormat="1" ht="25.35" customHeight="1">
      <c r="B38" s="34"/>
      <c r="C38" s="103"/>
      <c r="D38" s="108" t="s">
        <v>46</v>
      </c>
      <c r="E38" s="74"/>
      <c r="F38" s="74"/>
      <c r="G38" s="109" t="s">
        <v>47</v>
      </c>
      <c r="H38" s="110" t="s">
        <v>48</v>
      </c>
      <c r="I38" s="74"/>
      <c r="J38" s="74"/>
      <c r="K38" s="74"/>
      <c r="L38" s="257">
        <f>SUM(M30:M36)</f>
        <v>0</v>
      </c>
      <c r="M38" s="257"/>
      <c r="N38" s="257"/>
      <c r="O38" s="257"/>
      <c r="P38" s="258"/>
      <c r="Q38" s="103"/>
      <c r="R38" s="36"/>
    </row>
    <row r="39" spans="2:18" s="1" customFormat="1" ht="14.45" customHeight="1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2:18" s="1" customFormat="1" ht="14.45" customHeight="1"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6"/>
    </row>
    <row r="41" spans="2:18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6"/>
    </row>
    <row r="42" spans="2:18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6"/>
    </row>
    <row r="43" spans="2:18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6"/>
    </row>
    <row r="44" spans="2:18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6"/>
    </row>
    <row r="45" spans="2:18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6"/>
    </row>
    <row r="46" spans="2:18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6"/>
    </row>
    <row r="47" spans="2:18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6"/>
    </row>
    <row r="48" spans="2:18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6"/>
    </row>
    <row r="49" spans="2:18">
      <c r="B49" s="2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6"/>
    </row>
    <row r="50" spans="2:18" s="1" customFormat="1" ht="15">
      <c r="B50" s="34"/>
      <c r="C50" s="35"/>
      <c r="D50" s="49" t="s">
        <v>49</v>
      </c>
      <c r="E50" s="50"/>
      <c r="F50" s="50"/>
      <c r="G50" s="50"/>
      <c r="H50" s="51"/>
      <c r="I50" s="35"/>
      <c r="J50" s="49" t="s">
        <v>50</v>
      </c>
      <c r="K50" s="50"/>
      <c r="L50" s="50"/>
      <c r="M50" s="50"/>
      <c r="N50" s="50"/>
      <c r="O50" s="50"/>
      <c r="P50" s="51"/>
      <c r="Q50" s="35"/>
      <c r="R50" s="36"/>
    </row>
    <row r="51" spans="2:18">
      <c r="B51" s="25"/>
      <c r="C51" s="27"/>
      <c r="D51" s="52"/>
      <c r="E51" s="27"/>
      <c r="F51" s="27"/>
      <c r="G51" s="27"/>
      <c r="H51" s="53"/>
      <c r="I51" s="27"/>
      <c r="J51" s="52"/>
      <c r="K51" s="27"/>
      <c r="L51" s="27"/>
      <c r="M51" s="27"/>
      <c r="N51" s="27"/>
      <c r="O51" s="27"/>
      <c r="P51" s="53"/>
      <c r="Q51" s="27"/>
      <c r="R51" s="26"/>
    </row>
    <row r="52" spans="2:18">
      <c r="B52" s="25"/>
      <c r="C52" s="27"/>
      <c r="D52" s="52"/>
      <c r="E52" s="27"/>
      <c r="F52" s="27"/>
      <c r="G52" s="27"/>
      <c r="H52" s="53"/>
      <c r="I52" s="27"/>
      <c r="J52" s="52"/>
      <c r="K52" s="27"/>
      <c r="L52" s="27"/>
      <c r="M52" s="27"/>
      <c r="N52" s="27"/>
      <c r="O52" s="27"/>
      <c r="P52" s="53"/>
      <c r="Q52" s="27"/>
      <c r="R52" s="26"/>
    </row>
    <row r="53" spans="2:18">
      <c r="B53" s="25"/>
      <c r="C53" s="27"/>
      <c r="D53" s="52"/>
      <c r="E53" s="27"/>
      <c r="F53" s="27"/>
      <c r="G53" s="27"/>
      <c r="H53" s="53"/>
      <c r="I53" s="27"/>
      <c r="J53" s="52"/>
      <c r="K53" s="27"/>
      <c r="L53" s="27"/>
      <c r="M53" s="27"/>
      <c r="N53" s="27"/>
      <c r="O53" s="27"/>
      <c r="P53" s="53"/>
      <c r="Q53" s="27"/>
      <c r="R53" s="26"/>
    </row>
    <row r="54" spans="2:18">
      <c r="B54" s="25"/>
      <c r="C54" s="27"/>
      <c r="D54" s="52"/>
      <c r="E54" s="27"/>
      <c r="F54" s="27"/>
      <c r="G54" s="27"/>
      <c r="H54" s="53"/>
      <c r="I54" s="27"/>
      <c r="J54" s="52"/>
      <c r="K54" s="27"/>
      <c r="L54" s="27"/>
      <c r="M54" s="27"/>
      <c r="N54" s="27"/>
      <c r="O54" s="27"/>
      <c r="P54" s="53"/>
      <c r="Q54" s="27"/>
      <c r="R54" s="26"/>
    </row>
    <row r="55" spans="2:18">
      <c r="B55" s="25"/>
      <c r="C55" s="27"/>
      <c r="D55" s="52"/>
      <c r="E55" s="27"/>
      <c r="F55" s="27"/>
      <c r="G55" s="27"/>
      <c r="H55" s="53"/>
      <c r="I55" s="27"/>
      <c r="J55" s="52"/>
      <c r="K55" s="27"/>
      <c r="L55" s="27"/>
      <c r="M55" s="27"/>
      <c r="N55" s="27"/>
      <c r="O55" s="27"/>
      <c r="P55" s="53"/>
      <c r="Q55" s="27"/>
      <c r="R55" s="26"/>
    </row>
    <row r="56" spans="2:18">
      <c r="B56" s="25"/>
      <c r="C56" s="27"/>
      <c r="D56" s="52"/>
      <c r="E56" s="27"/>
      <c r="F56" s="27"/>
      <c r="G56" s="27"/>
      <c r="H56" s="53"/>
      <c r="I56" s="27"/>
      <c r="J56" s="52"/>
      <c r="K56" s="27"/>
      <c r="L56" s="27"/>
      <c r="M56" s="27"/>
      <c r="N56" s="27"/>
      <c r="O56" s="27"/>
      <c r="P56" s="53"/>
      <c r="Q56" s="27"/>
      <c r="R56" s="26"/>
    </row>
    <row r="57" spans="2:18">
      <c r="B57" s="25"/>
      <c r="C57" s="27"/>
      <c r="D57" s="52"/>
      <c r="E57" s="27"/>
      <c r="F57" s="27"/>
      <c r="G57" s="27"/>
      <c r="H57" s="53"/>
      <c r="I57" s="27"/>
      <c r="J57" s="52"/>
      <c r="K57" s="27"/>
      <c r="L57" s="27"/>
      <c r="M57" s="27"/>
      <c r="N57" s="27"/>
      <c r="O57" s="27"/>
      <c r="P57" s="53"/>
      <c r="Q57" s="27"/>
      <c r="R57" s="26"/>
    </row>
    <row r="58" spans="2:18">
      <c r="B58" s="25"/>
      <c r="C58" s="27"/>
      <c r="D58" s="52"/>
      <c r="E58" s="27"/>
      <c r="F58" s="27"/>
      <c r="G58" s="27"/>
      <c r="H58" s="53"/>
      <c r="I58" s="27"/>
      <c r="J58" s="52"/>
      <c r="K58" s="27"/>
      <c r="L58" s="27"/>
      <c r="M58" s="27"/>
      <c r="N58" s="27"/>
      <c r="O58" s="27"/>
      <c r="P58" s="53"/>
      <c r="Q58" s="27"/>
      <c r="R58" s="26"/>
    </row>
    <row r="59" spans="2:18" s="1" customFormat="1" ht="15">
      <c r="B59" s="34"/>
      <c r="C59" s="35"/>
      <c r="D59" s="54" t="s">
        <v>51</v>
      </c>
      <c r="E59" s="55"/>
      <c r="F59" s="55"/>
      <c r="G59" s="56" t="s">
        <v>52</v>
      </c>
      <c r="H59" s="57"/>
      <c r="I59" s="35"/>
      <c r="J59" s="54" t="s">
        <v>51</v>
      </c>
      <c r="K59" s="55"/>
      <c r="L59" s="55"/>
      <c r="M59" s="55"/>
      <c r="N59" s="56" t="s">
        <v>52</v>
      </c>
      <c r="O59" s="55"/>
      <c r="P59" s="57"/>
      <c r="Q59" s="35"/>
      <c r="R59" s="36"/>
    </row>
    <row r="60" spans="2:18">
      <c r="B60" s="25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6"/>
    </row>
    <row r="61" spans="2:18" s="1" customFormat="1" ht="15">
      <c r="B61" s="34"/>
      <c r="C61" s="35"/>
      <c r="D61" s="49" t="s">
        <v>53</v>
      </c>
      <c r="E61" s="50"/>
      <c r="F61" s="50"/>
      <c r="G61" s="50"/>
      <c r="H61" s="51"/>
      <c r="I61" s="35"/>
      <c r="J61" s="49" t="s">
        <v>54</v>
      </c>
      <c r="K61" s="50"/>
      <c r="L61" s="50"/>
      <c r="M61" s="50"/>
      <c r="N61" s="50"/>
      <c r="O61" s="50"/>
      <c r="P61" s="51"/>
      <c r="Q61" s="35"/>
      <c r="R61" s="36"/>
    </row>
    <row r="62" spans="2:18">
      <c r="B62" s="25"/>
      <c r="C62" s="27"/>
      <c r="D62" s="52"/>
      <c r="E62" s="27"/>
      <c r="F62" s="27"/>
      <c r="G62" s="27"/>
      <c r="H62" s="53"/>
      <c r="I62" s="27"/>
      <c r="J62" s="52"/>
      <c r="K62" s="27"/>
      <c r="L62" s="27"/>
      <c r="M62" s="27"/>
      <c r="N62" s="27"/>
      <c r="O62" s="27"/>
      <c r="P62" s="53"/>
      <c r="Q62" s="27"/>
      <c r="R62" s="26"/>
    </row>
    <row r="63" spans="2:18">
      <c r="B63" s="25"/>
      <c r="C63" s="27"/>
      <c r="D63" s="52"/>
      <c r="E63" s="27"/>
      <c r="F63" s="27"/>
      <c r="G63" s="27"/>
      <c r="H63" s="53"/>
      <c r="I63" s="27"/>
      <c r="J63" s="52"/>
      <c r="K63" s="27"/>
      <c r="L63" s="27"/>
      <c r="M63" s="27"/>
      <c r="N63" s="27"/>
      <c r="O63" s="27"/>
      <c r="P63" s="53"/>
      <c r="Q63" s="27"/>
      <c r="R63" s="26"/>
    </row>
    <row r="64" spans="2:18">
      <c r="B64" s="25"/>
      <c r="C64" s="27"/>
      <c r="D64" s="52"/>
      <c r="E64" s="27"/>
      <c r="F64" s="27"/>
      <c r="G64" s="27"/>
      <c r="H64" s="53"/>
      <c r="I64" s="27"/>
      <c r="J64" s="52"/>
      <c r="K64" s="27"/>
      <c r="L64" s="27"/>
      <c r="M64" s="27"/>
      <c r="N64" s="27"/>
      <c r="O64" s="27"/>
      <c r="P64" s="53"/>
      <c r="Q64" s="27"/>
      <c r="R64" s="26"/>
    </row>
    <row r="65" spans="2:18">
      <c r="B65" s="25"/>
      <c r="C65" s="27"/>
      <c r="D65" s="52"/>
      <c r="E65" s="27"/>
      <c r="F65" s="27"/>
      <c r="G65" s="27"/>
      <c r="H65" s="53"/>
      <c r="I65" s="27"/>
      <c r="J65" s="52"/>
      <c r="K65" s="27"/>
      <c r="L65" s="27"/>
      <c r="M65" s="27"/>
      <c r="N65" s="27"/>
      <c r="O65" s="27"/>
      <c r="P65" s="53"/>
      <c r="Q65" s="27"/>
      <c r="R65" s="26"/>
    </row>
    <row r="66" spans="2:18">
      <c r="B66" s="25"/>
      <c r="C66" s="27"/>
      <c r="D66" s="52"/>
      <c r="E66" s="27"/>
      <c r="F66" s="27"/>
      <c r="G66" s="27"/>
      <c r="H66" s="53"/>
      <c r="I66" s="27"/>
      <c r="J66" s="52"/>
      <c r="K66" s="27"/>
      <c r="L66" s="27"/>
      <c r="M66" s="27"/>
      <c r="N66" s="27"/>
      <c r="O66" s="27"/>
      <c r="P66" s="53"/>
      <c r="Q66" s="27"/>
      <c r="R66" s="26"/>
    </row>
    <row r="67" spans="2:18">
      <c r="B67" s="25"/>
      <c r="C67" s="27"/>
      <c r="D67" s="52"/>
      <c r="E67" s="27"/>
      <c r="F67" s="27"/>
      <c r="G67" s="27"/>
      <c r="H67" s="53"/>
      <c r="I67" s="27"/>
      <c r="J67" s="52"/>
      <c r="K67" s="27"/>
      <c r="L67" s="27"/>
      <c r="M67" s="27"/>
      <c r="N67" s="27"/>
      <c r="O67" s="27"/>
      <c r="P67" s="53"/>
      <c r="Q67" s="27"/>
      <c r="R67" s="26"/>
    </row>
    <row r="68" spans="2:18">
      <c r="B68" s="25"/>
      <c r="C68" s="27"/>
      <c r="D68" s="52"/>
      <c r="E68" s="27"/>
      <c r="F68" s="27"/>
      <c r="G68" s="27"/>
      <c r="H68" s="53"/>
      <c r="I68" s="27"/>
      <c r="J68" s="52"/>
      <c r="K68" s="27"/>
      <c r="L68" s="27"/>
      <c r="M68" s="27"/>
      <c r="N68" s="27"/>
      <c r="O68" s="27"/>
      <c r="P68" s="53"/>
      <c r="Q68" s="27"/>
      <c r="R68" s="26"/>
    </row>
    <row r="69" spans="2:18">
      <c r="B69" s="25"/>
      <c r="C69" s="27"/>
      <c r="D69" s="52"/>
      <c r="E69" s="27"/>
      <c r="F69" s="27"/>
      <c r="G69" s="27"/>
      <c r="H69" s="53"/>
      <c r="I69" s="27"/>
      <c r="J69" s="52"/>
      <c r="K69" s="27"/>
      <c r="L69" s="27"/>
      <c r="M69" s="27"/>
      <c r="N69" s="27"/>
      <c r="O69" s="27"/>
      <c r="P69" s="53"/>
      <c r="Q69" s="27"/>
      <c r="R69" s="26"/>
    </row>
    <row r="70" spans="2:18" s="1" customFormat="1" ht="15">
      <c r="B70" s="34"/>
      <c r="C70" s="35"/>
      <c r="D70" s="54" t="s">
        <v>51</v>
      </c>
      <c r="E70" s="55"/>
      <c r="F70" s="55"/>
      <c r="G70" s="56" t="s">
        <v>52</v>
      </c>
      <c r="H70" s="57"/>
      <c r="I70" s="35"/>
      <c r="J70" s="54" t="s">
        <v>51</v>
      </c>
      <c r="K70" s="55"/>
      <c r="L70" s="55"/>
      <c r="M70" s="55"/>
      <c r="N70" s="56" t="s">
        <v>52</v>
      </c>
      <c r="O70" s="55"/>
      <c r="P70" s="57"/>
      <c r="Q70" s="35"/>
      <c r="R70" s="36"/>
    </row>
    <row r="71" spans="2:18" s="1" customFormat="1" ht="14.4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5" spans="2:18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3"/>
    </row>
    <row r="76" spans="2:18" s="1" customFormat="1" ht="36.950000000000003" customHeight="1">
      <c r="B76" s="34"/>
      <c r="C76" s="211" t="s">
        <v>144</v>
      </c>
      <c r="D76" s="212"/>
      <c r="E76" s="212"/>
      <c r="F76" s="212"/>
      <c r="G76" s="212"/>
      <c r="H76" s="212"/>
      <c r="I76" s="212"/>
      <c r="J76" s="212"/>
      <c r="K76" s="212"/>
      <c r="L76" s="212"/>
      <c r="M76" s="212"/>
      <c r="N76" s="212"/>
      <c r="O76" s="212"/>
      <c r="P76" s="212"/>
      <c r="Q76" s="212"/>
      <c r="R76" s="36"/>
    </row>
    <row r="77" spans="2:18" s="1" customFormat="1" ht="6.95" customHeight="1"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6"/>
    </row>
    <row r="78" spans="2:18" s="1" customFormat="1" ht="30" customHeight="1">
      <c r="B78" s="34"/>
      <c r="C78" s="31" t="s">
        <v>16</v>
      </c>
      <c r="D78" s="35"/>
      <c r="E78" s="35"/>
      <c r="F78" s="251" t="str">
        <f>F6</f>
        <v>Rekonstrukce vodovodu a kanalizace Radvanice a Bartovice - komunikace</v>
      </c>
      <c r="G78" s="252"/>
      <c r="H78" s="252"/>
      <c r="I78" s="252"/>
      <c r="J78" s="252"/>
      <c r="K78" s="252"/>
      <c r="L78" s="252"/>
      <c r="M78" s="252"/>
      <c r="N78" s="252"/>
      <c r="O78" s="252"/>
      <c r="P78" s="252"/>
      <c r="Q78" s="35"/>
      <c r="R78" s="36"/>
    </row>
    <row r="79" spans="2:18" s="1" customFormat="1" ht="36.950000000000003" customHeight="1">
      <c r="B79" s="34"/>
      <c r="C79" s="68" t="s">
        <v>140</v>
      </c>
      <c r="D79" s="35"/>
      <c r="E79" s="35"/>
      <c r="F79" s="213" t="str">
        <f>F7</f>
        <v>7 - SO 107 - Ul. Matušinského</v>
      </c>
      <c r="G79" s="250"/>
      <c r="H79" s="250"/>
      <c r="I79" s="250"/>
      <c r="J79" s="250"/>
      <c r="K79" s="250"/>
      <c r="L79" s="250"/>
      <c r="M79" s="250"/>
      <c r="N79" s="250"/>
      <c r="O79" s="250"/>
      <c r="P79" s="250"/>
      <c r="Q79" s="35"/>
      <c r="R79" s="36"/>
    </row>
    <row r="80" spans="2:18" s="1" customFormat="1" ht="6.95" customHeight="1"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6"/>
    </row>
    <row r="81" spans="2:47" s="1" customFormat="1" ht="18" customHeight="1">
      <c r="B81" s="34"/>
      <c r="C81" s="31" t="s">
        <v>20</v>
      </c>
      <c r="D81" s="35"/>
      <c r="E81" s="35"/>
      <c r="F81" s="29" t="str">
        <f>F9</f>
        <v>Ostrava</v>
      </c>
      <c r="G81" s="35"/>
      <c r="H81" s="35"/>
      <c r="I81" s="35"/>
      <c r="J81" s="35"/>
      <c r="K81" s="31" t="s">
        <v>22</v>
      </c>
      <c r="L81" s="35"/>
      <c r="M81" s="253" t="str">
        <f>IF(O9="","",O9)</f>
        <v>25. 4. 2018</v>
      </c>
      <c r="N81" s="253"/>
      <c r="O81" s="253"/>
      <c r="P81" s="253"/>
      <c r="Q81" s="35"/>
      <c r="R81" s="36"/>
    </row>
    <row r="82" spans="2:47" s="1" customFormat="1" ht="6.95" customHeight="1"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6"/>
    </row>
    <row r="83" spans="2:47" s="1" customFormat="1" ht="15">
      <c r="B83" s="34"/>
      <c r="C83" s="31" t="s">
        <v>24</v>
      </c>
      <c r="D83" s="35"/>
      <c r="E83" s="35"/>
      <c r="F83" s="29" t="str">
        <f>E12</f>
        <v>Statutární město Ostrava</v>
      </c>
      <c r="G83" s="35"/>
      <c r="H83" s="35"/>
      <c r="I83" s="35"/>
      <c r="J83" s="35"/>
      <c r="K83" s="31" t="s">
        <v>30</v>
      </c>
      <c r="L83" s="35"/>
      <c r="M83" s="222" t="str">
        <f>E18</f>
        <v>Projekt 2010, s.r.o.</v>
      </c>
      <c r="N83" s="222"/>
      <c r="O83" s="222"/>
      <c r="P83" s="222"/>
      <c r="Q83" s="222"/>
      <c r="R83" s="36"/>
    </row>
    <row r="84" spans="2:47" s="1" customFormat="1" ht="14.45" customHeight="1">
      <c r="B84" s="34"/>
      <c r="C84" s="31" t="s">
        <v>28</v>
      </c>
      <c r="D84" s="35"/>
      <c r="E84" s="35"/>
      <c r="F84" s="29" t="str">
        <f>IF(E15="","",E15)</f>
        <v xml:space="preserve"> </v>
      </c>
      <c r="G84" s="35"/>
      <c r="H84" s="35"/>
      <c r="I84" s="35"/>
      <c r="J84" s="35"/>
      <c r="K84" s="31" t="s">
        <v>33</v>
      </c>
      <c r="L84" s="35"/>
      <c r="M84" s="222" t="str">
        <f>E21</f>
        <v>Jakub Nevyjel</v>
      </c>
      <c r="N84" s="222"/>
      <c r="O84" s="222"/>
      <c r="P84" s="222"/>
      <c r="Q84" s="222"/>
      <c r="R84" s="36"/>
    </row>
    <row r="85" spans="2:47" s="1" customFormat="1" ht="10.35" customHeight="1"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6"/>
    </row>
    <row r="86" spans="2:47" s="1" customFormat="1" ht="29.25" customHeight="1">
      <c r="B86" s="34"/>
      <c r="C86" s="254" t="s">
        <v>145</v>
      </c>
      <c r="D86" s="255"/>
      <c r="E86" s="255"/>
      <c r="F86" s="255"/>
      <c r="G86" s="255"/>
      <c r="H86" s="103"/>
      <c r="I86" s="103"/>
      <c r="J86" s="103"/>
      <c r="K86" s="103"/>
      <c r="L86" s="103"/>
      <c r="M86" s="103"/>
      <c r="N86" s="254" t="s">
        <v>146</v>
      </c>
      <c r="O86" s="255"/>
      <c r="P86" s="255"/>
      <c r="Q86" s="255"/>
      <c r="R86" s="36"/>
    </row>
    <row r="87" spans="2:47" s="1" customFormat="1" ht="10.35" customHeight="1"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6"/>
    </row>
    <row r="88" spans="2:47" s="1" customFormat="1" ht="29.25" customHeight="1">
      <c r="B88" s="34"/>
      <c r="C88" s="111" t="s">
        <v>147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192">
        <f>N119</f>
        <v>0</v>
      </c>
      <c r="O88" s="248"/>
      <c r="P88" s="248"/>
      <c r="Q88" s="248"/>
      <c r="R88" s="36"/>
      <c r="AU88" s="21" t="s">
        <v>148</v>
      </c>
    </row>
    <row r="89" spans="2:47" s="6" customFormat="1" ht="24.95" customHeight="1">
      <c r="B89" s="112"/>
      <c r="C89" s="113"/>
      <c r="D89" s="114" t="s">
        <v>258</v>
      </c>
      <c r="E89" s="113"/>
      <c r="F89" s="113"/>
      <c r="G89" s="113"/>
      <c r="H89" s="113"/>
      <c r="I89" s="113"/>
      <c r="J89" s="113"/>
      <c r="K89" s="113"/>
      <c r="L89" s="113"/>
      <c r="M89" s="113"/>
      <c r="N89" s="244">
        <f>N120</f>
        <v>0</v>
      </c>
      <c r="O89" s="245"/>
      <c r="P89" s="245"/>
      <c r="Q89" s="245"/>
      <c r="R89" s="115"/>
    </row>
    <row r="90" spans="2:47" s="7" customFormat="1" ht="19.899999999999999" customHeight="1">
      <c r="B90" s="116"/>
      <c r="C90" s="117"/>
      <c r="D90" s="118" t="s">
        <v>259</v>
      </c>
      <c r="E90" s="117"/>
      <c r="F90" s="117"/>
      <c r="G90" s="117"/>
      <c r="H90" s="117"/>
      <c r="I90" s="117"/>
      <c r="J90" s="117"/>
      <c r="K90" s="117"/>
      <c r="L90" s="117"/>
      <c r="M90" s="117"/>
      <c r="N90" s="246">
        <f>N121</f>
        <v>0</v>
      </c>
      <c r="O90" s="247"/>
      <c r="P90" s="247"/>
      <c r="Q90" s="247"/>
      <c r="R90" s="119"/>
    </row>
    <row r="91" spans="2:47" s="7" customFormat="1" ht="19.899999999999999" customHeight="1">
      <c r="B91" s="116"/>
      <c r="C91" s="117"/>
      <c r="D91" s="118" t="s">
        <v>260</v>
      </c>
      <c r="E91" s="117"/>
      <c r="F91" s="117"/>
      <c r="G91" s="117"/>
      <c r="H91" s="117"/>
      <c r="I91" s="117"/>
      <c r="J91" s="117"/>
      <c r="K91" s="117"/>
      <c r="L91" s="117"/>
      <c r="M91" s="117"/>
      <c r="N91" s="246">
        <f>N247</f>
        <v>0</v>
      </c>
      <c r="O91" s="247"/>
      <c r="P91" s="247"/>
      <c r="Q91" s="247"/>
      <c r="R91" s="119"/>
    </row>
    <row r="92" spans="2:47" s="7" customFormat="1" ht="19.899999999999999" customHeight="1">
      <c r="B92" s="116"/>
      <c r="C92" s="117"/>
      <c r="D92" s="118" t="s">
        <v>261</v>
      </c>
      <c r="E92" s="117"/>
      <c r="F92" s="117"/>
      <c r="G92" s="117"/>
      <c r="H92" s="117"/>
      <c r="I92" s="117"/>
      <c r="J92" s="117"/>
      <c r="K92" s="117"/>
      <c r="L92" s="117"/>
      <c r="M92" s="117"/>
      <c r="N92" s="246">
        <f>N256</f>
        <v>0</v>
      </c>
      <c r="O92" s="247"/>
      <c r="P92" s="247"/>
      <c r="Q92" s="247"/>
      <c r="R92" s="119"/>
    </row>
    <row r="93" spans="2:47" s="7" customFormat="1" ht="19.899999999999999" customHeight="1">
      <c r="B93" s="116"/>
      <c r="C93" s="117"/>
      <c r="D93" s="118" t="s">
        <v>262</v>
      </c>
      <c r="E93" s="117"/>
      <c r="F93" s="117"/>
      <c r="G93" s="117"/>
      <c r="H93" s="117"/>
      <c r="I93" s="117"/>
      <c r="J93" s="117"/>
      <c r="K93" s="117"/>
      <c r="L93" s="117"/>
      <c r="M93" s="117"/>
      <c r="N93" s="246">
        <f>N263</f>
        <v>0</v>
      </c>
      <c r="O93" s="247"/>
      <c r="P93" s="247"/>
      <c r="Q93" s="247"/>
      <c r="R93" s="119"/>
    </row>
    <row r="94" spans="2:47" s="7" customFormat="1" ht="19.899999999999999" customHeight="1">
      <c r="B94" s="116"/>
      <c r="C94" s="117"/>
      <c r="D94" s="118" t="s">
        <v>263</v>
      </c>
      <c r="E94" s="117"/>
      <c r="F94" s="117"/>
      <c r="G94" s="117"/>
      <c r="H94" s="117"/>
      <c r="I94" s="117"/>
      <c r="J94" s="117"/>
      <c r="K94" s="117"/>
      <c r="L94" s="117"/>
      <c r="M94" s="117"/>
      <c r="N94" s="246">
        <f>N269</f>
        <v>0</v>
      </c>
      <c r="O94" s="247"/>
      <c r="P94" s="247"/>
      <c r="Q94" s="247"/>
      <c r="R94" s="119"/>
    </row>
    <row r="95" spans="2:47" s="7" customFormat="1" ht="19.899999999999999" customHeight="1">
      <c r="B95" s="116"/>
      <c r="C95" s="117"/>
      <c r="D95" s="118" t="s">
        <v>264</v>
      </c>
      <c r="E95" s="117"/>
      <c r="F95" s="117"/>
      <c r="G95" s="117"/>
      <c r="H95" s="117"/>
      <c r="I95" s="117"/>
      <c r="J95" s="117"/>
      <c r="K95" s="117"/>
      <c r="L95" s="117"/>
      <c r="M95" s="117"/>
      <c r="N95" s="246">
        <f>N329</f>
        <v>0</v>
      </c>
      <c r="O95" s="247"/>
      <c r="P95" s="247"/>
      <c r="Q95" s="247"/>
      <c r="R95" s="119"/>
    </row>
    <row r="96" spans="2:47" s="7" customFormat="1" ht="19.899999999999999" customHeight="1">
      <c r="B96" s="116"/>
      <c r="C96" s="117"/>
      <c r="D96" s="118" t="s">
        <v>265</v>
      </c>
      <c r="E96" s="117"/>
      <c r="F96" s="117"/>
      <c r="G96" s="117"/>
      <c r="H96" s="117"/>
      <c r="I96" s="117"/>
      <c r="J96" s="117"/>
      <c r="K96" s="117"/>
      <c r="L96" s="117"/>
      <c r="M96" s="117"/>
      <c r="N96" s="246">
        <f>N375</f>
        <v>0</v>
      </c>
      <c r="O96" s="247"/>
      <c r="P96" s="247"/>
      <c r="Q96" s="247"/>
      <c r="R96" s="119"/>
    </row>
    <row r="97" spans="2:21" s="7" customFormat="1" ht="19.899999999999999" customHeight="1">
      <c r="B97" s="116"/>
      <c r="C97" s="117"/>
      <c r="D97" s="118" t="s">
        <v>266</v>
      </c>
      <c r="E97" s="117"/>
      <c r="F97" s="117"/>
      <c r="G97" s="117"/>
      <c r="H97" s="117"/>
      <c r="I97" s="117"/>
      <c r="J97" s="117"/>
      <c r="K97" s="117"/>
      <c r="L97" s="117"/>
      <c r="M97" s="117"/>
      <c r="N97" s="246">
        <f>N424</f>
        <v>0</v>
      </c>
      <c r="O97" s="247"/>
      <c r="P97" s="247"/>
      <c r="Q97" s="247"/>
      <c r="R97" s="119"/>
    </row>
    <row r="98" spans="2:21" s="7" customFormat="1" ht="19.899999999999999" customHeight="1">
      <c r="B98" s="116"/>
      <c r="C98" s="117"/>
      <c r="D98" s="118" t="s">
        <v>267</v>
      </c>
      <c r="E98" s="117"/>
      <c r="F98" s="117"/>
      <c r="G98" s="117"/>
      <c r="H98" s="117"/>
      <c r="I98" s="117"/>
      <c r="J98" s="117"/>
      <c r="K98" s="117"/>
      <c r="L98" s="117"/>
      <c r="M98" s="117"/>
      <c r="N98" s="246">
        <f>N430</f>
        <v>0</v>
      </c>
      <c r="O98" s="247"/>
      <c r="P98" s="247"/>
      <c r="Q98" s="247"/>
      <c r="R98" s="119"/>
    </row>
    <row r="99" spans="2:21" s="1" customFormat="1" ht="21.75" customHeight="1">
      <c r="B99" s="34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6"/>
    </row>
    <row r="100" spans="2:21" s="1" customFormat="1" ht="29.25" customHeight="1">
      <c r="B100" s="34"/>
      <c r="C100" s="111" t="s">
        <v>151</v>
      </c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248">
        <v>0</v>
      </c>
      <c r="O100" s="249"/>
      <c r="P100" s="249"/>
      <c r="Q100" s="249"/>
      <c r="R100" s="36"/>
      <c r="T100" s="120"/>
      <c r="U100" s="121" t="s">
        <v>39</v>
      </c>
    </row>
    <row r="101" spans="2:21" s="1" customFormat="1" ht="18" customHeight="1">
      <c r="B101" s="34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6"/>
    </row>
    <row r="102" spans="2:21" s="1" customFormat="1" ht="29.25" customHeight="1">
      <c r="B102" s="34"/>
      <c r="C102" s="102" t="s">
        <v>133</v>
      </c>
      <c r="D102" s="103"/>
      <c r="E102" s="103"/>
      <c r="F102" s="103"/>
      <c r="G102" s="103"/>
      <c r="H102" s="103"/>
      <c r="I102" s="103"/>
      <c r="J102" s="103"/>
      <c r="K102" s="103"/>
      <c r="L102" s="193">
        <f>ROUND(SUM(N88+N100),2)</f>
        <v>0</v>
      </c>
      <c r="M102" s="193"/>
      <c r="N102" s="193"/>
      <c r="O102" s="193"/>
      <c r="P102" s="193"/>
      <c r="Q102" s="193"/>
      <c r="R102" s="36"/>
    </row>
    <row r="103" spans="2:21" s="1" customFormat="1" ht="6.95" customHeight="1">
      <c r="B103" s="58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60"/>
    </row>
    <row r="107" spans="2:21" s="1" customFormat="1" ht="6.95" customHeight="1">
      <c r="B107" s="61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3"/>
    </row>
    <row r="108" spans="2:21" s="1" customFormat="1" ht="36.950000000000003" customHeight="1">
      <c r="B108" s="34"/>
      <c r="C108" s="211" t="s">
        <v>152</v>
      </c>
      <c r="D108" s="250"/>
      <c r="E108" s="250"/>
      <c r="F108" s="250"/>
      <c r="G108" s="250"/>
      <c r="H108" s="250"/>
      <c r="I108" s="250"/>
      <c r="J108" s="250"/>
      <c r="K108" s="250"/>
      <c r="L108" s="250"/>
      <c r="M108" s="250"/>
      <c r="N108" s="250"/>
      <c r="O108" s="250"/>
      <c r="P108" s="250"/>
      <c r="Q108" s="250"/>
      <c r="R108" s="36"/>
    </row>
    <row r="109" spans="2:21" s="1" customFormat="1" ht="6.95" customHeight="1"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6"/>
    </row>
    <row r="110" spans="2:21" s="1" customFormat="1" ht="30" customHeight="1">
      <c r="B110" s="34"/>
      <c r="C110" s="31" t="s">
        <v>16</v>
      </c>
      <c r="D110" s="35"/>
      <c r="E110" s="35"/>
      <c r="F110" s="251" t="str">
        <f>F6</f>
        <v>Rekonstrukce vodovodu a kanalizace Radvanice a Bartovice - komunikace</v>
      </c>
      <c r="G110" s="252"/>
      <c r="H110" s="252"/>
      <c r="I110" s="252"/>
      <c r="J110" s="252"/>
      <c r="K110" s="252"/>
      <c r="L110" s="252"/>
      <c r="M110" s="252"/>
      <c r="N110" s="252"/>
      <c r="O110" s="252"/>
      <c r="P110" s="252"/>
      <c r="Q110" s="35"/>
      <c r="R110" s="36"/>
    </row>
    <row r="111" spans="2:21" s="1" customFormat="1" ht="36.950000000000003" customHeight="1">
      <c r="B111" s="34"/>
      <c r="C111" s="68" t="s">
        <v>140</v>
      </c>
      <c r="D111" s="35"/>
      <c r="E111" s="35"/>
      <c r="F111" s="213" t="str">
        <f>F7</f>
        <v>7 - SO 107 - Ul. Matušinského</v>
      </c>
      <c r="G111" s="250"/>
      <c r="H111" s="250"/>
      <c r="I111" s="250"/>
      <c r="J111" s="250"/>
      <c r="K111" s="250"/>
      <c r="L111" s="250"/>
      <c r="M111" s="250"/>
      <c r="N111" s="250"/>
      <c r="O111" s="250"/>
      <c r="P111" s="250"/>
      <c r="Q111" s="35"/>
      <c r="R111" s="36"/>
    </row>
    <row r="112" spans="2:21" s="1" customFormat="1" ht="6.95" customHeight="1">
      <c r="B112" s="34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6"/>
    </row>
    <row r="113" spans="2:65" s="1" customFormat="1" ht="18" customHeight="1">
      <c r="B113" s="34"/>
      <c r="C113" s="31" t="s">
        <v>20</v>
      </c>
      <c r="D113" s="35"/>
      <c r="E113" s="35"/>
      <c r="F113" s="29" t="str">
        <f>F9</f>
        <v>Ostrava</v>
      </c>
      <c r="G113" s="35"/>
      <c r="H113" s="35"/>
      <c r="I113" s="35"/>
      <c r="J113" s="35"/>
      <c r="K113" s="31" t="s">
        <v>22</v>
      </c>
      <c r="L113" s="35"/>
      <c r="M113" s="253" t="str">
        <f>IF(O9="","",O9)</f>
        <v>25. 4. 2018</v>
      </c>
      <c r="N113" s="253"/>
      <c r="O113" s="253"/>
      <c r="P113" s="253"/>
      <c r="Q113" s="35"/>
      <c r="R113" s="36"/>
    </row>
    <row r="114" spans="2:65" s="1" customFormat="1" ht="6.95" customHeight="1">
      <c r="B114" s="34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6"/>
    </row>
    <row r="115" spans="2:65" s="1" customFormat="1" ht="15">
      <c r="B115" s="34"/>
      <c r="C115" s="31" t="s">
        <v>24</v>
      </c>
      <c r="D115" s="35"/>
      <c r="E115" s="35"/>
      <c r="F115" s="29" t="str">
        <f>E12</f>
        <v>Statutární město Ostrava</v>
      </c>
      <c r="G115" s="35"/>
      <c r="H115" s="35"/>
      <c r="I115" s="35"/>
      <c r="J115" s="35"/>
      <c r="K115" s="31" t="s">
        <v>30</v>
      </c>
      <c r="L115" s="35"/>
      <c r="M115" s="222" t="str">
        <f>E18</f>
        <v>Projekt 2010, s.r.o.</v>
      </c>
      <c r="N115" s="222"/>
      <c r="O115" s="222"/>
      <c r="P115" s="222"/>
      <c r="Q115" s="222"/>
      <c r="R115" s="36"/>
    </row>
    <row r="116" spans="2:65" s="1" customFormat="1" ht="14.45" customHeight="1">
      <c r="B116" s="34"/>
      <c r="C116" s="31" t="s">
        <v>28</v>
      </c>
      <c r="D116" s="35"/>
      <c r="E116" s="35"/>
      <c r="F116" s="29" t="str">
        <f>IF(E15="","",E15)</f>
        <v xml:space="preserve"> </v>
      </c>
      <c r="G116" s="35"/>
      <c r="H116" s="35"/>
      <c r="I116" s="35"/>
      <c r="J116" s="35"/>
      <c r="K116" s="31" t="s">
        <v>33</v>
      </c>
      <c r="L116" s="35"/>
      <c r="M116" s="222" t="str">
        <f>E21</f>
        <v>Jakub Nevyjel</v>
      </c>
      <c r="N116" s="222"/>
      <c r="O116" s="222"/>
      <c r="P116" s="222"/>
      <c r="Q116" s="222"/>
      <c r="R116" s="36"/>
    </row>
    <row r="117" spans="2:65" s="1" customFormat="1" ht="10.35" customHeight="1">
      <c r="B117" s="34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6"/>
    </row>
    <row r="118" spans="2:65" s="8" customFormat="1" ht="29.25" customHeight="1">
      <c r="B118" s="122"/>
      <c r="C118" s="123" t="s">
        <v>153</v>
      </c>
      <c r="D118" s="124" t="s">
        <v>154</v>
      </c>
      <c r="E118" s="124" t="s">
        <v>57</v>
      </c>
      <c r="F118" s="242" t="s">
        <v>155</v>
      </c>
      <c r="G118" s="242"/>
      <c r="H118" s="242"/>
      <c r="I118" s="242"/>
      <c r="J118" s="124" t="s">
        <v>156</v>
      </c>
      <c r="K118" s="124" t="s">
        <v>157</v>
      </c>
      <c r="L118" s="242" t="s">
        <v>158</v>
      </c>
      <c r="M118" s="242"/>
      <c r="N118" s="242" t="s">
        <v>146</v>
      </c>
      <c r="O118" s="242"/>
      <c r="P118" s="242"/>
      <c r="Q118" s="243"/>
      <c r="R118" s="125"/>
      <c r="T118" s="75" t="s">
        <v>159</v>
      </c>
      <c r="U118" s="76" t="s">
        <v>39</v>
      </c>
      <c r="V118" s="76" t="s">
        <v>160</v>
      </c>
      <c r="W118" s="76" t="s">
        <v>161</v>
      </c>
      <c r="X118" s="76" t="s">
        <v>162</v>
      </c>
      <c r="Y118" s="76" t="s">
        <v>163</v>
      </c>
      <c r="Z118" s="76" t="s">
        <v>164</v>
      </c>
      <c r="AA118" s="77" t="s">
        <v>165</v>
      </c>
    </row>
    <row r="119" spans="2:65" s="1" customFormat="1" ht="29.25" customHeight="1">
      <c r="B119" s="34"/>
      <c r="C119" s="79" t="s">
        <v>142</v>
      </c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233">
        <f>BK119</f>
        <v>0</v>
      </c>
      <c r="O119" s="234"/>
      <c r="P119" s="234"/>
      <c r="Q119" s="234"/>
      <c r="R119" s="36"/>
      <c r="T119" s="78"/>
      <c r="U119" s="50"/>
      <c r="V119" s="50"/>
      <c r="W119" s="126">
        <f>W120</f>
        <v>1813.3731739999998</v>
      </c>
      <c r="X119" s="50"/>
      <c r="Y119" s="126">
        <f>Y120</f>
        <v>410.79859199999999</v>
      </c>
      <c r="Z119" s="50"/>
      <c r="AA119" s="127">
        <f>AA120</f>
        <v>942.7136999999999</v>
      </c>
      <c r="AT119" s="21" t="s">
        <v>74</v>
      </c>
      <c r="AU119" s="21" t="s">
        <v>148</v>
      </c>
      <c r="BK119" s="128">
        <f>BK120</f>
        <v>0</v>
      </c>
    </row>
    <row r="120" spans="2:65" s="9" customFormat="1" ht="37.35" customHeight="1">
      <c r="B120" s="129"/>
      <c r="C120" s="130"/>
      <c r="D120" s="131" t="s">
        <v>258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270">
        <f>BK120</f>
        <v>0</v>
      </c>
      <c r="O120" s="244"/>
      <c r="P120" s="244"/>
      <c r="Q120" s="244"/>
      <c r="R120" s="132"/>
      <c r="T120" s="133"/>
      <c r="U120" s="130"/>
      <c r="V120" s="130"/>
      <c r="W120" s="134">
        <f>W121+W247+W256+W263+W269+W329+W375+W424+W430</f>
        <v>1813.3731739999998</v>
      </c>
      <c r="X120" s="130"/>
      <c r="Y120" s="134">
        <f>Y121+Y247+Y256+Y263+Y269+Y329+Y375+Y424+Y430</f>
        <v>410.79859199999999</v>
      </c>
      <c r="Z120" s="130"/>
      <c r="AA120" s="135">
        <f>AA121+AA247+AA256+AA263+AA269+AA329+AA375+AA424+AA430</f>
        <v>942.7136999999999</v>
      </c>
      <c r="AR120" s="136" t="s">
        <v>82</v>
      </c>
      <c r="AT120" s="137" t="s">
        <v>74</v>
      </c>
      <c r="AU120" s="137" t="s">
        <v>75</v>
      </c>
      <c r="AY120" s="136" t="s">
        <v>166</v>
      </c>
      <c r="BK120" s="138">
        <f>BK121+BK247+BK256+BK263+BK269+BK329+BK375+BK424+BK430</f>
        <v>0</v>
      </c>
    </row>
    <row r="121" spans="2:65" s="9" customFormat="1" ht="19.899999999999999" customHeight="1">
      <c r="B121" s="129"/>
      <c r="C121" s="130"/>
      <c r="D121" s="164" t="s">
        <v>259</v>
      </c>
      <c r="E121" s="164"/>
      <c r="F121" s="164"/>
      <c r="G121" s="164"/>
      <c r="H121" s="164"/>
      <c r="I121" s="164"/>
      <c r="J121" s="164"/>
      <c r="K121" s="164"/>
      <c r="L121" s="164"/>
      <c r="M121" s="164"/>
      <c r="N121" s="237">
        <f>BK121</f>
        <v>0</v>
      </c>
      <c r="O121" s="238"/>
      <c r="P121" s="238"/>
      <c r="Q121" s="238"/>
      <c r="R121" s="132"/>
      <c r="T121" s="133"/>
      <c r="U121" s="130"/>
      <c r="V121" s="130"/>
      <c r="W121" s="134">
        <f>SUM(W122:W246)</f>
        <v>997.08309199999985</v>
      </c>
      <c r="X121" s="130"/>
      <c r="Y121" s="134">
        <f>SUM(Y122:Y246)</f>
        <v>179.329005</v>
      </c>
      <c r="Z121" s="130"/>
      <c r="AA121" s="135">
        <f>SUM(AA122:AA246)</f>
        <v>942.35449999999992</v>
      </c>
      <c r="AR121" s="136" t="s">
        <v>82</v>
      </c>
      <c r="AT121" s="137" t="s">
        <v>74</v>
      </c>
      <c r="AU121" s="137" t="s">
        <v>82</v>
      </c>
      <c r="AY121" s="136" t="s">
        <v>166</v>
      </c>
      <c r="BK121" s="138">
        <f>SUM(BK122:BK246)</f>
        <v>0</v>
      </c>
    </row>
    <row r="122" spans="2:65" s="1" customFormat="1" ht="25.5" customHeight="1">
      <c r="B122" s="139"/>
      <c r="C122" s="140" t="s">
        <v>82</v>
      </c>
      <c r="D122" s="140" t="s">
        <v>167</v>
      </c>
      <c r="E122" s="141" t="s">
        <v>268</v>
      </c>
      <c r="F122" s="231" t="s">
        <v>269</v>
      </c>
      <c r="G122" s="231"/>
      <c r="H122" s="231"/>
      <c r="I122" s="231"/>
      <c r="J122" s="142" t="s">
        <v>270</v>
      </c>
      <c r="K122" s="143">
        <v>326</v>
      </c>
      <c r="L122" s="232">
        <v>0</v>
      </c>
      <c r="M122" s="232"/>
      <c r="N122" s="232">
        <f>ROUND(L122*K122,2)</f>
        <v>0</v>
      </c>
      <c r="O122" s="232"/>
      <c r="P122" s="232"/>
      <c r="Q122" s="232"/>
      <c r="R122" s="144"/>
      <c r="T122" s="145" t="s">
        <v>5</v>
      </c>
      <c r="U122" s="43" t="s">
        <v>40</v>
      </c>
      <c r="V122" s="146">
        <v>0.23</v>
      </c>
      <c r="W122" s="146">
        <f>V122*K122</f>
        <v>74.98</v>
      </c>
      <c r="X122" s="146">
        <v>0</v>
      </c>
      <c r="Y122" s="146">
        <f>X122*K122</f>
        <v>0</v>
      </c>
      <c r="Z122" s="146">
        <v>0.26</v>
      </c>
      <c r="AA122" s="147">
        <f>Z122*K122</f>
        <v>84.76</v>
      </c>
      <c r="AR122" s="21" t="s">
        <v>92</v>
      </c>
      <c r="AT122" s="21" t="s">
        <v>167</v>
      </c>
      <c r="AU122" s="21" t="s">
        <v>86</v>
      </c>
      <c r="AY122" s="21" t="s">
        <v>166</v>
      </c>
      <c r="BE122" s="148">
        <f>IF(U122="základní",N122,0)</f>
        <v>0</v>
      </c>
      <c r="BF122" s="148">
        <f>IF(U122="snížená",N122,0)</f>
        <v>0</v>
      </c>
      <c r="BG122" s="148">
        <f>IF(U122="zákl. přenesená",N122,0)</f>
        <v>0</v>
      </c>
      <c r="BH122" s="148">
        <f>IF(U122="sníž. přenesená",N122,0)</f>
        <v>0</v>
      </c>
      <c r="BI122" s="148">
        <f>IF(U122="nulová",N122,0)</f>
        <v>0</v>
      </c>
      <c r="BJ122" s="21" t="s">
        <v>82</v>
      </c>
      <c r="BK122" s="148">
        <f>ROUND(L122*K122,2)</f>
        <v>0</v>
      </c>
      <c r="BL122" s="21" t="s">
        <v>92</v>
      </c>
      <c r="BM122" s="21" t="s">
        <v>271</v>
      </c>
    </row>
    <row r="123" spans="2:65" s="1" customFormat="1" ht="25.5" customHeight="1">
      <c r="B123" s="139"/>
      <c r="C123" s="140" t="s">
        <v>86</v>
      </c>
      <c r="D123" s="140" t="s">
        <v>167</v>
      </c>
      <c r="E123" s="141" t="s">
        <v>272</v>
      </c>
      <c r="F123" s="231" t="s">
        <v>273</v>
      </c>
      <c r="G123" s="231"/>
      <c r="H123" s="231"/>
      <c r="I123" s="231"/>
      <c r="J123" s="142" t="s">
        <v>270</v>
      </c>
      <c r="K123" s="143">
        <v>5.0999999999999996</v>
      </c>
      <c r="L123" s="232">
        <v>0</v>
      </c>
      <c r="M123" s="232"/>
      <c r="N123" s="232">
        <f>ROUND(L123*K123,2)</f>
        <v>0</v>
      </c>
      <c r="O123" s="232"/>
      <c r="P123" s="232"/>
      <c r="Q123" s="232"/>
      <c r="R123" s="144"/>
      <c r="T123" s="145" t="s">
        <v>5</v>
      </c>
      <c r="U123" s="43" t="s">
        <v>40</v>
      </c>
      <c r="V123" s="146">
        <v>2.2789999999999999</v>
      </c>
      <c r="W123" s="146">
        <f>V123*K123</f>
        <v>11.6229</v>
      </c>
      <c r="X123" s="146">
        <v>0</v>
      </c>
      <c r="Y123" s="146">
        <f>X123*K123</f>
        <v>0</v>
      </c>
      <c r="Z123" s="146">
        <v>0.625</v>
      </c>
      <c r="AA123" s="147">
        <f>Z123*K123</f>
        <v>3.1875</v>
      </c>
      <c r="AR123" s="21" t="s">
        <v>92</v>
      </c>
      <c r="AT123" s="21" t="s">
        <v>167</v>
      </c>
      <c r="AU123" s="21" t="s">
        <v>86</v>
      </c>
      <c r="AY123" s="21" t="s">
        <v>166</v>
      </c>
      <c r="BE123" s="148">
        <f>IF(U123="základní",N123,0)</f>
        <v>0</v>
      </c>
      <c r="BF123" s="148">
        <f>IF(U123="snížená",N123,0)</f>
        <v>0</v>
      </c>
      <c r="BG123" s="148">
        <f>IF(U123="zákl. přenesená",N123,0)</f>
        <v>0</v>
      </c>
      <c r="BH123" s="148">
        <f>IF(U123="sníž. přenesená",N123,0)</f>
        <v>0</v>
      </c>
      <c r="BI123" s="148">
        <f>IF(U123="nulová",N123,0)</f>
        <v>0</v>
      </c>
      <c r="BJ123" s="21" t="s">
        <v>82</v>
      </c>
      <c r="BK123" s="148">
        <f>ROUND(L123*K123,2)</f>
        <v>0</v>
      </c>
      <c r="BL123" s="21" t="s">
        <v>92</v>
      </c>
      <c r="BM123" s="21" t="s">
        <v>274</v>
      </c>
    </row>
    <row r="124" spans="2:65" s="11" customFormat="1" ht="16.5" customHeight="1">
      <c r="B124" s="157"/>
      <c r="C124" s="158"/>
      <c r="D124" s="158"/>
      <c r="E124" s="159" t="s">
        <v>5</v>
      </c>
      <c r="F124" s="264" t="s">
        <v>275</v>
      </c>
      <c r="G124" s="265"/>
      <c r="H124" s="265"/>
      <c r="I124" s="265"/>
      <c r="J124" s="158"/>
      <c r="K124" s="159" t="s">
        <v>5</v>
      </c>
      <c r="L124" s="158"/>
      <c r="M124" s="158"/>
      <c r="N124" s="158"/>
      <c r="O124" s="158"/>
      <c r="P124" s="158"/>
      <c r="Q124" s="158"/>
      <c r="R124" s="160"/>
      <c r="T124" s="161"/>
      <c r="U124" s="158"/>
      <c r="V124" s="158"/>
      <c r="W124" s="158"/>
      <c r="X124" s="158"/>
      <c r="Y124" s="158"/>
      <c r="Z124" s="158"/>
      <c r="AA124" s="162"/>
      <c r="AT124" s="163" t="s">
        <v>173</v>
      </c>
      <c r="AU124" s="163" t="s">
        <v>86</v>
      </c>
      <c r="AV124" s="11" t="s">
        <v>82</v>
      </c>
      <c r="AW124" s="11" t="s">
        <v>32</v>
      </c>
      <c r="AX124" s="11" t="s">
        <v>75</v>
      </c>
      <c r="AY124" s="163" t="s">
        <v>166</v>
      </c>
    </row>
    <row r="125" spans="2:65" s="11" customFormat="1" ht="16.5" customHeight="1">
      <c r="B125" s="157"/>
      <c r="C125" s="158"/>
      <c r="D125" s="158"/>
      <c r="E125" s="159" t="s">
        <v>5</v>
      </c>
      <c r="F125" s="229" t="s">
        <v>276</v>
      </c>
      <c r="G125" s="230"/>
      <c r="H125" s="230"/>
      <c r="I125" s="230"/>
      <c r="J125" s="158"/>
      <c r="K125" s="159" t="s">
        <v>5</v>
      </c>
      <c r="L125" s="158"/>
      <c r="M125" s="158"/>
      <c r="N125" s="158"/>
      <c r="O125" s="158"/>
      <c r="P125" s="158"/>
      <c r="Q125" s="158"/>
      <c r="R125" s="160"/>
      <c r="T125" s="161"/>
      <c r="U125" s="158"/>
      <c r="V125" s="158"/>
      <c r="W125" s="158"/>
      <c r="X125" s="158"/>
      <c r="Y125" s="158"/>
      <c r="Z125" s="158"/>
      <c r="AA125" s="162"/>
      <c r="AT125" s="163" t="s">
        <v>173</v>
      </c>
      <c r="AU125" s="163" t="s">
        <v>86</v>
      </c>
      <c r="AV125" s="11" t="s">
        <v>82</v>
      </c>
      <c r="AW125" s="11" t="s">
        <v>32</v>
      </c>
      <c r="AX125" s="11" t="s">
        <v>75</v>
      </c>
      <c r="AY125" s="163" t="s">
        <v>166</v>
      </c>
    </row>
    <row r="126" spans="2:65" s="11" customFormat="1" ht="16.5" customHeight="1">
      <c r="B126" s="157"/>
      <c r="C126" s="158"/>
      <c r="D126" s="158"/>
      <c r="E126" s="159" t="s">
        <v>5</v>
      </c>
      <c r="F126" s="229" t="s">
        <v>277</v>
      </c>
      <c r="G126" s="230"/>
      <c r="H126" s="230"/>
      <c r="I126" s="230"/>
      <c r="J126" s="158"/>
      <c r="K126" s="159" t="s">
        <v>5</v>
      </c>
      <c r="L126" s="158"/>
      <c r="M126" s="158"/>
      <c r="N126" s="158"/>
      <c r="O126" s="158"/>
      <c r="P126" s="158"/>
      <c r="Q126" s="158"/>
      <c r="R126" s="160"/>
      <c r="T126" s="161"/>
      <c r="U126" s="158"/>
      <c r="V126" s="158"/>
      <c r="W126" s="158"/>
      <c r="X126" s="158"/>
      <c r="Y126" s="158"/>
      <c r="Z126" s="158"/>
      <c r="AA126" s="162"/>
      <c r="AT126" s="163" t="s">
        <v>173</v>
      </c>
      <c r="AU126" s="163" t="s">
        <v>86</v>
      </c>
      <c r="AV126" s="11" t="s">
        <v>82</v>
      </c>
      <c r="AW126" s="11" t="s">
        <v>32</v>
      </c>
      <c r="AX126" s="11" t="s">
        <v>75</v>
      </c>
      <c r="AY126" s="163" t="s">
        <v>166</v>
      </c>
    </row>
    <row r="127" spans="2:65" s="11" customFormat="1" ht="16.5" customHeight="1">
      <c r="B127" s="157"/>
      <c r="C127" s="158"/>
      <c r="D127" s="158"/>
      <c r="E127" s="159" t="s">
        <v>5</v>
      </c>
      <c r="F127" s="229" t="s">
        <v>278</v>
      </c>
      <c r="G127" s="230"/>
      <c r="H127" s="230"/>
      <c r="I127" s="230"/>
      <c r="J127" s="158"/>
      <c r="K127" s="159" t="s">
        <v>5</v>
      </c>
      <c r="L127" s="158"/>
      <c r="M127" s="158"/>
      <c r="N127" s="158"/>
      <c r="O127" s="158"/>
      <c r="P127" s="158"/>
      <c r="Q127" s="158"/>
      <c r="R127" s="160"/>
      <c r="T127" s="161"/>
      <c r="U127" s="158"/>
      <c r="V127" s="158"/>
      <c r="W127" s="158"/>
      <c r="X127" s="158"/>
      <c r="Y127" s="158"/>
      <c r="Z127" s="158"/>
      <c r="AA127" s="162"/>
      <c r="AT127" s="163" t="s">
        <v>173</v>
      </c>
      <c r="AU127" s="163" t="s">
        <v>86</v>
      </c>
      <c r="AV127" s="11" t="s">
        <v>82</v>
      </c>
      <c r="AW127" s="11" t="s">
        <v>32</v>
      </c>
      <c r="AX127" s="11" t="s">
        <v>75</v>
      </c>
      <c r="AY127" s="163" t="s">
        <v>166</v>
      </c>
    </row>
    <row r="128" spans="2:65" s="10" customFormat="1" ht="16.5" customHeight="1">
      <c r="B128" s="149"/>
      <c r="C128" s="150"/>
      <c r="D128" s="150"/>
      <c r="E128" s="151" t="s">
        <v>5</v>
      </c>
      <c r="F128" s="262" t="s">
        <v>1187</v>
      </c>
      <c r="G128" s="263"/>
      <c r="H128" s="263"/>
      <c r="I128" s="263"/>
      <c r="J128" s="150"/>
      <c r="K128" s="152">
        <v>5.0999999999999996</v>
      </c>
      <c r="L128" s="150"/>
      <c r="M128" s="150"/>
      <c r="N128" s="150"/>
      <c r="O128" s="150"/>
      <c r="P128" s="150"/>
      <c r="Q128" s="150"/>
      <c r="R128" s="153"/>
      <c r="T128" s="154"/>
      <c r="U128" s="150"/>
      <c r="V128" s="150"/>
      <c r="W128" s="150"/>
      <c r="X128" s="150"/>
      <c r="Y128" s="150"/>
      <c r="Z128" s="150"/>
      <c r="AA128" s="155"/>
      <c r="AT128" s="156" t="s">
        <v>173</v>
      </c>
      <c r="AU128" s="156" t="s">
        <v>86</v>
      </c>
      <c r="AV128" s="10" t="s">
        <v>86</v>
      </c>
      <c r="AW128" s="10" t="s">
        <v>32</v>
      </c>
      <c r="AX128" s="10" t="s">
        <v>82</v>
      </c>
      <c r="AY128" s="156" t="s">
        <v>166</v>
      </c>
    </row>
    <row r="129" spans="2:65" s="1" customFormat="1" ht="25.5" customHeight="1">
      <c r="B129" s="139"/>
      <c r="C129" s="140" t="s">
        <v>89</v>
      </c>
      <c r="D129" s="140" t="s">
        <v>167</v>
      </c>
      <c r="E129" s="141" t="s">
        <v>1027</v>
      </c>
      <c r="F129" s="231" t="s">
        <v>1028</v>
      </c>
      <c r="G129" s="231"/>
      <c r="H129" s="231"/>
      <c r="I129" s="231"/>
      <c r="J129" s="142" t="s">
        <v>270</v>
      </c>
      <c r="K129" s="143">
        <v>326</v>
      </c>
      <c r="L129" s="232">
        <v>0</v>
      </c>
      <c r="M129" s="232"/>
      <c r="N129" s="232">
        <f>ROUND(L129*K129,2)</f>
        <v>0</v>
      </c>
      <c r="O129" s="232"/>
      <c r="P129" s="232"/>
      <c r="Q129" s="232"/>
      <c r="R129" s="144"/>
      <c r="T129" s="145" t="s">
        <v>5</v>
      </c>
      <c r="U129" s="43" t="s">
        <v>40</v>
      </c>
      <c r="V129" s="146">
        <v>0.11899999999999999</v>
      </c>
      <c r="W129" s="146">
        <f>V129*K129</f>
        <v>38.793999999999997</v>
      </c>
      <c r="X129" s="146">
        <v>0</v>
      </c>
      <c r="Y129" s="146">
        <f>X129*K129</f>
        <v>0</v>
      </c>
      <c r="Z129" s="146">
        <v>0.44</v>
      </c>
      <c r="AA129" s="147">
        <f>Z129*K129</f>
        <v>143.44</v>
      </c>
      <c r="AR129" s="21" t="s">
        <v>92</v>
      </c>
      <c r="AT129" s="21" t="s">
        <v>167</v>
      </c>
      <c r="AU129" s="21" t="s">
        <v>86</v>
      </c>
      <c r="AY129" s="21" t="s">
        <v>166</v>
      </c>
      <c r="BE129" s="148">
        <f>IF(U129="základní",N129,0)</f>
        <v>0</v>
      </c>
      <c r="BF129" s="148">
        <f>IF(U129="snížená",N129,0)</f>
        <v>0</v>
      </c>
      <c r="BG129" s="148">
        <f>IF(U129="zákl. přenesená",N129,0)</f>
        <v>0</v>
      </c>
      <c r="BH129" s="148">
        <f>IF(U129="sníž. přenesená",N129,0)</f>
        <v>0</v>
      </c>
      <c r="BI129" s="148">
        <f>IF(U129="nulová",N129,0)</f>
        <v>0</v>
      </c>
      <c r="BJ129" s="21" t="s">
        <v>82</v>
      </c>
      <c r="BK129" s="148">
        <f>ROUND(L129*K129,2)</f>
        <v>0</v>
      </c>
      <c r="BL129" s="21" t="s">
        <v>92</v>
      </c>
      <c r="BM129" s="21" t="s">
        <v>1188</v>
      </c>
    </row>
    <row r="130" spans="2:65" s="11" customFormat="1" ht="16.5" customHeight="1">
      <c r="B130" s="157"/>
      <c r="C130" s="158"/>
      <c r="D130" s="158"/>
      <c r="E130" s="159" t="s">
        <v>5</v>
      </c>
      <c r="F130" s="264" t="s">
        <v>275</v>
      </c>
      <c r="G130" s="265"/>
      <c r="H130" s="265"/>
      <c r="I130" s="265"/>
      <c r="J130" s="158"/>
      <c r="K130" s="159" t="s">
        <v>5</v>
      </c>
      <c r="L130" s="158"/>
      <c r="M130" s="158"/>
      <c r="N130" s="158"/>
      <c r="O130" s="158"/>
      <c r="P130" s="158"/>
      <c r="Q130" s="158"/>
      <c r="R130" s="160"/>
      <c r="T130" s="161"/>
      <c r="U130" s="158"/>
      <c r="V130" s="158"/>
      <c r="W130" s="158"/>
      <c r="X130" s="158"/>
      <c r="Y130" s="158"/>
      <c r="Z130" s="158"/>
      <c r="AA130" s="162"/>
      <c r="AT130" s="163" t="s">
        <v>173</v>
      </c>
      <c r="AU130" s="163" t="s">
        <v>86</v>
      </c>
      <c r="AV130" s="11" t="s">
        <v>82</v>
      </c>
      <c r="AW130" s="11" t="s">
        <v>32</v>
      </c>
      <c r="AX130" s="11" t="s">
        <v>75</v>
      </c>
      <c r="AY130" s="163" t="s">
        <v>166</v>
      </c>
    </row>
    <row r="131" spans="2:65" s="11" customFormat="1" ht="16.5" customHeight="1">
      <c r="B131" s="157"/>
      <c r="C131" s="158"/>
      <c r="D131" s="158"/>
      <c r="E131" s="159" t="s">
        <v>5</v>
      </c>
      <c r="F131" s="229" t="s">
        <v>276</v>
      </c>
      <c r="G131" s="230"/>
      <c r="H131" s="230"/>
      <c r="I131" s="230"/>
      <c r="J131" s="158"/>
      <c r="K131" s="159" t="s">
        <v>5</v>
      </c>
      <c r="L131" s="158"/>
      <c r="M131" s="158"/>
      <c r="N131" s="158"/>
      <c r="O131" s="158"/>
      <c r="P131" s="158"/>
      <c r="Q131" s="158"/>
      <c r="R131" s="160"/>
      <c r="T131" s="161"/>
      <c r="U131" s="158"/>
      <c r="V131" s="158"/>
      <c r="W131" s="158"/>
      <c r="X131" s="158"/>
      <c r="Y131" s="158"/>
      <c r="Z131" s="158"/>
      <c r="AA131" s="162"/>
      <c r="AT131" s="163" t="s">
        <v>173</v>
      </c>
      <c r="AU131" s="163" t="s">
        <v>86</v>
      </c>
      <c r="AV131" s="11" t="s">
        <v>82</v>
      </c>
      <c r="AW131" s="11" t="s">
        <v>32</v>
      </c>
      <c r="AX131" s="11" t="s">
        <v>75</v>
      </c>
      <c r="AY131" s="163" t="s">
        <v>166</v>
      </c>
    </row>
    <row r="132" spans="2:65" s="11" customFormat="1" ht="16.5" customHeight="1">
      <c r="B132" s="157"/>
      <c r="C132" s="158"/>
      <c r="D132" s="158"/>
      <c r="E132" s="159" t="s">
        <v>5</v>
      </c>
      <c r="F132" s="229" t="s">
        <v>277</v>
      </c>
      <c r="G132" s="230"/>
      <c r="H132" s="230"/>
      <c r="I132" s="230"/>
      <c r="J132" s="158"/>
      <c r="K132" s="159" t="s">
        <v>5</v>
      </c>
      <c r="L132" s="158"/>
      <c r="M132" s="158"/>
      <c r="N132" s="158"/>
      <c r="O132" s="158"/>
      <c r="P132" s="158"/>
      <c r="Q132" s="158"/>
      <c r="R132" s="160"/>
      <c r="T132" s="161"/>
      <c r="U132" s="158"/>
      <c r="V132" s="158"/>
      <c r="W132" s="158"/>
      <c r="X132" s="158"/>
      <c r="Y132" s="158"/>
      <c r="Z132" s="158"/>
      <c r="AA132" s="162"/>
      <c r="AT132" s="163" t="s">
        <v>173</v>
      </c>
      <c r="AU132" s="163" t="s">
        <v>86</v>
      </c>
      <c r="AV132" s="11" t="s">
        <v>82</v>
      </c>
      <c r="AW132" s="11" t="s">
        <v>32</v>
      </c>
      <c r="AX132" s="11" t="s">
        <v>75</v>
      </c>
      <c r="AY132" s="163" t="s">
        <v>166</v>
      </c>
    </row>
    <row r="133" spans="2:65" s="11" customFormat="1" ht="16.5" customHeight="1">
      <c r="B133" s="157"/>
      <c r="C133" s="158"/>
      <c r="D133" s="158"/>
      <c r="E133" s="159" t="s">
        <v>5</v>
      </c>
      <c r="F133" s="229" t="s">
        <v>288</v>
      </c>
      <c r="G133" s="230"/>
      <c r="H133" s="230"/>
      <c r="I133" s="230"/>
      <c r="J133" s="158"/>
      <c r="K133" s="159" t="s">
        <v>5</v>
      </c>
      <c r="L133" s="158"/>
      <c r="M133" s="158"/>
      <c r="N133" s="158"/>
      <c r="O133" s="158"/>
      <c r="P133" s="158"/>
      <c r="Q133" s="158"/>
      <c r="R133" s="160"/>
      <c r="T133" s="161"/>
      <c r="U133" s="158"/>
      <c r="V133" s="158"/>
      <c r="W133" s="158"/>
      <c r="X133" s="158"/>
      <c r="Y133" s="158"/>
      <c r="Z133" s="158"/>
      <c r="AA133" s="162"/>
      <c r="AT133" s="163" t="s">
        <v>173</v>
      </c>
      <c r="AU133" s="163" t="s">
        <v>86</v>
      </c>
      <c r="AV133" s="11" t="s">
        <v>82</v>
      </c>
      <c r="AW133" s="11" t="s">
        <v>32</v>
      </c>
      <c r="AX133" s="11" t="s">
        <v>75</v>
      </c>
      <c r="AY133" s="163" t="s">
        <v>166</v>
      </c>
    </row>
    <row r="134" spans="2:65" s="10" customFormat="1" ht="16.5" customHeight="1">
      <c r="B134" s="149"/>
      <c r="C134" s="150"/>
      <c r="D134" s="150"/>
      <c r="E134" s="151" t="s">
        <v>5</v>
      </c>
      <c r="F134" s="262" t="s">
        <v>1189</v>
      </c>
      <c r="G134" s="263"/>
      <c r="H134" s="263"/>
      <c r="I134" s="263"/>
      <c r="J134" s="150"/>
      <c r="K134" s="152">
        <v>186.5</v>
      </c>
      <c r="L134" s="150"/>
      <c r="M134" s="150"/>
      <c r="N134" s="150"/>
      <c r="O134" s="150"/>
      <c r="P134" s="150"/>
      <c r="Q134" s="150"/>
      <c r="R134" s="153"/>
      <c r="T134" s="154"/>
      <c r="U134" s="150"/>
      <c r="V134" s="150"/>
      <c r="W134" s="150"/>
      <c r="X134" s="150"/>
      <c r="Y134" s="150"/>
      <c r="Z134" s="150"/>
      <c r="AA134" s="155"/>
      <c r="AT134" s="156" t="s">
        <v>173</v>
      </c>
      <c r="AU134" s="156" t="s">
        <v>86</v>
      </c>
      <c r="AV134" s="10" t="s">
        <v>86</v>
      </c>
      <c r="AW134" s="10" t="s">
        <v>32</v>
      </c>
      <c r="AX134" s="10" t="s">
        <v>75</v>
      </c>
      <c r="AY134" s="156" t="s">
        <v>166</v>
      </c>
    </row>
    <row r="135" spans="2:65" s="11" customFormat="1" ht="16.5" customHeight="1">
      <c r="B135" s="157"/>
      <c r="C135" s="158"/>
      <c r="D135" s="158"/>
      <c r="E135" s="159" t="s">
        <v>5</v>
      </c>
      <c r="F135" s="229" t="s">
        <v>292</v>
      </c>
      <c r="G135" s="230"/>
      <c r="H135" s="230"/>
      <c r="I135" s="230"/>
      <c r="J135" s="158"/>
      <c r="K135" s="159" t="s">
        <v>5</v>
      </c>
      <c r="L135" s="158"/>
      <c r="M135" s="158"/>
      <c r="N135" s="158"/>
      <c r="O135" s="158"/>
      <c r="P135" s="158"/>
      <c r="Q135" s="158"/>
      <c r="R135" s="160"/>
      <c r="T135" s="161"/>
      <c r="U135" s="158"/>
      <c r="V135" s="158"/>
      <c r="W135" s="158"/>
      <c r="X135" s="158"/>
      <c r="Y135" s="158"/>
      <c r="Z135" s="158"/>
      <c r="AA135" s="162"/>
      <c r="AT135" s="163" t="s">
        <v>173</v>
      </c>
      <c r="AU135" s="163" t="s">
        <v>86</v>
      </c>
      <c r="AV135" s="11" t="s">
        <v>82</v>
      </c>
      <c r="AW135" s="11" t="s">
        <v>32</v>
      </c>
      <c r="AX135" s="11" t="s">
        <v>75</v>
      </c>
      <c r="AY135" s="163" t="s">
        <v>166</v>
      </c>
    </row>
    <row r="136" spans="2:65" s="10" customFormat="1" ht="16.5" customHeight="1">
      <c r="B136" s="149"/>
      <c r="C136" s="150"/>
      <c r="D136" s="150"/>
      <c r="E136" s="151" t="s">
        <v>5</v>
      </c>
      <c r="F136" s="262" t="s">
        <v>1190</v>
      </c>
      <c r="G136" s="263"/>
      <c r="H136" s="263"/>
      <c r="I136" s="263"/>
      <c r="J136" s="150"/>
      <c r="K136" s="152">
        <v>139.5</v>
      </c>
      <c r="L136" s="150"/>
      <c r="M136" s="150"/>
      <c r="N136" s="150"/>
      <c r="O136" s="150"/>
      <c r="P136" s="150"/>
      <c r="Q136" s="150"/>
      <c r="R136" s="153"/>
      <c r="T136" s="154"/>
      <c r="U136" s="150"/>
      <c r="V136" s="150"/>
      <c r="W136" s="150"/>
      <c r="X136" s="150"/>
      <c r="Y136" s="150"/>
      <c r="Z136" s="150"/>
      <c r="AA136" s="155"/>
      <c r="AT136" s="156" t="s">
        <v>173</v>
      </c>
      <c r="AU136" s="156" t="s">
        <v>86</v>
      </c>
      <c r="AV136" s="10" t="s">
        <v>86</v>
      </c>
      <c r="AW136" s="10" t="s">
        <v>32</v>
      </c>
      <c r="AX136" s="10" t="s">
        <v>75</v>
      </c>
      <c r="AY136" s="156" t="s">
        <v>166</v>
      </c>
    </row>
    <row r="137" spans="2:65" s="12" customFormat="1" ht="16.5" customHeight="1">
      <c r="B137" s="168"/>
      <c r="C137" s="169"/>
      <c r="D137" s="169"/>
      <c r="E137" s="170" t="s">
        <v>5</v>
      </c>
      <c r="F137" s="268" t="s">
        <v>294</v>
      </c>
      <c r="G137" s="269"/>
      <c r="H137" s="269"/>
      <c r="I137" s="269"/>
      <c r="J137" s="169"/>
      <c r="K137" s="171">
        <v>326</v>
      </c>
      <c r="L137" s="169"/>
      <c r="M137" s="169"/>
      <c r="N137" s="169"/>
      <c r="O137" s="169"/>
      <c r="P137" s="169"/>
      <c r="Q137" s="169"/>
      <c r="R137" s="172"/>
      <c r="T137" s="173"/>
      <c r="U137" s="169"/>
      <c r="V137" s="169"/>
      <c r="W137" s="169"/>
      <c r="X137" s="169"/>
      <c r="Y137" s="169"/>
      <c r="Z137" s="169"/>
      <c r="AA137" s="174"/>
      <c r="AT137" s="175" t="s">
        <v>173</v>
      </c>
      <c r="AU137" s="175" t="s">
        <v>86</v>
      </c>
      <c r="AV137" s="12" t="s">
        <v>92</v>
      </c>
      <c r="AW137" s="12" t="s">
        <v>32</v>
      </c>
      <c r="AX137" s="12" t="s">
        <v>82</v>
      </c>
      <c r="AY137" s="175" t="s">
        <v>166</v>
      </c>
    </row>
    <row r="138" spans="2:65" s="1" customFormat="1" ht="25.5" customHeight="1">
      <c r="B138" s="139"/>
      <c r="C138" s="140" t="s">
        <v>92</v>
      </c>
      <c r="D138" s="140" t="s">
        <v>167</v>
      </c>
      <c r="E138" s="141" t="s">
        <v>295</v>
      </c>
      <c r="F138" s="231" t="s">
        <v>296</v>
      </c>
      <c r="G138" s="231"/>
      <c r="H138" s="231"/>
      <c r="I138" s="231"/>
      <c r="J138" s="142" t="s">
        <v>270</v>
      </c>
      <c r="K138" s="143">
        <v>726.6</v>
      </c>
      <c r="L138" s="232">
        <v>0</v>
      </c>
      <c r="M138" s="232"/>
      <c r="N138" s="232">
        <f>ROUND(L138*K138,2)</f>
        <v>0</v>
      </c>
      <c r="O138" s="232"/>
      <c r="P138" s="232"/>
      <c r="Q138" s="232"/>
      <c r="R138" s="144"/>
      <c r="T138" s="145" t="s">
        <v>5</v>
      </c>
      <c r="U138" s="43" t="s">
        <v>40</v>
      </c>
      <c r="V138" s="146">
        <v>0.14399999999999999</v>
      </c>
      <c r="W138" s="146">
        <f>V138*K138</f>
        <v>104.63039999999999</v>
      </c>
      <c r="X138" s="146">
        <v>0</v>
      </c>
      <c r="Y138" s="146">
        <f>X138*K138</f>
        <v>0</v>
      </c>
      <c r="Z138" s="146">
        <v>0.57999999999999996</v>
      </c>
      <c r="AA138" s="147">
        <f>Z138*K138</f>
        <v>421.428</v>
      </c>
      <c r="AR138" s="21" t="s">
        <v>92</v>
      </c>
      <c r="AT138" s="21" t="s">
        <v>167</v>
      </c>
      <c r="AU138" s="21" t="s">
        <v>86</v>
      </c>
      <c r="AY138" s="21" t="s">
        <v>166</v>
      </c>
      <c r="BE138" s="148">
        <f>IF(U138="základní",N138,0)</f>
        <v>0</v>
      </c>
      <c r="BF138" s="148">
        <f>IF(U138="snížená",N138,0)</f>
        <v>0</v>
      </c>
      <c r="BG138" s="148">
        <f>IF(U138="zákl. přenesená",N138,0)</f>
        <v>0</v>
      </c>
      <c r="BH138" s="148">
        <f>IF(U138="sníž. přenesená",N138,0)</f>
        <v>0</v>
      </c>
      <c r="BI138" s="148">
        <f>IF(U138="nulová",N138,0)</f>
        <v>0</v>
      </c>
      <c r="BJ138" s="21" t="s">
        <v>82</v>
      </c>
      <c r="BK138" s="148">
        <f>ROUND(L138*K138,2)</f>
        <v>0</v>
      </c>
      <c r="BL138" s="21" t="s">
        <v>92</v>
      </c>
      <c r="BM138" s="21" t="s">
        <v>297</v>
      </c>
    </row>
    <row r="139" spans="2:65" s="11" customFormat="1" ht="16.5" customHeight="1">
      <c r="B139" s="157"/>
      <c r="C139" s="158"/>
      <c r="D139" s="158"/>
      <c r="E139" s="159" t="s">
        <v>5</v>
      </c>
      <c r="F139" s="264" t="s">
        <v>275</v>
      </c>
      <c r="G139" s="265"/>
      <c r="H139" s="265"/>
      <c r="I139" s="265"/>
      <c r="J139" s="158"/>
      <c r="K139" s="159" t="s">
        <v>5</v>
      </c>
      <c r="L139" s="158"/>
      <c r="M139" s="158"/>
      <c r="N139" s="158"/>
      <c r="O139" s="158"/>
      <c r="P139" s="158"/>
      <c r="Q139" s="158"/>
      <c r="R139" s="160"/>
      <c r="T139" s="161"/>
      <c r="U139" s="158"/>
      <c r="V139" s="158"/>
      <c r="W139" s="158"/>
      <c r="X139" s="158"/>
      <c r="Y139" s="158"/>
      <c r="Z139" s="158"/>
      <c r="AA139" s="162"/>
      <c r="AT139" s="163" t="s">
        <v>173</v>
      </c>
      <c r="AU139" s="163" t="s">
        <v>86</v>
      </c>
      <c r="AV139" s="11" t="s">
        <v>82</v>
      </c>
      <c r="AW139" s="11" t="s">
        <v>32</v>
      </c>
      <c r="AX139" s="11" t="s">
        <v>75</v>
      </c>
      <c r="AY139" s="163" t="s">
        <v>166</v>
      </c>
    </row>
    <row r="140" spans="2:65" s="11" customFormat="1" ht="16.5" customHeight="1">
      <c r="B140" s="157"/>
      <c r="C140" s="158"/>
      <c r="D140" s="158"/>
      <c r="E140" s="159" t="s">
        <v>5</v>
      </c>
      <c r="F140" s="229" t="s">
        <v>276</v>
      </c>
      <c r="G140" s="230"/>
      <c r="H140" s="230"/>
      <c r="I140" s="230"/>
      <c r="J140" s="158"/>
      <c r="K140" s="159" t="s">
        <v>5</v>
      </c>
      <c r="L140" s="158"/>
      <c r="M140" s="158"/>
      <c r="N140" s="158"/>
      <c r="O140" s="158"/>
      <c r="P140" s="158"/>
      <c r="Q140" s="158"/>
      <c r="R140" s="160"/>
      <c r="T140" s="161"/>
      <c r="U140" s="158"/>
      <c r="V140" s="158"/>
      <c r="W140" s="158"/>
      <c r="X140" s="158"/>
      <c r="Y140" s="158"/>
      <c r="Z140" s="158"/>
      <c r="AA140" s="162"/>
      <c r="AT140" s="163" t="s">
        <v>173</v>
      </c>
      <c r="AU140" s="163" t="s">
        <v>86</v>
      </c>
      <c r="AV140" s="11" t="s">
        <v>82</v>
      </c>
      <c r="AW140" s="11" t="s">
        <v>32</v>
      </c>
      <c r="AX140" s="11" t="s">
        <v>75</v>
      </c>
      <c r="AY140" s="163" t="s">
        <v>166</v>
      </c>
    </row>
    <row r="141" spans="2:65" s="11" customFormat="1" ht="16.5" customHeight="1">
      <c r="B141" s="157"/>
      <c r="C141" s="158"/>
      <c r="D141" s="158"/>
      <c r="E141" s="159" t="s">
        <v>5</v>
      </c>
      <c r="F141" s="229" t="s">
        <v>277</v>
      </c>
      <c r="G141" s="230"/>
      <c r="H141" s="230"/>
      <c r="I141" s="230"/>
      <c r="J141" s="158"/>
      <c r="K141" s="159" t="s">
        <v>5</v>
      </c>
      <c r="L141" s="158"/>
      <c r="M141" s="158"/>
      <c r="N141" s="158"/>
      <c r="O141" s="158"/>
      <c r="P141" s="158"/>
      <c r="Q141" s="158"/>
      <c r="R141" s="160"/>
      <c r="T141" s="161"/>
      <c r="U141" s="158"/>
      <c r="V141" s="158"/>
      <c r="W141" s="158"/>
      <c r="X141" s="158"/>
      <c r="Y141" s="158"/>
      <c r="Z141" s="158"/>
      <c r="AA141" s="162"/>
      <c r="AT141" s="163" t="s">
        <v>173</v>
      </c>
      <c r="AU141" s="163" t="s">
        <v>86</v>
      </c>
      <c r="AV141" s="11" t="s">
        <v>82</v>
      </c>
      <c r="AW141" s="11" t="s">
        <v>32</v>
      </c>
      <c r="AX141" s="11" t="s">
        <v>75</v>
      </c>
      <c r="AY141" s="163" t="s">
        <v>166</v>
      </c>
    </row>
    <row r="142" spans="2:65" s="11" customFormat="1" ht="16.5" customHeight="1">
      <c r="B142" s="157"/>
      <c r="C142" s="158"/>
      <c r="D142" s="158"/>
      <c r="E142" s="159" t="s">
        <v>5</v>
      </c>
      <c r="F142" s="229" t="s">
        <v>298</v>
      </c>
      <c r="G142" s="230"/>
      <c r="H142" s="230"/>
      <c r="I142" s="230"/>
      <c r="J142" s="158"/>
      <c r="K142" s="159" t="s">
        <v>5</v>
      </c>
      <c r="L142" s="158"/>
      <c r="M142" s="158"/>
      <c r="N142" s="158"/>
      <c r="O142" s="158"/>
      <c r="P142" s="158"/>
      <c r="Q142" s="158"/>
      <c r="R142" s="160"/>
      <c r="T142" s="161"/>
      <c r="U142" s="158"/>
      <c r="V142" s="158"/>
      <c r="W142" s="158"/>
      <c r="X142" s="158"/>
      <c r="Y142" s="158"/>
      <c r="Z142" s="158"/>
      <c r="AA142" s="162"/>
      <c r="AT142" s="163" t="s">
        <v>173</v>
      </c>
      <c r="AU142" s="163" t="s">
        <v>86</v>
      </c>
      <c r="AV142" s="11" t="s">
        <v>82</v>
      </c>
      <c r="AW142" s="11" t="s">
        <v>32</v>
      </c>
      <c r="AX142" s="11" t="s">
        <v>75</v>
      </c>
      <c r="AY142" s="163" t="s">
        <v>166</v>
      </c>
    </row>
    <row r="143" spans="2:65" s="10" customFormat="1" ht="16.5" customHeight="1">
      <c r="B143" s="149"/>
      <c r="C143" s="150"/>
      <c r="D143" s="150"/>
      <c r="E143" s="151" t="s">
        <v>5</v>
      </c>
      <c r="F143" s="262" t="s">
        <v>1191</v>
      </c>
      <c r="G143" s="263"/>
      <c r="H143" s="263"/>
      <c r="I143" s="263"/>
      <c r="J143" s="150"/>
      <c r="K143" s="152">
        <v>721.5</v>
      </c>
      <c r="L143" s="150"/>
      <c r="M143" s="150"/>
      <c r="N143" s="150"/>
      <c r="O143" s="150"/>
      <c r="P143" s="150"/>
      <c r="Q143" s="150"/>
      <c r="R143" s="153"/>
      <c r="T143" s="154"/>
      <c r="U143" s="150"/>
      <c r="V143" s="150"/>
      <c r="W143" s="150"/>
      <c r="X143" s="150"/>
      <c r="Y143" s="150"/>
      <c r="Z143" s="150"/>
      <c r="AA143" s="155"/>
      <c r="AT143" s="156" t="s">
        <v>173</v>
      </c>
      <c r="AU143" s="156" t="s">
        <v>86</v>
      </c>
      <c r="AV143" s="10" t="s">
        <v>86</v>
      </c>
      <c r="AW143" s="10" t="s">
        <v>32</v>
      </c>
      <c r="AX143" s="10" t="s">
        <v>75</v>
      </c>
      <c r="AY143" s="156" t="s">
        <v>166</v>
      </c>
    </row>
    <row r="144" spans="2:65" s="11" customFormat="1" ht="16.5" customHeight="1">
      <c r="B144" s="157"/>
      <c r="C144" s="158"/>
      <c r="D144" s="158"/>
      <c r="E144" s="159" t="s">
        <v>5</v>
      </c>
      <c r="F144" s="229" t="s">
        <v>283</v>
      </c>
      <c r="G144" s="230"/>
      <c r="H144" s="230"/>
      <c r="I144" s="230"/>
      <c r="J144" s="158"/>
      <c r="K144" s="159" t="s">
        <v>5</v>
      </c>
      <c r="L144" s="158"/>
      <c r="M144" s="158"/>
      <c r="N144" s="158"/>
      <c r="O144" s="158"/>
      <c r="P144" s="158"/>
      <c r="Q144" s="158"/>
      <c r="R144" s="160"/>
      <c r="T144" s="161"/>
      <c r="U144" s="158"/>
      <c r="V144" s="158"/>
      <c r="W144" s="158"/>
      <c r="X144" s="158"/>
      <c r="Y144" s="158"/>
      <c r="Z144" s="158"/>
      <c r="AA144" s="162"/>
      <c r="AT144" s="163" t="s">
        <v>173</v>
      </c>
      <c r="AU144" s="163" t="s">
        <v>86</v>
      </c>
      <c r="AV144" s="11" t="s">
        <v>82</v>
      </c>
      <c r="AW144" s="11" t="s">
        <v>32</v>
      </c>
      <c r="AX144" s="11" t="s">
        <v>75</v>
      </c>
      <c r="AY144" s="163" t="s">
        <v>166</v>
      </c>
    </row>
    <row r="145" spans="2:65" s="10" customFormat="1" ht="16.5" customHeight="1">
      <c r="B145" s="149"/>
      <c r="C145" s="150"/>
      <c r="D145" s="150"/>
      <c r="E145" s="151" t="s">
        <v>5</v>
      </c>
      <c r="F145" s="262" t="s">
        <v>1187</v>
      </c>
      <c r="G145" s="263"/>
      <c r="H145" s="263"/>
      <c r="I145" s="263"/>
      <c r="J145" s="150"/>
      <c r="K145" s="152">
        <v>5.0999999999999996</v>
      </c>
      <c r="L145" s="150"/>
      <c r="M145" s="150"/>
      <c r="N145" s="150"/>
      <c r="O145" s="150"/>
      <c r="P145" s="150"/>
      <c r="Q145" s="150"/>
      <c r="R145" s="153"/>
      <c r="T145" s="154"/>
      <c r="U145" s="150"/>
      <c r="V145" s="150"/>
      <c r="W145" s="150"/>
      <c r="X145" s="150"/>
      <c r="Y145" s="150"/>
      <c r="Z145" s="150"/>
      <c r="AA145" s="155"/>
      <c r="AT145" s="156" t="s">
        <v>173</v>
      </c>
      <c r="AU145" s="156" t="s">
        <v>86</v>
      </c>
      <c r="AV145" s="10" t="s">
        <v>86</v>
      </c>
      <c r="AW145" s="10" t="s">
        <v>32</v>
      </c>
      <c r="AX145" s="10" t="s">
        <v>75</v>
      </c>
      <c r="AY145" s="156" t="s">
        <v>166</v>
      </c>
    </row>
    <row r="146" spans="2:65" s="12" customFormat="1" ht="16.5" customHeight="1">
      <c r="B146" s="168"/>
      <c r="C146" s="169"/>
      <c r="D146" s="169"/>
      <c r="E146" s="170" t="s">
        <v>5</v>
      </c>
      <c r="F146" s="268" t="s">
        <v>294</v>
      </c>
      <c r="G146" s="269"/>
      <c r="H146" s="269"/>
      <c r="I146" s="269"/>
      <c r="J146" s="169"/>
      <c r="K146" s="171">
        <v>726.6</v>
      </c>
      <c r="L146" s="169"/>
      <c r="M146" s="169"/>
      <c r="N146" s="169"/>
      <c r="O146" s="169"/>
      <c r="P146" s="169"/>
      <c r="Q146" s="169"/>
      <c r="R146" s="172"/>
      <c r="T146" s="173"/>
      <c r="U146" s="169"/>
      <c r="V146" s="169"/>
      <c r="W146" s="169"/>
      <c r="X146" s="169"/>
      <c r="Y146" s="169"/>
      <c r="Z146" s="169"/>
      <c r="AA146" s="174"/>
      <c r="AT146" s="175" t="s">
        <v>173</v>
      </c>
      <c r="AU146" s="175" t="s">
        <v>86</v>
      </c>
      <c r="AV146" s="12" t="s">
        <v>92</v>
      </c>
      <c r="AW146" s="12" t="s">
        <v>32</v>
      </c>
      <c r="AX146" s="12" t="s">
        <v>82</v>
      </c>
      <c r="AY146" s="175" t="s">
        <v>166</v>
      </c>
    </row>
    <row r="147" spans="2:65" s="1" customFormat="1" ht="38.25" customHeight="1">
      <c r="B147" s="139"/>
      <c r="C147" s="140" t="s">
        <v>95</v>
      </c>
      <c r="D147" s="140" t="s">
        <v>167</v>
      </c>
      <c r="E147" s="141" t="s">
        <v>300</v>
      </c>
      <c r="F147" s="231" t="s">
        <v>301</v>
      </c>
      <c r="G147" s="231"/>
      <c r="H147" s="231"/>
      <c r="I147" s="231"/>
      <c r="J147" s="142" t="s">
        <v>270</v>
      </c>
      <c r="K147" s="143">
        <v>7.5</v>
      </c>
      <c r="L147" s="232">
        <v>0</v>
      </c>
      <c r="M147" s="232"/>
      <c r="N147" s="232">
        <f>ROUND(L147*K147,2)</f>
        <v>0</v>
      </c>
      <c r="O147" s="232"/>
      <c r="P147" s="232"/>
      <c r="Q147" s="232"/>
      <c r="R147" s="144"/>
      <c r="T147" s="145" t="s">
        <v>5</v>
      </c>
      <c r="U147" s="43" t="s">
        <v>40</v>
      </c>
      <c r="V147" s="146">
        <v>7.5999999999999998E-2</v>
      </c>
      <c r="W147" s="146">
        <f>V147*K147</f>
        <v>0.56999999999999995</v>
      </c>
      <c r="X147" s="146">
        <v>4.0000000000000003E-5</v>
      </c>
      <c r="Y147" s="146">
        <f>X147*K147</f>
        <v>3.0000000000000003E-4</v>
      </c>
      <c r="Z147" s="146">
        <v>0.128</v>
      </c>
      <c r="AA147" s="147">
        <f>Z147*K147</f>
        <v>0.96</v>
      </c>
      <c r="AR147" s="21" t="s">
        <v>92</v>
      </c>
      <c r="AT147" s="21" t="s">
        <v>167</v>
      </c>
      <c r="AU147" s="21" t="s">
        <v>86</v>
      </c>
      <c r="AY147" s="21" t="s">
        <v>166</v>
      </c>
      <c r="BE147" s="148">
        <f>IF(U147="základní",N147,0)</f>
        <v>0</v>
      </c>
      <c r="BF147" s="148">
        <f>IF(U147="snížená",N147,0)</f>
        <v>0</v>
      </c>
      <c r="BG147" s="148">
        <f>IF(U147="zákl. přenesená",N147,0)</f>
        <v>0</v>
      </c>
      <c r="BH147" s="148">
        <f>IF(U147="sníž. přenesená",N147,0)</f>
        <v>0</v>
      </c>
      <c r="BI147" s="148">
        <f>IF(U147="nulová",N147,0)</f>
        <v>0</v>
      </c>
      <c r="BJ147" s="21" t="s">
        <v>82</v>
      </c>
      <c r="BK147" s="148">
        <f>ROUND(L147*K147,2)</f>
        <v>0</v>
      </c>
      <c r="BL147" s="21" t="s">
        <v>92</v>
      </c>
      <c r="BM147" s="21" t="s">
        <v>302</v>
      </c>
    </row>
    <row r="148" spans="2:65" s="11" customFormat="1" ht="16.5" customHeight="1">
      <c r="B148" s="157"/>
      <c r="C148" s="158"/>
      <c r="D148" s="158"/>
      <c r="E148" s="159" t="s">
        <v>5</v>
      </c>
      <c r="F148" s="264" t="s">
        <v>275</v>
      </c>
      <c r="G148" s="265"/>
      <c r="H148" s="265"/>
      <c r="I148" s="265"/>
      <c r="J148" s="158"/>
      <c r="K148" s="159" t="s">
        <v>5</v>
      </c>
      <c r="L148" s="158"/>
      <c r="M148" s="158"/>
      <c r="N148" s="158"/>
      <c r="O148" s="158"/>
      <c r="P148" s="158"/>
      <c r="Q148" s="158"/>
      <c r="R148" s="160"/>
      <c r="T148" s="161"/>
      <c r="U148" s="158"/>
      <c r="V148" s="158"/>
      <c r="W148" s="158"/>
      <c r="X148" s="158"/>
      <c r="Y148" s="158"/>
      <c r="Z148" s="158"/>
      <c r="AA148" s="162"/>
      <c r="AT148" s="163" t="s">
        <v>173</v>
      </c>
      <c r="AU148" s="163" t="s">
        <v>86</v>
      </c>
      <c r="AV148" s="11" t="s">
        <v>82</v>
      </c>
      <c r="AW148" s="11" t="s">
        <v>32</v>
      </c>
      <c r="AX148" s="11" t="s">
        <v>75</v>
      </c>
      <c r="AY148" s="163" t="s">
        <v>166</v>
      </c>
    </row>
    <row r="149" spans="2:65" s="11" customFormat="1" ht="16.5" customHeight="1">
      <c r="B149" s="157"/>
      <c r="C149" s="158"/>
      <c r="D149" s="158"/>
      <c r="E149" s="159" t="s">
        <v>5</v>
      </c>
      <c r="F149" s="229" t="s">
        <v>276</v>
      </c>
      <c r="G149" s="230"/>
      <c r="H149" s="230"/>
      <c r="I149" s="230"/>
      <c r="J149" s="158"/>
      <c r="K149" s="159" t="s">
        <v>5</v>
      </c>
      <c r="L149" s="158"/>
      <c r="M149" s="158"/>
      <c r="N149" s="158"/>
      <c r="O149" s="158"/>
      <c r="P149" s="158"/>
      <c r="Q149" s="158"/>
      <c r="R149" s="160"/>
      <c r="T149" s="161"/>
      <c r="U149" s="158"/>
      <c r="V149" s="158"/>
      <c r="W149" s="158"/>
      <c r="X149" s="158"/>
      <c r="Y149" s="158"/>
      <c r="Z149" s="158"/>
      <c r="AA149" s="162"/>
      <c r="AT149" s="163" t="s">
        <v>173</v>
      </c>
      <c r="AU149" s="163" t="s">
        <v>86</v>
      </c>
      <c r="AV149" s="11" t="s">
        <v>82</v>
      </c>
      <c r="AW149" s="11" t="s">
        <v>32</v>
      </c>
      <c r="AX149" s="11" t="s">
        <v>75</v>
      </c>
      <c r="AY149" s="163" t="s">
        <v>166</v>
      </c>
    </row>
    <row r="150" spans="2:65" s="11" customFormat="1" ht="16.5" customHeight="1">
      <c r="B150" s="157"/>
      <c r="C150" s="158"/>
      <c r="D150" s="158"/>
      <c r="E150" s="159" t="s">
        <v>5</v>
      </c>
      <c r="F150" s="229" t="s">
        <v>277</v>
      </c>
      <c r="G150" s="230"/>
      <c r="H150" s="230"/>
      <c r="I150" s="230"/>
      <c r="J150" s="158"/>
      <c r="K150" s="159" t="s">
        <v>5</v>
      </c>
      <c r="L150" s="158"/>
      <c r="M150" s="158"/>
      <c r="N150" s="158"/>
      <c r="O150" s="158"/>
      <c r="P150" s="158"/>
      <c r="Q150" s="158"/>
      <c r="R150" s="160"/>
      <c r="T150" s="161"/>
      <c r="U150" s="158"/>
      <c r="V150" s="158"/>
      <c r="W150" s="158"/>
      <c r="X150" s="158"/>
      <c r="Y150" s="158"/>
      <c r="Z150" s="158"/>
      <c r="AA150" s="162"/>
      <c r="AT150" s="163" t="s">
        <v>173</v>
      </c>
      <c r="AU150" s="163" t="s">
        <v>86</v>
      </c>
      <c r="AV150" s="11" t="s">
        <v>82</v>
      </c>
      <c r="AW150" s="11" t="s">
        <v>32</v>
      </c>
      <c r="AX150" s="11" t="s">
        <v>75</v>
      </c>
      <c r="AY150" s="163" t="s">
        <v>166</v>
      </c>
    </row>
    <row r="151" spans="2:65" s="10" customFormat="1" ht="16.5" customHeight="1">
      <c r="B151" s="149"/>
      <c r="C151" s="150"/>
      <c r="D151" s="150"/>
      <c r="E151" s="151" t="s">
        <v>5</v>
      </c>
      <c r="F151" s="262" t="s">
        <v>1192</v>
      </c>
      <c r="G151" s="263"/>
      <c r="H151" s="263"/>
      <c r="I151" s="263"/>
      <c r="J151" s="150"/>
      <c r="K151" s="152">
        <v>7.5</v>
      </c>
      <c r="L151" s="150"/>
      <c r="M151" s="150"/>
      <c r="N151" s="150"/>
      <c r="O151" s="150"/>
      <c r="P151" s="150"/>
      <c r="Q151" s="150"/>
      <c r="R151" s="153"/>
      <c r="T151" s="154"/>
      <c r="U151" s="150"/>
      <c r="V151" s="150"/>
      <c r="W151" s="150"/>
      <c r="X151" s="150"/>
      <c r="Y151" s="150"/>
      <c r="Z151" s="150"/>
      <c r="AA151" s="155"/>
      <c r="AT151" s="156" t="s">
        <v>173</v>
      </c>
      <c r="AU151" s="156" t="s">
        <v>86</v>
      </c>
      <c r="AV151" s="10" t="s">
        <v>86</v>
      </c>
      <c r="AW151" s="10" t="s">
        <v>32</v>
      </c>
      <c r="AX151" s="10" t="s">
        <v>82</v>
      </c>
      <c r="AY151" s="156" t="s">
        <v>166</v>
      </c>
    </row>
    <row r="152" spans="2:65" s="1" customFormat="1" ht="38.25" customHeight="1">
      <c r="B152" s="139"/>
      <c r="C152" s="140" t="s">
        <v>98</v>
      </c>
      <c r="D152" s="140" t="s">
        <v>167</v>
      </c>
      <c r="E152" s="141" t="s">
        <v>1034</v>
      </c>
      <c r="F152" s="231" t="s">
        <v>1035</v>
      </c>
      <c r="G152" s="231"/>
      <c r="H152" s="231"/>
      <c r="I152" s="231"/>
      <c r="J152" s="142" t="s">
        <v>270</v>
      </c>
      <c r="K152" s="143">
        <v>721.5</v>
      </c>
      <c r="L152" s="232">
        <v>0</v>
      </c>
      <c r="M152" s="232"/>
      <c r="N152" s="232">
        <f>ROUND(L152*K152,2)</f>
        <v>0</v>
      </c>
      <c r="O152" s="232"/>
      <c r="P152" s="232"/>
      <c r="Q152" s="232"/>
      <c r="R152" s="144"/>
      <c r="T152" s="145" t="s">
        <v>5</v>
      </c>
      <c r="U152" s="43" t="s">
        <v>40</v>
      </c>
      <c r="V152" s="146">
        <v>2.8000000000000001E-2</v>
      </c>
      <c r="W152" s="146">
        <f>V152*K152</f>
        <v>20.202000000000002</v>
      </c>
      <c r="X152" s="146">
        <v>1.2E-4</v>
      </c>
      <c r="Y152" s="146">
        <f>X152*K152</f>
        <v>8.6580000000000004E-2</v>
      </c>
      <c r="Z152" s="146">
        <v>0.25600000000000001</v>
      </c>
      <c r="AA152" s="147">
        <f>Z152*K152</f>
        <v>184.70400000000001</v>
      </c>
      <c r="AR152" s="21" t="s">
        <v>92</v>
      </c>
      <c r="AT152" s="21" t="s">
        <v>167</v>
      </c>
      <c r="AU152" s="21" t="s">
        <v>86</v>
      </c>
      <c r="AY152" s="21" t="s">
        <v>166</v>
      </c>
      <c r="BE152" s="148">
        <f>IF(U152="základní",N152,0)</f>
        <v>0</v>
      </c>
      <c r="BF152" s="148">
        <f>IF(U152="snížená",N152,0)</f>
        <v>0</v>
      </c>
      <c r="BG152" s="148">
        <f>IF(U152="zákl. přenesená",N152,0)</f>
        <v>0</v>
      </c>
      <c r="BH152" s="148">
        <f>IF(U152="sníž. přenesená",N152,0)</f>
        <v>0</v>
      </c>
      <c r="BI152" s="148">
        <f>IF(U152="nulová",N152,0)</f>
        <v>0</v>
      </c>
      <c r="BJ152" s="21" t="s">
        <v>82</v>
      </c>
      <c r="BK152" s="148">
        <f>ROUND(L152*K152,2)</f>
        <v>0</v>
      </c>
      <c r="BL152" s="21" t="s">
        <v>92</v>
      </c>
      <c r="BM152" s="21" t="s">
        <v>1193</v>
      </c>
    </row>
    <row r="153" spans="2:65" s="11" customFormat="1" ht="16.5" customHeight="1">
      <c r="B153" s="157"/>
      <c r="C153" s="158"/>
      <c r="D153" s="158"/>
      <c r="E153" s="159" t="s">
        <v>5</v>
      </c>
      <c r="F153" s="264" t="s">
        <v>275</v>
      </c>
      <c r="G153" s="265"/>
      <c r="H153" s="265"/>
      <c r="I153" s="265"/>
      <c r="J153" s="158"/>
      <c r="K153" s="159" t="s">
        <v>5</v>
      </c>
      <c r="L153" s="158"/>
      <c r="M153" s="158"/>
      <c r="N153" s="158"/>
      <c r="O153" s="158"/>
      <c r="P153" s="158"/>
      <c r="Q153" s="158"/>
      <c r="R153" s="160"/>
      <c r="T153" s="161"/>
      <c r="U153" s="158"/>
      <c r="V153" s="158"/>
      <c r="W153" s="158"/>
      <c r="X153" s="158"/>
      <c r="Y153" s="158"/>
      <c r="Z153" s="158"/>
      <c r="AA153" s="162"/>
      <c r="AT153" s="163" t="s">
        <v>173</v>
      </c>
      <c r="AU153" s="163" t="s">
        <v>86</v>
      </c>
      <c r="AV153" s="11" t="s">
        <v>82</v>
      </c>
      <c r="AW153" s="11" t="s">
        <v>32</v>
      </c>
      <c r="AX153" s="11" t="s">
        <v>75</v>
      </c>
      <c r="AY153" s="163" t="s">
        <v>166</v>
      </c>
    </row>
    <row r="154" spans="2:65" s="11" customFormat="1" ht="16.5" customHeight="1">
      <c r="B154" s="157"/>
      <c r="C154" s="158"/>
      <c r="D154" s="158"/>
      <c r="E154" s="159" t="s">
        <v>5</v>
      </c>
      <c r="F154" s="229" t="s">
        <v>276</v>
      </c>
      <c r="G154" s="230"/>
      <c r="H154" s="230"/>
      <c r="I154" s="230"/>
      <c r="J154" s="158"/>
      <c r="K154" s="159" t="s">
        <v>5</v>
      </c>
      <c r="L154" s="158"/>
      <c r="M154" s="158"/>
      <c r="N154" s="158"/>
      <c r="O154" s="158"/>
      <c r="P154" s="158"/>
      <c r="Q154" s="158"/>
      <c r="R154" s="160"/>
      <c r="T154" s="161"/>
      <c r="U154" s="158"/>
      <c r="V154" s="158"/>
      <c r="W154" s="158"/>
      <c r="X154" s="158"/>
      <c r="Y154" s="158"/>
      <c r="Z154" s="158"/>
      <c r="AA154" s="162"/>
      <c r="AT154" s="163" t="s">
        <v>173</v>
      </c>
      <c r="AU154" s="163" t="s">
        <v>86</v>
      </c>
      <c r="AV154" s="11" t="s">
        <v>82</v>
      </c>
      <c r="AW154" s="11" t="s">
        <v>32</v>
      </c>
      <c r="AX154" s="11" t="s">
        <v>75</v>
      </c>
      <c r="AY154" s="163" t="s">
        <v>166</v>
      </c>
    </row>
    <row r="155" spans="2:65" s="11" customFormat="1" ht="16.5" customHeight="1">
      <c r="B155" s="157"/>
      <c r="C155" s="158"/>
      <c r="D155" s="158"/>
      <c r="E155" s="159" t="s">
        <v>5</v>
      </c>
      <c r="F155" s="229" t="s">
        <v>277</v>
      </c>
      <c r="G155" s="230"/>
      <c r="H155" s="230"/>
      <c r="I155" s="230"/>
      <c r="J155" s="158"/>
      <c r="K155" s="159" t="s">
        <v>5</v>
      </c>
      <c r="L155" s="158"/>
      <c r="M155" s="158"/>
      <c r="N155" s="158"/>
      <c r="O155" s="158"/>
      <c r="P155" s="158"/>
      <c r="Q155" s="158"/>
      <c r="R155" s="160"/>
      <c r="T155" s="161"/>
      <c r="U155" s="158"/>
      <c r="V155" s="158"/>
      <c r="W155" s="158"/>
      <c r="X155" s="158"/>
      <c r="Y155" s="158"/>
      <c r="Z155" s="158"/>
      <c r="AA155" s="162"/>
      <c r="AT155" s="163" t="s">
        <v>173</v>
      </c>
      <c r="AU155" s="163" t="s">
        <v>86</v>
      </c>
      <c r="AV155" s="11" t="s">
        <v>82</v>
      </c>
      <c r="AW155" s="11" t="s">
        <v>32</v>
      </c>
      <c r="AX155" s="11" t="s">
        <v>75</v>
      </c>
      <c r="AY155" s="163" t="s">
        <v>166</v>
      </c>
    </row>
    <row r="156" spans="2:65" s="10" customFormat="1" ht="16.5" customHeight="1">
      <c r="B156" s="149"/>
      <c r="C156" s="150"/>
      <c r="D156" s="150"/>
      <c r="E156" s="151" t="s">
        <v>5</v>
      </c>
      <c r="F156" s="262" t="s">
        <v>1191</v>
      </c>
      <c r="G156" s="263"/>
      <c r="H156" s="263"/>
      <c r="I156" s="263"/>
      <c r="J156" s="150"/>
      <c r="K156" s="152">
        <v>721.5</v>
      </c>
      <c r="L156" s="150"/>
      <c r="M156" s="150"/>
      <c r="N156" s="150"/>
      <c r="O156" s="150"/>
      <c r="P156" s="150"/>
      <c r="Q156" s="150"/>
      <c r="R156" s="153"/>
      <c r="T156" s="154"/>
      <c r="U156" s="150"/>
      <c r="V156" s="150"/>
      <c r="W156" s="150"/>
      <c r="X156" s="150"/>
      <c r="Y156" s="150"/>
      <c r="Z156" s="150"/>
      <c r="AA156" s="155"/>
      <c r="AT156" s="156" t="s">
        <v>173</v>
      </c>
      <c r="AU156" s="156" t="s">
        <v>86</v>
      </c>
      <c r="AV156" s="10" t="s">
        <v>86</v>
      </c>
      <c r="AW156" s="10" t="s">
        <v>32</v>
      </c>
      <c r="AX156" s="10" t="s">
        <v>82</v>
      </c>
      <c r="AY156" s="156" t="s">
        <v>166</v>
      </c>
    </row>
    <row r="157" spans="2:65" s="1" customFormat="1" ht="16.5" customHeight="1">
      <c r="B157" s="139"/>
      <c r="C157" s="140" t="s">
        <v>101</v>
      </c>
      <c r="D157" s="140" t="s">
        <v>167</v>
      </c>
      <c r="E157" s="141" t="s">
        <v>307</v>
      </c>
      <c r="F157" s="231" t="s">
        <v>308</v>
      </c>
      <c r="G157" s="231"/>
      <c r="H157" s="231"/>
      <c r="I157" s="231"/>
      <c r="J157" s="142" t="s">
        <v>309</v>
      </c>
      <c r="K157" s="143">
        <v>265</v>
      </c>
      <c r="L157" s="232">
        <v>0</v>
      </c>
      <c r="M157" s="232"/>
      <c r="N157" s="232">
        <f>ROUND(L157*K157,2)</f>
        <v>0</v>
      </c>
      <c r="O157" s="232"/>
      <c r="P157" s="232"/>
      <c r="Q157" s="232"/>
      <c r="R157" s="144"/>
      <c r="T157" s="145" t="s">
        <v>5</v>
      </c>
      <c r="U157" s="43" t="s">
        <v>40</v>
      </c>
      <c r="V157" s="146">
        <v>0.27200000000000002</v>
      </c>
      <c r="W157" s="146">
        <f>V157*K157</f>
        <v>72.08</v>
      </c>
      <c r="X157" s="146">
        <v>0</v>
      </c>
      <c r="Y157" s="146">
        <f>X157*K157</f>
        <v>0</v>
      </c>
      <c r="Z157" s="146">
        <v>0.28999999999999998</v>
      </c>
      <c r="AA157" s="147">
        <f>Z157*K157</f>
        <v>76.849999999999994</v>
      </c>
      <c r="AR157" s="21" t="s">
        <v>92</v>
      </c>
      <c r="AT157" s="21" t="s">
        <v>167</v>
      </c>
      <c r="AU157" s="21" t="s">
        <v>86</v>
      </c>
      <c r="AY157" s="21" t="s">
        <v>166</v>
      </c>
      <c r="BE157" s="148">
        <f>IF(U157="základní",N157,0)</f>
        <v>0</v>
      </c>
      <c r="BF157" s="148">
        <f>IF(U157="snížená",N157,0)</f>
        <v>0</v>
      </c>
      <c r="BG157" s="148">
        <f>IF(U157="zákl. přenesená",N157,0)</f>
        <v>0</v>
      </c>
      <c r="BH157" s="148">
        <f>IF(U157="sníž. přenesená",N157,0)</f>
        <v>0</v>
      </c>
      <c r="BI157" s="148">
        <f>IF(U157="nulová",N157,0)</f>
        <v>0</v>
      </c>
      <c r="BJ157" s="21" t="s">
        <v>82</v>
      </c>
      <c r="BK157" s="148">
        <f>ROUND(L157*K157,2)</f>
        <v>0</v>
      </c>
      <c r="BL157" s="21" t="s">
        <v>92</v>
      </c>
      <c r="BM157" s="21" t="s">
        <v>310</v>
      </c>
    </row>
    <row r="158" spans="2:65" s="11" customFormat="1" ht="16.5" customHeight="1">
      <c r="B158" s="157"/>
      <c r="C158" s="158"/>
      <c r="D158" s="158"/>
      <c r="E158" s="159" t="s">
        <v>5</v>
      </c>
      <c r="F158" s="264" t="s">
        <v>275</v>
      </c>
      <c r="G158" s="265"/>
      <c r="H158" s="265"/>
      <c r="I158" s="265"/>
      <c r="J158" s="158"/>
      <c r="K158" s="159" t="s">
        <v>5</v>
      </c>
      <c r="L158" s="158"/>
      <c r="M158" s="158"/>
      <c r="N158" s="158"/>
      <c r="O158" s="158"/>
      <c r="P158" s="158"/>
      <c r="Q158" s="158"/>
      <c r="R158" s="160"/>
      <c r="T158" s="161"/>
      <c r="U158" s="158"/>
      <c r="V158" s="158"/>
      <c r="W158" s="158"/>
      <c r="X158" s="158"/>
      <c r="Y158" s="158"/>
      <c r="Z158" s="158"/>
      <c r="AA158" s="162"/>
      <c r="AT158" s="163" t="s">
        <v>173</v>
      </c>
      <c r="AU158" s="163" t="s">
        <v>86</v>
      </c>
      <c r="AV158" s="11" t="s">
        <v>82</v>
      </c>
      <c r="AW158" s="11" t="s">
        <v>32</v>
      </c>
      <c r="AX158" s="11" t="s">
        <v>75</v>
      </c>
      <c r="AY158" s="163" t="s">
        <v>166</v>
      </c>
    </row>
    <row r="159" spans="2:65" s="11" customFormat="1" ht="16.5" customHeight="1">
      <c r="B159" s="157"/>
      <c r="C159" s="158"/>
      <c r="D159" s="158"/>
      <c r="E159" s="159" t="s">
        <v>5</v>
      </c>
      <c r="F159" s="229" t="s">
        <v>276</v>
      </c>
      <c r="G159" s="230"/>
      <c r="H159" s="230"/>
      <c r="I159" s="230"/>
      <c r="J159" s="158"/>
      <c r="K159" s="159" t="s">
        <v>5</v>
      </c>
      <c r="L159" s="158"/>
      <c r="M159" s="158"/>
      <c r="N159" s="158"/>
      <c r="O159" s="158"/>
      <c r="P159" s="158"/>
      <c r="Q159" s="158"/>
      <c r="R159" s="160"/>
      <c r="T159" s="161"/>
      <c r="U159" s="158"/>
      <c r="V159" s="158"/>
      <c r="W159" s="158"/>
      <c r="X159" s="158"/>
      <c r="Y159" s="158"/>
      <c r="Z159" s="158"/>
      <c r="AA159" s="162"/>
      <c r="AT159" s="163" t="s">
        <v>173</v>
      </c>
      <c r="AU159" s="163" t="s">
        <v>86</v>
      </c>
      <c r="AV159" s="11" t="s">
        <v>82</v>
      </c>
      <c r="AW159" s="11" t="s">
        <v>32</v>
      </c>
      <c r="AX159" s="11" t="s">
        <v>75</v>
      </c>
      <c r="AY159" s="163" t="s">
        <v>166</v>
      </c>
    </row>
    <row r="160" spans="2:65" s="11" customFormat="1" ht="16.5" customHeight="1">
      <c r="B160" s="157"/>
      <c r="C160" s="158"/>
      <c r="D160" s="158"/>
      <c r="E160" s="159" t="s">
        <v>5</v>
      </c>
      <c r="F160" s="229" t="s">
        <v>277</v>
      </c>
      <c r="G160" s="230"/>
      <c r="H160" s="230"/>
      <c r="I160" s="230"/>
      <c r="J160" s="158"/>
      <c r="K160" s="159" t="s">
        <v>5</v>
      </c>
      <c r="L160" s="158"/>
      <c r="M160" s="158"/>
      <c r="N160" s="158"/>
      <c r="O160" s="158"/>
      <c r="P160" s="158"/>
      <c r="Q160" s="158"/>
      <c r="R160" s="160"/>
      <c r="T160" s="161"/>
      <c r="U160" s="158"/>
      <c r="V160" s="158"/>
      <c r="W160" s="158"/>
      <c r="X160" s="158"/>
      <c r="Y160" s="158"/>
      <c r="Z160" s="158"/>
      <c r="AA160" s="162"/>
      <c r="AT160" s="163" t="s">
        <v>173</v>
      </c>
      <c r="AU160" s="163" t="s">
        <v>86</v>
      </c>
      <c r="AV160" s="11" t="s">
        <v>82</v>
      </c>
      <c r="AW160" s="11" t="s">
        <v>32</v>
      </c>
      <c r="AX160" s="11" t="s">
        <v>75</v>
      </c>
      <c r="AY160" s="163" t="s">
        <v>166</v>
      </c>
    </row>
    <row r="161" spans="2:65" s="10" customFormat="1" ht="16.5" customHeight="1">
      <c r="B161" s="149"/>
      <c r="C161" s="150"/>
      <c r="D161" s="150"/>
      <c r="E161" s="151" t="s">
        <v>5</v>
      </c>
      <c r="F161" s="262" t="s">
        <v>1194</v>
      </c>
      <c r="G161" s="263"/>
      <c r="H161" s="263"/>
      <c r="I161" s="263"/>
      <c r="J161" s="150"/>
      <c r="K161" s="152">
        <v>265</v>
      </c>
      <c r="L161" s="150"/>
      <c r="M161" s="150"/>
      <c r="N161" s="150"/>
      <c r="O161" s="150"/>
      <c r="P161" s="150"/>
      <c r="Q161" s="150"/>
      <c r="R161" s="153"/>
      <c r="T161" s="154"/>
      <c r="U161" s="150"/>
      <c r="V161" s="150"/>
      <c r="W161" s="150"/>
      <c r="X161" s="150"/>
      <c r="Y161" s="150"/>
      <c r="Z161" s="150"/>
      <c r="AA161" s="155"/>
      <c r="AT161" s="156" t="s">
        <v>173</v>
      </c>
      <c r="AU161" s="156" t="s">
        <v>86</v>
      </c>
      <c r="AV161" s="10" t="s">
        <v>86</v>
      </c>
      <c r="AW161" s="10" t="s">
        <v>32</v>
      </c>
      <c r="AX161" s="10" t="s">
        <v>82</v>
      </c>
      <c r="AY161" s="156" t="s">
        <v>166</v>
      </c>
    </row>
    <row r="162" spans="2:65" s="1" customFormat="1" ht="16.5" customHeight="1">
      <c r="B162" s="139"/>
      <c r="C162" s="140" t="s">
        <v>104</v>
      </c>
      <c r="D162" s="140" t="s">
        <v>167</v>
      </c>
      <c r="E162" s="141" t="s">
        <v>312</v>
      </c>
      <c r="F162" s="231" t="s">
        <v>313</v>
      </c>
      <c r="G162" s="231"/>
      <c r="H162" s="231"/>
      <c r="I162" s="231"/>
      <c r="J162" s="142" t="s">
        <v>309</v>
      </c>
      <c r="K162" s="143">
        <v>235</v>
      </c>
      <c r="L162" s="232">
        <v>0</v>
      </c>
      <c r="M162" s="232"/>
      <c r="N162" s="232">
        <f>ROUND(L162*K162,2)</f>
        <v>0</v>
      </c>
      <c r="O162" s="232"/>
      <c r="P162" s="232"/>
      <c r="Q162" s="232"/>
      <c r="R162" s="144"/>
      <c r="T162" s="145" t="s">
        <v>5</v>
      </c>
      <c r="U162" s="43" t="s">
        <v>40</v>
      </c>
      <c r="V162" s="146">
        <v>0.14699999999999999</v>
      </c>
      <c r="W162" s="146">
        <f>V162*K162</f>
        <v>34.544999999999995</v>
      </c>
      <c r="X162" s="146">
        <v>0</v>
      </c>
      <c r="Y162" s="146">
        <f>X162*K162</f>
        <v>0</v>
      </c>
      <c r="Z162" s="146">
        <v>0.115</v>
      </c>
      <c r="AA162" s="147">
        <f>Z162*K162</f>
        <v>27.025000000000002</v>
      </c>
      <c r="AR162" s="21" t="s">
        <v>92</v>
      </c>
      <c r="AT162" s="21" t="s">
        <v>167</v>
      </c>
      <c r="AU162" s="21" t="s">
        <v>86</v>
      </c>
      <c r="AY162" s="21" t="s">
        <v>166</v>
      </c>
      <c r="BE162" s="148">
        <f>IF(U162="základní",N162,0)</f>
        <v>0</v>
      </c>
      <c r="BF162" s="148">
        <f>IF(U162="snížená",N162,0)</f>
        <v>0</v>
      </c>
      <c r="BG162" s="148">
        <f>IF(U162="zákl. přenesená",N162,0)</f>
        <v>0</v>
      </c>
      <c r="BH162" s="148">
        <f>IF(U162="sníž. přenesená",N162,0)</f>
        <v>0</v>
      </c>
      <c r="BI162" s="148">
        <f>IF(U162="nulová",N162,0)</f>
        <v>0</v>
      </c>
      <c r="BJ162" s="21" t="s">
        <v>82</v>
      </c>
      <c r="BK162" s="148">
        <f>ROUND(L162*K162,2)</f>
        <v>0</v>
      </c>
      <c r="BL162" s="21" t="s">
        <v>92</v>
      </c>
      <c r="BM162" s="21" t="s">
        <v>314</v>
      </c>
    </row>
    <row r="163" spans="2:65" s="11" customFormat="1" ht="16.5" customHeight="1">
      <c r="B163" s="157"/>
      <c r="C163" s="158"/>
      <c r="D163" s="158"/>
      <c r="E163" s="159" t="s">
        <v>5</v>
      </c>
      <c r="F163" s="264" t="s">
        <v>275</v>
      </c>
      <c r="G163" s="265"/>
      <c r="H163" s="265"/>
      <c r="I163" s="265"/>
      <c r="J163" s="158"/>
      <c r="K163" s="159" t="s">
        <v>5</v>
      </c>
      <c r="L163" s="158"/>
      <c r="M163" s="158"/>
      <c r="N163" s="158"/>
      <c r="O163" s="158"/>
      <c r="P163" s="158"/>
      <c r="Q163" s="158"/>
      <c r="R163" s="160"/>
      <c r="T163" s="161"/>
      <c r="U163" s="158"/>
      <c r="V163" s="158"/>
      <c r="W163" s="158"/>
      <c r="X163" s="158"/>
      <c r="Y163" s="158"/>
      <c r="Z163" s="158"/>
      <c r="AA163" s="162"/>
      <c r="AT163" s="163" t="s">
        <v>173</v>
      </c>
      <c r="AU163" s="163" t="s">
        <v>86</v>
      </c>
      <c r="AV163" s="11" t="s">
        <v>82</v>
      </c>
      <c r="AW163" s="11" t="s">
        <v>32</v>
      </c>
      <c r="AX163" s="11" t="s">
        <v>75</v>
      </c>
      <c r="AY163" s="163" t="s">
        <v>166</v>
      </c>
    </row>
    <row r="164" spans="2:65" s="11" customFormat="1" ht="16.5" customHeight="1">
      <c r="B164" s="157"/>
      <c r="C164" s="158"/>
      <c r="D164" s="158"/>
      <c r="E164" s="159" t="s">
        <v>5</v>
      </c>
      <c r="F164" s="229" t="s">
        <v>276</v>
      </c>
      <c r="G164" s="230"/>
      <c r="H164" s="230"/>
      <c r="I164" s="230"/>
      <c r="J164" s="158"/>
      <c r="K164" s="159" t="s">
        <v>5</v>
      </c>
      <c r="L164" s="158"/>
      <c r="M164" s="158"/>
      <c r="N164" s="158"/>
      <c r="O164" s="158"/>
      <c r="P164" s="158"/>
      <c r="Q164" s="158"/>
      <c r="R164" s="160"/>
      <c r="T164" s="161"/>
      <c r="U164" s="158"/>
      <c r="V164" s="158"/>
      <c r="W164" s="158"/>
      <c r="X164" s="158"/>
      <c r="Y164" s="158"/>
      <c r="Z164" s="158"/>
      <c r="AA164" s="162"/>
      <c r="AT164" s="163" t="s">
        <v>173</v>
      </c>
      <c r="AU164" s="163" t="s">
        <v>86</v>
      </c>
      <c r="AV164" s="11" t="s">
        <v>82</v>
      </c>
      <c r="AW164" s="11" t="s">
        <v>32</v>
      </c>
      <c r="AX164" s="11" t="s">
        <v>75</v>
      </c>
      <c r="AY164" s="163" t="s">
        <v>166</v>
      </c>
    </row>
    <row r="165" spans="2:65" s="11" customFormat="1" ht="16.5" customHeight="1">
      <c r="B165" s="157"/>
      <c r="C165" s="158"/>
      <c r="D165" s="158"/>
      <c r="E165" s="159" t="s">
        <v>5</v>
      </c>
      <c r="F165" s="229" t="s">
        <v>277</v>
      </c>
      <c r="G165" s="230"/>
      <c r="H165" s="230"/>
      <c r="I165" s="230"/>
      <c r="J165" s="158"/>
      <c r="K165" s="159" t="s">
        <v>5</v>
      </c>
      <c r="L165" s="158"/>
      <c r="M165" s="158"/>
      <c r="N165" s="158"/>
      <c r="O165" s="158"/>
      <c r="P165" s="158"/>
      <c r="Q165" s="158"/>
      <c r="R165" s="160"/>
      <c r="T165" s="161"/>
      <c r="U165" s="158"/>
      <c r="V165" s="158"/>
      <c r="W165" s="158"/>
      <c r="X165" s="158"/>
      <c r="Y165" s="158"/>
      <c r="Z165" s="158"/>
      <c r="AA165" s="162"/>
      <c r="AT165" s="163" t="s">
        <v>173</v>
      </c>
      <c r="AU165" s="163" t="s">
        <v>86</v>
      </c>
      <c r="AV165" s="11" t="s">
        <v>82</v>
      </c>
      <c r="AW165" s="11" t="s">
        <v>32</v>
      </c>
      <c r="AX165" s="11" t="s">
        <v>75</v>
      </c>
      <c r="AY165" s="163" t="s">
        <v>166</v>
      </c>
    </row>
    <row r="166" spans="2:65" s="10" customFormat="1" ht="16.5" customHeight="1">
      <c r="B166" s="149"/>
      <c r="C166" s="150"/>
      <c r="D166" s="150"/>
      <c r="E166" s="151" t="s">
        <v>5</v>
      </c>
      <c r="F166" s="262" t="s">
        <v>1195</v>
      </c>
      <c r="G166" s="263"/>
      <c r="H166" s="263"/>
      <c r="I166" s="263"/>
      <c r="J166" s="150"/>
      <c r="K166" s="152">
        <v>235</v>
      </c>
      <c r="L166" s="150"/>
      <c r="M166" s="150"/>
      <c r="N166" s="150"/>
      <c r="O166" s="150"/>
      <c r="P166" s="150"/>
      <c r="Q166" s="150"/>
      <c r="R166" s="153"/>
      <c r="T166" s="154"/>
      <c r="U166" s="150"/>
      <c r="V166" s="150"/>
      <c r="W166" s="150"/>
      <c r="X166" s="150"/>
      <c r="Y166" s="150"/>
      <c r="Z166" s="150"/>
      <c r="AA166" s="155"/>
      <c r="AT166" s="156" t="s">
        <v>173</v>
      </c>
      <c r="AU166" s="156" t="s">
        <v>86</v>
      </c>
      <c r="AV166" s="10" t="s">
        <v>86</v>
      </c>
      <c r="AW166" s="10" t="s">
        <v>32</v>
      </c>
      <c r="AX166" s="10" t="s">
        <v>82</v>
      </c>
      <c r="AY166" s="156" t="s">
        <v>166</v>
      </c>
    </row>
    <row r="167" spans="2:65" s="1" customFormat="1" ht="16.5" customHeight="1">
      <c r="B167" s="139"/>
      <c r="C167" s="140" t="s">
        <v>107</v>
      </c>
      <c r="D167" s="140" t="s">
        <v>167</v>
      </c>
      <c r="E167" s="141" t="s">
        <v>316</v>
      </c>
      <c r="F167" s="231" t="s">
        <v>317</v>
      </c>
      <c r="G167" s="231"/>
      <c r="H167" s="231"/>
      <c r="I167" s="231"/>
      <c r="J167" s="142" t="s">
        <v>309</v>
      </c>
      <c r="K167" s="143">
        <v>160</v>
      </c>
      <c r="L167" s="232">
        <v>0</v>
      </c>
      <c r="M167" s="232"/>
      <c r="N167" s="232">
        <f>ROUND(L167*K167,2)</f>
        <v>0</v>
      </c>
      <c r="O167" s="232"/>
      <c r="P167" s="232"/>
      <c r="Q167" s="232"/>
      <c r="R167" s="144"/>
      <c r="T167" s="145" t="s">
        <v>5</v>
      </c>
      <c r="U167" s="43" t="s">
        <v>40</v>
      </c>
      <c r="V167" s="146">
        <v>0.70299999999999996</v>
      </c>
      <c r="W167" s="146">
        <f>V167*K167</f>
        <v>112.47999999999999</v>
      </c>
      <c r="X167" s="146">
        <v>8.6800000000000002E-3</v>
      </c>
      <c r="Y167" s="146">
        <f>X167*K167</f>
        <v>1.3888</v>
      </c>
      <c r="Z167" s="146">
        <v>0</v>
      </c>
      <c r="AA167" s="147">
        <f>Z167*K167</f>
        <v>0</v>
      </c>
      <c r="AR167" s="21" t="s">
        <v>92</v>
      </c>
      <c r="AT167" s="21" t="s">
        <v>167</v>
      </c>
      <c r="AU167" s="21" t="s">
        <v>86</v>
      </c>
      <c r="AY167" s="21" t="s">
        <v>166</v>
      </c>
      <c r="BE167" s="148">
        <f>IF(U167="základní",N167,0)</f>
        <v>0</v>
      </c>
      <c r="BF167" s="148">
        <f>IF(U167="snížená",N167,0)</f>
        <v>0</v>
      </c>
      <c r="BG167" s="148">
        <f>IF(U167="zákl. přenesená",N167,0)</f>
        <v>0</v>
      </c>
      <c r="BH167" s="148">
        <f>IF(U167="sníž. přenesená",N167,0)</f>
        <v>0</v>
      </c>
      <c r="BI167" s="148">
        <f>IF(U167="nulová",N167,0)</f>
        <v>0</v>
      </c>
      <c r="BJ167" s="21" t="s">
        <v>82</v>
      </c>
      <c r="BK167" s="148">
        <f>ROUND(L167*K167,2)</f>
        <v>0</v>
      </c>
      <c r="BL167" s="21" t="s">
        <v>92</v>
      </c>
      <c r="BM167" s="21" t="s">
        <v>318</v>
      </c>
    </row>
    <row r="168" spans="2:65" s="11" customFormat="1" ht="16.5" customHeight="1">
      <c r="B168" s="157"/>
      <c r="C168" s="158"/>
      <c r="D168" s="158"/>
      <c r="E168" s="159" t="s">
        <v>5</v>
      </c>
      <c r="F168" s="264" t="s">
        <v>275</v>
      </c>
      <c r="G168" s="265"/>
      <c r="H168" s="265"/>
      <c r="I168" s="265"/>
      <c r="J168" s="158"/>
      <c r="K168" s="159" t="s">
        <v>5</v>
      </c>
      <c r="L168" s="158"/>
      <c r="M168" s="158"/>
      <c r="N168" s="158"/>
      <c r="O168" s="158"/>
      <c r="P168" s="158"/>
      <c r="Q168" s="158"/>
      <c r="R168" s="160"/>
      <c r="T168" s="161"/>
      <c r="U168" s="158"/>
      <c r="V168" s="158"/>
      <c r="W168" s="158"/>
      <c r="X168" s="158"/>
      <c r="Y168" s="158"/>
      <c r="Z168" s="158"/>
      <c r="AA168" s="162"/>
      <c r="AT168" s="163" t="s">
        <v>173</v>
      </c>
      <c r="AU168" s="163" t="s">
        <v>86</v>
      </c>
      <c r="AV168" s="11" t="s">
        <v>82</v>
      </c>
      <c r="AW168" s="11" t="s">
        <v>32</v>
      </c>
      <c r="AX168" s="11" t="s">
        <v>75</v>
      </c>
      <c r="AY168" s="163" t="s">
        <v>166</v>
      </c>
    </row>
    <row r="169" spans="2:65" s="11" customFormat="1" ht="16.5" customHeight="1">
      <c r="B169" s="157"/>
      <c r="C169" s="158"/>
      <c r="D169" s="158"/>
      <c r="E169" s="159" t="s">
        <v>5</v>
      </c>
      <c r="F169" s="229" t="s">
        <v>276</v>
      </c>
      <c r="G169" s="230"/>
      <c r="H169" s="230"/>
      <c r="I169" s="230"/>
      <c r="J169" s="158"/>
      <c r="K169" s="159" t="s">
        <v>5</v>
      </c>
      <c r="L169" s="158"/>
      <c r="M169" s="158"/>
      <c r="N169" s="158"/>
      <c r="O169" s="158"/>
      <c r="P169" s="158"/>
      <c r="Q169" s="158"/>
      <c r="R169" s="160"/>
      <c r="T169" s="161"/>
      <c r="U169" s="158"/>
      <c r="V169" s="158"/>
      <c r="W169" s="158"/>
      <c r="X169" s="158"/>
      <c r="Y169" s="158"/>
      <c r="Z169" s="158"/>
      <c r="AA169" s="162"/>
      <c r="AT169" s="163" t="s">
        <v>173</v>
      </c>
      <c r="AU169" s="163" t="s">
        <v>86</v>
      </c>
      <c r="AV169" s="11" t="s">
        <v>82</v>
      </c>
      <c r="AW169" s="11" t="s">
        <v>32</v>
      </c>
      <c r="AX169" s="11" t="s">
        <v>75</v>
      </c>
      <c r="AY169" s="163" t="s">
        <v>166</v>
      </c>
    </row>
    <row r="170" spans="2:65" s="11" customFormat="1" ht="16.5" customHeight="1">
      <c r="B170" s="157"/>
      <c r="C170" s="158"/>
      <c r="D170" s="158"/>
      <c r="E170" s="159" t="s">
        <v>5</v>
      </c>
      <c r="F170" s="229" t="s">
        <v>277</v>
      </c>
      <c r="G170" s="230"/>
      <c r="H170" s="230"/>
      <c r="I170" s="230"/>
      <c r="J170" s="158"/>
      <c r="K170" s="159" t="s">
        <v>5</v>
      </c>
      <c r="L170" s="158"/>
      <c r="M170" s="158"/>
      <c r="N170" s="158"/>
      <c r="O170" s="158"/>
      <c r="P170" s="158"/>
      <c r="Q170" s="158"/>
      <c r="R170" s="160"/>
      <c r="T170" s="161"/>
      <c r="U170" s="158"/>
      <c r="V170" s="158"/>
      <c r="W170" s="158"/>
      <c r="X170" s="158"/>
      <c r="Y170" s="158"/>
      <c r="Z170" s="158"/>
      <c r="AA170" s="162"/>
      <c r="AT170" s="163" t="s">
        <v>173</v>
      </c>
      <c r="AU170" s="163" t="s">
        <v>86</v>
      </c>
      <c r="AV170" s="11" t="s">
        <v>82</v>
      </c>
      <c r="AW170" s="11" t="s">
        <v>32</v>
      </c>
      <c r="AX170" s="11" t="s">
        <v>75</v>
      </c>
      <c r="AY170" s="163" t="s">
        <v>166</v>
      </c>
    </row>
    <row r="171" spans="2:65" s="10" customFormat="1" ht="16.5" customHeight="1">
      <c r="B171" s="149"/>
      <c r="C171" s="150"/>
      <c r="D171" s="150"/>
      <c r="E171" s="151" t="s">
        <v>5</v>
      </c>
      <c r="F171" s="262" t="s">
        <v>1196</v>
      </c>
      <c r="G171" s="263"/>
      <c r="H171" s="263"/>
      <c r="I171" s="263"/>
      <c r="J171" s="150"/>
      <c r="K171" s="152">
        <v>160</v>
      </c>
      <c r="L171" s="150"/>
      <c r="M171" s="150"/>
      <c r="N171" s="150"/>
      <c r="O171" s="150"/>
      <c r="P171" s="150"/>
      <c r="Q171" s="150"/>
      <c r="R171" s="153"/>
      <c r="T171" s="154"/>
      <c r="U171" s="150"/>
      <c r="V171" s="150"/>
      <c r="W171" s="150"/>
      <c r="X171" s="150"/>
      <c r="Y171" s="150"/>
      <c r="Z171" s="150"/>
      <c r="AA171" s="155"/>
      <c r="AT171" s="156" t="s">
        <v>173</v>
      </c>
      <c r="AU171" s="156" t="s">
        <v>86</v>
      </c>
      <c r="AV171" s="10" t="s">
        <v>86</v>
      </c>
      <c r="AW171" s="10" t="s">
        <v>32</v>
      </c>
      <c r="AX171" s="10" t="s">
        <v>82</v>
      </c>
      <c r="AY171" s="156" t="s">
        <v>166</v>
      </c>
    </row>
    <row r="172" spans="2:65" s="1" customFormat="1" ht="38.25" customHeight="1">
      <c r="B172" s="139"/>
      <c r="C172" s="140" t="s">
        <v>110</v>
      </c>
      <c r="D172" s="140" t="s">
        <v>167</v>
      </c>
      <c r="E172" s="141" t="s">
        <v>320</v>
      </c>
      <c r="F172" s="231" t="s">
        <v>321</v>
      </c>
      <c r="G172" s="231"/>
      <c r="H172" s="231"/>
      <c r="I172" s="231"/>
      <c r="J172" s="142" t="s">
        <v>322</v>
      </c>
      <c r="K172" s="143">
        <v>102.133</v>
      </c>
      <c r="L172" s="232">
        <v>0</v>
      </c>
      <c r="M172" s="232"/>
      <c r="N172" s="232">
        <f>ROUND(L172*K172,2)</f>
        <v>0</v>
      </c>
      <c r="O172" s="232"/>
      <c r="P172" s="232"/>
      <c r="Q172" s="232"/>
      <c r="R172" s="144"/>
      <c r="T172" s="145" t="s">
        <v>5</v>
      </c>
      <c r="U172" s="43" t="s">
        <v>40</v>
      </c>
      <c r="V172" s="146">
        <v>0.223</v>
      </c>
      <c r="W172" s="146">
        <f>V172*K172</f>
        <v>22.775659000000001</v>
      </c>
      <c r="X172" s="146">
        <v>0</v>
      </c>
      <c r="Y172" s="146">
        <f>X172*K172</f>
        <v>0</v>
      </c>
      <c r="Z172" s="146">
        <v>0</v>
      </c>
      <c r="AA172" s="147">
        <f>Z172*K172</f>
        <v>0</v>
      </c>
      <c r="AR172" s="21" t="s">
        <v>92</v>
      </c>
      <c r="AT172" s="21" t="s">
        <v>167</v>
      </c>
      <c r="AU172" s="21" t="s">
        <v>86</v>
      </c>
      <c r="AY172" s="21" t="s">
        <v>166</v>
      </c>
      <c r="BE172" s="148">
        <f>IF(U172="základní",N172,0)</f>
        <v>0</v>
      </c>
      <c r="BF172" s="148">
        <f>IF(U172="snížená",N172,0)</f>
        <v>0</v>
      </c>
      <c r="BG172" s="148">
        <f>IF(U172="zákl. přenesená",N172,0)</f>
        <v>0</v>
      </c>
      <c r="BH172" s="148">
        <f>IF(U172="sníž. přenesená",N172,0)</f>
        <v>0</v>
      </c>
      <c r="BI172" s="148">
        <f>IF(U172="nulová",N172,0)</f>
        <v>0</v>
      </c>
      <c r="BJ172" s="21" t="s">
        <v>82</v>
      </c>
      <c r="BK172" s="148">
        <f>ROUND(L172*K172,2)</f>
        <v>0</v>
      </c>
      <c r="BL172" s="21" t="s">
        <v>92</v>
      </c>
      <c r="BM172" s="21" t="s">
        <v>1197</v>
      </c>
    </row>
    <row r="173" spans="2:65" s="11" customFormat="1" ht="16.5" customHeight="1">
      <c r="B173" s="157"/>
      <c r="C173" s="158"/>
      <c r="D173" s="158"/>
      <c r="E173" s="159" t="s">
        <v>5</v>
      </c>
      <c r="F173" s="264" t="s">
        <v>275</v>
      </c>
      <c r="G173" s="265"/>
      <c r="H173" s="265"/>
      <c r="I173" s="265"/>
      <c r="J173" s="158"/>
      <c r="K173" s="159" t="s">
        <v>5</v>
      </c>
      <c r="L173" s="158"/>
      <c r="M173" s="158"/>
      <c r="N173" s="158"/>
      <c r="O173" s="158"/>
      <c r="P173" s="158"/>
      <c r="Q173" s="158"/>
      <c r="R173" s="160"/>
      <c r="T173" s="161"/>
      <c r="U173" s="158"/>
      <c r="V173" s="158"/>
      <c r="W173" s="158"/>
      <c r="X173" s="158"/>
      <c r="Y173" s="158"/>
      <c r="Z173" s="158"/>
      <c r="AA173" s="162"/>
      <c r="AT173" s="163" t="s">
        <v>173</v>
      </c>
      <c r="AU173" s="163" t="s">
        <v>86</v>
      </c>
      <c r="AV173" s="11" t="s">
        <v>82</v>
      </c>
      <c r="AW173" s="11" t="s">
        <v>32</v>
      </c>
      <c r="AX173" s="11" t="s">
        <v>75</v>
      </c>
      <c r="AY173" s="163" t="s">
        <v>166</v>
      </c>
    </row>
    <row r="174" spans="2:65" s="11" customFormat="1" ht="16.5" customHeight="1">
      <c r="B174" s="157"/>
      <c r="C174" s="158"/>
      <c r="D174" s="158"/>
      <c r="E174" s="159" t="s">
        <v>5</v>
      </c>
      <c r="F174" s="229" t="s">
        <v>276</v>
      </c>
      <c r="G174" s="230"/>
      <c r="H174" s="230"/>
      <c r="I174" s="230"/>
      <c r="J174" s="158"/>
      <c r="K174" s="159" t="s">
        <v>5</v>
      </c>
      <c r="L174" s="158"/>
      <c r="M174" s="158"/>
      <c r="N174" s="158"/>
      <c r="O174" s="158"/>
      <c r="P174" s="158"/>
      <c r="Q174" s="158"/>
      <c r="R174" s="160"/>
      <c r="T174" s="161"/>
      <c r="U174" s="158"/>
      <c r="V174" s="158"/>
      <c r="W174" s="158"/>
      <c r="X174" s="158"/>
      <c r="Y174" s="158"/>
      <c r="Z174" s="158"/>
      <c r="AA174" s="162"/>
      <c r="AT174" s="163" t="s">
        <v>173</v>
      </c>
      <c r="AU174" s="163" t="s">
        <v>86</v>
      </c>
      <c r="AV174" s="11" t="s">
        <v>82</v>
      </c>
      <c r="AW174" s="11" t="s">
        <v>32</v>
      </c>
      <c r="AX174" s="11" t="s">
        <v>75</v>
      </c>
      <c r="AY174" s="163" t="s">
        <v>166</v>
      </c>
    </row>
    <row r="175" spans="2:65" s="11" customFormat="1" ht="16.5" customHeight="1">
      <c r="B175" s="157"/>
      <c r="C175" s="158"/>
      <c r="D175" s="158"/>
      <c r="E175" s="159" t="s">
        <v>5</v>
      </c>
      <c r="F175" s="229" t="s">
        <v>277</v>
      </c>
      <c r="G175" s="230"/>
      <c r="H175" s="230"/>
      <c r="I175" s="230"/>
      <c r="J175" s="158"/>
      <c r="K175" s="159" t="s">
        <v>5</v>
      </c>
      <c r="L175" s="158"/>
      <c r="M175" s="158"/>
      <c r="N175" s="158"/>
      <c r="O175" s="158"/>
      <c r="P175" s="158"/>
      <c r="Q175" s="158"/>
      <c r="R175" s="160"/>
      <c r="T175" s="161"/>
      <c r="U175" s="158"/>
      <c r="V175" s="158"/>
      <c r="W175" s="158"/>
      <c r="X175" s="158"/>
      <c r="Y175" s="158"/>
      <c r="Z175" s="158"/>
      <c r="AA175" s="162"/>
      <c r="AT175" s="163" t="s">
        <v>173</v>
      </c>
      <c r="AU175" s="163" t="s">
        <v>86</v>
      </c>
      <c r="AV175" s="11" t="s">
        <v>82</v>
      </c>
      <c r="AW175" s="11" t="s">
        <v>32</v>
      </c>
      <c r="AX175" s="11" t="s">
        <v>75</v>
      </c>
      <c r="AY175" s="163" t="s">
        <v>166</v>
      </c>
    </row>
    <row r="176" spans="2:65" s="10" customFormat="1" ht="16.5" customHeight="1">
      <c r="B176" s="149"/>
      <c r="C176" s="150"/>
      <c r="D176" s="150"/>
      <c r="E176" s="151" t="s">
        <v>5</v>
      </c>
      <c r="F176" s="262" t="s">
        <v>1198</v>
      </c>
      <c r="G176" s="263"/>
      <c r="H176" s="263"/>
      <c r="I176" s="263"/>
      <c r="J176" s="150"/>
      <c r="K176" s="152">
        <v>82.972999999999999</v>
      </c>
      <c r="L176" s="150"/>
      <c r="M176" s="150"/>
      <c r="N176" s="150"/>
      <c r="O176" s="150"/>
      <c r="P176" s="150"/>
      <c r="Q176" s="150"/>
      <c r="R176" s="153"/>
      <c r="T176" s="154"/>
      <c r="U176" s="150"/>
      <c r="V176" s="150"/>
      <c r="W176" s="150"/>
      <c r="X176" s="150"/>
      <c r="Y176" s="150"/>
      <c r="Z176" s="150"/>
      <c r="AA176" s="155"/>
      <c r="AT176" s="156" t="s">
        <v>173</v>
      </c>
      <c r="AU176" s="156" t="s">
        <v>86</v>
      </c>
      <c r="AV176" s="10" t="s">
        <v>86</v>
      </c>
      <c r="AW176" s="10" t="s">
        <v>32</v>
      </c>
      <c r="AX176" s="10" t="s">
        <v>75</v>
      </c>
      <c r="AY176" s="156" t="s">
        <v>166</v>
      </c>
    </row>
    <row r="177" spans="2:65" s="10" customFormat="1" ht="16.5" customHeight="1">
      <c r="B177" s="149"/>
      <c r="C177" s="150"/>
      <c r="D177" s="150"/>
      <c r="E177" s="151" t="s">
        <v>5</v>
      </c>
      <c r="F177" s="262" t="s">
        <v>1199</v>
      </c>
      <c r="G177" s="263"/>
      <c r="H177" s="263"/>
      <c r="I177" s="263"/>
      <c r="J177" s="150"/>
      <c r="K177" s="152">
        <v>19.16</v>
      </c>
      <c r="L177" s="150"/>
      <c r="M177" s="150"/>
      <c r="N177" s="150"/>
      <c r="O177" s="150"/>
      <c r="P177" s="150"/>
      <c r="Q177" s="150"/>
      <c r="R177" s="153"/>
      <c r="T177" s="154"/>
      <c r="U177" s="150"/>
      <c r="V177" s="150"/>
      <c r="W177" s="150"/>
      <c r="X177" s="150"/>
      <c r="Y177" s="150"/>
      <c r="Z177" s="150"/>
      <c r="AA177" s="155"/>
      <c r="AT177" s="156" t="s">
        <v>173</v>
      </c>
      <c r="AU177" s="156" t="s">
        <v>86</v>
      </c>
      <c r="AV177" s="10" t="s">
        <v>86</v>
      </c>
      <c r="AW177" s="10" t="s">
        <v>32</v>
      </c>
      <c r="AX177" s="10" t="s">
        <v>75</v>
      </c>
      <c r="AY177" s="156" t="s">
        <v>166</v>
      </c>
    </row>
    <row r="178" spans="2:65" s="12" customFormat="1" ht="16.5" customHeight="1">
      <c r="B178" s="168"/>
      <c r="C178" s="169"/>
      <c r="D178" s="169"/>
      <c r="E178" s="170" t="s">
        <v>5</v>
      </c>
      <c r="F178" s="268" t="s">
        <v>294</v>
      </c>
      <c r="G178" s="269"/>
      <c r="H178" s="269"/>
      <c r="I178" s="269"/>
      <c r="J178" s="169"/>
      <c r="K178" s="171">
        <v>102.133</v>
      </c>
      <c r="L178" s="169"/>
      <c r="M178" s="169"/>
      <c r="N178" s="169"/>
      <c r="O178" s="169"/>
      <c r="P178" s="169"/>
      <c r="Q178" s="169"/>
      <c r="R178" s="172"/>
      <c r="T178" s="173"/>
      <c r="U178" s="169"/>
      <c r="V178" s="169"/>
      <c r="W178" s="169"/>
      <c r="X178" s="169"/>
      <c r="Y178" s="169"/>
      <c r="Z178" s="169"/>
      <c r="AA178" s="174"/>
      <c r="AT178" s="175" t="s">
        <v>173</v>
      </c>
      <c r="AU178" s="175" t="s">
        <v>86</v>
      </c>
      <c r="AV178" s="12" t="s">
        <v>92</v>
      </c>
      <c r="AW178" s="12" t="s">
        <v>32</v>
      </c>
      <c r="AX178" s="12" t="s">
        <v>82</v>
      </c>
      <c r="AY178" s="175" t="s">
        <v>166</v>
      </c>
    </row>
    <row r="179" spans="2:65" s="1" customFormat="1" ht="38.25" customHeight="1">
      <c r="B179" s="139"/>
      <c r="C179" s="140" t="s">
        <v>113</v>
      </c>
      <c r="D179" s="140" t="s">
        <v>167</v>
      </c>
      <c r="E179" s="141" t="s">
        <v>326</v>
      </c>
      <c r="F179" s="231" t="s">
        <v>327</v>
      </c>
      <c r="G179" s="231"/>
      <c r="H179" s="231"/>
      <c r="I179" s="231"/>
      <c r="J179" s="142" t="s">
        <v>322</v>
      </c>
      <c r="K179" s="143">
        <v>317.22000000000003</v>
      </c>
      <c r="L179" s="232">
        <v>0</v>
      </c>
      <c r="M179" s="232"/>
      <c r="N179" s="232">
        <f>ROUND(L179*K179,2)</f>
        <v>0</v>
      </c>
      <c r="O179" s="232"/>
      <c r="P179" s="232"/>
      <c r="Q179" s="232"/>
      <c r="R179" s="144"/>
      <c r="T179" s="145" t="s">
        <v>5</v>
      </c>
      <c r="U179" s="43" t="s">
        <v>40</v>
      </c>
      <c r="V179" s="146">
        <v>0.223</v>
      </c>
      <c r="W179" s="146">
        <f>V179*K179</f>
        <v>70.740060000000014</v>
      </c>
      <c r="X179" s="146">
        <v>0</v>
      </c>
      <c r="Y179" s="146">
        <f>X179*K179</f>
        <v>0</v>
      </c>
      <c r="Z179" s="146">
        <v>0</v>
      </c>
      <c r="AA179" s="147">
        <f>Z179*K179</f>
        <v>0</v>
      </c>
      <c r="AR179" s="21" t="s">
        <v>92</v>
      </c>
      <c r="AT179" s="21" t="s">
        <v>167</v>
      </c>
      <c r="AU179" s="21" t="s">
        <v>86</v>
      </c>
      <c r="AY179" s="21" t="s">
        <v>166</v>
      </c>
      <c r="BE179" s="148">
        <f>IF(U179="základní",N179,0)</f>
        <v>0</v>
      </c>
      <c r="BF179" s="148">
        <f>IF(U179="snížená",N179,0)</f>
        <v>0</v>
      </c>
      <c r="BG179" s="148">
        <f>IF(U179="zákl. přenesená",N179,0)</f>
        <v>0</v>
      </c>
      <c r="BH179" s="148">
        <f>IF(U179="sníž. přenesená",N179,0)</f>
        <v>0</v>
      </c>
      <c r="BI179" s="148">
        <f>IF(U179="nulová",N179,0)</f>
        <v>0</v>
      </c>
      <c r="BJ179" s="21" t="s">
        <v>82</v>
      </c>
      <c r="BK179" s="148">
        <f>ROUND(L179*K179,2)</f>
        <v>0</v>
      </c>
      <c r="BL179" s="21" t="s">
        <v>92</v>
      </c>
      <c r="BM179" s="21" t="s">
        <v>328</v>
      </c>
    </row>
    <row r="180" spans="2:65" s="11" customFormat="1" ht="16.5" customHeight="1">
      <c r="B180" s="157"/>
      <c r="C180" s="158"/>
      <c r="D180" s="158"/>
      <c r="E180" s="159" t="s">
        <v>5</v>
      </c>
      <c r="F180" s="264" t="s">
        <v>275</v>
      </c>
      <c r="G180" s="265"/>
      <c r="H180" s="265"/>
      <c r="I180" s="265"/>
      <c r="J180" s="158"/>
      <c r="K180" s="159" t="s">
        <v>5</v>
      </c>
      <c r="L180" s="158"/>
      <c r="M180" s="158"/>
      <c r="N180" s="158"/>
      <c r="O180" s="158"/>
      <c r="P180" s="158"/>
      <c r="Q180" s="158"/>
      <c r="R180" s="160"/>
      <c r="T180" s="161"/>
      <c r="U180" s="158"/>
      <c r="V180" s="158"/>
      <c r="W180" s="158"/>
      <c r="X180" s="158"/>
      <c r="Y180" s="158"/>
      <c r="Z180" s="158"/>
      <c r="AA180" s="162"/>
      <c r="AT180" s="163" t="s">
        <v>173</v>
      </c>
      <c r="AU180" s="163" t="s">
        <v>86</v>
      </c>
      <c r="AV180" s="11" t="s">
        <v>82</v>
      </c>
      <c r="AW180" s="11" t="s">
        <v>32</v>
      </c>
      <c r="AX180" s="11" t="s">
        <v>75</v>
      </c>
      <c r="AY180" s="163" t="s">
        <v>166</v>
      </c>
    </row>
    <row r="181" spans="2:65" s="11" customFormat="1" ht="16.5" customHeight="1">
      <c r="B181" s="157"/>
      <c r="C181" s="158"/>
      <c r="D181" s="158"/>
      <c r="E181" s="159" t="s">
        <v>5</v>
      </c>
      <c r="F181" s="229" t="s">
        <v>276</v>
      </c>
      <c r="G181" s="230"/>
      <c r="H181" s="230"/>
      <c r="I181" s="230"/>
      <c r="J181" s="158"/>
      <c r="K181" s="159" t="s">
        <v>5</v>
      </c>
      <c r="L181" s="158"/>
      <c r="M181" s="158"/>
      <c r="N181" s="158"/>
      <c r="O181" s="158"/>
      <c r="P181" s="158"/>
      <c r="Q181" s="158"/>
      <c r="R181" s="160"/>
      <c r="T181" s="161"/>
      <c r="U181" s="158"/>
      <c r="V181" s="158"/>
      <c r="W181" s="158"/>
      <c r="X181" s="158"/>
      <c r="Y181" s="158"/>
      <c r="Z181" s="158"/>
      <c r="AA181" s="162"/>
      <c r="AT181" s="163" t="s">
        <v>173</v>
      </c>
      <c r="AU181" s="163" t="s">
        <v>86</v>
      </c>
      <c r="AV181" s="11" t="s">
        <v>82</v>
      </c>
      <c r="AW181" s="11" t="s">
        <v>32</v>
      </c>
      <c r="AX181" s="11" t="s">
        <v>75</v>
      </c>
      <c r="AY181" s="163" t="s">
        <v>166</v>
      </c>
    </row>
    <row r="182" spans="2:65" s="11" customFormat="1" ht="16.5" customHeight="1">
      <c r="B182" s="157"/>
      <c r="C182" s="158"/>
      <c r="D182" s="158"/>
      <c r="E182" s="159" t="s">
        <v>5</v>
      </c>
      <c r="F182" s="229" t="s">
        <v>277</v>
      </c>
      <c r="G182" s="230"/>
      <c r="H182" s="230"/>
      <c r="I182" s="230"/>
      <c r="J182" s="158"/>
      <c r="K182" s="159" t="s">
        <v>5</v>
      </c>
      <c r="L182" s="158"/>
      <c r="M182" s="158"/>
      <c r="N182" s="158"/>
      <c r="O182" s="158"/>
      <c r="P182" s="158"/>
      <c r="Q182" s="158"/>
      <c r="R182" s="160"/>
      <c r="T182" s="161"/>
      <c r="U182" s="158"/>
      <c r="V182" s="158"/>
      <c r="W182" s="158"/>
      <c r="X182" s="158"/>
      <c r="Y182" s="158"/>
      <c r="Z182" s="158"/>
      <c r="AA182" s="162"/>
      <c r="AT182" s="163" t="s">
        <v>173</v>
      </c>
      <c r="AU182" s="163" t="s">
        <v>86</v>
      </c>
      <c r="AV182" s="11" t="s">
        <v>82</v>
      </c>
      <c r="AW182" s="11" t="s">
        <v>32</v>
      </c>
      <c r="AX182" s="11" t="s">
        <v>75</v>
      </c>
      <c r="AY182" s="163" t="s">
        <v>166</v>
      </c>
    </row>
    <row r="183" spans="2:65" s="10" customFormat="1" ht="16.5" customHeight="1">
      <c r="B183" s="149"/>
      <c r="C183" s="150"/>
      <c r="D183" s="150"/>
      <c r="E183" s="151" t="s">
        <v>5</v>
      </c>
      <c r="F183" s="262" t="s">
        <v>1200</v>
      </c>
      <c r="G183" s="263"/>
      <c r="H183" s="263"/>
      <c r="I183" s="263"/>
      <c r="J183" s="150"/>
      <c r="K183" s="152">
        <v>259.74</v>
      </c>
      <c r="L183" s="150"/>
      <c r="M183" s="150"/>
      <c r="N183" s="150"/>
      <c r="O183" s="150"/>
      <c r="P183" s="150"/>
      <c r="Q183" s="150"/>
      <c r="R183" s="153"/>
      <c r="T183" s="154"/>
      <c r="U183" s="150"/>
      <c r="V183" s="150"/>
      <c r="W183" s="150"/>
      <c r="X183" s="150"/>
      <c r="Y183" s="150"/>
      <c r="Z183" s="150"/>
      <c r="AA183" s="155"/>
      <c r="AT183" s="156" t="s">
        <v>173</v>
      </c>
      <c r="AU183" s="156" t="s">
        <v>86</v>
      </c>
      <c r="AV183" s="10" t="s">
        <v>86</v>
      </c>
      <c r="AW183" s="10" t="s">
        <v>32</v>
      </c>
      <c r="AX183" s="10" t="s">
        <v>75</v>
      </c>
      <c r="AY183" s="156" t="s">
        <v>166</v>
      </c>
    </row>
    <row r="184" spans="2:65" s="10" customFormat="1" ht="16.5" customHeight="1">
      <c r="B184" s="149"/>
      <c r="C184" s="150"/>
      <c r="D184" s="150"/>
      <c r="E184" s="151" t="s">
        <v>5</v>
      </c>
      <c r="F184" s="262" t="s">
        <v>1201</v>
      </c>
      <c r="G184" s="263"/>
      <c r="H184" s="263"/>
      <c r="I184" s="263"/>
      <c r="J184" s="150"/>
      <c r="K184" s="152">
        <v>57.48</v>
      </c>
      <c r="L184" s="150"/>
      <c r="M184" s="150"/>
      <c r="N184" s="150"/>
      <c r="O184" s="150"/>
      <c r="P184" s="150"/>
      <c r="Q184" s="150"/>
      <c r="R184" s="153"/>
      <c r="T184" s="154"/>
      <c r="U184" s="150"/>
      <c r="V184" s="150"/>
      <c r="W184" s="150"/>
      <c r="X184" s="150"/>
      <c r="Y184" s="150"/>
      <c r="Z184" s="150"/>
      <c r="AA184" s="155"/>
      <c r="AT184" s="156" t="s">
        <v>173</v>
      </c>
      <c r="AU184" s="156" t="s">
        <v>86</v>
      </c>
      <c r="AV184" s="10" t="s">
        <v>86</v>
      </c>
      <c r="AW184" s="10" t="s">
        <v>32</v>
      </c>
      <c r="AX184" s="10" t="s">
        <v>75</v>
      </c>
      <c r="AY184" s="156" t="s">
        <v>166</v>
      </c>
    </row>
    <row r="185" spans="2:65" s="12" customFormat="1" ht="16.5" customHeight="1">
      <c r="B185" s="168"/>
      <c r="C185" s="169"/>
      <c r="D185" s="169"/>
      <c r="E185" s="170" t="s">
        <v>5</v>
      </c>
      <c r="F185" s="268" t="s">
        <v>294</v>
      </c>
      <c r="G185" s="269"/>
      <c r="H185" s="269"/>
      <c r="I185" s="269"/>
      <c r="J185" s="169"/>
      <c r="K185" s="171">
        <v>317.22000000000003</v>
      </c>
      <c r="L185" s="169"/>
      <c r="M185" s="169"/>
      <c r="N185" s="169"/>
      <c r="O185" s="169"/>
      <c r="P185" s="169"/>
      <c r="Q185" s="169"/>
      <c r="R185" s="172"/>
      <c r="T185" s="173"/>
      <c r="U185" s="169"/>
      <c r="V185" s="169"/>
      <c r="W185" s="169"/>
      <c r="X185" s="169"/>
      <c r="Y185" s="169"/>
      <c r="Z185" s="169"/>
      <c r="AA185" s="174"/>
      <c r="AT185" s="175" t="s">
        <v>173</v>
      </c>
      <c r="AU185" s="175" t="s">
        <v>86</v>
      </c>
      <c r="AV185" s="12" t="s">
        <v>92</v>
      </c>
      <c r="AW185" s="12" t="s">
        <v>32</v>
      </c>
      <c r="AX185" s="12" t="s">
        <v>82</v>
      </c>
      <c r="AY185" s="175" t="s">
        <v>166</v>
      </c>
    </row>
    <row r="186" spans="2:65" s="1" customFormat="1" ht="25.5" customHeight="1">
      <c r="B186" s="139"/>
      <c r="C186" s="140" t="s">
        <v>116</v>
      </c>
      <c r="D186" s="140" t="s">
        <v>167</v>
      </c>
      <c r="E186" s="141" t="s">
        <v>331</v>
      </c>
      <c r="F186" s="231" t="s">
        <v>332</v>
      </c>
      <c r="G186" s="231"/>
      <c r="H186" s="231"/>
      <c r="I186" s="231"/>
      <c r="J186" s="142" t="s">
        <v>322</v>
      </c>
      <c r="K186" s="143">
        <v>102.133</v>
      </c>
      <c r="L186" s="232">
        <v>0</v>
      </c>
      <c r="M186" s="232"/>
      <c r="N186" s="232">
        <f>ROUND(L186*K186,2)</f>
        <v>0</v>
      </c>
      <c r="O186" s="232"/>
      <c r="P186" s="232"/>
      <c r="Q186" s="232"/>
      <c r="R186" s="144"/>
      <c r="T186" s="145" t="s">
        <v>5</v>
      </c>
      <c r="U186" s="43" t="s">
        <v>40</v>
      </c>
      <c r="V186" s="146">
        <v>8.3000000000000004E-2</v>
      </c>
      <c r="W186" s="146">
        <f>V186*K186</f>
        <v>8.4770389999999995</v>
      </c>
      <c r="X186" s="146">
        <v>0</v>
      </c>
      <c r="Y186" s="146">
        <f>X186*K186</f>
        <v>0</v>
      </c>
      <c r="Z186" s="146">
        <v>0</v>
      </c>
      <c r="AA186" s="147">
        <f>Z186*K186</f>
        <v>0</v>
      </c>
      <c r="AR186" s="21" t="s">
        <v>92</v>
      </c>
      <c r="AT186" s="21" t="s">
        <v>167</v>
      </c>
      <c r="AU186" s="21" t="s">
        <v>86</v>
      </c>
      <c r="AY186" s="21" t="s">
        <v>166</v>
      </c>
      <c r="BE186" s="148">
        <f>IF(U186="základní",N186,0)</f>
        <v>0</v>
      </c>
      <c r="BF186" s="148">
        <f>IF(U186="snížená",N186,0)</f>
        <v>0</v>
      </c>
      <c r="BG186" s="148">
        <f>IF(U186="zákl. přenesená",N186,0)</f>
        <v>0</v>
      </c>
      <c r="BH186" s="148">
        <f>IF(U186="sníž. přenesená",N186,0)</f>
        <v>0</v>
      </c>
      <c r="BI186" s="148">
        <f>IF(U186="nulová",N186,0)</f>
        <v>0</v>
      </c>
      <c r="BJ186" s="21" t="s">
        <v>82</v>
      </c>
      <c r="BK186" s="148">
        <f>ROUND(L186*K186,2)</f>
        <v>0</v>
      </c>
      <c r="BL186" s="21" t="s">
        <v>92</v>
      </c>
      <c r="BM186" s="21" t="s">
        <v>333</v>
      </c>
    </row>
    <row r="187" spans="2:65" s="1" customFormat="1" ht="38.25" customHeight="1">
      <c r="B187" s="139"/>
      <c r="C187" s="140" t="s">
        <v>119</v>
      </c>
      <c r="D187" s="140" t="s">
        <v>167</v>
      </c>
      <c r="E187" s="141" t="s">
        <v>334</v>
      </c>
      <c r="F187" s="231" t="s">
        <v>335</v>
      </c>
      <c r="G187" s="231"/>
      <c r="H187" s="231"/>
      <c r="I187" s="231"/>
      <c r="J187" s="142" t="s">
        <v>322</v>
      </c>
      <c r="K187" s="143">
        <v>317.22000000000003</v>
      </c>
      <c r="L187" s="232">
        <v>0</v>
      </c>
      <c r="M187" s="232"/>
      <c r="N187" s="232">
        <f>ROUND(L187*K187,2)</f>
        <v>0</v>
      </c>
      <c r="O187" s="232"/>
      <c r="P187" s="232"/>
      <c r="Q187" s="232"/>
      <c r="R187" s="144"/>
      <c r="T187" s="145" t="s">
        <v>5</v>
      </c>
      <c r="U187" s="43" t="s">
        <v>40</v>
      </c>
      <c r="V187" s="146">
        <v>8.3000000000000004E-2</v>
      </c>
      <c r="W187" s="146">
        <f>V187*K187</f>
        <v>26.329260000000005</v>
      </c>
      <c r="X187" s="146">
        <v>0</v>
      </c>
      <c r="Y187" s="146">
        <f>X187*K187</f>
        <v>0</v>
      </c>
      <c r="Z187" s="146">
        <v>0</v>
      </c>
      <c r="AA187" s="147">
        <f>Z187*K187</f>
        <v>0</v>
      </c>
      <c r="AR187" s="21" t="s">
        <v>92</v>
      </c>
      <c r="AT187" s="21" t="s">
        <v>167</v>
      </c>
      <c r="AU187" s="21" t="s">
        <v>86</v>
      </c>
      <c r="AY187" s="21" t="s">
        <v>166</v>
      </c>
      <c r="BE187" s="148">
        <f>IF(U187="základní",N187,0)</f>
        <v>0</v>
      </c>
      <c r="BF187" s="148">
        <f>IF(U187="snížená",N187,0)</f>
        <v>0</v>
      </c>
      <c r="BG187" s="148">
        <f>IF(U187="zákl. přenesená",N187,0)</f>
        <v>0</v>
      </c>
      <c r="BH187" s="148">
        <f>IF(U187="sníž. přenesená",N187,0)</f>
        <v>0</v>
      </c>
      <c r="BI187" s="148">
        <f>IF(U187="nulová",N187,0)</f>
        <v>0</v>
      </c>
      <c r="BJ187" s="21" t="s">
        <v>82</v>
      </c>
      <c r="BK187" s="148">
        <f>ROUND(L187*K187,2)</f>
        <v>0</v>
      </c>
      <c r="BL187" s="21" t="s">
        <v>92</v>
      </c>
      <c r="BM187" s="21" t="s">
        <v>336</v>
      </c>
    </row>
    <row r="188" spans="2:65" s="1" customFormat="1" ht="25.5" customHeight="1">
      <c r="B188" s="139"/>
      <c r="C188" s="140" t="s">
        <v>122</v>
      </c>
      <c r="D188" s="140" t="s">
        <v>167</v>
      </c>
      <c r="E188" s="141" t="s">
        <v>337</v>
      </c>
      <c r="F188" s="231" t="s">
        <v>338</v>
      </c>
      <c r="G188" s="231"/>
      <c r="H188" s="231"/>
      <c r="I188" s="231"/>
      <c r="J188" s="142" t="s">
        <v>322</v>
      </c>
      <c r="K188" s="143">
        <v>59.5</v>
      </c>
      <c r="L188" s="232">
        <v>0</v>
      </c>
      <c r="M188" s="232"/>
      <c r="N188" s="232">
        <f>ROUND(L188*K188,2)</f>
        <v>0</v>
      </c>
      <c r="O188" s="232"/>
      <c r="P188" s="232"/>
      <c r="Q188" s="232"/>
      <c r="R188" s="144"/>
      <c r="T188" s="145" t="s">
        <v>5</v>
      </c>
      <c r="U188" s="43" t="s">
        <v>40</v>
      </c>
      <c r="V188" s="146">
        <v>2.3199999999999998</v>
      </c>
      <c r="W188" s="146">
        <f>V188*K188</f>
        <v>138.04</v>
      </c>
      <c r="X188" s="146">
        <v>0</v>
      </c>
      <c r="Y188" s="146">
        <f>X188*K188</f>
        <v>0</v>
      </c>
      <c r="Z188" s="146">
        <v>0</v>
      </c>
      <c r="AA188" s="147">
        <f>Z188*K188</f>
        <v>0</v>
      </c>
      <c r="AR188" s="21" t="s">
        <v>92</v>
      </c>
      <c r="AT188" s="21" t="s">
        <v>167</v>
      </c>
      <c r="AU188" s="21" t="s">
        <v>86</v>
      </c>
      <c r="AY188" s="21" t="s">
        <v>166</v>
      </c>
      <c r="BE188" s="148">
        <f>IF(U188="základní",N188,0)</f>
        <v>0</v>
      </c>
      <c r="BF188" s="148">
        <f>IF(U188="snížená",N188,0)</f>
        <v>0</v>
      </c>
      <c r="BG188" s="148">
        <f>IF(U188="zákl. přenesená",N188,0)</f>
        <v>0</v>
      </c>
      <c r="BH188" s="148">
        <f>IF(U188="sníž. přenesená",N188,0)</f>
        <v>0</v>
      </c>
      <c r="BI188" s="148">
        <f>IF(U188="nulová",N188,0)</f>
        <v>0</v>
      </c>
      <c r="BJ188" s="21" t="s">
        <v>82</v>
      </c>
      <c r="BK188" s="148">
        <f>ROUND(L188*K188,2)</f>
        <v>0</v>
      </c>
      <c r="BL188" s="21" t="s">
        <v>92</v>
      </c>
      <c r="BM188" s="21" t="s">
        <v>339</v>
      </c>
    </row>
    <row r="189" spans="2:65" s="11" customFormat="1" ht="16.5" customHeight="1">
      <c r="B189" s="157"/>
      <c r="C189" s="158"/>
      <c r="D189" s="158"/>
      <c r="E189" s="159" t="s">
        <v>5</v>
      </c>
      <c r="F189" s="264" t="s">
        <v>275</v>
      </c>
      <c r="G189" s="265"/>
      <c r="H189" s="265"/>
      <c r="I189" s="265"/>
      <c r="J189" s="158"/>
      <c r="K189" s="159" t="s">
        <v>5</v>
      </c>
      <c r="L189" s="158"/>
      <c r="M189" s="158"/>
      <c r="N189" s="158"/>
      <c r="O189" s="158"/>
      <c r="P189" s="158"/>
      <c r="Q189" s="158"/>
      <c r="R189" s="160"/>
      <c r="T189" s="161"/>
      <c r="U189" s="158"/>
      <c r="V189" s="158"/>
      <c r="W189" s="158"/>
      <c r="X189" s="158"/>
      <c r="Y189" s="158"/>
      <c r="Z189" s="158"/>
      <c r="AA189" s="162"/>
      <c r="AT189" s="163" t="s">
        <v>173</v>
      </c>
      <c r="AU189" s="163" t="s">
        <v>86</v>
      </c>
      <c r="AV189" s="11" t="s">
        <v>82</v>
      </c>
      <c r="AW189" s="11" t="s">
        <v>32</v>
      </c>
      <c r="AX189" s="11" t="s">
        <v>75</v>
      </c>
      <c r="AY189" s="163" t="s">
        <v>166</v>
      </c>
    </row>
    <row r="190" spans="2:65" s="11" customFormat="1" ht="16.5" customHeight="1">
      <c r="B190" s="157"/>
      <c r="C190" s="158"/>
      <c r="D190" s="158"/>
      <c r="E190" s="159" t="s">
        <v>5</v>
      </c>
      <c r="F190" s="229" t="s">
        <v>276</v>
      </c>
      <c r="G190" s="230"/>
      <c r="H190" s="230"/>
      <c r="I190" s="230"/>
      <c r="J190" s="158"/>
      <c r="K190" s="159" t="s">
        <v>5</v>
      </c>
      <c r="L190" s="158"/>
      <c r="M190" s="158"/>
      <c r="N190" s="158"/>
      <c r="O190" s="158"/>
      <c r="P190" s="158"/>
      <c r="Q190" s="158"/>
      <c r="R190" s="160"/>
      <c r="T190" s="161"/>
      <c r="U190" s="158"/>
      <c r="V190" s="158"/>
      <c r="W190" s="158"/>
      <c r="X190" s="158"/>
      <c r="Y190" s="158"/>
      <c r="Z190" s="158"/>
      <c r="AA190" s="162"/>
      <c r="AT190" s="163" t="s">
        <v>173</v>
      </c>
      <c r="AU190" s="163" t="s">
        <v>86</v>
      </c>
      <c r="AV190" s="11" t="s">
        <v>82</v>
      </c>
      <c r="AW190" s="11" t="s">
        <v>32</v>
      </c>
      <c r="AX190" s="11" t="s">
        <v>75</v>
      </c>
      <c r="AY190" s="163" t="s">
        <v>166</v>
      </c>
    </row>
    <row r="191" spans="2:65" s="11" customFormat="1" ht="16.5" customHeight="1">
      <c r="B191" s="157"/>
      <c r="C191" s="158"/>
      <c r="D191" s="158"/>
      <c r="E191" s="159" t="s">
        <v>5</v>
      </c>
      <c r="F191" s="229" t="s">
        <v>277</v>
      </c>
      <c r="G191" s="230"/>
      <c r="H191" s="230"/>
      <c r="I191" s="230"/>
      <c r="J191" s="158"/>
      <c r="K191" s="159" t="s">
        <v>5</v>
      </c>
      <c r="L191" s="158"/>
      <c r="M191" s="158"/>
      <c r="N191" s="158"/>
      <c r="O191" s="158"/>
      <c r="P191" s="158"/>
      <c r="Q191" s="158"/>
      <c r="R191" s="160"/>
      <c r="T191" s="161"/>
      <c r="U191" s="158"/>
      <c r="V191" s="158"/>
      <c r="W191" s="158"/>
      <c r="X191" s="158"/>
      <c r="Y191" s="158"/>
      <c r="Z191" s="158"/>
      <c r="AA191" s="162"/>
      <c r="AT191" s="163" t="s">
        <v>173</v>
      </c>
      <c r="AU191" s="163" t="s">
        <v>86</v>
      </c>
      <c r="AV191" s="11" t="s">
        <v>82</v>
      </c>
      <c r="AW191" s="11" t="s">
        <v>32</v>
      </c>
      <c r="AX191" s="11" t="s">
        <v>75</v>
      </c>
      <c r="AY191" s="163" t="s">
        <v>166</v>
      </c>
    </row>
    <row r="192" spans="2:65" s="10" customFormat="1" ht="16.5" customHeight="1">
      <c r="B192" s="149"/>
      <c r="C192" s="150"/>
      <c r="D192" s="150"/>
      <c r="E192" s="151" t="s">
        <v>5</v>
      </c>
      <c r="F192" s="262" t="s">
        <v>1202</v>
      </c>
      <c r="G192" s="263"/>
      <c r="H192" s="263"/>
      <c r="I192" s="263"/>
      <c r="J192" s="150"/>
      <c r="K192" s="152">
        <v>59.5</v>
      </c>
      <c r="L192" s="150"/>
      <c r="M192" s="150"/>
      <c r="N192" s="150"/>
      <c r="O192" s="150"/>
      <c r="P192" s="150"/>
      <c r="Q192" s="150"/>
      <c r="R192" s="153"/>
      <c r="T192" s="154"/>
      <c r="U192" s="150"/>
      <c r="V192" s="150"/>
      <c r="W192" s="150"/>
      <c r="X192" s="150"/>
      <c r="Y192" s="150"/>
      <c r="Z192" s="150"/>
      <c r="AA192" s="155"/>
      <c r="AT192" s="156" t="s">
        <v>173</v>
      </c>
      <c r="AU192" s="156" t="s">
        <v>86</v>
      </c>
      <c r="AV192" s="10" t="s">
        <v>86</v>
      </c>
      <c r="AW192" s="10" t="s">
        <v>32</v>
      </c>
      <c r="AX192" s="10" t="s">
        <v>82</v>
      </c>
      <c r="AY192" s="156" t="s">
        <v>166</v>
      </c>
    </row>
    <row r="193" spans="2:65" s="1" customFormat="1" ht="25.5" customHeight="1">
      <c r="B193" s="139"/>
      <c r="C193" s="140" t="s">
        <v>11</v>
      </c>
      <c r="D193" s="140" t="s">
        <v>167</v>
      </c>
      <c r="E193" s="141" t="s">
        <v>341</v>
      </c>
      <c r="F193" s="231" t="s">
        <v>342</v>
      </c>
      <c r="G193" s="231"/>
      <c r="H193" s="231"/>
      <c r="I193" s="231"/>
      <c r="J193" s="142" t="s">
        <v>322</v>
      </c>
      <c r="K193" s="143">
        <v>59.5</v>
      </c>
      <c r="L193" s="232">
        <v>0</v>
      </c>
      <c r="M193" s="232"/>
      <c r="N193" s="232">
        <f>ROUND(L193*K193,2)</f>
        <v>0</v>
      </c>
      <c r="O193" s="232"/>
      <c r="P193" s="232"/>
      <c r="Q193" s="232"/>
      <c r="R193" s="144"/>
      <c r="T193" s="145" t="s">
        <v>5</v>
      </c>
      <c r="U193" s="43" t="s">
        <v>40</v>
      </c>
      <c r="V193" s="146">
        <v>0.65400000000000003</v>
      </c>
      <c r="W193" s="146">
        <f>V193*K193</f>
        <v>38.913000000000004</v>
      </c>
      <c r="X193" s="146">
        <v>0</v>
      </c>
      <c r="Y193" s="146">
        <f>X193*K193</f>
        <v>0</v>
      </c>
      <c r="Z193" s="146">
        <v>0</v>
      </c>
      <c r="AA193" s="147">
        <f>Z193*K193</f>
        <v>0</v>
      </c>
      <c r="AR193" s="21" t="s">
        <v>92</v>
      </c>
      <c r="AT193" s="21" t="s">
        <v>167</v>
      </c>
      <c r="AU193" s="21" t="s">
        <v>86</v>
      </c>
      <c r="AY193" s="21" t="s">
        <v>166</v>
      </c>
      <c r="BE193" s="148">
        <f>IF(U193="základní",N193,0)</f>
        <v>0</v>
      </c>
      <c r="BF193" s="148">
        <f>IF(U193="snížená",N193,0)</f>
        <v>0</v>
      </c>
      <c r="BG193" s="148">
        <f>IF(U193="zákl. přenesená",N193,0)</f>
        <v>0</v>
      </c>
      <c r="BH193" s="148">
        <f>IF(U193="sníž. přenesená",N193,0)</f>
        <v>0</v>
      </c>
      <c r="BI193" s="148">
        <f>IF(U193="nulová",N193,0)</f>
        <v>0</v>
      </c>
      <c r="BJ193" s="21" t="s">
        <v>82</v>
      </c>
      <c r="BK193" s="148">
        <f>ROUND(L193*K193,2)</f>
        <v>0</v>
      </c>
      <c r="BL193" s="21" t="s">
        <v>92</v>
      </c>
      <c r="BM193" s="21" t="s">
        <v>343</v>
      </c>
    </row>
    <row r="194" spans="2:65" s="1" customFormat="1" ht="25.5" customHeight="1">
      <c r="B194" s="139"/>
      <c r="C194" s="140" t="s">
        <v>127</v>
      </c>
      <c r="D194" s="140" t="s">
        <v>167</v>
      </c>
      <c r="E194" s="141" t="s">
        <v>345</v>
      </c>
      <c r="F194" s="231" t="s">
        <v>346</v>
      </c>
      <c r="G194" s="231"/>
      <c r="H194" s="231"/>
      <c r="I194" s="231"/>
      <c r="J194" s="142" t="s">
        <v>322</v>
      </c>
      <c r="K194" s="143">
        <v>31.5</v>
      </c>
      <c r="L194" s="232">
        <v>0</v>
      </c>
      <c r="M194" s="232"/>
      <c r="N194" s="232">
        <f>ROUND(L194*K194,2)</f>
        <v>0</v>
      </c>
      <c r="O194" s="232"/>
      <c r="P194" s="232"/>
      <c r="Q194" s="232"/>
      <c r="R194" s="144"/>
      <c r="T194" s="145" t="s">
        <v>5</v>
      </c>
      <c r="U194" s="43" t="s">
        <v>40</v>
      </c>
      <c r="V194" s="146">
        <v>1.43</v>
      </c>
      <c r="W194" s="146">
        <f>V194*K194</f>
        <v>45.044999999999995</v>
      </c>
      <c r="X194" s="146">
        <v>0</v>
      </c>
      <c r="Y194" s="146">
        <f>X194*K194</f>
        <v>0</v>
      </c>
      <c r="Z194" s="146">
        <v>0</v>
      </c>
      <c r="AA194" s="147">
        <f>Z194*K194</f>
        <v>0</v>
      </c>
      <c r="AR194" s="21" t="s">
        <v>92</v>
      </c>
      <c r="AT194" s="21" t="s">
        <v>167</v>
      </c>
      <c r="AU194" s="21" t="s">
        <v>86</v>
      </c>
      <c r="AY194" s="21" t="s">
        <v>166</v>
      </c>
      <c r="BE194" s="148">
        <f>IF(U194="základní",N194,0)</f>
        <v>0</v>
      </c>
      <c r="BF194" s="148">
        <f>IF(U194="snížená",N194,0)</f>
        <v>0</v>
      </c>
      <c r="BG194" s="148">
        <f>IF(U194="zákl. přenesená",N194,0)</f>
        <v>0</v>
      </c>
      <c r="BH194" s="148">
        <f>IF(U194="sníž. přenesená",N194,0)</f>
        <v>0</v>
      </c>
      <c r="BI194" s="148">
        <f>IF(U194="nulová",N194,0)</f>
        <v>0</v>
      </c>
      <c r="BJ194" s="21" t="s">
        <v>82</v>
      </c>
      <c r="BK194" s="148">
        <f>ROUND(L194*K194,2)</f>
        <v>0</v>
      </c>
      <c r="BL194" s="21" t="s">
        <v>92</v>
      </c>
      <c r="BM194" s="21" t="s">
        <v>347</v>
      </c>
    </row>
    <row r="195" spans="2:65" s="11" customFormat="1" ht="16.5" customHeight="1">
      <c r="B195" s="157"/>
      <c r="C195" s="158"/>
      <c r="D195" s="158"/>
      <c r="E195" s="159" t="s">
        <v>5</v>
      </c>
      <c r="F195" s="264" t="s">
        <v>275</v>
      </c>
      <c r="G195" s="265"/>
      <c r="H195" s="265"/>
      <c r="I195" s="265"/>
      <c r="J195" s="158"/>
      <c r="K195" s="159" t="s">
        <v>5</v>
      </c>
      <c r="L195" s="158"/>
      <c r="M195" s="158"/>
      <c r="N195" s="158"/>
      <c r="O195" s="158"/>
      <c r="P195" s="158"/>
      <c r="Q195" s="158"/>
      <c r="R195" s="160"/>
      <c r="T195" s="161"/>
      <c r="U195" s="158"/>
      <c r="V195" s="158"/>
      <c r="W195" s="158"/>
      <c r="X195" s="158"/>
      <c r="Y195" s="158"/>
      <c r="Z195" s="158"/>
      <c r="AA195" s="162"/>
      <c r="AT195" s="163" t="s">
        <v>173</v>
      </c>
      <c r="AU195" s="163" t="s">
        <v>86</v>
      </c>
      <c r="AV195" s="11" t="s">
        <v>82</v>
      </c>
      <c r="AW195" s="11" t="s">
        <v>32</v>
      </c>
      <c r="AX195" s="11" t="s">
        <v>75</v>
      </c>
      <c r="AY195" s="163" t="s">
        <v>166</v>
      </c>
    </row>
    <row r="196" spans="2:65" s="11" customFormat="1" ht="16.5" customHeight="1">
      <c r="B196" s="157"/>
      <c r="C196" s="158"/>
      <c r="D196" s="158"/>
      <c r="E196" s="159" t="s">
        <v>5</v>
      </c>
      <c r="F196" s="229" t="s">
        <v>276</v>
      </c>
      <c r="G196" s="230"/>
      <c r="H196" s="230"/>
      <c r="I196" s="230"/>
      <c r="J196" s="158"/>
      <c r="K196" s="159" t="s">
        <v>5</v>
      </c>
      <c r="L196" s="158"/>
      <c r="M196" s="158"/>
      <c r="N196" s="158"/>
      <c r="O196" s="158"/>
      <c r="P196" s="158"/>
      <c r="Q196" s="158"/>
      <c r="R196" s="160"/>
      <c r="T196" s="161"/>
      <c r="U196" s="158"/>
      <c r="V196" s="158"/>
      <c r="W196" s="158"/>
      <c r="X196" s="158"/>
      <c r="Y196" s="158"/>
      <c r="Z196" s="158"/>
      <c r="AA196" s="162"/>
      <c r="AT196" s="163" t="s">
        <v>173</v>
      </c>
      <c r="AU196" s="163" t="s">
        <v>86</v>
      </c>
      <c r="AV196" s="11" t="s">
        <v>82</v>
      </c>
      <c r="AW196" s="11" t="s">
        <v>32</v>
      </c>
      <c r="AX196" s="11" t="s">
        <v>75</v>
      </c>
      <c r="AY196" s="163" t="s">
        <v>166</v>
      </c>
    </row>
    <row r="197" spans="2:65" s="11" customFormat="1" ht="16.5" customHeight="1">
      <c r="B197" s="157"/>
      <c r="C197" s="158"/>
      <c r="D197" s="158"/>
      <c r="E197" s="159" t="s">
        <v>5</v>
      </c>
      <c r="F197" s="229" t="s">
        <v>277</v>
      </c>
      <c r="G197" s="230"/>
      <c r="H197" s="230"/>
      <c r="I197" s="230"/>
      <c r="J197" s="158"/>
      <c r="K197" s="159" t="s">
        <v>5</v>
      </c>
      <c r="L197" s="158"/>
      <c r="M197" s="158"/>
      <c r="N197" s="158"/>
      <c r="O197" s="158"/>
      <c r="P197" s="158"/>
      <c r="Q197" s="158"/>
      <c r="R197" s="160"/>
      <c r="T197" s="161"/>
      <c r="U197" s="158"/>
      <c r="V197" s="158"/>
      <c r="W197" s="158"/>
      <c r="X197" s="158"/>
      <c r="Y197" s="158"/>
      <c r="Z197" s="158"/>
      <c r="AA197" s="162"/>
      <c r="AT197" s="163" t="s">
        <v>173</v>
      </c>
      <c r="AU197" s="163" t="s">
        <v>86</v>
      </c>
      <c r="AV197" s="11" t="s">
        <v>82</v>
      </c>
      <c r="AW197" s="11" t="s">
        <v>32</v>
      </c>
      <c r="AX197" s="11" t="s">
        <v>75</v>
      </c>
      <c r="AY197" s="163" t="s">
        <v>166</v>
      </c>
    </row>
    <row r="198" spans="2:65" s="10" customFormat="1" ht="16.5" customHeight="1">
      <c r="B198" s="149"/>
      <c r="C198" s="150"/>
      <c r="D198" s="150"/>
      <c r="E198" s="151" t="s">
        <v>5</v>
      </c>
      <c r="F198" s="262" t="s">
        <v>1203</v>
      </c>
      <c r="G198" s="263"/>
      <c r="H198" s="263"/>
      <c r="I198" s="263"/>
      <c r="J198" s="150"/>
      <c r="K198" s="152">
        <v>31.5</v>
      </c>
      <c r="L198" s="150"/>
      <c r="M198" s="150"/>
      <c r="N198" s="150"/>
      <c r="O198" s="150"/>
      <c r="P198" s="150"/>
      <c r="Q198" s="150"/>
      <c r="R198" s="153"/>
      <c r="T198" s="154"/>
      <c r="U198" s="150"/>
      <c r="V198" s="150"/>
      <c r="W198" s="150"/>
      <c r="X198" s="150"/>
      <c r="Y198" s="150"/>
      <c r="Z198" s="150"/>
      <c r="AA198" s="155"/>
      <c r="AT198" s="156" t="s">
        <v>173</v>
      </c>
      <c r="AU198" s="156" t="s">
        <v>86</v>
      </c>
      <c r="AV198" s="10" t="s">
        <v>86</v>
      </c>
      <c r="AW198" s="10" t="s">
        <v>32</v>
      </c>
      <c r="AX198" s="10" t="s">
        <v>82</v>
      </c>
      <c r="AY198" s="156" t="s">
        <v>166</v>
      </c>
    </row>
    <row r="199" spans="2:65" s="1" customFormat="1" ht="25.5" customHeight="1">
      <c r="B199" s="139"/>
      <c r="C199" s="140" t="s">
        <v>344</v>
      </c>
      <c r="D199" s="140" t="s">
        <v>167</v>
      </c>
      <c r="E199" s="141" t="s">
        <v>350</v>
      </c>
      <c r="F199" s="231" t="s">
        <v>351</v>
      </c>
      <c r="G199" s="231"/>
      <c r="H199" s="231"/>
      <c r="I199" s="231"/>
      <c r="J199" s="142" t="s">
        <v>322</v>
      </c>
      <c r="K199" s="143">
        <v>31.5</v>
      </c>
      <c r="L199" s="232">
        <v>0</v>
      </c>
      <c r="M199" s="232"/>
      <c r="N199" s="232">
        <f>ROUND(L199*K199,2)</f>
        <v>0</v>
      </c>
      <c r="O199" s="232"/>
      <c r="P199" s="232"/>
      <c r="Q199" s="232"/>
      <c r="R199" s="144"/>
      <c r="T199" s="145" t="s">
        <v>5</v>
      </c>
      <c r="U199" s="43" t="s">
        <v>40</v>
      </c>
      <c r="V199" s="146">
        <v>0.1</v>
      </c>
      <c r="W199" s="146">
        <f>V199*K199</f>
        <v>3.1500000000000004</v>
      </c>
      <c r="X199" s="146">
        <v>0</v>
      </c>
      <c r="Y199" s="146">
        <f>X199*K199</f>
        <v>0</v>
      </c>
      <c r="Z199" s="146">
        <v>0</v>
      </c>
      <c r="AA199" s="147">
        <f>Z199*K199</f>
        <v>0</v>
      </c>
      <c r="AR199" s="21" t="s">
        <v>92</v>
      </c>
      <c r="AT199" s="21" t="s">
        <v>167</v>
      </c>
      <c r="AU199" s="21" t="s">
        <v>86</v>
      </c>
      <c r="AY199" s="21" t="s">
        <v>166</v>
      </c>
      <c r="BE199" s="148">
        <f>IF(U199="základní",N199,0)</f>
        <v>0</v>
      </c>
      <c r="BF199" s="148">
        <f>IF(U199="snížená",N199,0)</f>
        <v>0</v>
      </c>
      <c r="BG199" s="148">
        <f>IF(U199="zákl. přenesená",N199,0)</f>
        <v>0</v>
      </c>
      <c r="BH199" s="148">
        <f>IF(U199="sníž. přenesená",N199,0)</f>
        <v>0</v>
      </c>
      <c r="BI199" s="148">
        <f>IF(U199="nulová",N199,0)</f>
        <v>0</v>
      </c>
      <c r="BJ199" s="21" t="s">
        <v>82</v>
      </c>
      <c r="BK199" s="148">
        <f>ROUND(L199*K199,2)</f>
        <v>0</v>
      </c>
      <c r="BL199" s="21" t="s">
        <v>92</v>
      </c>
      <c r="BM199" s="21" t="s">
        <v>352</v>
      </c>
    </row>
    <row r="200" spans="2:65" s="1" customFormat="1" ht="25.5" customHeight="1">
      <c r="B200" s="139"/>
      <c r="C200" s="140" t="s">
        <v>349</v>
      </c>
      <c r="D200" s="140" t="s">
        <v>167</v>
      </c>
      <c r="E200" s="141" t="s">
        <v>354</v>
      </c>
      <c r="F200" s="231" t="s">
        <v>355</v>
      </c>
      <c r="G200" s="231"/>
      <c r="H200" s="231"/>
      <c r="I200" s="231"/>
      <c r="J200" s="142" t="s">
        <v>270</v>
      </c>
      <c r="K200" s="143">
        <v>63</v>
      </c>
      <c r="L200" s="232">
        <v>0</v>
      </c>
      <c r="M200" s="232"/>
      <c r="N200" s="232">
        <f>ROUND(L200*K200,2)</f>
        <v>0</v>
      </c>
      <c r="O200" s="232"/>
      <c r="P200" s="232"/>
      <c r="Q200" s="232"/>
      <c r="R200" s="144"/>
      <c r="T200" s="145" t="s">
        <v>5</v>
      </c>
      <c r="U200" s="43" t="s">
        <v>40</v>
      </c>
      <c r="V200" s="146">
        <v>0.23599999999999999</v>
      </c>
      <c r="W200" s="146">
        <f>V200*K200</f>
        <v>14.867999999999999</v>
      </c>
      <c r="X200" s="146">
        <v>8.4000000000000003E-4</v>
      </c>
      <c r="Y200" s="146">
        <f>X200*K200</f>
        <v>5.2920000000000002E-2</v>
      </c>
      <c r="Z200" s="146">
        <v>0</v>
      </c>
      <c r="AA200" s="147">
        <f>Z200*K200</f>
        <v>0</v>
      </c>
      <c r="AR200" s="21" t="s">
        <v>92</v>
      </c>
      <c r="AT200" s="21" t="s">
        <v>167</v>
      </c>
      <c r="AU200" s="21" t="s">
        <v>86</v>
      </c>
      <c r="AY200" s="21" t="s">
        <v>166</v>
      </c>
      <c r="BE200" s="148">
        <f>IF(U200="základní",N200,0)</f>
        <v>0</v>
      </c>
      <c r="BF200" s="148">
        <f>IF(U200="snížená",N200,0)</f>
        <v>0</v>
      </c>
      <c r="BG200" s="148">
        <f>IF(U200="zákl. přenesená",N200,0)</f>
        <v>0</v>
      </c>
      <c r="BH200" s="148">
        <f>IF(U200="sníž. přenesená",N200,0)</f>
        <v>0</v>
      </c>
      <c r="BI200" s="148">
        <f>IF(U200="nulová",N200,0)</f>
        <v>0</v>
      </c>
      <c r="BJ200" s="21" t="s">
        <v>82</v>
      </c>
      <c r="BK200" s="148">
        <f>ROUND(L200*K200,2)</f>
        <v>0</v>
      </c>
      <c r="BL200" s="21" t="s">
        <v>92</v>
      </c>
      <c r="BM200" s="21" t="s">
        <v>356</v>
      </c>
    </row>
    <row r="201" spans="2:65" s="11" customFormat="1" ht="16.5" customHeight="1">
      <c r="B201" s="157"/>
      <c r="C201" s="158"/>
      <c r="D201" s="158"/>
      <c r="E201" s="159" t="s">
        <v>5</v>
      </c>
      <c r="F201" s="264" t="s">
        <v>275</v>
      </c>
      <c r="G201" s="265"/>
      <c r="H201" s="265"/>
      <c r="I201" s="265"/>
      <c r="J201" s="158"/>
      <c r="K201" s="159" t="s">
        <v>5</v>
      </c>
      <c r="L201" s="158"/>
      <c r="M201" s="158"/>
      <c r="N201" s="158"/>
      <c r="O201" s="158"/>
      <c r="P201" s="158"/>
      <c r="Q201" s="158"/>
      <c r="R201" s="160"/>
      <c r="T201" s="161"/>
      <c r="U201" s="158"/>
      <c r="V201" s="158"/>
      <c r="W201" s="158"/>
      <c r="X201" s="158"/>
      <c r="Y201" s="158"/>
      <c r="Z201" s="158"/>
      <c r="AA201" s="162"/>
      <c r="AT201" s="163" t="s">
        <v>173</v>
      </c>
      <c r="AU201" s="163" t="s">
        <v>86</v>
      </c>
      <c r="AV201" s="11" t="s">
        <v>82</v>
      </c>
      <c r="AW201" s="11" t="s">
        <v>32</v>
      </c>
      <c r="AX201" s="11" t="s">
        <v>75</v>
      </c>
      <c r="AY201" s="163" t="s">
        <v>166</v>
      </c>
    </row>
    <row r="202" spans="2:65" s="11" customFormat="1" ht="16.5" customHeight="1">
      <c r="B202" s="157"/>
      <c r="C202" s="158"/>
      <c r="D202" s="158"/>
      <c r="E202" s="159" t="s">
        <v>5</v>
      </c>
      <c r="F202" s="229" t="s">
        <v>276</v>
      </c>
      <c r="G202" s="230"/>
      <c r="H202" s="230"/>
      <c r="I202" s="230"/>
      <c r="J202" s="158"/>
      <c r="K202" s="159" t="s">
        <v>5</v>
      </c>
      <c r="L202" s="158"/>
      <c r="M202" s="158"/>
      <c r="N202" s="158"/>
      <c r="O202" s="158"/>
      <c r="P202" s="158"/>
      <c r="Q202" s="158"/>
      <c r="R202" s="160"/>
      <c r="T202" s="161"/>
      <c r="U202" s="158"/>
      <c r="V202" s="158"/>
      <c r="W202" s="158"/>
      <c r="X202" s="158"/>
      <c r="Y202" s="158"/>
      <c r="Z202" s="158"/>
      <c r="AA202" s="162"/>
      <c r="AT202" s="163" t="s">
        <v>173</v>
      </c>
      <c r="AU202" s="163" t="s">
        <v>86</v>
      </c>
      <c r="AV202" s="11" t="s">
        <v>82</v>
      </c>
      <c r="AW202" s="11" t="s">
        <v>32</v>
      </c>
      <c r="AX202" s="11" t="s">
        <v>75</v>
      </c>
      <c r="AY202" s="163" t="s">
        <v>166</v>
      </c>
    </row>
    <row r="203" spans="2:65" s="11" customFormat="1" ht="16.5" customHeight="1">
      <c r="B203" s="157"/>
      <c r="C203" s="158"/>
      <c r="D203" s="158"/>
      <c r="E203" s="159" t="s">
        <v>5</v>
      </c>
      <c r="F203" s="229" t="s">
        <v>277</v>
      </c>
      <c r="G203" s="230"/>
      <c r="H203" s="230"/>
      <c r="I203" s="230"/>
      <c r="J203" s="158"/>
      <c r="K203" s="159" t="s">
        <v>5</v>
      </c>
      <c r="L203" s="158"/>
      <c r="M203" s="158"/>
      <c r="N203" s="158"/>
      <c r="O203" s="158"/>
      <c r="P203" s="158"/>
      <c r="Q203" s="158"/>
      <c r="R203" s="160"/>
      <c r="T203" s="161"/>
      <c r="U203" s="158"/>
      <c r="V203" s="158"/>
      <c r="W203" s="158"/>
      <c r="X203" s="158"/>
      <c r="Y203" s="158"/>
      <c r="Z203" s="158"/>
      <c r="AA203" s="162"/>
      <c r="AT203" s="163" t="s">
        <v>173</v>
      </c>
      <c r="AU203" s="163" t="s">
        <v>86</v>
      </c>
      <c r="AV203" s="11" t="s">
        <v>82</v>
      </c>
      <c r="AW203" s="11" t="s">
        <v>32</v>
      </c>
      <c r="AX203" s="11" t="s">
        <v>75</v>
      </c>
      <c r="AY203" s="163" t="s">
        <v>166</v>
      </c>
    </row>
    <row r="204" spans="2:65" s="10" customFormat="1" ht="16.5" customHeight="1">
      <c r="B204" s="149"/>
      <c r="C204" s="150"/>
      <c r="D204" s="150"/>
      <c r="E204" s="151" t="s">
        <v>5</v>
      </c>
      <c r="F204" s="262" t="s">
        <v>1204</v>
      </c>
      <c r="G204" s="263"/>
      <c r="H204" s="263"/>
      <c r="I204" s="263"/>
      <c r="J204" s="150"/>
      <c r="K204" s="152">
        <v>63</v>
      </c>
      <c r="L204" s="150"/>
      <c r="M204" s="150"/>
      <c r="N204" s="150"/>
      <c r="O204" s="150"/>
      <c r="P204" s="150"/>
      <c r="Q204" s="150"/>
      <c r="R204" s="153"/>
      <c r="T204" s="154"/>
      <c r="U204" s="150"/>
      <c r="V204" s="150"/>
      <c r="W204" s="150"/>
      <c r="X204" s="150"/>
      <c r="Y204" s="150"/>
      <c r="Z204" s="150"/>
      <c r="AA204" s="155"/>
      <c r="AT204" s="156" t="s">
        <v>173</v>
      </c>
      <c r="AU204" s="156" t="s">
        <v>86</v>
      </c>
      <c r="AV204" s="10" t="s">
        <v>86</v>
      </c>
      <c r="AW204" s="10" t="s">
        <v>32</v>
      </c>
      <c r="AX204" s="10" t="s">
        <v>82</v>
      </c>
      <c r="AY204" s="156" t="s">
        <v>166</v>
      </c>
    </row>
    <row r="205" spans="2:65" s="1" customFormat="1" ht="25.5" customHeight="1">
      <c r="B205" s="139"/>
      <c r="C205" s="140" t="s">
        <v>353</v>
      </c>
      <c r="D205" s="140" t="s">
        <v>167</v>
      </c>
      <c r="E205" s="141" t="s">
        <v>359</v>
      </c>
      <c r="F205" s="231" t="s">
        <v>360</v>
      </c>
      <c r="G205" s="231"/>
      <c r="H205" s="231"/>
      <c r="I205" s="231"/>
      <c r="J205" s="142" t="s">
        <v>270</v>
      </c>
      <c r="K205" s="143">
        <v>63</v>
      </c>
      <c r="L205" s="232">
        <v>0</v>
      </c>
      <c r="M205" s="232"/>
      <c r="N205" s="232">
        <f>ROUND(L205*K205,2)</f>
        <v>0</v>
      </c>
      <c r="O205" s="232"/>
      <c r="P205" s="232"/>
      <c r="Q205" s="232"/>
      <c r="R205" s="144"/>
      <c r="T205" s="145" t="s">
        <v>5</v>
      </c>
      <c r="U205" s="43" t="s">
        <v>40</v>
      </c>
      <c r="V205" s="146">
        <v>7.0000000000000007E-2</v>
      </c>
      <c r="W205" s="146">
        <f>V205*K205</f>
        <v>4.41</v>
      </c>
      <c r="X205" s="146">
        <v>0</v>
      </c>
      <c r="Y205" s="146">
        <f>X205*K205</f>
        <v>0</v>
      </c>
      <c r="Z205" s="146">
        <v>0</v>
      </c>
      <c r="AA205" s="147">
        <f>Z205*K205</f>
        <v>0</v>
      </c>
      <c r="AR205" s="21" t="s">
        <v>92</v>
      </c>
      <c r="AT205" s="21" t="s">
        <v>167</v>
      </c>
      <c r="AU205" s="21" t="s">
        <v>86</v>
      </c>
      <c r="AY205" s="21" t="s">
        <v>166</v>
      </c>
      <c r="BE205" s="148">
        <f>IF(U205="základní",N205,0)</f>
        <v>0</v>
      </c>
      <c r="BF205" s="148">
        <f>IF(U205="snížená",N205,0)</f>
        <v>0</v>
      </c>
      <c r="BG205" s="148">
        <f>IF(U205="zákl. přenesená",N205,0)</f>
        <v>0</v>
      </c>
      <c r="BH205" s="148">
        <f>IF(U205="sníž. přenesená",N205,0)</f>
        <v>0</v>
      </c>
      <c r="BI205" s="148">
        <f>IF(U205="nulová",N205,0)</f>
        <v>0</v>
      </c>
      <c r="BJ205" s="21" t="s">
        <v>82</v>
      </c>
      <c r="BK205" s="148">
        <f>ROUND(L205*K205,2)</f>
        <v>0</v>
      </c>
      <c r="BL205" s="21" t="s">
        <v>92</v>
      </c>
      <c r="BM205" s="21" t="s">
        <v>361</v>
      </c>
    </row>
    <row r="206" spans="2:65" s="1" customFormat="1" ht="25.5" customHeight="1">
      <c r="B206" s="139"/>
      <c r="C206" s="140" t="s">
        <v>358</v>
      </c>
      <c r="D206" s="140" t="s">
        <v>167</v>
      </c>
      <c r="E206" s="141" t="s">
        <v>362</v>
      </c>
      <c r="F206" s="231" t="s">
        <v>363</v>
      </c>
      <c r="G206" s="231"/>
      <c r="H206" s="231"/>
      <c r="I206" s="231"/>
      <c r="J206" s="142" t="s">
        <v>322</v>
      </c>
      <c r="K206" s="143">
        <v>173.25800000000001</v>
      </c>
      <c r="L206" s="232">
        <v>0</v>
      </c>
      <c r="M206" s="232"/>
      <c r="N206" s="232">
        <f>ROUND(L206*K206,2)</f>
        <v>0</v>
      </c>
      <c r="O206" s="232"/>
      <c r="P206" s="232"/>
      <c r="Q206" s="232"/>
      <c r="R206" s="144"/>
      <c r="T206" s="145" t="s">
        <v>5</v>
      </c>
      <c r="U206" s="43" t="s">
        <v>40</v>
      </c>
      <c r="V206" s="146">
        <v>8.3000000000000004E-2</v>
      </c>
      <c r="W206" s="146">
        <f>V206*K206</f>
        <v>14.380414000000002</v>
      </c>
      <c r="X206" s="146">
        <v>0</v>
      </c>
      <c r="Y206" s="146">
        <f>X206*K206</f>
        <v>0</v>
      </c>
      <c r="Z206" s="146">
        <v>0</v>
      </c>
      <c r="AA206" s="147">
        <f>Z206*K206</f>
        <v>0</v>
      </c>
      <c r="AR206" s="21" t="s">
        <v>92</v>
      </c>
      <c r="AT206" s="21" t="s">
        <v>167</v>
      </c>
      <c r="AU206" s="21" t="s">
        <v>86</v>
      </c>
      <c r="AY206" s="21" t="s">
        <v>166</v>
      </c>
      <c r="BE206" s="148">
        <f>IF(U206="základní",N206,0)</f>
        <v>0</v>
      </c>
      <c r="BF206" s="148">
        <f>IF(U206="snížená",N206,0)</f>
        <v>0</v>
      </c>
      <c r="BG206" s="148">
        <f>IF(U206="zákl. přenesená",N206,0)</f>
        <v>0</v>
      </c>
      <c r="BH206" s="148">
        <f>IF(U206="sníž. přenesená",N206,0)</f>
        <v>0</v>
      </c>
      <c r="BI206" s="148">
        <f>IF(U206="nulová",N206,0)</f>
        <v>0</v>
      </c>
      <c r="BJ206" s="21" t="s">
        <v>82</v>
      </c>
      <c r="BK206" s="148">
        <f>ROUND(L206*K206,2)</f>
        <v>0</v>
      </c>
      <c r="BL206" s="21" t="s">
        <v>92</v>
      </c>
      <c r="BM206" s="21" t="s">
        <v>364</v>
      </c>
    </row>
    <row r="207" spans="2:65" s="10" customFormat="1" ht="16.5" customHeight="1">
      <c r="B207" s="149"/>
      <c r="C207" s="150"/>
      <c r="D207" s="150"/>
      <c r="E207" s="151" t="s">
        <v>5</v>
      </c>
      <c r="F207" s="240" t="s">
        <v>1205</v>
      </c>
      <c r="G207" s="241"/>
      <c r="H207" s="241"/>
      <c r="I207" s="241"/>
      <c r="J207" s="150"/>
      <c r="K207" s="152">
        <v>193.13300000000001</v>
      </c>
      <c r="L207" s="150"/>
      <c r="M207" s="150"/>
      <c r="N207" s="150"/>
      <c r="O207" s="150"/>
      <c r="P207" s="150"/>
      <c r="Q207" s="150"/>
      <c r="R207" s="153"/>
      <c r="T207" s="154"/>
      <c r="U207" s="150"/>
      <c r="V207" s="150"/>
      <c r="W207" s="150"/>
      <c r="X207" s="150"/>
      <c r="Y207" s="150"/>
      <c r="Z207" s="150"/>
      <c r="AA207" s="155"/>
      <c r="AT207" s="156" t="s">
        <v>173</v>
      </c>
      <c r="AU207" s="156" t="s">
        <v>86</v>
      </c>
      <c r="AV207" s="10" t="s">
        <v>86</v>
      </c>
      <c r="AW207" s="10" t="s">
        <v>32</v>
      </c>
      <c r="AX207" s="10" t="s">
        <v>75</v>
      </c>
      <c r="AY207" s="156" t="s">
        <v>166</v>
      </c>
    </row>
    <row r="208" spans="2:65" s="10" customFormat="1" ht="16.5" customHeight="1">
      <c r="B208" s="149"/>
      <c r="C208" s="150"/>
      <c r="D208" s="150"/>
      <c r="E208" s="151" t="s">
        <v>5</v>
      </c>
      <c r="F208" s="262" t="s">
        <v>1206</v>
      </c>
      <c r="G208" s="263"/>
      <c r="H208" s="263"/>
      <c r="I208" s="263"/>
      <c r="J208" s="150"/>
      <c r="K208" s="152">
        <v>-19.875</v>
      </c>
      <c r="L208" s="150"/>
      <c r="M208" s="150"/>
      <c r="N208" s="150"/>
      <c r="O208" s="150"/>
      <c r="P208" s="150"/>
      <c r="Q208" s="150"/>
      <c r="R208" s="153"/>
      <c r="T208" s="154"/>
      <c r="U208" s="150"/>
      <c r="V208" s="150"/>
      <c r="W208" s="150"/>
      <c r="X208" s="150"/>
      <c r="Y208" s="150"/>
      <c r="Z208" s="150"/>
      <c r="AA208" s="155"/>
      <c r="AT208" s="156" t="s">
        <v>173</v>
      </c>
      <c r="AU208" s="156" t="s">
        <v>86</v>
      </c>
      <c r="AV208" s="10" t="s">
        <v>86</v>
      </c>
      <c r="AW208" s="10" t="s">
        <v>32</v>
      </c>
      <c r="AX208" s="10" t="s">
        <v>75</v>
      </c>
      <c r="AY208" s="156" t="s">
        <v>166</v>
      </c>
    </row>
    <row r="209" spans="2:65" s="12" customFormat="1" ht="16.5" customHeight="1">
      <c r="B209" s="168"/>
      <c r="C209" s="169"/>
      <c r="D209" s="169"/>
      <c r="E209" s="170" t="s">
        <v>5</v>
      </c>
      <c r="F209" s="268" t="s">
        <v>294</v>
      </c>
      <c r="G209" s="269"/>
      <c r="H209" s="269"/>
      <c r="I209" s="269"/>
      <c r="J209" s="169"/>
      <c r="K209" s="171">
        <v>173.25800000000001</v>
      </c>
      <c r="L209" s="169"/>
      <c r="M209" s="169"/>
      <c r="N209" s="169"/>
      <c r="O209" s="169"/>
      <c r="P209" s="169"/>
      <c r="Q209" s="169"/>
      <c r="R209" s="172"/>
      <c r="T209" s="173"/>
      <c r="U209" s="169"/>
      <c r="V209" s="169"/>
      <c r="W209" s="169"/>
      <c r="X209" s="169"/>
      <c r="Y209" s="169"/>
      <c r="Z209" s="169"/>
      <c r="AA209" s="174"/>
      <c r="AT209" s="175" t="s">
        <v>173</v>
      </c>
      <c r="AU209" s="175" t="s">
        <v>86</v>
      </c>
      <c r="AV209" s="12" t="s">
        <v>92</v>
      </c>
      <c r="AW209" s="12" t="s">
        <v>32</v>
      </c>
      <c r="AX209" s="12" t="s">
        <v>82</v>
      </c>
      <c r="AY209" s="175" t="s">
        <v>166</v>
      </c>
    </row>
    <row r="210" spans="2:65" s="1" customFormat="1" ht="38.25" customHeight="1">
      <c r="B210" s="139"/>
      <c r="C210" s="140" t="s">
        <v>10</v>
      </c>
      <c r="D210" s="140" t="s">
        <v>167</v>
      </c>
      <c r="E210" s="141" t="s">
        <v>368</v>
      </c>
      <c r="F210" s="231" t="s">
        <v>369</v>
      </c>
      <c r="G210" s="231"/>
      <c r="H210" s="231"/>
      <c r="I210" s="231"/>
      <c r="J210" s="142" t="s">
        <v>322</v>
      </c>
      <c r="K210" s="143">
        <v>317.22000000000003</v>
      </c>
      <c r="L210" s="232">
        <v>0</v>
      </c>
      <c r="M210" s="232"/>
      <c r="N210" s="232">
        <f>ROUND(L210*K210,2)</f>
        <v>0</v>
      </c>
      <c r="O210" s="232"/>
      <c r="P210" s="232"/>
      <c r="Q210" s="232"/>
      <c r="R210" s="144"/>
      <c r="T210" s="145" t="s">
        <v>5</v>
      </c>
      <c r="U210" s="43" t="s">
        <v>40</v>
      </c>
      <c r="V210" s="146">
        <v>8.3000000000000004E-2</v>
      </c>
      <c r="W210" s="146">
        <f>V210*K210</f>
        <v>26.329260000000005</v>
      </c>
      <c r="X210" s="146">
        <v>0</v>
      </c>
      <c r="Y210" s="146">
        <f>X210*K210</f>
        <v>0</v>
      </c>
      <c r="Z210" s="146">
        <v>0</v>
      </c>
      <c r="AA210" s="147">
        <f>Z210*K210</f>
        <v>0</v>
      </c>
      <c r="AR210" s="21" t="s">
        <v>92</v>
      </c>
      <c r="AT210" s="21" t="s">
        <v>167</v>
      </c>
      <c r="AU210" s="21" t="s">
        <v>86</v>
      </c>
      <c r="AY210" s="21" t="s">
        <v>166</v>
      </c>
      <c r="BE210" s="148">
        <f>IF(U210="základní",N210,0)</f>
        <v>0</v>
      </c>
      <c r="BF210" s="148">
        <f>IF(U210="snížená",N210,0)</f>
        <v>0</v>
      </c>
      <c r="BG210" s="148">
        <f>IF(U210="zákl. přenesená",N210,0)</f>
        <v>0</v>
      </c>
      <c r="BH210" s="148">
        <f>IF(U210="sníž. přenesená",N210,0)</f>
        <v>0</v>
      </c>
      <c r="BI210" s="148">
        <f>IF(U210="nulová",N210,0)</f>
        <v>0</v>
      </c>
      <c r="BJ210" s="21" t="s">
        <v>82</v>
      </c>
      <c r="BK210" s="148">
        <f>ROUND(L210*K210,2)</f>
        <v>0</v>
      </c>
      <c r="BL210" s="21" t="s">
        <v>92</v>
      </c>
      <c r="BM210" s="21" t="s">
        <v>370</v>
      </c>
    </row>
    <row r="211" spans="2:65" s="1" customFormat="1" ht="25.5" customHeight="1">
      <c r="B211" s="139"/>
      <c r="C211" s="140" t="s">
        <v>367</v>
      </c>
      <c r="D211" s="140" t="s">
        <v>167</v>
      </c>
      <c r="E211" s="141" t="s">
        <v>372</v>
      </c>
      <c r="F211" s="231" t="s">
        <v>373</v>
      </c>
      <c r="G211" s="231"/>
      <c r="H211" s="231"/>
      <c r="I211" s="231"/>
      <c r="J211" s="142" t="s">
        <v>374</v>
      </c>
      <c r="K211" s="143">
        <v>311.86399999999998</v>
      </c>
      <c r="L211" s="232">
        <v>0</v>
      </c>
      <c r="M211" s="232"/>
      <c r="N211" s="232">
        <f>ROUND(L211*K211,2)</f>
        <v>0</v>
      </c>
      <c r="O211" s="232"/>
      <c r="P211" s="232"/>
      <c r="Q211" s="232"/>
      <c r="R211" s="144"/>
      <c r="T211" s="145" t="s">
        <v>5</v>
      </c>
      <c r="U211" s="43" t="s">
        <v>40</v>
      </c>
      <c r="V211" s="146">
        <v>0</v>
      </c>
      <c r="W211" s="146">
        <f>V211*K211</f>
        <v>0</v>
      </c>
      <c r="X211" s="146">
        <v>0</v>
      </c>
      <c r="Y211" s="146">
        <f>X211*K211</f>
        <v>0</v>
      </c>
      <c r="Z211" s="146">
        <v>0</v>
      </c>
      <c r="AA211" s="147">
        <f>Z211*K211</f>
        <v>0</v>
      </c>
      <c r="AR211" s="21" t="s">
        <v>92</v>
      </c>
      <c r="AT211" s="21" t="s">
        <v>167</v>
      </c>
      <c r="AU211" s="21" t="s">
        <v>86</v>
      </c>
      <c r="AY211" s="21" t="s">
        <v>166</v>
      </c>
      <c r="BE211" s="148">
        <f>IF(U211="základní",N211,0)</f>
        <v>0</v>
      </c>
      <c r="BF211" s="148">
        <f>IF(U211="snížená",N211,0)</f>
        <v>0</v>
      </c>
      <c r="BG211" s="148">
        <f>IF(U211="zákl. přenesená",N211,0)</f>
        <v>0</v>
      </c>
      <c r="BH211" s="148">
        <f>IF(U211="sníž. přenesená",N211,0)</f>
        <v>0</v>
      </c>
      <c r="BI211" s="148">
        <f>IF(U211="nulová",N211,0)</f>
        <v>0</v>
      </c>
      <c r="BJ211" s="21" t="s">
        <v>82</v>
      </c>
      <c r="BK211" s="148">
        <f>ROUND(L211*K211,2)</f>
        <v>0</v>
      </c>
      <c r="BL211" s="21" t="s">
        <v>92</v>
      </c>
      <c r="BM211" s="21" t="s">
        <v>375</v>
      </c>
    </row>
    <row r="212" spans="2:65" s="10" customFormat="1" ht="16.5" customHeight="1">
      <c r="B212" s="149"/>
      <c r="C212" s="150"/>
      <c r="D212" s="150"/>
      <c r="E212" s="151" t="s">
        <v>5</v>
      </c>
      <c r="F212" s="240" t="s">
        <v>1207</v>
      </c>
      <c r="G212" s="241"/>
      <c r="H212" s="241"/>
      <c r="I212" s="241"/>
      <c r="J212" s="150"/>
      <c r="K212" s="152">
        <v>311.86399999999998</v>
      </c>
      <c r="L212" s="150"/>
      <c r="M212" s="150"/>
      <c r="N212" s="150"/>
      <c r="O212" s="150"/>
      <c r="P212" s="150"/>
      <c r="Q212" s="150"/>
      <c r="R212" s="153"/>
      <c r="T212" s="154"/>
      <c r="U212" s="150"/>
      <c r="V212" s="150"/>
      <c r="W212" s="150"/>
      <c r="X212" s="150"/>
      <c r="Y212" s="150"/>
      <c r="Z212" s="150"/>
      <c r="AA212" s="155"/>
      <c r="AT212" s="156" t="s">
        <v>173</v>
      </c>
      <c r="AU212" s="156" t="s">
        <v>86</v>
      </c>
      <c r="AV212" s="10" t="s">
        <v>86</v>
      </c>
      <c r="AW212" s="10" t="s">
        <v>32</v>
      </c>
      <c r="AX212" s="10" t="s">
        <v>82</v>
      </c>
      <c r="AY212" s="156" t="s">
        <v>166</v>
      </c>
    </row>
    <row r="213" spans="2:65" s="1" customFormat="1" ht="25.5" customHeight="1">
      <c r="B213" s="139"/>
      <c r="C213" s="140" t="s">
        <v>371</v>
      </c>
      <c r="D213" s="140" t="s">
        <v>167</v>
      </c>
      <c r="E213" s="141" t="s">
        <v>378</v>
      </c>
      <c r="F213" s="231" t="s">
        <v>379</v>
      </c>
      <c r="G213" s="231"/>
      <c r="H213" s="231"/>
      <c r="I213" s="231"/>
      <c r="J213" s="142" t="s">
        <v>374</v>
      </c>
      <c r="K213" s="143">
        <v>570.99599999999998</v>
      </c>
      <c r="L213" s="232">
        <v>0</v>
      </c>
      <c r="M213" s="232"/>
      <c r="N213" s="232">
        <f>ROUND(L213*K213,2)</f>
        <v>0</v>
      </c>
      <c r="O213" s="232"/>
      <c r="P213" s="232"/>
      <c r="Q213" s="232"/>
      <c r="R213" s="144"/>
      <c r="T213" s="145" t="s">
        <v>5</v>
      </c>
      <c r="U213" s="43" t="s">
        <v>40</v>
      </c>
      <c r="V213" s="146">
        <v>0</v>
      </c>
      <c r="W213" s="146">
        <f>V213*K213</f>
        <v>0</v>
      </c>
      <c r="X213" s="146">
        <v>0</v>
      </c>
      <c r="Y213" s="146">
        <f>X213*K213</f>
        <v>0</v>
      </c>
      <c r="Z213" s="146">
        <v>0</v>
      </c>
      <c r="AA213" s="147">
        <f>Z213*K213</f>
        <v>0</v>
      </c>
      <c r="AR213" s="21" t="s">
        <v>92</v>
      </c>
      <c r="AT213" s="21" t="s">
        <v>167</v>
      </c>
      <c r="AU213" s="21" t="s">
        <v>86</v>
      </c>
      <c r="AY213" s="21" t="s">
        <v>166</v>
      </c>
      <c r="BE213" s="148">
        <f>IF(U213="základní",N213,0)</f>
        <v>0</v>
      </c>
      <c r="BF213" s="148">
        <f>IF(U213="snížená",N213,0)</f>
        <v>0</v>
      </c>
      <c r="BG213" s="148">
        <f>IF(U213="zákl. přenesená",N213,0)</f>
        <v>0</v>
      </c>
      <c r="BH213" s="148">
        <f>IF(U213="sníž. přenesená",N213,0)</f>
        <v>0</v>
      </c>
      <c r="BI213" s="148">
        <f>IF(U213="nulová",N213,0)</f>
        <v>0</v>
      </c>
      <c r="BJ213" s="21" t="s">
        <v>82</v>
      </c>
      <c r="BK213" s="148">
        <f>ROUND(L213*K213,2)</f>
        <v>0</v>
      </c>
      <c r="BL213" s="21" t="s">
        <v>92</v>
      </c>
      <c r="BM213" s="21" t="s">
        <v>380</v>
      </c>
    </row>
    <row r="214" spans="2:65" s="10" customFormat="1" ht="16.5" customHeight="1">
      <c r="B214" s="149"/>
      <c r="C214" s="150"/>
      <c r="D214" s="150"/>
      <c r="E214" s="151" t="s">
        <v>5</v>
      </c>
      <c r="F214" s="240" t="s">
        <v>1208</v>
      </c>
      <c r="G214" s="241"/>
      <c r="H214" s="241"/>
      <c r="I214" s="241"/>
      <c r="J214" s="150"/>
      <c r="K214" s="152">
        <v>570.99599999999998</v>
      </c>
      <c r="L214" s="150"/>
      <c r="M214" s="150"/>
      <c r="N214" s="150"/>
      <c r="O214" s="150"/>
      <c r="P214" s="150"/>
      <c r="Q214" s="150"/>
      <c r="R214" s="153"/>
      <c r="T214" s="154"/>
      <c r="U214" s="150"/>
      <c r="V214" s="150"/>
      <c r="W214" s="150"/>
      <c r="X214" s="150"/>
      <c r="Y214" s="150"/>
      <c r="Z214" s="150"/>
      <c r="AA214" s="155"/>
      <c r="AT214" s="156" t="s">
        <v>173</v>
      </c>
      <c r="AU214" s="156" t="s">
        <v>86</v>
      </c>
      <c r="AV214" s="10" t="s">
        <v>86</v>
      </c>
      <c r="AW214" s="10" t="s">
        <v>32</v>
      </c>
      <c r="AX214" s="10" t="s">
        <v>82</v>
      </c>
      <c r="AY214" s="156" t="s">
        <v>166</v>
      </c>
    </row>
    <row r="215" spans="2:65" s="1" customFormat="1" ht="25.5" customHeight="1">
      <c r="B215" s="139"/>
      <c r="C215" s="140" t="s">
        <v>377</v>
      </c>
      <c r="D215" s="140" t="s">
        <v>167</v>
      </c>
      <c r="E215" s="141" t="s">
        <v>383</v>
      </c>
      <c r="F215" s="231" t="s">
        <v>384</v>
      </c>
      <c r="G215" s="231"/>
      <c r="H215" s="231"/>
      <c r="I215" s="231"/>
      <c r="J215" s="142" t="s">
        <v>322</v>
      </c>
      <c r="K215" s="143">
        <v>18.899999999999999</v>
      </c>
      <c r="L215" s="232">
        <v>0</v>
      </c>
      <c r="M215" s="232"/>
      <c r="N215" s="232">
        <f>ROUND(L215*K215,2)</f>
        <v>0</v>
      </c>
      <c r="O215" s="232"/>
      <c r="P215" s="232"/>
      <c r="Q215" s="232"/>
      <c r="R215" s="144"/>
      <c r="T215" s="145" t="s">
        <v>5</v>
      </c>
      <c r="U215" s="43" t="s">
        <v>40</v>
      </c>
      <c r="V215" s="146">
        <v>0.29899999999999999</v>
      </c>
      <c r="W215" s="146">
        <f>V215*K215</f>
        <v>5.6510999999999996</v>
      </c>
      <c r="X215" s="146">
        <v>0</v>
      </c>
      <c r="Y215" s="146">
        <f>X215*K215</f>
        <v>0</v>
      </c>
      <c r="Z215" s="146">
        <v>0</v>
      </c>
      <c r="AA215" s="147">
        <f>Z215*K215</f>
        <v>0</v>
      </c>
      <c r="AR215" s="21" t="s">
        <v>92</v>
      </c>
      <c r="AT215" s="21" t="s">
        <v>167</v>
      </c>
      <c r="AU215" s="21" t="s">
        <v>86</v>
      </c>
      <c r="AY215" s="21" t="s">
        <v>166</v>
      </c>
      <c r="BE215" s="148">
        <f>IF(U215="základní",N215,0)</f>
        <v>0</v>
      </c>
      <c r="BF215" s="148">
        <f>IF(U215="snížená",N215,0)</f>
        <v>0</v>
      </c>
      <c r="BG215" s="148">
        <f>IF(U215="zákl. přenesená",N215,0)</f>
        <v>0</v>
      </c>
      <c r="BH215" s="148">
        <f>IF(U215="sníž. přenesená",N215,0)</f>
        <v>0</v>
      </c>
      <c r="BI215" s="148">
        <f>IF(U215="nulová",N215,0)</f>
        <v>0</v>
      </c>
      <c r="BJ215" s="21" t="s">
        <v>82</v>
      </c>
      <c r="BK215" s="148">
        <f>ROUND(L215*K215,2)</f>
        <v>0</v>
      </c>
      <c r="BL215" s="21" t="s">
        <v>92</v>
      </c>
      <c r="BM215" s="21" t="s">
        <v>385</v>
      </c>
    </row>
    <row r="216" spans="2:65" s="11" customFormat="1" ht="16.5" customHeight="1">
      <c r="B216" s="157"/>
      <c r="C216" s="158"/>
      <c r="D216" s="158"/>
      <c r="E216" s="159" t="s">
        <v>5</v>
      </c>
      <c r="F216" s="264" t="s">
        <v>275</v>
      </c>
      <c r="G216" s="265"/>
      <c r="H216" s="265"/>
      <c r="I216" s="265"/>
      <c r="J216" s="158"/>
      <c r="K216" s="159" t="s">
        <v>5</v>
      </c>
      <c r="L216" s="158"/>
      <c r="M216" s="158"/>
      <c r="N216" s="158"/>
      <c r="O216" s="158"/>
      <c r="P216" s="158"/>
      <c r="Q216" s="158"/>
      <c r="R216" s="160"/>
      <c r="T216" s="161"/>
      <c r="U216" s="158"/>
      <c r="V216" s="158"/>
      <c r="W216" s="158"/>
      <c r="X216" s="158"/>
      <c r="Y216" s="158"/>
      <c r="Z216" s="158"/>
      <c r="AA216" s="162"/>
      <c r="AT216" s="163" t="s">
        <v>173</v>
      </c>
      <c r="AU216" s="163" t="s">
        <v>86</v>
      </c>
      <c r="AV216" s="11" t="s">
        <v>82</v>
      </c>
      <c r="AW216" s="11" t="s">
        <v>32</v>
      </c>
      <c r="AX216" s="11" t="s">
        <v>75</v>
      </c>
      <c r="AY216" s="163" t="s">
        <v>166</v>
      </c>
    </row>
    <row r="217" spans="2:65" s="11" customFormat="1" ht="16.5" customHeight="1">
      <c r="B217" s="157"/>
      <c r="C217" s="158"/>
      <c r="D217" s="158"/>
      <c r="E217" s="159" t="s">
        <v>5</v>
      </c>
      <c r="F217" s="229" t="s">
        <v>276</v>
      </c>
      <c r="G217" s="230"/>
      <c r="H217" s="230"/>
      <c r="I217" s="230"/>
      <c r="J217" s="158"/>
      <c r="K217" s="159" t="s">
        <v>5</v>
      </c>
      <c r="L217" s="158"/>
      <c r="M217" s="158"/>
      <c r="N217" s="158"/>
      <c r="O217" s="158"/>
      <c r="P217" s="158"/>
      <c r="Q217" s="158"/>
      <c r="R217" s="160"/>
      <c r="T217" s="161"/>
      <c r="U217" s="158"/>
      <c r="V217" s="158"/>
      <c r="W217" s="158"/>
      <c r="X217" s="158"/>
      <c r="Y217" s="158"/>
      <c r="Z217" s="158"/>
      <c r="AA217" s="162"/>
      <c r="AT217" s="163" t="s">
        <v>173</v>
      </c>
      <c r="AU217" s="163" t="s">
        <v>86</v>
      </c>
      <c r="AV217" s="11" t="s">
        <v>82</v>
      </c>
      <c r="AW217" s="11" t="s">
        <v>32</v>
      </c>
      <c r="AX217" s="11" t="s">
        <v>75</v>
      </c>
      <c r="AY217" s="163" t="s">
        <v>166</v>
      </c>
    </row>
    <row r="218" spans="2:65" s="11" customFormat="1" ht="16.5" customHeight="1">
      <c r="B218" s="157"/>
      <c r="C218" s="158"/>
      <c r="D218" s="158"/>
      <c r="E218" s="159" t="s">
        <v>5</v>
      </c>
      <c r="F218" s="229" t="s">
        <v>277</v>
      </c>
      <c r="G218" s="230"/>
      <c r="H218" s="230"/>
      <c r="I218" s="230"/>
      <c r="J218" s="158"/>
      <c r="K218" s="159" t="s">
        <v>5</v>
      </c>
      <c r="L218" s="158"/>
      <c r="M218" s="158"/>
      <c r="N218" s="158"/>
      <c r="O218" s="158"/>
      <c r="P218" s="158"/>
      <c r="Q218" s="158"/>
      <c r="R218" s="160"/>
      <c r="T218" s="161"/>
      <c r="U218" s="158"/>
      <c r="V218" s="158"/>
      <c r="W218" s="158"/>
      <c r="X218" s="158"/>
      <c r="Y218" s="158"/>
      <c r="Z218" s="158"/>
      <c r="AA218" s="162"/>
      <c r="AT218" s="163" t="s">
        <v>173</v>
      </c>
      <c r="AU218" s="163" t="s">
        <v>86</v>
      </c>
      <c r="AV218" s="11" t="s">
        <v>82</v>
      </c>
      <c r="AW218" s="11" t="s">
        <v>32</v>
      </c>
      <c r="AX218" s="11" t="s">
        <v>75</v>
      </c>
      <c r="AY218" s="163" t="s">
        <v>166</v>
      </c>
    </row>
    <row r="219" spans="2:65" s="10" customFormat="1" ht="16.5" customHeight="1">
      <c r="B219" s="149"/>
      <c r="C219" s="150"/>
      <c r="D219" s="150"/>
      <c r="E219" s="151" t="s">
        <v>5</v>
      </c>
      <c r="F219" s="262" t="s">
        <v>1209</v>
      </c>
      <c r="G219" s="263"/>
      <c r="H219" s="263"/>
      <c r="I219" s="263"/>
      <c r="J219" s="150"/>
      <c r="K219" s="152">
        <v>18.899999999999999</v>
      </c>
      <c r="L219" s="150"/>
      <c r="M219" s="150"/>
      <c r="N219" s="150"/>
      <c r="O219" s="150"/>
      <c r="P219" s="150"/>
      <c r="Q219" s="150"/>
      <c r="R219" s="153"/>
      <c r="T219" s="154"/>
      <c r="U219" s="150"/>
      <c r="V219" s="150"/>
      <c r="W219" s="150"/>
      <c r="X219" s="150"/>
      <c r="Y219" s="150"/>
      <c r="Z219" s="150"/>
      <c r="AA219" s="155"/>
      <c r="AT219" s="156" t="s">
        <v>173</v>
      </c>
      <c r="AU219" s="156" t="s">
        <v>86</v>
      </c>
      <c r="AV219" s="10" t="s">
        <v>86</v>
      </c>
      <c r="AW219" s="10" t="s">
        <v>32</v>
      </c>
      <c r="AX219" s="10" t="s">
        <v>82</v>
      </c>
      <c r="AY219" s="156" t="s">
        <v>166</v>
      </c>
    </row>
    <row r="220" spans="2:65" s="1" customFormat="1" ht="16.5" customHeight="1">
      <c r="B220" s="139"/>
      <c r="C220" s="176" t="s">
        <v>382</v>
      </c>
      <c r="D220" s="176" t="s">
        <v>388</v>
      </c>
      <c r="E220" s="177" t="s">
        <v>389</v>
      </c>
      <c r="F220" s="266" t="s">
        <v>390</v>
      </c>
      <c r="G220" s="266"/>
      <c r="H220" s="266"/>
      <c r="I220" s="266"/>
      <c r="J220" s="178" t="s">
        <v>374</v>
      </c>
      <c r="K220" s="179">
        <v>37.799999999999997</v>
      </c>
      <c r="L220" s="267">
        <v>0</v>
      </c>
      <c r="M220" s="267"/>
      <c r="N220" s="267">
        <f>ROUND(L220*K220,2)</f>
        <v>0</v>
      </c>
      <c r="O220" s="232"/>
      <c r="P220" s="232"/>
      <c r="Q220" s="232"/>
      <c r="R220" s="144"/>
      <c r="T220" s="145" t="s">
        <v>5</v>
      </c>
      <c r="U220" s="43" t="s">
        <v>40</v>
      </c>
      <c r="V220" s="146">
        <v>0</v>
      </c>
      <c r="W220" s="146">
        <f>V220*K220</f>
        <v>0</v>
      </c>
      <c r="X220" s="146">
        <v>1</v>
      </c>
      <c r="Y220" s="146">
        <f>X220*K220</f>
        <v>37.799999999999997</v>
      </c>
      <c r="Z220" s="146">
        <v>0</v>
      </c>
      <c r="AA220" s="147">
        <f>Z220*K220</f>
        <v>0</v>
      </c>
      <c r="AR220" s="21" t="s">
        <v>104</v>
      </c>
      <c r="AT220" s="21" t="s">
        <v>388</v>
      </c>
      <c r="AU220" s="21" t="s">
        <v>86</v>
      </c>
      <c r="AY220" s="21" t="s">
        <v>166</v>
      </c>
      <c r="BE220" s="148">
        <f>IF(U220="základní",N220,0)</f>
        <v>0</v>
      </c>
      <c r="BF220" s="148">
        <f>IF(U220="snížená",N220,0)</f>
        <v>0</v>
      </c>
      <c r="BG220" s="148">
        <f>IF(U220="zákl. přenesená",N220,0)</f>
        <v>0</v>
      </c>
      <c r="BH220" s="148">
        <f>IF(U220="sníž. přenesená",N220,0)</f>
        <v>0</v>
      </c>
      <c r="BI220" s="148">
        <f>IF(U220="nulová",N220,0)</f>
        <v>0</v>
      </c>
      <c r="BJ220" s="21" t="s">
        <v>82</v>
      </c>
      <c r="BK220" s="148">
        <f>ROUND(L220*K220,2)</f>
        <v>0</v>
      </c>
      <c r="BL220" s="21" t="s">
        <v>92</v>
      </c>
      <c r="BM220" s="21" t="s">
        <v>391</v>
      </c>
    </row>
    <row r="221" spans="2:65" s="10" customFormat="1" ht="16.5" customHeight="1">
      <c r="B221" s="149"/>
      <c r="C221" s="150"/>
      <c r="D221" s="150"/>
      <c r="E221" s="151" t="s">
        <v>5</v>
      </c>
      <c r="F221" s="240" t="s">
        <v>1210</v>
      </c>
      <c r="G221" s="241"/>
      <c r="H221" s="241"/>
      <c r="I221" s="241"/>
      <c r="J221" s="150"/>
      <c r="K221" s="152">
        <v>37.799999999999997</v>
      </c>
      <c r="L221" s="150"/>
      <c r="M221" s="150"/>
      <c r="N221" s="150"/>
      <c r="O221" s="150"/>
      <c r="P221" s="150"/>
      <c r="Q221" s="150"/>
      <c r="R221" s="153"/>
      <c r="T221" s="154"/>
      <c r="U221" s="150"/>
      <c r="V221" s="150"/>
      <c r="W221" s="150"/>
      <c r="X221" s="150"/>
      <c r="Y221" s="150"/>
      <c r="Z221" s="150"/>
      <c r="AA221" s="155"/>
      <c r="AT221" s="156" t="s">
        <v>173</v>
      </c>
      <c r="AU221" s="156" t="s">
        <v>86</v>
      </c>
      <c r="AV221" s="10" t="s">
        <v>86</v>
      </c>
      <c r="AW221" s="10" t="s">
        <v>32</v>
      </c>
      <c r="AX221" s="10" t="s">
        <v>82</v>
      </c>
      <c r="AY221" s="156" t="s">
        <v>166</v>
      </c>
    </row>
    <row r="222" spans="2:65" s="1" customFormat="1" ht="38.25" customHeight="1">
      <c r="B222" s="139"/>
      <c r="C222" s="140" t="s">
        <v>387</v>
      </c>
      <c r="D222" s="140" t="s">
        <v>167</v>
      </c>
      <c r="E222" s="141" t="s">
        <v>394</v>
      </c>
      <c r="F222" s="231" t="s">
        <v>395</v>
      </c>
      <c r="G222" s="231"/>
      <c r="H222" s="231"/>
      <c r="I222" s="231"/>
      <c r="J222" s="142" t="s">
        <v>322</v>
      </c>
      <c r="K222" s="143">
        <v>19.875</v>
      </c>
      <c r="L222" s="232">
        <v>0</v>
      </c>
      <c r="M222" s="232"/>
      <c r="N222" s="232">
        <f>ROUND(L222*K222,2)</f>
        <v>0</v>
      </c>
      <c r="O222" s="232"/>
      <c r="P222" s="232"/>
      <c r="Q222" s="232"/>
      <c r="R222" s="144"/>
      <c r="T222" s="145" t="s">
        <v>5</v>
      </c>
      <c r="U222" s="43" t="s">
        <v>40</v>
      </c>
      <c r="V222" s="146">
        <v>2.2559999999999998</v>
      </c>
      <c r="W222" s="146">
        <f>V222*K222</f>
        <v>44.837999999999994</v>
      </c>
      <c r="X222" s="146">
        <v>0</v>
      </c>
      <c r="Y222" s="146">
        <f>X222*K222</f>
        <v>0</v>
      </c>
      <c r="Z222" s="146">
        <v>0</v>
      </c>
      <c r="AA222" s="147">
        <f>Z222*K222</f>
        <v>0</v>
      </c>
      <c r="AR222" s="21" t="s">
        <v>92</v>
      </c>
      <c r="AT222" s="21" t="s">
        <v>167</v>
      </c>
      <c r="AU222" s="21" t="s">
        <v>86</v>
      </c>
      <c r="AY222" s="21" t="s">
        <v>166</v>
      </c>
      <c r="BE222" s="148">
        <f>IF(U222="základní",N222,0)</f>
        <v>0</v>
      </c>
      <c r="BF222" s="148">
        <f>IF(U222="snížená",N222,0)</f>
        <v>0</v>
      </c>
      <c r="BG222" s="148">
        <f>IF(U222="zákl. přenesená",N222,0)</f>
        <v>0</v>
      </c>
      <c r="BH222" s="148">
        <f>IF(U222="sníž. přenesená",N222,0)</f>
        <v>0</v>
      </c>
      <c r="BI222" s="148">
        <f>IF(U222="nulová",N222,0)</f>
        <v>0</v>
      </c>
      <c r="BJ222" s="21" t="s">
        <v>82</v>
      </c>
      <c r="BK222" s="148">
        <f>ROUND(L222*K222,2)</f>
        <v>0</v>
      </c>
      <c r="BL222" s="21" t="s">
        <v>92</v>
      </c>
      <c r="BM222" s="21" t="s">
        <v>396</v>
      </c>
    </row>
    <row r="223" spans="2:65" s="11" customFormat="1" ht="16.5" customHeight="1">
      <c r="B223" s="157"/>
      <c r="C223" s="158"/>
      <c r="D223" s="158"/>
      <c r="E223" s="159" t="s">
        <v>5</v>
      </c>
      <c r="F223" s="264" t="s">
        <v>275</v>
      </c>
      <c r="G223" s="265"/>
      <c r="H223" s="265"/>
      <c r="I223" s="265"/>
      <c r="J223" s="158"/>
      <c r="K223" s="159" t="s">
        <v>5</v>
      </c>
      <c r="L223" s="158"/>
      <c r="M223" s="158"/>
      <c r="N223" s="158"/>
      <c r="O223" s="158"/>
      <c r="P223" s="158"/>
      <c r="Q223" s="158"/>
      <c r="R223" s="160"/>
      <c r="T223" s="161"/>
      <c r="U223" s="158"/>
      <c r="V223" s="158"/>
      <c r="W223" s="158"/>
      <c r="X223" s="158"/>
      <c r="Y223" s="158"/>
      <c r="Z223" s="158"/>
      <c r="AA223" s="162"/>
      <c r="AT223" s="163" t="s">
        <v>173</v>
      </c>
      <c r="AU223" s="163" t="s">
        <v>86</v>
      </c>
      <c r="AV223" s="11" t="s">
        <v>82</v>
      </c>
      <c r="AW223" s="11" t="s">
        <v>32</v>
      </c>
      <c r="AX223" s="11" t="s">
        <v>75</v>
      </c>
      <c r="AY223" s="163" t="s">
        <v>166</v>
      </c>
    </row>
    <row r="224" spans="2:65" s="11" customFormat="1" ht="16.5" customHeight="1">
      <c r="B224" s="157"/>
      <c r="C224" s="158"/>
      <c r="D224" s="158"/>
      <c r="E224" s="159" t="s">
        <v>5</v>
      </c>
      <c r="F224" s="229" t="s">
        <v>276</v>
      </c>
      <c r="G224" s="230"/>
      <c r="H224" s="230"/>
      <c r="I224" s="230"/>
      <c r="J224" s="158"/>
      <c r="K224" s="159" t="s">
        <v>5</v>
      </c>
      <c r="L224" s="158"/>
      <c r="M224" s="158"/>
      <c r="N224" s="158"/>
      <c r="O224" s="158"/>
      <c r="P224" s="158"/>
      <c r="Q224" s="158"/>
      <c r="R224" s="160"/>
      <c r="T224" s="161"/>
      <c r="U224" s="158"/>
      <c r="V224" s="158"/>
      <c r="W224" s="158"/>
      <c r="X224" s="158"/>
      <c r="Y224" s="158"/>
      <c r="Z224" s="158"/>
      <c r="AA224" s="162"/>
      <c r="AT224" s="163" t="s">
        <v>173</v>
      </c>
      <c r="AU224" s="163" t="s">
        <v>86</v>
      </c>
      <c r="AV224" s="11" t="s">
        <v>82</v>
      </c>
      <c r="AW224" s="11" t="s">
        <v>32</v>
      </c>
      <c r="AX224" s="11" t="s">
        <v>75</v>
      </c>
      <c r="AY224" s="163" t="s">
        <v>166</v>
      </c>
    </row>
    <row r="225" spans="2:65" s="11" customFormat="1" ht="16.5" customHeight="1">
      <c r="B225" s="157"/>
      <c r="C225" s="158"/>
      <c r="D225" s="158"/>
      <c r="E225" s="159" t="s">
        <v>5</v>
      </c>
      <c r="F225" s="229" t="s">
        <v>277</v>
      </c>
      <c r="G225" s="230"/>
      <c r="H225" s="230"/>
      <c r="I225" s="230"/>
      <c r="J225" s="158"/>
      <c r="K225" s="159" t="s">
        <v>5</v>
      </c>
      <c r="L225" s="158"/>
      <c r="M225" s="158"/>
      <c r="N225" s="158"/>
      <c r="O225" s="158"/>
      <c r="P225" s="158"/>
      <c r="Q225" s="158"/>
      <c r="R225" s="160"/>
      <c r="T225" s="161"/>
      <c r="U225" s="158"/>
      <c r="V225" s="158"/>
      <c r="W225" s="158"/>
      <c r="X225" s="158"/>
      <c r="Y225" s="158"/>
      <c r="Z225" s="158"/>
      <c r="AA225" s="162"/>
      <c r="AT225" s="163" t="s">
        <v>173</v>
      </c>
      <c r="AU225" s="163" t="s">
        <v>86</v>
      </c>
      <c r="AV225" s="11" t="s">
        <v>82</v>
      </c>
      <c r="AW225" s="11" t="s">
        <v>32</v>
      </c>
      <c r="AX225" s="11" t="s">
        <v>75</v>
      </c>
      <c r="AY225" s="163" t="s">
        <v>166</v>
      </c>
    </row>
    <row r="226" spans="2:65" s="11" customFormat="1" ht="16.5" customHeight="1">
      <c r="B226" s="157"/>
      <c r="C226" s="158"/>
      <c r="D226" s="158"/>
      <c r="E226" s="159" t="s">
        <v>5</v>
      </c>
      <c r="F226" s="229" t="s">
        <v>397</v>
      </c>
      <c r="G226" s="230"/>
      <c r="H226" s="230"/>
      <c r="I226" s="230"/>
      <c r="J226" s="158"/>
      <c r="K226" s="159" t="s">
        <v>5</v>
      </c>
      <c r="L226" s="158"/>
      <c r="M226" s="158"/>
      <c r="N226" s="158"/>
      <c r="O226" s="158"/>
      <c r="P226" s="158"/>
      <c r="Q226" s="158"/>
      <c r="R226" s="160"/>
      <c r="T226" s="161"/>
      <c r="U226" s="158"/>
      <c r="V226" s="158"/>
      <c r="W226" s="158"/>
      <c r="X226" s="158"/>
      <c r="Y226" s="158"/>
      <c r="Z226" s="158"/>
      <c r="AA226" s="162"/>
      <c r="AT226" s="163" t="s">
        <v>173</v>
      </c>
      <c r="AU226" s="163" t="s">
        <v>86</v>
      </c>
      <c r="AV226" s="11" t="s">
        <v>82</v>
      </c>
      <c r="AW226" s="11" t="s">
        <v>32</v>
      </c>
      <c r="AX226" s="11" t="s">
        <v>75</v>
      </c>
      <c r="AY226" s="163" t="s">
        <v>166</v>
      </c>
    </row>
    <row r="227" spans="2:65" s="10" customFormat="1" ht="16.5" customHeight="1">
      <c r="B227" s="149"/>
      <c r="C227" s="150"/>
      <c r="D227" s="150"/>
      <c r="E227" s="151" t="s">
        <v>5</v>
      </c>
      <c r="F227" s="262" t="s">
        <v>1211</v>
      </c>
      <c r="G227" s="263"/>
      <c r="H227" s="263"/>
      <c r="I227" s="263"/>
      <c r="J227" s="150"/>
      <c r="K227" s="152">
        <v>19.875</v>
      </c>
      <c r="L227" s="150"/>
      <c r="M227" s="150"/>
      <c r="N227" s="150"/>
      <c r="O227" s="150"/>
      <c r="P227" s="150"/>
      <c r="Q227" s="150"/>
      <c r="R227" s="153"/>
      <c r="T227" s="154"/>
      <c r="U227" s="150"/>
      <c r="V227" s="150"/>
      <c r="W227" s="150"/>
      <c r="X227" s="150"/>
      <c r="Y227" s="150"/>
      <c r="Z227" s="150"/>
      <c r="AA227" s="155"/>
      <c r="AT227" s="156" t="s">
        <v>173</v>
      </c>
      <c r="AU227" s="156" t="s">
        <v>86</v>
      </c>
      <c r="AV227" s="10" t="s">
        <v>86</v>
      </c>
      <c r="AW227" s="10" t="s">
        <v>32</v>
      </c>
      <c r="AX227" s="10" t="s">
        <v>82</v>
      </c>
      <c r="AY227" s="156" t="s">
        <v>166</v>
      </c>
    </row>
    <row r="228" spans="2:65" s="1" customFormat="1" ht="25.5" customHeight="1">
      <c r="B228" s="139"/>
      <c r="C228" s="140" t="s">
        <v>393</v>
      </c>
      <c r="D228" s="140" t="s">
        <v>167</v>
      </c>
      <c r="E228" s="141" t="s">
        <v>400</v>
      </c>
      <c r="F228" s="231" t="s">
        <v>401</v>
      </c>
      <c r="G228" s="231"/>
      <c r="H228" s="231"/>
      <c r="I228" s="231"/>
      <c r="J228" s="142" t="s">
        <v>322</v>
      </c>
      <c r="K228" s="143">
        <v>70</v>
      </c>
      <c r="L228" s="232">
        <v>0</v>
      </c>
      <c r="M228" s="232"/>
      <c r="N228" s="232">
        <f>ROUND(L228*K228,2)</f>
        <v>0</v>
      </c>
      <c r="O228" s="232"/>
      <c r="P228" s="232"/>
      <c r="Q228" s="232"/>
      <c r="R228" s="144"/>
      <c r="T228" s="145" t="s">
        <v>5</v>
      </c>
      <c r="U228" s="43" t="s">
        <v>40</v>
      </c>
      <c r="V228" s="146">
        <v>0.28599999999999998</v>
      </c>
      <c r="W228" s="146">
        <f>V228*K228</f>
        <v>20.02</v>
      </c>
      <c r="X228" s="146">
        <v>0</v>
      </c>
      <c r="Y228" s="146">
        <f>X228*K228</f>
        <v>0</v>
      </c>
      <c r="Z228" s="146">
        <v>0</v>
      </c>
      <c r="AA228" s="147">
        <f>Z228*K228</f>
        <v>0</v>
      </c>
      <c r="AR228" s="21" t="s">
        <v>92</v>
      </c>
      <c r="AT228" s="21" t="s">
        <v>167</v>
      </c>
      <c r="AU228" s="21" t="s">
        <v>86</v>
      </c>
      <c r="AY228" s="21" t="s">
        <v>166</v>
      </c>
      <c r="BE228" s="148">
        <f>IF(U228="základní",N228,0)</f>
        <v>0</v>
      </c>
      <c r="BF228" s="148">
        <f>IF(U228="snížená",N228,0)</f>
        <v>0</v>
      </c>
      <c r="BG228" s="148">
        <f>IF(U228="zákl. přenesená",N228,0)</f>
        <v>0</v>
      </c>
      <c r="BH228" s="148">
        <f>IF(U228="sníž. přenesená",N228,0)</f>
        <v>0</v>
      </c>
      <c r="BI228" s="148">
        <f>IF(U228="nulová",N228,0)</f>
        <v>0</v>
      </c>
      <c r="BJ228" s="21" t="s">
        <v>82</v>
      </c>
      <c r="BK228" s="148">
        <f>ROUND(L228*K228,2)</f>
        <v>0</v>
      </c>
      <c r="BL228" s="21" t="s">
        <v>92</v>
      </c>
      <c r="BM228" s="21" t="s">
        <v>402</v>
      </c>
    </row>
    <row r="229" spans="2:65" s="11" customFormat="1" ht="16.5" customHeight="1">
      <c r="B229" s="157"/>
      <c r="C229" s="158"/>
      <c r="D229" s="158"/>
      <c r="E229" s="159" t="s">
        <v>5</v>
      </c>
      <c r="F229" s="264" t="s">
        <v>275</v>
      </c>
      <c r="G229" s="265"/>
      <c r="H229" s="265"/>
      <c r="I229" s="265"/>
      <c r="J229" s="158"/>
      <c r="K229" s="159" t="s">
        <v>5</v>
      </c>
      <c r="L229" s="158"/>
      <c r="M229" s="158"/>
      <c r="N229" s="158"/>
      <c r="O229" s="158"/>
      <c r="P229" s="158"/>
      <c r="Q229" s="158"/>
      <c r="R229" s="160"/>
      <c r="T229" s="161"/>
      <c r="U229" s="158"/>
      <c r="V229" s="158"/>
      <c r="W229" s="158"/>
      <c r="X229" s="158"/>
      <c r="Y229" s="158"/>
      <c r="Z229" s="158"/>
      <c r="AA229" s="162"/>
      <c r="AT229" s="163" t="s">
        <v>173</v>
      </c>
      <c r="AU229" s="163" t="s">
        <v>86</v>
      </c>
      <c r="AV229" s="11" t="s">
        <v>82</v>
      </c>
      <c r="AW229" s="11" t="s">
        <v>32</v>
      </c>
      <c r="AX229" s="11" t="s">
        <v>75</v>
      </c>
      <c r="AY229" s="163" t="s">
        <v>166</v>
      </c>
    </row>
    <row r="230" spans="2:65" s="11" customFormat="1" ht="16.5" customHeight="1">
      <c r="B230" s="157"/>
      <c r="C230" s="158"/>
      <c r="D230" s="158"/>
      <c r="E230" s="159" t="s">
        <v>5</v>
      </c>
      <c r="F230" s="229" t="s">
        <v>276</v>
      </c>
      <c r="G230" s="230"/>
      <c r="H230" s="230"/>
      <c r="I230" s="230"/>
      <c r="J230" s="158"/>
      <c r="K230" s="159" t="s">
        <v>5</v>
      </c>
      <c r="L230" s="158"/>
      <c r="M230" s="158"/>
      <c r="N230" s="158"/>
      <c r="O230" s="158"/>
      <c r="P230" s="158"/>
      <c r="Q230" s="158"/>
      <c r="R230" s="160"/>
      <c r="T230" s="161"/>
      <c r="U230" s="158"/>
      <c r="V230" s="158"/>
      <c r="W230" s="158"/>
      <c r="X230" s="158"/>
      <c r="Y230" s="158"/>
      <c r="Z230" s="158"/>
      <c r="AA230" s="162"/>
      <c r="AT230" s="163" t="s">
        <v>173</v>
      </c>
      <c r="AU230" s="163" t="s">
        <v>86</v>
      </c>
      <c r="AV230" s="11" t="s">
        <v>82</v>
      </c>
      <c r="AW230" s="11" t="s">
        <v>32</v>
      </c>
      <c r="AX230" s="11" t="s">
        <v>75</v>
      </c>
      <c r="AY230" s="163" t="s">
        <v>166</v>
      </c>
    </row>
    <row r="231" spans="2:65" s="11" customFormat="1" ht="16.5" customHeight="1">
      <c r="B231" s="157"/>
      <c r="C231" s="158"/>
      <c r="D231" s="158"/>
      <c r="E231" s="159" t="s">
        <v>5</v>
      </c>
      <c r="F231" s="229" t="s">
        <v>277</v>
      </c>
      <c r="G231" s="230"/>
      <c r="H231" s="230"/>
      <c r="I231" s="230"/>
      <c r="J231" s="158"/>
      <c r="K231" s="159" t="s">
        <v>5</v>
      </c>
      <c r="L231" s="158"/>
      <c r="M231" s="158"/>
      <c r="N231" s="158"/>
      <c r="O231" s="158"/>
      <c r="P231" s="158"/>
      <c r="Q231" s="158"/>
      <c r="R231" s="160"/>
      <c r="T231" s="161"/>
      <c r="U231" s="158"/>
      <c r="V231" s="158"/>
      <c r="W231" s="158"/>
      <c r="X231" s="158"/>
      <c r="Y231" s="158"/>
      <c r="Z231" s="158"/>
      <c r="AA231" s="162"/>
      <c r="AT231" s="163" t="s">
        <v>173</v>
      </c>
      <c r="AU231" s="163" t="s">
        <v>86</v>
      </c>
      <c r="AV231" s="11" t="s">
        <v>82</v>
      </c>
      <c r="AW231" s="11" t="s">
        <v>32</v>
      </c>
      <c r="AX231" s="11" t="s">
        <v>75</v>
      </c>
      <c r="AY231" s="163" t="s">
        <v>166</v>
      </c>
    </row>
    <row r="232" spans="2:65" s="10" customFormat="1" ht="16.5" customHeight="1">
      <c r="B232" s="149"/>
      <c r="C232" s="150"/>
      <c r="D232" s="150"/>
      <c r="E232" s="151" t="s">
        <v>5</v>
      </c>
      <c r="F232" s="262" t="s">
        <v>1212</v>
      </c>
      <c r="G232" s="263"/>
      <c r="H232" s="263"/>
      <c r="I232" s="263"/>
      <c r="J232" s="150"/>
      <c r="K232" s="152">
        <v>10.5</v>
      </c>
      <c r="L232" s="150"/>
      <c r="M232" s="150"/>
      <c r="N232" s="150"/>
      <c r="O232" s="150"/>
      <c r="P232" s="150"/>
      <c r="Q232" s="150"/>
      <c r="R232" s="153"/>
      <c r="T232" s="154"/>
      <c r="U232" s="150"/>
      <c r="V232" s="150"/>
      <c r="W232" s="150"/>
      <c r="X232" s="150"/>
      <c r="Y232" s="150"/>
      <c r="Z232" s="150"/>
      <c r="AA232" s="155"/>
      <c r="AT232" s="156" t="s">
        <v>173</v>
      </c>
      <c r="AU232" s="156" t="s">
        <v>86</v>
      </c>
      <c r="AV232" s="10" t="s">
        <v>86</v>
      </c>
      <c r="AW232" s="10" t="s">
        <v>32</v>
      </c>
      <c r="AX232" s="10" t="s">
        <v>75</v>
      </c>
      <c r="AY232" s="156" t="s">
        <v>166</v>
      </c>
    </row>
    <row r="233" spans="2:65" s="10" customFormat="1" ht="16.5" customHeight="1">
      <c r="B233" s="149"/>
      <c r="C233" s="150"/>
      <c r="D233" s="150"/>
      <c r="E233" s="151" t="s">
        <v>5</v>
      </c>
      <c r="F233" s="262" t="s">
        <v>1202</v>
      </c>
      <c r="G233" s="263"/>
      <c r="H233" s="263"/>
      <c r="I233" s="263"/>
      <c r="J233" s="150"/>
      <c r="K233" s="152">
        <v>59.5</v>
      </c>
      <c r="L233" s="150"/>
      <c r="M233" s="150"/>
      <c r="N233" s="150"/>
      <c r="O233" s="150"/>
      <c r="P233" s="150"/>
      <c r="Q233" s="150"/>
      <c r="R233" s="153"/>
      <c r="T233" s="154"/>
      <c r="U233" s="150"/>
      <c r="V233" s="150"/>
      <c r="W233" s="150"/>
      <c r="X233" s="150"/>
      <c r="Y233" s="150"/>
      <c r="Z233" s="150"/>
      <c r="AA233" s="155"/>
      <c r="AT233" s="156" t="s">
        <v>173</v>
      </c>
      <c r="AU233" s="156" t="s">
        <v>86</v>
      </c>
      <c r="AV233" s="10" t="s">
        <v>86</v>
      </c>
      <c r="AW233" s="10" t="s">
        <v>32</v>
      </c>
      <c r="AX233" s="10" t="s">
        <v>75</v>
      </c>
      <c r="AY233" s="156" t="s">
        <v>166</v>
      </c>
    </row>
    <row r="234" spans="2:65" s="12" customFormat="1" ht="16.5" customHeight="1">
      <c r="B234" s="168"/>
      <c r="C234" s="169"/>
      <c r="D234" s="169"/>
      <c r="E234" s="170" t="s">
        <v>5</v>
      </c>
      <c r="F234" s="268" t="s">
        <v>294</v>
      </c>
      <c r="G234" s="269"/>
      <c r="H234" s="269"/>
      <c r="I234" s="269"/>
      <c r="J234" s="169"/>
      <c r="K234" s="171">
        <v>70</v>
      </c>
      <c r="L234" s="169"/>
      <c r="M234" s="169"/>
      <c r="N234" s="169"/>
      <c r="O234" s="169"/>
      <c r="P234" s="169"/>
      <c r="Q234" s="169"/>
      <c r="R234" s="172"/>
      <c r="T234" s="173"/>
      <c r="U234" s="169"/>
      <c r="V234" s="169"/>
      <c r="W234" s="169"/>
      <c r="X234" s="169"/>
      <c r="Y234" s="169"/>
      <c r="Z234" s="169"/>
      <c r="AA234" s="174"/>
      <c r="AT234" s="175" t="s">
        <v>173</v>
      </c>
      <c r="AU234" s="175" t="s">
        <v>86</v>
      </c>
      <c r="AV234" s="12" t="s">
        <v>92</v>
      </c>
      <c r="AW234" s="12" t="s">
        <v>32</v>
      </c>
      <c r="AX234" s="12" t="s">
        <v>82</v>
      </c>
      <c r="AY234" s="175" t="s">
        <v>166</v>
      </c>
    </row>
    <row r="235" spans="2:65" s="1" customFormat="1" ht="16.5" customHeight="1">
      <c r="B235" s="139"/>
      <c r="C235" s="176" t="s">
        <v>399</v>
      </c>
      <c r="D235" s="176" t="s">
        <v>388</v>
      </c>
      <c r="E235" s="177" t="s">
        <v>405</v>
      </c>
      <c r="F235" s="266" t="s">
        <v>406</v>
      </c>
      <c r="G235" s="266"/>
      <c r="H235" s="266"/>
      <c r="I235" s="266"/>
      <c r="J235" s="178" t="s">
        <v>374</v>
      </c>
      <c r="K235" s="179">
        <v>140</v>
      </c>
      <c r="L235" s="267">
        <v>0</v>
      </c>
      <c r="M235" s="267"/>
      <c r="N235" s="267">
        <f>ROUND(L235*K235,2)</f>
        <v>0</v>
      </c>
      <c r="O235" s="232"/>
      <c r="P235" s="232"/>
      <c r="Q235" s="232"/>
      <c r="R235" s="144"/>
      <c r="T235" s="145" t="s">
        <v>5</v>
      </c>
      <c r="U235" s="43" t="s">
        <v>40</v>
      </c>
      <c r="V235" s="146">
        <v>0</v>
      </c>
      <c r="W235" s="146">
        <f>V235*K235</f>
        <v>0</v>
      </c>
      <c r="X235" s="146">
        <v>1</v>
      </c>
      <c r="Y235" s="146">
        <f>X235*K235</f>
        <v>140</v>
      </c>
      <c r="Z235" s="146">
        <v>0</v>
      </c>
      <c r="AA235" s="147">
        <f>Z235*K235</f>
        <v>0</v>
      </c>
      <c r="AR235" s="21" t="s">
        <v>104</v>
      </c>
      <c r="AT235" s="21" t="s">
        <v>388</v>
      </c>
      <c r="AU235" s="21" t="s">
        <v>86</v>
      </c>
      <c r="AY235" s="21" t="s">
        <v>166</v>
      </c>
      <c r="BE235" s="148">
        <f>IF(U235="základní",N235,0)</f>
        <v>0</v>
      </c>
      <c r="BF235" s="148">
        <f>IF(U235="snížená",N235,0)</f>
        <v>0</v>
      </c>
      <c r="BG235" s="148">
        <f>IF(U235="zákl. přenesená",N235,0)</f>
        <v>0</v>
      </c>
      <c r="BH235" s="148">
        <f>IF(U235="sníž. přenesená",N235,0)</f>
        <v>0</v>
      </c>
      <c r="BI235" s="148">
        <f>IF(U235="nulová",N235,0)</f>
        <v>0</v>
      </c>
      <c r="BJ235" s="21" t="s">
        <v>82</v>
      </c>
      <c r="BK235" s="148">
        <f>ROUND(L235*K235,2)</f>
        <v>0</v>
      </c>
      <c r="BL235" s="21" t="s">
        <v>92</v>
      </c>
      <c r="BM235" s="21" t="s">
        <v>407</v>
      </c>
    </row>
    <row r="236" spans="2:65" s="10" customFormat="1" ht="16.5" customHeight="1">
      <c r="B236" s="149"/>
      <c r="C236" s="150"/>
      <c r="D236" s="150"/>
      <c r="E236" s="151" t="s">
        <v>5</v>
      </c>
      <c r="F236" s="240" t="s">
        <v>1213</v>
      </c>
      <c r="G236" s="241"/>
      <c r="H236" s="241"/>
      <c r="I236" s="241"/>
      <c r="J236" s="150"/>
      <c r="K236" s="152">
        <v>140</v>
      </c>
      <c r="L236" s="150"/>
      <c r="M236" s="150"/>
      <c r="N236" s="150"/>
      <c r="O236" s="150"/>
      <c r="P236" s="150"/>
      <c r="Q236" s="150"/>
      <c r="R236" s="153"/>
      <c r="T236" s="154"/>
      <c r="U236" s="150"/>
      <c r="V236" s="150"/>
      <c r="W236" s="150"/>
      <c r="X236" s="150"/>
      <c r="Y236" s="150"/>
      <c r="Z236" s="150"/>
      <c r="AA236" s="155"/>
      <c r="AT236" s="156" t="s">
        <v>173</v>
      </c>
      <c r="AU236" s="156" t="s">
        <v>86</v>
      </c>
      <c r="AV236" s="10" t="s">
        <v>86</v>
      </c>
      <c r="AW236" s="10" t="s">
        <v>32</v>
      </c>
      <c r="AX236" s="10" t="s">
        <v>82</v>
      </c>
      <c r="AY236" s="156" t="s">
        <v>166</v>
      </c>
    </row>
    <row r="237" spans="2:65" s="1" customFormat="1" ht="16.5" customHeight="1">
      <c r="B237" s="139"/>
      <c r="C237" s="140" t="s">
        <v>404</v>
      </c>
      <c r="D237" s="140" t="s">
        <v>167</v>
      </c>
      <c r="E237" s="141" t="s">
        <v>410</v>
      </c>
      <c r="F237" s="231" t="s">
        <v>411</v>
      </c>
      <c r="G237" s="231"/>
      <c r="H237" s="231"/>
      <c r="I237" s="231"/>
      <c r="J237" s="142" t="s">
        <v>270</v>
      </c>
      <c r="K237" s="143">
        <v>1089.5999999999999</v>
      </c>
      <c r="L237" s="232">
        <v>0</v>
      </c>
      <c r="M237" s="232"/>
      <c r="N237" s="232">
        <f>ROUND(L237*K237,2)</f>
        <v>0</v>
      </c>
      <c r="O237" s="232"/>
      <c r="P237" s="232"/>
      <c r="Q237" s="232"/>
      <c r="R237" s="144"/>
      <c r="T237" s="145" t="s">
        <v>5</v>
      </c>
      <c r="U237" s="43" t="s">
        <v>40</v>
      </c>
      <c r="V237" s="146">
        <v>3.5000000000000003E-2</v>
      </c>
      <c r="W237" s="146">
        <f>V237*K237</f>
        <v>38.136000000000003</v>
      </c>
      <c r="X237" s="146">
        <v>0</v>
      </c>
      <c r="Y237" s="146">
        <f>X237*K237</f>
        <v>0</v>
      </c>
      <c r="Z237" s="146">
        <v>0</v>
      </c>
      <c r="AA237" s="147">
        <f>Z237*K237</f>
        <v>0</v>
      </c>
      <c r="AR237" s="21" t="s">
        <v>92</v>
      </c>
      <c r="AT237" s="21" t="s">
        <v>167</v>
      </c>
      <c r="AU237" s="21" t="s">
        <v>86</v>
      </c>
      <c r="AY237" s="21" t="s">
        <v>166</v>
      </c>
      <c r="BE237" s="148">
        <f>IF(U237="základní",N237,0)</f>
        <v>0</v>
      </c>
      <c r="BF237" s="148">
        <f>IF(U237="snížená",N237,0)</f>
        <v>0</v>
      </c>
      <c r="BG237" s="148">
        <f>IF(U237="zákl. přenesená",N237,0)</f>
        <v>0</v>
      </c>
      <c r="BH237" s="148">
        <f>IF(U237="sníž. přenesená",N237,0)</f>
        <v>0</v>
      </c>
      <c r="BI237" s="148">
        <f>IF(U237="nulová",N237,0)</f>
        <v>0</v>
      </c>
      <c r="BJ237" s="21" t="s">
        <v>82</v>
      </c>
      <c r="BK237" s="148">
        <f>ROUND(L237*K237,2)</f>
        <v>0</v>
      </c>
      <c r="BL237" s="21" t="s">
        <v>92</v>
      </c>
      <c r="BM237" s="21" t="s">
        <v>1214</v>
      </c>
    </row>
    <row r="238" spans="2:65" s="1" customFormat="1" ht="38.25" customHeight="1">
      <c r="B238" s="139"/>
      <c r="C238" s="140" t="s">
        <v>409</v>
      </c>
      <c r="D238" s="140" t="s">
        <v>167</v>
      </c>
      <c r="E238" s="141" t="s">
        <v>414</v>
      </c>
      <c r="F238" s="231" t="s">
        <v>415</v>
      </c>
      <c r="G238" s="231"/>
      <c r="H238" s="231"/>
      <c r="I238" s="231"/>
      <c r="J238" s="142" t="s">
        <v>270</v>
      </c>
      <c r="K238" s="143">
        <v>27</v>
      </c>
      <c r="L238" s="232">
        <v>0</v>
      </c>
      <c r="M238" s="232"/>
      <c r="N238" s="232">
        <f>ROUND(L238*K238,2)</f>
        <v>0</v>
      </c>
      <c r="O238" s="232"/>
      <c r="P238" s="232"/>
      <c r="Q238" s="232"/>
      <c r="R238" s="144"/>
      <c r="T238" s="145" t="s">
        <v>5</v>
      </c>
      <c r="U238" s="43" t="s">
        <v>40</v>
      </c>
      <c r="V238" s="146">
        <v>0.13</v>
      </c>
      <c r="W238" s="146">
        <f>V238*K238</f>
        <v>3.5100000000000002</v>
      </c>
      <c r="X238" s="146">
        <v>0</v>
      </c>
      <c r="Y238" s="146">
        <f>X238*K238</f>
        <v>0</v>
      </c>
      <c r="Z238" s="146">
        <v>0</v>
      </c>
      <c r="AA238" s="147">
        <f>Z238*K238</f>
        <v>0</v>
      </c>
      <c r="AR238" s="21" t="s">
        <v>92</v>
      </c>
      <c r="AT238" s="21" t="s">
        <v>167</v>
      </c>
      <c r="AU238" s="21" t="s">
        <v>86</v>
      </c>
      <c r="AY238" s="21" t="s">
        <v>166</v>
      </c>
      <c r="BE238" s="148">
        <f>IF(U238="základní",N238,0)</f>
        <v>0</v>
      </c>
      <c r="BF238" s="148">
        <f>IF(U238="snížená",N238,0)</f>
        <v>0</v>
      </c>
      <c r="BG238" s="148">
        <f>IF(U238="zákl. přenesená",N238,0)</f>
        <v>0</v>
      </c>
      <c r="BH238" s="148">
        <f>IF(U238="sníž. přenesená",N238,0)</f>
        <v>0</v>
      </c>
      <c r="BI238" s="148">
        <f>IF(U238="nulová",N238,0)</f>
        <v>0</v>
      </c>
      <c r="BJ238" s="21" t="s">
        <v>82</v>
      </c>
      <c r="BK238" s="148">
        <f>ROUND(L238*K238,2)</f>
        <v>0</v>
      </c>
      <c r="BL238" s="21" t="s">
        <v>92</v>
      </c>
      <c r="BM238" s="21" t="s">
        <v>416</v>
      </c>
    </row>
    <row r="239" spans="2:65" s="11" customFormat="1" ht="16.5" customHeight="1">
      <c r="B239" s="157"/>
      <c r="C239" s="158"/>
      <c r="D239" s="158"/>
      <c r="E239" s="159" t="s">
        <v>5</v>
      </c>
      <c r="F239" s="264" t="s">
        <v>275</v>
      </c>
      <c r="G239" s="265"/>
      <c r="H239" s="265"/>
      <c r="I239" s="265"/>
      <c r="J239" s="158"/>
      <c r="K239" s="159" t="s">
        <v>5</v>
      </c>
      <c r="L239" s="158"/>
      <c r="M239" s="158"/>
      <c r="N239" s="158"/>
      <c r="O239" s="158"/>
      <c r="P239" s="158"/>
      <c r="Q239" s="158"/>
      <c r="R239" s="160"/>
      <c r="T239" s="161"/>
      <c r="U239" s="158"/>
      <c r="V239" s="158"/>
      <c r="W239" s="158"/>
      <c r="X239" s="158"/>
      <c r="Y239" s="158"/>
      <c r="Z239" s="158"/>
      <c r="AA239" s="162"/>
      <c r="AT239" s="163" t="s">
        <v>173</v>
      </c>
      <c r="AU239" s="163" t="s">
        <v>86</v>
      </c>
      <c r="AV239" s="11" t="s">
        <v>82</v>
      </c>
      <c r="AW239" s="11" t="s">
        <v>32</v>
      </c>
      <c r="AX239" s="11" t="s">
        <v>75</v>
      </c>
      <c r="AY239" s="163" t="s">
        <v>166</v>
      </c>
    </row>
    <row r="240" spans="2:65" s="11" customFormat="1" ht="16.5" customHeight="1">
      <c r="B240" s="157"/>
      <c r="C240" s="158"/>
      <c r="D240" s="158"/>
      <c r="E240" s="159" t="s">
        <v>5</v>
      </c>
      <c r="F240" s="229" t="s">
        <v>276</v>
      </c>
      <c r="G240" s="230"/>
      <c r="H240" s="230"/>
      <c r="I240" s="230"/>
      <c r="J240" s="158"/>
      <c r="K240" s="159" t="s">
        <v>5</v>
      </c>
      <c r="L240" s="158"/>
      <c r="M240" s="158"/>
      <c r="N240" s="158"/>
      <c r="O240" s="158"/>
      <c r="P240" s="158"/>
      <c r="Q240" s="158"/>
      <c r="R240" s="160"/>
      <c r="T240" s="161"/>
      <c r="U240" s="158"/>
      <c r="V240" s="158"/>
      <c r="W240" s="158"/>
      <c r="X240" s="158"/>
      <c r="Y240" s="158"/>
      <c r="Z240" s="158"/>
      <c r="AA240" s="162"/>
      <c r="AT240" s="163" t="s">
        <v>173</v>
      </c>
      <c r="AU240" s="163" t="s">
        <v>86</v>
      </c>
      <c r="AV240" s="11" t="s">
        <v>82</v>
      </c>
      <c r="AW240" s="11" t="s">
        <v>32</v>
      </c>
      <c r="AX240" s="11" t="s">
        <v>75</v>
      </c>
      <c r="AY240" s="163" t="s">
        <v>166</v>
      </c>
    </row>
    <row r="241" spans="2:65" s="11" customFormat="1" ht="16.5" customHeight="1">
      <c r="B241" s="157"/>
      <c r="C241" s="158"/>
      <c r="D241" s="158"/>
      <c r="E241" s="159" t="s">
        <v>5</v>
      </c>
      <c r="F241" s="229" t="s">
        <v>277</v>
      </c>
      <c r="G241" s="230"/>
      <c r="H241" s="230"/>
      <c r="I241" s="230"/>
      <c r="J241" s="158"/>
      <c r="K241" s="159" t="s">
        <v>5</v>
      </c>
      <c r="L241" s="158"/>
      <c r="M241" s="158"/>
      <c r="N241" s="158"/>
      <c r="O241" s="158"/>
      <c r="P241" s="158"/>
      <c r="Q241" s="158"/>
      <c r="R241" s="160"/>
      <c r="T241" s="161"/>
      <c r="U241" s="158"/>
      <c r="V241" s="158"/>
      <c r="W241" s="158"/>
      <c r="X241" s="158"/>
      <c r="Y241" s="158"/>
      <c r="Z241" s="158"/>
      <c r="AA241" s="162"/>
      <c r="AT241" s="163" t="s">
        <v>173</v>
      </c>
      <c r="AU241" s="163" t="s">
        <v>86</v>
      </c>
      <c r="AV241" s="11" t="s">
        <v>82</v>
      </c>
      <c r="AW241" s="11" t="s">
        <v>32</v>
      </c>
      <c r="AX241" s="11" t="s">
        <v>75</v>
      </c>
      <c r="AY241" s="163" t="s">
        <v>166</v>
      </c>
    </row>
    <row r="242" spans="2:65" s="10" customFormat="1" ht="16.5" customHeight="1">
      <c r="B242" s="149"/>
      <c r="C242" s="150"/>
      <c r="D242" s="150"/>
      <c r="E242" s="151" t="s">
        <v>5</v>
      </c>
      <c r="F242" s="262" t="s">
        <v>1215</v>
      </c>
      <c r="G242" s="263"/>
      <c r="H242" s="263"/>
      <c r="I242" s="263"/>
      <c r="J242" s="150"/>
      <c r="K242" s="152">
        <v>27</v>
      </c>
      <c r="L242" s="150"/>
      <c r="M242" s="150"/>
      <c r="N242" s="150"/>
      <c r="O242" s="150"/>
      <c r="P242" s="150"/>
      <c r="Q242" s="150"/>
      <c r="R242" s="153"/>
      <c r="T242" s="154"/>
      <c r="U242" s="150"/>
      <c r="V242" s="150"/>
      <c r="W242" s="150"/>
      <c r="X242" s="150"/>
      <c r="Y242" s="150"/>
      <c r="Z242" s="150"/>
      <c r="AA242" s="155"/>
      <c r="AT242" s="156" t="s">
        <v>173</v>
      </c>
      <c r="AU242" s="156" t="s">
        <v>86</v>
      </c>
      <c r="AV242" s="10" t="s">
        <v>86</v>
      </c>
      <c r="AW242" s="10" t="s">
        <v>32</v>
      </c>
      <c r="AX242" s="10" t="s">
        <v>82</v>
      </c>
      <c r="AY242" s="156" t="s">
        <v>166</v>
      </c>
    </row>
    <row r="243" spans="2:65" s="1" customFormat="1" ht="16.5" customHeight="1">
      <c r="B243" s="139"/>
      <c r="C243" s="176" t="s">
        <v>413</v>
      </c>
      <c r="D243" s="176" t="s">
        <v>388</v>
      </c>
      <c r="E243" s="177" t="s">
        <v>419</v>
      </c>
      <c r="F243" s="266" t="s">
        <v>420</v>
      </c>
      <c r="G243" s="266"/>
      <c r="H243" s="266"/>
      <c r="I243" s="266"/>
      <c r="J243" s="178" t="s">
        <v>322</v>
      </c>
      <c r="K243" s="179">
        <v>2.7</v>
      </c>
      <c r="L243" s="267">
        <v>0</v>
      </c>
      <c r="M243" s="267"/>
      <c r="N243" s="267">
        <f>ROUND(L243*K243,2)</f>
        <v>0</v>
      </c>
      <c r="O243" s="232"/>
      <c r="P243" s="232"/>
      <c r="Q243" s="232"/>
      <c r="R243" s="144"/>
      <c r="T243" s="145" t="s">
        <v>5</v>
      </c>
      <c r="U243" s="43" t="s">
        <v>40</v>
      </c>
      <c r="V243" s="146">
        <v>0</v>
      </c>
      <c r="W243" s="146">
        <f>V243*K243</f>
        <v>0</v>
      </c>
      <c r="X243" s="146">
        <v>0</v>
      </c>
      <c r="Y243" s="146">
        <f>X243*K243</f>
        <v>0</v>
      </c>
      <c r="Z243" s="146">
        <v>0</v>
      </c>
      <c r="AA243" s="147">
        <f>Z243*K243</f>
        <v>0</v>
      </c>
      <c r="AR243" s="21" t="s">
        <v>104</v>
      </c>
      <c r="AT243" s="21" t="s">
        <v>388</v>
      </c>
      <c r="AU243" s="21" t="s">
        <v>86</v>
      </c>
      <c r="AY243" s="21" t="s">
        <v>166</v>
      </c>
      <c r="BE243" s="148">
        <f>IF(U243="základní",N243,0)</f>
        <v>0</v>
      </c>
      <c r="BF243" s="148">
        <f>IF(U243="snížená",N243,0)</f>
        <v>0</v>
      </c>
      <c r="BG243" s="148">
        <f>IF(U243="zákl. přenesená",N243,0)</f>
        <v>0</v>
      </c>
      <c r="BH243" s="148">
        <f>IF(U243="sníž. přenesená",N243,0)</f>
        <v>0</v>
      </c>
      <c r="BI243" s="148">
        <f>IF(U243="nulová",N243,0)</f>
        <v>0</v>
      </c>
      <c r="BJ243" s="21" t="s">
        <v>82</v>
      </c>
      <c r="BK243" s="148">
        <f>ROUND(L243*K243,2)</f>
        <v>0</v>
      </c>
      <c r="BL243" s="21" t="s">
        <v>92</v>
      </c>
      <c r="BM243" s="21" t="s">
        <v>421</v>
      </c>
    </row>
    <row r="244" spans="2:65" s="10" customFormat="1" ht="16.5" customHeight="1">
      <c r="B244" s="149"/>
      <c r="C244" s="150"/>
      <c r="D244" s="150"/>
      <c r="E244" s="151" t="s">
        <v>5</v>
      </c>
      <c r="F244" s="240" t="s">
        <v>1216</v>
      </c>
      <c r="G244" s="241"/>
      <c r="H244" s="241"/>
      <c r="I244" s="241"/>
      <c r="J244" s="150"/>
      <c r="K244" s="152">
        <v>2.7</v>
      </c>
      <c r="L244" s="150"/>
      <c r="M244" s="150"/>
      <c r="N244" s="150"/>
      <c r="O244" s="150"/>
      <c r="P244" s="150"/>
      <c r="Q244" s="150"/>
      <c r="R244" s="153"/>
      <c r="T244" s="154"/>
      <c r="U244" s="150"/>
      <c r="V244" s="150"/>
      <c r="W244" s="150"/>
      <c r="X244" s="150"/>
      <c r="Y244" s="150"/>
      <c r="Z244" s="150"/>
      <c r="AA244" s="155"/>
      <c r="AT244" s="156" t="s">
        <v>173</v>
      </c>
      <c r="AU244" s="156" t="s">
        <v>86</v>
      </c>
      <c r="AV244" s="10" t="s">
        <v>86</v>
      </c>
      <c r="AW244" s="10" t="s">
        <v>32</v>
      </c>
      <c r="AX244" s="10" t="s">
        <v>82</v>
      </c>
      <c r="AY244" s="156" t="s">
        <v>166</v>
      </c>
    </row>
    <row r="245" spans="2:65" s="1" customFormat="1" ht="38.25" customHeight="1">
      <c r="B245" s="139"/>
      <c r="C245" s="140" t="s">
        <v>418</v>
      </c>
      <c r="D245" s="140" t="s">
        <v>167</v>
      </c>
      <c r="E245" s="141" t="s">
        <v>424</v>
      </c>
      <c r="F245" s="231" t="s">
        <v>425</v>
      </c>
      <c r="G245" s="231"/>
      <c r="H245" s="231"/>
      <c r="I245" s="231"/>
      <c r="J245" s="142" t="s">
        <v>270</v>
      </c>
      <c r="K245" s="143">
        <v>27</v>
      </c>
      <c r="L245" s="232">
        <v>0</v>
      </c>
      <c r="M245" s="232"/>
      <c r="N245" s="232">
        <f>ROUND(L245*K245,2)</f>
        <v>0</v>
      </c>
      <c r="O245" s="232"/>
      <c r="P245" s="232"/>
      <c r="Q245" s="232"/>
      <c r="R245" s="144"/>
      <c r="T245" s="145" t="s">
        <v>5</v>
      </c>
      <c r="U245" s="43" t="s">
        <v>40</v>
      </c>
      <c r="V245" s="146">
        <v>5.8000000000000003E-2</v>
      </c>
      <c r="W245" s="146">
        <f>V245*K245</f>
        <v>1.5660000000000001</v>
      </c>
      <c r="X245" s="146">
        <v>0</v>
      </c>
      <c r="Y245" s="146">
        <f>X245*K245</f>
        <v>0</v>
      </c>
      <c r="Z245" s="146">
        <v>0</v>
      </c>
      <c r="AA245" s="147">
        <f>Z245*K245</f>
        <v>0</v>
      </c>
      <c r="AR245" s="21" t="s">
        <v>92</v>
      </c>
      <c r="AT245" s="21" t="s">
        <v>167</v>
      </c>
      <c r="AU245" s="21" t="s">
        <v>86</v>
      </c>
      <c r="AY245" s="21" t="s">
        <v>166</v>
      </c>
      <c r="BE245" s="148">
        <f>IF(U245="základní",N245,0)</f>
        <v>0</v>
      </c>
      <c r="BF245" s="148">
        <f>IF(U245="snížená",N245,0)</f>
        <v>0</v>
      </c>
      <c r="BG245" s="148">
        <f>IF(U245="zákl. přenesená",N245,0)</f>
        <v>0</v>
      </c>
      <c r="BH245" s="148">
        <f>IF(U245="sníž. přenesená",N245,0)</f>
        <v>0</v>
      </c>
      <c r="BI245" s="148">
        <f>IF(U245="nulová",N245,0)</f>
        <v>0</v>
      </c>
      <c r="BJ245" s="21" t="s">
        <v>82</v>
      </c>
      <c r="BK245" s="148">
        <f>ROUND(L245*K245,2)</f>
        <v>0</v>
      </c>
      <c r="BL245" s="21" t="s">
        <v>92</v>
      </c>
      <c r="BM245" s="21" t="s">
        <v>426</v>
      </c>
    </row>
    <row r="246" spans="2:65" s="1" customFormat="1" ht="16.5" customHeight="1">
      <c r="B246" s="139"/>
      <c r="C246" s="176" t="s">
        <v>423</v>
      </c>
      <c r="D246" s="176" t="s">
        <v>388</v>
      </c>
      <c r="E246" s="177" t="s">
        <v>428</v>
      </c>
      <c r="F246" s="266" t="s">
        <v>429</v>
      </c>
      <c r="G246" s="266"/>
      <c r="H246" s="266"/>
      <c r="I246" s="266"/>
      <c r="J246" s="178" t="s">
        <v>430</v>
      </c>
      <c r="K246" s="179">
        <v>0.40500000000000003</v>
      </c>
      <c r="L246" s="267">
        <v>0</v>
      </c>
      <c r="M246" s="267"/>
      <c r="N246" s="267">
        <f>ROUND(L246*K246,2)</f>
        <v>0</v>
      </c>
      <c r="O246" s="232"/>
      <c r="P246" s="232"/>
      <c r="Q246" s="232"/>
      <c r="R246" s="144"/>
      <c r="T246" s="145" t="s">
        <v>5</v>
      </c>
      <c r="U246" s="43" t="s">
        <v>40</v>
      </c>
      <c r="V246" s="146">
        <v>0</v>
      </c>
      <c r="W246" s="146">
        <f>V246*K246</f>
        <v>0</v>
      </c>
      <c r="X246" s="146">
        <v>1E-3</v>
      </c>
      <c r="Y246" s="146">
        <f>X246*K246</f>
        <v>4.0500000000000003E-4</v>
      </c>
      <c r="Z246" s="146">
        <v>0</v>
      </c>
      <c r="AA246" s="147">
        <f>Z246*K246</f>
        <v>0</v>
      </c>
      <c r="AR246" s="21" t="s">
        <v>104</v>
      </c>
      <c r="AT246" s="21" t="s">
        <v>388</v>
      </c>
      <c r="AU246" s="21" t="s">
        <v>86</v>
      </c>
      <c r="AY246" s="21" t="s">
        <v>166</v>
      </c>
      <c r="BE246" s="148">
        <f>IF(U246="základní",N246,0)</f>
        <v>0</v>
      </c>
      <c r="BF246" s="148">
        <f>IF(U246="snížená",N246,0)</f>
        <v>0</v>
      </c>
      <c r="BG246" s="148">
        <f>IF(U246="zákl. přenesená",N246,0)</f>
        <v>0</v>
      </c>
      <c r="BH246" s="148">
        <f>IF(U246="sníž. přenesená",N246,0)</f>
        <v>0</v>
      </c>
      <c r="BI246" s="148">
        <f>IF(U246="nulová",N246,0)</f>
        <v>0</v>
      </c>
      <c r="BJ246" s="21" t="s">
        <v>82</v>
      </c>
      <c r="BK246" s="148">
        <f>ROUND(L246*K246,2)</f>
        <v>0</v>
      </c>
      <c r="BL246" s="21" t="s">
        <v>92</v>
      </c>
      <c r="BM246" s="21" t="s">
        <v>431</v>
      </c>
    </row>
    <row r="247" spans="2:65" s="9" customFormat="1" ht="29.85" customHeight="1">
      <c r="B247" s="129"/>
      <c r="C247" s="130"/>
      <c r="D247" s="164" t="s">
        <v>260</v>
      </c>
      <c r="E247" s="164"/>
      <c r="F247" s="164"/>
      <c r="G247" s="164"/>
      <c r="H247" s="164"/>
      <c r="I247" s="164"/>
      <c r="J247" s="164"/>
      <c r="K247" s="164"/>
      <c r="L247" s="164"/>
      <c r="M247" s="164"/>
      <c r="N247" s="260">
        <f>BK247</f>
        <v>0</v>
      </c>
      <c r="O247" s="261"/>
      <c r="P247" s="261"/>
      <c r="Q247" s="261"/>
      <c r="R247" s="132"/>
      <c r="T247" s="133"/>
      <c r="U247" s="130"/>
      <c r="V247" s="130"/>
      <c r="W247" s="134">
        <f>SUM(W248:W255)</f>
        <v>90.44</v>
      </c>
      <c r="X247" s="130"/>
      <c r="Y247" s="134">
        <f>SUM(Y248:Y255)</f>
        <v>55.149360000000001</v>
      </c>
      <c r="Z247" s="130"/>
      <c r="AA247" s="135">
        <f>SUM(AA248:AA255)</f>
        <v>0</v>
      </c>
      <c r="AR247" s="136" t="s">
        <v>82</v>
      </c>
      <c r="AT247" s="137" t="s">
        <v>74</v>
      </c>
      <c r="AU247" s="137" t="s">
        <v>82</v>
      </c>
      <c r="AY247" s="136" t="s">
        <v>166</v>
      </c>
      <c r="BK247" s="138">
        <f>SUM(BK248:BK255)</f>
        <v>0</v>
      </c>
    </row>
    <row r="248" spans="2:65" s="1" customFormat="1" ht="38.25" customHeight="1">
      <c r="B248" s="139"/>
      <c r="C248" s="140" t="s">
        <v>427</v>
      </c>
      <c r="D248" s="140" t="s">
        <v>167</v>
      </c>
      <c r="E248" s="141" t="s">
        <v>433</v>
      </c>
      <c r="F248" s="231" t="s">
        <v>434</v>
      </c>
      <c r="G248" s="231"/>
      <c r="H248" s="231"/>
      <c r="I248" s="231"/>
      <c r="J248" s="142" t="s">
        <v>270</v>
      </c>
      <c r="K248" s="143">
        <v>476</v>
      </c>
      <c r="L248" s="232">
        <v>0</v>
      </c>
      <c r="M248" s="232"/>
      <c r="N248" s="232">
        <f>ROUND(L248*K248,2)</f>
        <v>0</v>
      </c>
      <c r="O248" s="232"/>
      <c r="P248" s="232"/>
      <c r="Q248" s="232"/>
      <c r="R248" s="144"/>
      <c r="T248" s="145" t="s">
        <v>5</v>
      </c>
      <c r="U248" s="43" t="s">
        <v>40</v>
      </c>
      <c r="V248" s="146">
        <v>7.4999999999999997E-2</v>
      </c>
      <c r="W248" s="146">
        <f>V248*K248</f>
        <v>35.699999999999996</v>
      </c>
      <c r="X248" s="146">
        <v>1.7000000000000001E-4</v>
      </c>
      <c r="Y248" s="146">
        <f>X248*K248</f>
        <v>8.0920000000000006E-2</v>
      </c>
      <c r="Z248" s="146">
        <v>0</v>
      </c>
      <c r="AA248" s="147">
        <f>Z248*K248</f>
        <v>0</v>
      </c>
      <c r="AR248" s="21" t="s">
        <v>92</v>
      </c>
      <c r="AT248" s="21" t="s">
        <v>167</v>
      </c>
      <c r="AU248" s="21" t="s">
        <v>86</v>
      </c>
      <c r="AY248" s="21" t="s">
        <v>166</v>
      </c>
      <c r="BE248" s="148">
        <f>IF(U248="základní",N248,0)</f>
        <v>0</v>
      </c>
      <c r="BF248" s="148">
        <f>IF(U248="snížená",N248,0)</f>
        <v>0</v>
      </c>
      <c r="BG248" s="148">
        <f>IF(U248="zákl. přenesená",N248,0)</f>
        <v>0</v>
      </c>
      <c r="BH248" s="148">
        <f>IF(U248="sníž. přenesená",N248,0)</f>
        <v>0</v>
      </c>
      <c r="BI248" s="148">
        <f>IF(U248="nulová",N248,0)</f>
        <v>0</v>
      </c>
      <c r="BJ248" s="21" t="s">
        <v>82</v>
      </c>
      <c r="BK248" s="148">
        <f>ROUND(L248*K248,2)</f>
        <v>0</v>
      </c>
      <c r="BL248" s="21" t="s">
        <v>92</v>
      </c>
      <c r="BM248" s="21" t="s">
        <v>1217</v>
      </c>
    </row>
    <row r="249" spans="2:65" s="10" customFormat="1" ht="16.5" customHeight="1">
      <c r="B249" s="149"/>
      <c r="C249" s="150"/>
      <c r="D249" s="150"/>
      <c r="E249" s="151" t="s">
        <v>5</v>
      </c>
      <c r="F249" s="240" t="s">
        <v>1218</v>
      </c>
      <c r="G249" s="241"/>
      <c r="H249" s="241"/>
      <c r="I249" s="241"/>
      <c r="J249" s="150"/>
      <c r="K249" s="152">
        <v>476</v>
      </c>
      <c r="L249" s="150"/>
      <c r="M249" s="150"/>
      <c r="N249" s="150"/>
      <c r="O249" s="150"/>
      <c r="P249" s="150"/>
      <c r="Q249" s="150"/>
      <c r="R249" s="153"/>
      <c r="T249" s="154"/>
      <c r="U249" s="150"/>
      <c r="V249" s="150"/>
      <c r="W249" s="150"/>
      <c r="X249" s="150"/>
      <c r="Y249" s="150"/>
      <c r="Z249" s="150"/>
      <c r="AA249" s="155"/>
      <c r="AT249" s="156" t="s">
        <v>173</v>
      </c>
      <c r="AU249" s="156" t="s">
        <v>86</v>
      </c>
      <c r="AV249" s="10" t="s">
        <v>86</v>
      </c>
      <c r="AW249" s="10" t="s">
        <v>32</v>
      </c>
      <c r="AX249" s="10" t="s">
        <v>82</v>
      </c>
      <c r="AY249" s="156" t="s">
        <v>166</v>
      </c>
    </row>
    <row r="250" spans="2:65" s="1" customFormat="1" ht="16.5" customHeight="1">
      <c r="B250" s="139"/>
      <c r="C250" s="176" t="s">
        <v>432</v>
      </c>
      <c r="D250" s="176" t="s">
        <v>388</v>
      </c>
      <c r="E250" s="177" t="s">
        <v>438</v>
      </c>
      <c r="F250" s="266" t="s">
        <v>439</v>
      </c>
      <c r="G250" s="266"/>
      <c r="H250" s="266"/>
      <c r="I250" s="266"/>
      <c r="J250" s="178" t="s">
        <v>270</v>
      </c>
      <c r="K250" s="179">
        <v>476</v>
      </c>
      <c r="L250" s="267">
        <v>0</v>
      </c>
      <c r="M250" s="267"/>
      <c r="N250" s="267">
        <f>ROUND(L250*K250,2)</f>
        <v>0</v>
      </c>
      <c r="O250" s="232"/>
      <c r="P250" s="232"/>
      <c r="Q250" s="232"/>
      <c r="R250" s="144"/>
      <c r="T250" s="145" t="s">
        <v>5</v>
      </c>
      <c r="U250" s="43" t="s">
        <v>40</v>
      </c>
      <c r="V250" s="146">
        <v>0</v>
      </c>
      <c r="W250" s="146">
        <f>V250*K250</f>
        <v>0</v>
      </c>
      <c r="X250" s="146">
        <v>4.0000000000000002E-4</v>
      </c>
      <c r="Y250" s="146">
        <f>X250*K250</f>
        <v>0.19040000000000001</v>
      </c>
      <c r="Z250" s="146">
        <v>0</v>
      </c>
      <c r="AA250" s="147">
        <f>Z250*K250</f>
        <v>0</v>
      </c>
      <c r="AR250" s="21" t="s">
        <v>104</v>
      </c>
      <c r="AT250" s="21" t="s">
        <v>388</v>
      </c>
      <c r="AU250" s="21" t="s">
        <v>86</v>
      </c>
      <c r="AY250" s="21" t="s">
        <v>166</v>
      </c>
      <c r="BE250" s="148">
        <f>IF(U250="základní",N250,0)</f>
        <v>0</v>
      </c>
      <c r="BF250" s="148">
        <f>IF(U250="snížená",N250,0)</f>
        <v>0</v>
      </c>
      <c r="BG250" s="148">
        <f>IF(U250="zákl. přenesená",N250,0)</f>
        <v>0</v>
      </c>
      <c r="BH250" s="148">
        <f>IF(U250="sníž. přenesená",N250,0)</f>
        <v>0</v>
      </c>
      <c r="BI250" s="148">
        <f>IF(U250="nulová",N250,0)</f>
        <v>0</v>
      </c>
      <c r="BJ250" s="21" t="s">
        <v>82</v>
      </c>
      <c r="BK250" s="148">
        <f>ROUND(L250*K250,2)</f>
        <v>0</v>
      </c>
      <c r="BL250" s="21" t="s">
        <v>92</v>
      </c>
      <c r="BM250" s="21" t="s">
        <v>1219</v>
      </c>
    </row>
    <row r="251" spans="2:65" s="1" customFormat="1" ht="38.25" customHeight="1">
      <c r="B251" s="139"/>
      <c r="C251" s="140" t="s">
        <v>437</v>
      </c>
      <c r="D251" s="140" t="s">
        <v>167</v>
      </c>
      <c r="E251" s="141" t="s">
        <v>442</v>
      </c>
      <c r="F251" s="231" t="s">
        <v>443</v>
      </c>
      <c r="G251" s="231"/>
      <c r="H251" s="231"/>
      <c r="I251" s="231"/>
      <c r="J251" s="142" t="s">
        <v>309</v>
      </c>
      <c r="K251" s="143">
        <v>238</v>
      </c>
      <c r="L251" s="232">
        <v>0</v>
      </c>
      <c r="M251" s="232"/>
      <c r="N251" s="232">
        <f>ROUND(L251*K251,2)</f>
        <v>0</v>
      </c>
      <c r="O251" s="232"/>
      <c r="P251" s="232"/>
      <c r="Q251" s="232"/>
      <c r="R251" s="144"/>
      <c r="T251" s="145" t="s">
        <v>5</v>
      </c>
      <c r="U251" s="43" t="s">
        <v>40</v>
      </c>
      <c r="V251" s="146">
        <v>0.23</v>
      </c>
      <c r="W251" s="146">
        <f>V251*K251</f>
        <v>54.74</v>
      </c>
      <c r="X251" s="146">
        <v>0.23058000000000001</v>
      </c>
      <c r="Y251" s="146">
        <f>X251*K251</f>
        <v>54.878039999999999</v>
      </c>
      <c r="Z251" s="146">
        <v>0</v>
      </c>
      <c r="AA251" s="147">
        <f>Z251*K251</f>
        <v>0</v>
      </c>
      <c r="AR251" s="21" t="s">
        <v>92</v>
      </c>
      <c r="AT251" s="21" t="s">
        <v>167</v>
      </c>
      <c r="AU251" s="21" t="s">
        <v>86</v>
      </c>
      <c r="AY251" s="21" t="s">
        <v>166</v>
      </c>
      <c r="BE251" s="148">
        <f>IF(U251="základní",N251,0)</f>
        <v>0</v>
      </c>
      <c r="BF251" s="148">
        <f>IF(U251="snížená",N251,0)</f>
        <v>0</v>
      </c>
      <c r="BG251" s="148">
        <f>IF(U251="zákl. přenesená",N251,0)</f>
        <v>0</v>
      </c>
      <c r="BH251" s="148">
        <f>IF(U251="sníž. přenesená",N251,0)</f>
        <v>0</v>
      </c>
      <c r="BI251" s="148">
        <f>IF(U251="nulová",N251,0)</f>
        <v>0</v>
      </c>
      <c r="BJ251" s="21" t="s">
        <v>82</v>
      </c>
      <c r="BK251" s="148">
        <f>ROUND(L251*K251,2)</f>
        <v>0</v>
      </c>
      <c r="BL251" s="21" t="s">
        <v>92</v>
      </c>
      <c r="BM251" s="21" t="s">
        <v>444</v>
      </c>
    </row>
    <row r="252" spans="2:65" s="11" customFormat="1" ht="16.5" customHeight="1">
      <c r="B252" s="157"/>
      <c r="C252" s="158"/>
      <c r="D252" s="158"/>
      <c r="E252" s="159" t="s">
        <v>5</v>
      </c>
      <c r="F252" s="264" t="s">
        <v>275</v>
      </c>
      <c r="G252" s="265"/>
      <c r="H252" s="265"/>
      <c r="I252" s="265"/>
      <c r="J252" s="158"/>
      <c r="K252" s="159" t="s">
        <v>5</v>
      </c>
      <c r="L252" s="158"/>
      <c r="M252" s="158"/>
      <c r="N252" s="158"/>
      <c r="O252" s="158"/>
      <c r="P252" s="158"/>
      <c r="Q252" s="158"/>
      <c r="R252" s="160"/>
      <c r="T252" s="161"/>
      <c r="U252" s="158"/>
      <c r="V252" s="158"/>
      <c r="W252" s="158"/>
      <c r="X252" s="158"/>
      <c r="Y252" s="158"/>
      <c r="Z252" s="158"/>
      <c r="AA252" s="162"/>
      <c r="AT252" s="163" t="s">
        <v>173</v>
      </c>
      <c r="AU252" s="163" t="s">
        <v>86</v>
      </c>
      <c r="AV252" s="11" t="s">
        <v>82</v>
      </c>
      <c r="AW252" s="11" t="s">
        <v>32</v>
      </c>
      <c r="AX252" s="11" t="s">
        <v>75</v>
      </c>
      <c r="AY252" s="163" t="s">
        <v>166</v>
      </c>
    </row>
    <row r="253" spans="2:65" s="11" customFormat="1" ht="16.5" customHeight="1">
      <c r="B253" s="157"/>
      <c r="C253" s="158"/>
      <c r="D253" s="158"/>
      <c r="E253" s="159" t="s">
        <v>5</v>
      </c>
      <c r="F253" s="229" t="s">
        <v>276</v>
      </c>
      <c r="G253" s="230"/>
      <c r="H253" s="230"/>
      <c r="I253" s="230"/>
      <c r="J253" s="158"/>
      <c r="K253" s="159" t="s">
        <v>5</v>
      </c>
      <c r="L253" s="158"/>
      <c r="M253" s="158"/>
      <c r="N253" s="158"/>
      <c r="O253" s="158"/>
      <c r="P253" s="158"/>
      <c r="Q253" s="158"/>
      <c r="R253" s="160"/>
      <c r="T253" s="161"/>
      <c r="U253" s="158"/>
      <c r="V253" s="158"/>
      <c r="W253" s="158"/>
      <c r="X253" s="158"/>
      <c r="Y253" s="158"/>
      <c r="Z253" s="158"/>
      <c r="AA253" s="162"/>
      <c r="AT253" s="163" t="s">
        <v>173</v>
      </c>
      <c r="AU253" s="163" t="s">
        <v>86</v>
      </c>
      <c r="AV253" s="11" t="s">
        <v>82</v>
      </c>
      <c r="AW253" s="11" t="s">
        <v>32</v>
      </c>
      <c r="AX253" s="11" t="s">
        <v>75</v>
      </c>
      <c r="AY253" s="163" t="s">
        <v>166</v>
      </c>
    </row>
    <row r="254" spans="2:65" s="11" customFormat="1" ht="16.5" customHeight="1">
      <c r="B254" s="157"/>
      <c r="C254" s="158"/>
      <c r="D254" s="158"/>
      <c r="E254" s="159" t="s">
        <v>5</v>
      </c>
      <c r="F254" s="229" t="s">
        <v>277</v>
      </c>
      <c r="G254" s="230"/>
      <c r="H254" s="230"/>
      <c r="I254" s="230"/>
      <c r="J254" s="158"/>
      <c r="K254" s="159" t="s">
        <v>5</v>
      </c>
      <c r="L254" s="158"/>
      <c r="M254" s="158"/>
      <c r="N254" s="158"/>
      <c r="O254" s="158"/>
      <c r="P254" s="158"/>
      <c r="Q254" s="158"/>
      <c r="R254" s="160"/>
      <c r="T254" s="161"/>
      <c r="U254" s="158"/>
      <c r="V254" s="158"/>
      <c r="W254" s="158"/>
      <c r="X254" s="158"/>
      <c r="Y254" s="158"/>
      <c r="Z254" s="158"/>
      <c r="AA254" s="162"/>
      <c r="AT254" s="163" t="s">
        <v>173</v>
      </c>
      <c r="AU254" s="163" t="s">
        <v>86</v>
      </c>
      <c r="AV254" s="11" t="s">
        <v>82</v>
      </c>
      <c r="AW254" s="11" t="s">
        <v>32</v>
      </c>
      <c r="AX254" s="11" t="s">
        <v>75</v>
      </c>
      <c r="AY254" s="163" t="s">
        <v>166</v>
      </c>
    </row>
    <row r="255" spans="2:65" s="10" customFormat="1" ht="16.5" customHeight="1">
      <c r="B255" s="149"/>
      <c r="C255" s="150"/>
      <c r="D255" s="150"/>
      <c r="E255" s="151" t="s">
        <v>5</v>
      </c>
      <c r="F255" s="262" t="s">
        <v>1220</v>
      </c>
      <c r="G255" s="263"/>
      <c r="H255" s="263"/>
      <c r="I255" s="263"/>
      <c r="J255" s="150"/>
      <c r="K255" s="152">
        <v>238</v>
      </c>
      <c r="L255" s="150"/>
      <c r="M255" s="150"/>
      <c r="N255" s="150"/>
      <c r="O255" s="150"/>
      <c r="P255" s="150"/>
      <c r="Q255" s="150"/>
      <c r="R255" s="153"/>
      <c r="T255" s="154"/>
      <c r="U255" s="150"/>
      <c r="V255" s="150"/>
      <c r="W255" s="150"/>
      <c r="X255" s="150"/>
      <c r="Y255" s="150"/>
      <c r="Z255" s="150"/>
      <c r="AA255" s="155"/>
      <c r="AT255" s="156" t="s">
        <v>173</v>
      </c>
      <c r="AU255" s="156" t="s">
        <v>86</v>
      </c>
      <c r="AV255" s="10" t="s">
        <v>86</v>
      </c>
      <c r="AW255" s="10" t="s">
        <v>32</v>
      </c>
      <c r="AX255" s="10" t="s">
        <v>82</v>
      </c>
      <c r="AY255" s="156" t="s">
        <v>166</v>
      </c>
    </row>
    <row r="256" spans="2:65" s="9" customFormat="1" ht="29.85" customHeight="1">
      <c r="B256" s="129"/>
      <c r="C256" s="130"/>
      <c r="D256" s="164" t="s">
        <v>261</v>
      </c>
      <c r="E256" s="164"/>
      <c r="F256" s="164"/>
      <c r="G256" s="164"/>
      <c r="H256" s="164"/>
      <c r="I256" s="164"/>
      <c r="J256" s="164"/>
      <c r="K256" s="164"/>
      <c r="L256" s="164"/>
      <c r="M256" s="164"/>
      <c r="N256" s="237">
        <f>BK256</f>
        <v>0</v>
      </c>
      <c r="O256" s="238"/>
      <c r="P256" s="238"/>
      <c r="Q256" s="238"/>
      <c r="R256" s="132"/>
      <c r="T256" s="133"/>
      <c r="U256" s="130"/>
      <c r="V256" s="130"/>
      <c r="W256" s="134">
        <f>SUM(W257:W262)</f>
        <v>0.98292600000000008</v>
      </c>
      <c r="X256" s="130"/>
      <c r="Y256" s="134">
        <f>SUM(Y257:Y262)</f>
        <v>0</v>
      </c>
      <c r="Z256" s="130"/>
      <c r="AA256" s="135">
        <f>SUM(AA257:AA262)</f>
        <v>0.2772</v>
      </c>
      <c r="AR256" s="136" t="s">
        <v>82</v>
      </c>
      <c r="AT256" s="137" t="s">
        <v>74</v>
      </c>
      <c r="AU256" s="137" t="s">
        <v>82</v>
      </c>
      <c r="AY256" s="136" t="s">
        <v>166</v>
      </c>
      <c r="BK256" s="138">
        <f>SUM(BK257:BK262)</f>
        <v>0</v>
      </c>
    </row>
    <row r="257" spans="2:65" s="1" customFormat="1" ht="38.25" customHeight="1">
      <c r="B257" s="139"/>
      <c r="C257" s="140" t="s">
        <v>441</v>
      </c>
      <c r="D257" s="140" t="s">
        <v>167</v>
      </c>
      <c r="E257" s="141" t="s">
        <v>447</v>
      </c>
      <c r="F257" s="231" t="s">
        <v>448</v>
      </c>
      <c r="G257" s="231"/>
      <c r="H257" s="231"/>
      <c r="I257" s="231"/>
      <c r="J257" s="142" t="s">
        <v>322</v>
      </c>
      <c r="K257" s="143">
        <v>0.126</v>
      </c>
      <c r="L257" s="232">
        <v>0</v>
      </c>
      <c r="M257" s="232"/>
      <c r="N257" s="232">
        <f>ROUND(L257*K257,2)</f>
        <v>0</v>
      </c>
      <c r="O257" s="232"/>
      <c r="P257" s="232"/>
      <c r="Q257" s="232"/>
      <c r="R257" s="144"/>
      <c r="T257" s="145" t="s">
        <v>5</v>
      </c>
      <c r="U257" s="43" t="s">
        <v>40</v>
      </c>
      <c r="V257" s="146">
        <v>7.8010000000000002</v>
      </c>
      <c r="W257" s="146">
        <f>V257*K257</f>
        <v>0.98292600000000008</v>
      </c>
      <c r="X257" s="146">
        <v>0</v>
      </c>
      <c r="Y257" s="146">
        <f>X257*K257</f>
        <v>0</v>
      </c>
      <c r="Z257" s="146">
        <v>2.2000000000000002</v>
      </c>
      <c r="AA257" s="147">
        <f>Z257*K257</f>
        <v>0.2772</v>
      </c>
      <c r="AR257" s="21" t="s">
        <v>92</v>
      </c>
      <c r="AT257" s="21" t="s">
        <v>167</v>
      </c>
      <c r="AU257" s="21" t="s">
        <v>86</v>
      </c>
      <c r="AY257" s="21" t="s">
        <v>166</v>
      </c>
      <c r="BE257" s="148">
        <f>IF(U257="základní",N257,0)</f>
        <v>0</v>
      </c>
      <c r="BF257" s="148">
        <f>IF(U257="snížená",N257,0)</f>
        <v>0</v>
      </c>
      <c r="BG257" s="148">
        <f>IF(U257="zákl. přenesená",N257,0)</f>
        <v>0</v>
      </c>
      <c r="BH257" s="148">
        <f>IF(U257="sníž. přenesená",N257,0)</f>
        <v>0</v>
      </c>
      <c r="BI257" s="148">
        <f>IF(U257="nulová",N257,0)</f>
        <v>0</v>
      </c>
      <c r="BJ257" s="21" t="s">
        <v>82</v>
      </c>
      <c r="BK257" s="148">
        <f>ROUND(L257*K257,2)</f>
        <v>0</v>
      </c>
      <c r="BL257" s="21" t="s">
        <v>92</v>
      </c>
      <c r="BM257" s="21" t="s">
        <v>449</v>
      </c>
    </row>
    <row r="258" spans="2:65" s="11" customFormat="1" ht="16.5" customHeight="1">
      <c r="B258" s="157"/>
      <c r="C258" s="158"/>
      <c r="D258" s="158"/>
      <c r="E258" s="159" t="s">
        <v>5</v>
      </c>
      <c r="F258" s="264" t="s">
        <v>275</v>
      </c>
      <c r="G258" s="265"/>
      <c r="H258" s="265"/>
      <c r="I258" s="265"/>
      <c r="J258" s="158"/>
      <c r="K258" s="159" t="s">
        <v>5</v>
      </c>
      <c r="L258" s="158"/>
      <c r="M258" s="158"/>
      <c r="N258" s="158"/>
      <c r="O258" s="158"/>
      <c r="P258" s="158"/>
      <c r="Q258" s="158"/>
      <c r="R258" s="160"/>
      <c r="T258" s="161"/>
      <c r="U258" s="158"/>
      <c r="V258" s="158"/>
      <c r="W258" s="158"/>
      <c r="X258" s="158"/>
      <c r="Y258" s="158"/>
      <c r="Z258" s="158"/>
      <c r="AA258" s="162"/>
      <c r="AT258" s="163" t="s">
        <v>173</v>
      </c>
      <c r="AU258" s="163" t="s">
        <v>86</v>
      </c>
      <c r="AV258" s="11" t="s">
        <v>82</v>
      </c>
      <c r="AW258" s="11" t="s">
        <v>32</v>
      </c>
      <c r="AX258" s="11" t="s">
        <v>75</v>
      </c>
      <c r="AY258" s="163" t="s">
        <v>166</v>
      </c>
    </row>
    <row r="259" spans="2:65" s="11" customFormat="1" ht="16.5" customHeight="1">
      <c r="B259" s="157"/>
      <c r="C259" s="158"/>
      <c r="D259" s="158"/>
      <c r="E259" s="159" t="s">
        <v>5</v>
      </c>
      <c r="F259" s="229" t="s">
        <v>276</v>
      </c>
      <c r="G259" s="230"/>
      <c r="H259" s="230"/>
      <c r="I259" s="230"/>
      <c r="J259" s="158"/>
      <c r="K259" s="159" t="s">
        <v>5</v>
      </c>
      <c r="L259" s="158"/>
      <c r="M259" s="158"/>
      <c r="N259" s="158"/>
      <c r="O259" s="158"/>
      <c r="P259" s="158"/>
      <c r="Q259" s="158"/>
      <c r="R259" s="160"/>
      <c r="T259" s="161"/>
      <c r="U259" s="158"/>
      <c r="V259" s="158"/>
      <c r="W259" s="158"/>
      <c r="X259" s="158"/>
      <c r="Y259" s="158"/>
      <c r="Z259" s="158"/>
      <c r="AA259" s="162"/>
      <c r="AT259" s="163" t="s">
        <v>173</v>
      </c>
      <c r="AU259" s="163" t="s">
        <v>86</v>
      </c>
      <c r="AV259" s="11" t="s">
        <v>82</v>
      </c>
      <c r="AW259" s="11" t="s">
        <v>32</v>
      </c>
      <c r="AX259" s="11" t="s">
        <v>75</v>
      </c>
      <c r="AY259" s="163" t="s">
        <v>166</v>
      </c>
    </row>
    <row r="260" spans="2:65" s="11" customFormat="1" ht="16.5" customHeight="1">
      <c r="B260" s="157"/>
      <c r="C260" s="158"/>
      <c r="D260" s="158"/>
      <c r="E260" s="159" t="s">
        <v>5</v>
      </c>
      <c r="F260" s="229" t="s">
        <v>277</v>
      </c>
      <c r="G260" s="230"/>
      <c r="H260" s="230"/>
      <c r="I260" s="230"/>
      <c r="J260" s="158"/>
      <c r="K260" s="159" t="s">
        <v>5</v>
      </c>
      <c r="L260" s="158"/>
      <c r="M260" s="158"/>
      <c r="N260" s="158"/>
      <c r="O260" s="158"/>
      <c r="P260" s="158"/>
      <c r="Q260" s="158"/>
      <c r="R260" s="160"/>
      <c r="T260" s="161"/>
      <c r="U260" s="158"/>
      <c r="V260" s="158"/>
      <c r="W260" s="158"/>
      <c r="X260" s="158"/>
      <c r="Y260" s="158"/>
      <c r="Z260" s="158"/>
      <c r="AA260" s="162"/>
      <c r="AT260" s="163" t="s">
        <v>173</v>
      </c>
      <c r="AU260" s="163" t="s">
        <v>86</v>
      </c>
      <c r="AV260" s="11" t="s">
        <v>82</v>
      </c>
      <c r="AW260" s="11" t="s">
        <v>32</v>
      </c>
      <c r="AX260" s="11" t="s">
        <v>75</v>
      </c>
      <c r="AY260" s="163" t="s">
        <v>166</v>
      </c>
    </row>
    <row r="261" spans="2:65" s="11" customFormat="1" ht="16.5" customHeight="1">
      <c r="B261" s="157"/>
      <c r="C261" s="158"/>
      <c r="D261" s="158"/>
      <c r="E261" s="159" t="s">
        <v>5</v>
      </c>
      <c r="F261" s="229" t="s">
        <v>450</v>
      </c>
      <c r="G261" s="230"/>
      <c r="H261" s="230"/>
      <c r="I261" s="230"/>
      <c r="J261" s="158"/>
      <c r="K261" s="159" t="s">
        <v>5</v>
      </c>
      <c r="L261" s="158"/>
      <c r="M261" s="158"/>
      <c r="N261" s="158"/>
      <c r="O261" s="158"/>
      <c r="P261" s="158"/>
      <c r="Q261" s="158"/>
      <c r="R261" s="160"/>
      <c r="T261" s="161"/>
      <c r="U261" s="158"/>
      <c r="V261" s="158"/>
      <c r="W261" s="158"/>
      <c r="X261" s="158"/>
      <c r="Y261" s="158"/>
      <c r="Z261" s="158"/>
      <c r="AA261" s="162"/>
      <c r="AT261" s="163" t="s">
        <v>173</v>
      </c>
      <c r="AU261" s="163" t="s">
        <v>86</v>
      </c>
      <c r="AV261" s="11" t="s">
        <v>82</v>
      </c>
      <c r="AW261" s="11" t="s">
        <v>32</v>
      </c>
      <c r="AX261" s="11" t="s">
        <v>75</v>
      </c>
      <c r="AY261" s="163" t="s">
        <v>166</v>
      </c>
    </row>
    <row r="262" spans="2:65" s="10" customFormat="1" ht="25.5" customHeight="1">
      <c r="B262" s="149"/>
      <c r="C262" s="150"/>
      <c r="D262" s="150"/>
      <c r="E262" s="151" t="s">
        <v>5</v>
      </c>
      <c r="F262" s="262" t="s">
        <v>1221</v>
      </c>
      <c r="G262" s="263"/>
      <c r="H262" s="263"/>
      <c r="I262" s="263"/>
      <c r="J262" s="150"/>
      <c r="K262" s="152">
        <v>0.126</v>
      </c>
      <c r="L262" s="150"/>
      <c r="M262" s="150"/>
      <c r="N262" s="150"/>
      <c r="O262" s="150"/>
      <c r="P262" s="150"/>
      <c r="Q262" s="150"/>
      <c r="R262" s="153"/>
      <c r="T262" s="154"/>
      <c r="U262" s="150"/>
      <c r="V262" s="150"/>
      <c r="W262" s="150"/>
      <c r="X262" s="150"/>
      <c r="Y262" s="150"/>
      <c r="Z262" s="150"/>
      <c r="AA262" s="155"/>
      <c r="AT262" s="156" t="s">
        <v>173</v>
      </c>
      <c r="AU262" s="156" t="s">
        <v>86</v>
      </c>
      <c r="AV262" s="10" t="s">
        <v>86</v>
      </c>
      <c r="AW262" s="10" t="s">
        <v>32</v>
      </c>
      <c r="AX262" s="10" t="s">
        <v>82</v>
      </c>
      <c r="AY262" s="156" t="s">
        <v>166</v>
      </c>
    </row>
    <row r="263" spans="2:65" s="9" customFormat="1" ht="29.85" customHeight="1">
      <c r="B263" s="129"/>
      <c r="C263" s="130"/>
      <c r="D263" s="164" t="s">
        <v>262</v>
      </c>
      <c r="E263" s="164"/>
      <c r="F263" s="164"/>
      <c r="G263" s="164"/>
      <c r="H263" s="164"/>
      <c r="I263" s="164"/>
      <c r="J263" s="164"/>
      <c r="K263" s="164"/>
      <c r="L263" s="164"/>
      <c r="M263" s="164"/>
      <c r="N263" s="237">
        <f>BK263</f>
        <v>0</v>
      </c>
      <c r="O263" s="238"/>
      <c r="P263" s="238"/>
      <c r="Q263" s="238"/>
      <c r="R263" s="132"/>
      <c r="T263" s="133"/>
      <c r="U263" s="130"/>
      <c r="V263" s="130"/>
      <c r="W263" s="134">
        <f>SUM(W264:W268)</f>
        <v>2.7656999999999998</v>
      </c>
      <c r="X263" s="130"/>
      <c r="Y263" s="134">
        <f>SUM(Y264:Y268)</f>
        <v>0</v>
      </c>
      <c r="Z263" s="130"/>
      <c r="AA263" s="135">
        <f>SUM(AA264:AA268)</f>
        <v>0</v>
      </c>
      <c r="AR263" s="136" t="s">
        <v>82</v>
      </c>
      <c r="AT263" s="137" t="s">
        <v>74</v>
      </c>
      <c r="AU263" s="137" t="s">
        <v>82</v>
      </c>
      <c r="AY263" s="136" t="s">
        <v>166</v>
      </c>
      <c r="BK263" s="138">
        <f>SUM(BK264:BK268)</f>
        <v>0</v>
      </c>
    </row>
    <row r="264" spans="2:65" s="1" customFormat="1" ht="25.5" customHeight="1">
      <c r="B264" s="139"/>
      <c r="C264" s="140" t="s">
        <v>446</v>
      </c>
      <c r="D264" s="140" t="s">
        <v>167</v>
      </c>
      <c r="E264" s="141" t="s">
        <v>453</v>
      </c>
      <c r="F264" s="231" t="s">
        <v>454</v>
      </c>
      <c r="G264" s="231"/>
      <c r="H264" s="231"/>
      <c r="I264" s="231"/>
      <c r="J264" s="142" t="s">
        <v>322</v>
      </c>
      <c r="K264" s="143">
        <v>2.1</v>
      </c>
      <c r="L264" s="232">
        <v>0</v>
      </c>
      <c r="M264" s="232"/>
      <c r="N264" s="232">
        <f>ROUND(L264*K264,2)</f>
        <v>0</v>
      </c>
      <c r="O264" s="232"/>
      <c r="P264" s="232"/>
      <c r="Q264" s="232"/>
      <c r="R264" s="144"/>
      <c r="T264" s="145" t="s">
        <v>5</v>
      </c>
      <c r="U264" s="43" t="s">
        <v>40</v>
      </c>
      <c r="V264" s="146">
        <v>1.3169999999999999</v>
      </c>
      <c r="W264" s="146">
        <f>V264*K264</f>
        <v>2.7656999999999998</v>
      </c>
      <c r="X264" s="146">
        <v>0</v>
      </c>
      <c r="Y264" s="146">
        <f>X264*K264</f>
        <v>0</v>
      </c>
      <c r="Z264" s="146">
        <v>0</v>
      </c>
      <c r="AA264" s="147">
        <f>Z264*K264</f>
        <v>0</v>
      </c>
      <c r="AR264" s="21" t="s">
        <v>92</v>
      </c>
      <c r="AT264" s="21" t="s">
        <v>167</v>
      </c>
      <c r="AU264" s="21" t="s">
        <v>86</v>
      </c>
      <c r="AY264" s="21" t="s">
        <v>166</v>
      </c>
      <c r="BE264" s="148">
        <f>IF(U264="základní",N264,0)</f>
        <v>0</v>
      </c>
      <c r="BF264" s="148">
        <f>IF(U264="snížená",N264,0)</f>
        <v>0</v>
      </c>
      <c r="BG264" s="148">
        <f>IF(U264="zákl. přenesená",N264,0)</f>
        <v>0</v>
      </c>
      <c r="BH264" s="148">
        <f>IF(U264="sníž. přenesená",N264,0)</f>
        <v>0</v>
      </c>
      <c r="BI264" s="148">
        <f>IF(U264="nulová",N264,0)</f>
        <v>0</v>
      </c>
      <c r="BJ264" s="21" t="s">
        <v>82</v>
      </c>
      <c r="BK264" s="148">
        <f>ROUND(L264*K264,2)</f>
        <v>0</v>
      </c>
      <c r="BL264" s="21" t="s">
        <v>92</v>
      </c>
      <c r="BM264" s="21" t="s">
        <v>455</v>
      </c>
    </row>
    <row r="265" spans="2:65" s="11" customFormat="1" ht="16.5" customHeight="1">
      <c r="B265" s="157"/>
      <c r="C265" s="158"/>
      <c r="D265" s="158"/>
      <c r="E265" s="159" t="s">
        <v>5</v>
      </c>
      <c r="F265" s="264" t="s">
        <v>275</v>
      </c>
      <c r="G265" s="265"/>
      <c r="H265" s="265"/>
      <c r="I265" s="265"/>
      <c r="J265" s="158"/>
      <c r="K265" s="159" t="s">
        <v>5</v>
      </c>
      <c r="L265" s="158"/>
      <c r="M265" s="158"/>
      <c r="N265" s="158"/>
      <c r="O265" s="158"/>
      <c r="P265" s="158"/>
      <c r="Q265" s="158"/>
      <c r="R265" s="160"/>
      <c r="T265" s="161"/>
      <c r="U265" s="158"/>
      <c r="V265" s="158"/>
      <c r="W265" s="158"/>
      <c r="X265" s="158"/>
      <c r="Y265" s="158"/>
      <c r="Z265" s="158"/>
      <c r="AA265" s="162"/>
      <c r="AT265" s="163" t="s">
        <v>173</v>
      </c>
      <c r="AU265" s="163" t="s">
        <v>86</v>
      </c>
      <c r="AV265" s="11" t="s">
        <v>82</v>
      </c>
      <c r="AW265" s="11" t="s">
        <v>32</v>
      </c>
      <c r="AX265" s="11" t="s">
        <v>75</v>
      </c>
      <c r="AY265" s="163" t="s">
        <v>166</v>
      </c>
    </row>
    <row r="266" spans="2:65" s="11" customFormat="1" ht="16.5" customHeight="1">
      <c r="B266" s="157"/>
      <c r="C266" s="158"/>
      <c r="D266" s="158"/>
      <c r="E266" s="159" t="s">
        <v>5</v>
      </c>
      <c r="F266" s="229" t="s">
        <v>276</v>
      </c>
      <c r="G266" s="230"/>
      <c r="H266" s="230"/>
      <c r="I266" s="230"/>
      <c r="J266" s="158"/>
      <c r="K266" s="159" t="s">
        <v>5</v>
      </c>
      <c r="L266" s="158"/>
      <c r="M266" s="158"/>
      <c r="N266" s="158"/>
      <c r="O266" s="158"/>
      <c r="P266" s="158"/>
      <c r="Q266" s="158"/>
      <c r="R266" s="160"/>
      <c r="T266" s="161"/>
      <c r="U266" s="158"/>
      <c r="V266" s="158"/>
      <c r="W266" s="158"/>
      <c r="X266" s="158"/>
      <c r="Y266" s="158"/>
      <c r="Z266" s="158"/>
      <c r="AA266" s="162"/>
      <c r="AT266" s="163" t="s">
        <v>173</v>
      </c>
      <c r="AU266" s="163" t="s">
        <v>86</v>
      </c>
      <c r="AV266" s="11" t="s">
        <v>82</v>
      </c>
      <c r="AW266" s="11" t="s">
        <v>32</v>
      </c>
      <c r="AX266" s="11" t="s">
        <v>75</v>
      </c>
      <c r="AY266" s="163" t="s">
        <v>166</v>
      </c>
    </row>
    <row r="267" spans="2:65" s="11" customFormat="1" ht="16.5" customHeight="1">
      <c r="B267" s="157"/>
      <c r="C267" s="158"/>
      <c r="D267" s="158"/>
      <c r="E267" s="159" t="s">
        <v>5</v>
      </c>
      <c r="F267" s="229" t="s">
        <v>277</v>
      </c>
      <c r="G267" s="230"/>
      <c r="H267" s="230"/>
      <c r="I267" s="230"/>
      <c r="J267" s="158"/>
      <c r="K267" s="159" t="s">
        <v>5</v>
      </c>
      <c r="L267" s="158"/>
      <c r="M267" s="158"/>
      <c r="N267" s="158"/>
      <c r="O267" s="158"/>
      <c r="P267" s="158"/>
      <c r="Q267" s="158"/>
      <c r="R267" s="160"/>
      <c r="T267" s="161"/>
      <c r="U267" s="158"/>
      <c r="V267" s="158"/>
      <c r="W267" s="158"/>
      <c r="X267" s="158"/>
      <c r="Y267" s="158"/>
      <c r="Z267" s="158"/>
      <c r="AA267" s="162"/>
      <c r="AT267" s="163" t="s">
        <v>173</v>
      </c>
      <c r="AU267" s="163" t="s">
        <v>86</v>
      </c>
      <c r="AV267" s="11" t="s">
        <v>82</v>
      </c>
      <c r="AW267" s="11" t="s">
        <v>32</v>
      </c>
      <c r="AX267" s="11" t="s">
        <v>75</v>
      </c>
      <c r="AY267" s="163" t="s">
        <v>166</v>
      </c>
    </row>
    <row r="268" spans="2:65" s="10" customFormat="1" ht="16.5" customHeight="1">
      <c r="B268" s="149"/>
      <c r="C268" s="150"/>
      <c r="D268" s="150"/>
      <c r="E268" s="151" t="s">
        <v>5</v>
      </c>
      <c r="F268" s="262" t="s">
        <v>1222</v>
      </c>
      <c r="G268" s="263"/>
      <c r="H268" s="263"/>
      <c r="I268" s="263"/>
      <c r="J268" s="150"/>
      <c r="K268" s="152">
        <v>2.1</v>
      </c>
      <c r="L268" s="150"/>
      <c r="M268" s="150"/>
      <c r="N268" s="150"/>
      <c r="O268" s="150"/>
      <c r="P268" s="150"/>
      <c r="Q268" s="150"/>
      <c r="R268" s="153"/>
      <c r="T268" s="154"/>
      <c r="U268" s="150"/>
      <c r="V268" s="150"/>
      <c r="W268" s="150"/>
      <c r="X268" s="150"/>
      <c r="Y268" s="150"/>
      <c r="Z268" s="150"/>
      <c r="AA268" s="155"/>
      <c r="AT268" s="156" t="s">
        <v>173</v>
      </c>
      <c r="AU268" s="156" t="s">
        <v>86</v>
      </c>
      <c r="AV268" s="10" t="s">
        <v>86</v>
      </c>
      <c r="AW268" s="10" t="s">
        <v>32</v>
      </c>
      <c r="AX268" s="10" t="s">
        <v>82</v>
      </c>
      <c r="AY268" s="156" t="s">
        <v>166</v>
      </c>
    </row>
    <row r="269" spans="2:65" s="9" customFormat="1" ht="29.85" customHeight="1">
      <c r="B269" s="129"/>
      <c r="C269" s="130"/>
      <c r="D269" s="164" t="s">
        <v>263</v>
      </c>
      <c r="E269" s="164"/>
      <c r="F269" s="164"/>
      <c r="G269" s="164"/>
      <c r="H269" s="164"/>
      <c r="I269" s="164"/>
      <c r="J269" s="164"/>
      <c r="K269" s="164"/>
      <c r="L269" s="164"/>
      <c r="M269" s="164"/>
      <c r="N269" s="237">
        <f>BK269</f>
        <v>0</v>
      </c>
      <c r="O269" s="238"/>
      <c r="P269" s="238"/>
      <c r="Q269" s="238"/>
      <c r="R269" s="132"/>
      <c r="T269" s="133"/>
      <c r="U269" s="130"/>
      <c r="V269" s="130"/>
      <c r="W269" s="134">
        <f>SUM(W270:W328)</f>
        <v>395.96645000000001</v>
      </c>
      <c r="X269" s="130"/>
      <c r="Y269" s="134">
        <f>SUM(Y270:Y328)</f>
        <v>73.565815000000015</v>
      </c>
      <c r="Z269" s="130"/>
      <c r="AA269" s="135">
        <f>SUM(AA270:AA328)</f>
        <v>0</v>
      </c>
      <c r="AR269" s="136" t="s">
        <v>82</v>
      </c>
      <c r="AT269" s="137" t="s">
        <v>74</v>
      </c>
      <c r="AU269" s="137" t="s">
        <v>82</v>
      </c>
      <c r="AY269" s="136" t="s">
        <v>166</v>
      </c>
      <c r="BK269" s="138">
        <f>SUM(BK270:BK328)</f>
        <v>0</v>
      </c>
    </row>
    <row r="270" spans="2:65" s="1" customFormat="1" ht="16.5" customHeight="1">
      <c r="B270" s="139"/>
      <c r="C270" s="140" t="s">
        <v>452</v>
      </c>
      <c r="D270" s="140" t="s">
        <v>167</v>
      </c>
      <c r="E270" s="141" t="s">
        <v>458</v>
      </c>
      <c r="F270" s="231" t="s">
        <v>459</v>
      </c>
      <c r="G270" s="231"/>
      <c r="H270" s="231"/>
      <c r="I270" s="231"/>
      <c r="J270" s="142" t="s">
        <v>270</v>
      </c>
      <c r="K270" s="143">
        <v>757.57500000000005</v>
      </c>
      <c r="L270" s="232">
        <v>0</v>
      </c>
      <c r="M270" s="232"/>
      <c r="N270" s="232">
        <f>ROUND(L270*K270,2)</f>
        <v>0</v>
      </c>
      <c r="O270" s="232"/>
      <c r="P270" s="232"/>
      <c r="Q270" s="232"/>
      <c r="R270" s="144"/>
      <c r="T270" s="145" t="s">
        <v>5</v>
      </c>
      <c r="U270" s="43" t="s">
        <v>40</v>
      </c>
      <c r="V270" s="146">
        <v>2.5999999999999999E-2</v>
      </c>
      <c r="W270" s="146">
        <f>V270*K270</f>
        <v>19.696950000000001</v>
      </c>
      <c r="X270" s="146">
        <v>0</v>
      </c>
      <c r="Y270" s="146">
        <f>X270*K270</f>
        <v>0</v>
      </c>
      <c r="Z270" s="146">
        <v>0</v>
      </c>
      <c r="AA270" s="147">
        <f>Z270*K270</f>
        <v>0</v>
      </c>
      <c r="AR270" s="21" t="s">
        <v>92</v>
      </c>
      <c r="AT270" s="21" t="s">
        <v>167</v>
      </c>
      <c r="AU270" s="21" t="s">
        <v>86</v>
      </c>
      <c r="AY270" s="21" t="s">
        <v>166</v>
      </c>
      <c r="BE270" s="148">
        <f>IF(U270="základní",N270,0)</f>
        <v>0</v>
      </c>
      <c r="BF270" s="148">
        <f>IF(U270="snížená",N270,0)</f>
        <v>0</v>
      </c>
      <c r="BG270" s="148">
        <f>IF(U270="zákl. přenesená",N270,0)</f>
        <v>0</v>
      </c>
      <c r="BH270" s="148">
        <f>IF(U270="sníž. přenesená",N270,0)</f>
        <v>0</v>
      </c>
      <c r="BI270" s="148">
        <f>IF(U270="nulová",N270,0)</f>
        <v>0</v>
      </c>
      <c r="BJ270" s="21" t="s">
        <v>82</v>
      </c>
      <c r="BK270" s="148">
        <f>ROUND(L270*K270,2)</f>
        <v>0</v>
      </c>
      <c r="BL270" s="21" t="s">
        <v>92</v>
      </c>
      <c r="BM270" s="21" t="s">
        <v>460</v>
      </c>
    </row>
    <row r="271" spans="2:65" s="10" customFormat="1" ht="16.5" customHeight="1">
      <c r="B271" s="149"/>
      <c r="C271" s="150"/>
      <c r="D271" s="150"/>
      <c r="E271" s="151" t="s">
        <v>5</v>
      </c>
      <c r="F271" s="240" t="s">
        <v>1223</v>
      </c>
      <c r="G271" s="241"/>
      <c r="H271" s="241"/>
      <c r="I271" s="241"/>
      <c r="J271" s="150"/>
      <c r="K271" s="152">
        <v>757.57500000000005</v>
      </c>
      <c r="L271" s="150"/>
      <c r="M271" s="150"/>
      <c r="N271" s="150"/>
      <c r="O271" s="150"/>
      <c r="P271" s="150"/>
      <c r="Q271" s="150"/>
      <c r="R271" s="153"/>
      <c r="T271" s="154"/>
      <c r="U271" s="150"/>
      <c r="V271" s="150"/>
      <c r="W271" s="150"/>
      <c r="X271" s="150"/>
      <c r="Y271" s="150"/>
      <c r="Z271" s="150"/>
      <c r="AA271" s="155"/>
      <c r="AT271" s="156" t="s">
        <v>173</v>
      </c>
      <c r="AU271" s="156" t="s">
        <v>86</v>
      </c>
      <c r="AV271" s="10" t="s">
        <v>86</v>
      </c>
      <c r="AW271" s="10" t="s">
        <v>32</v>
      </c>
      <c r="AX271" s="10" t="s">
        <v>82</v>
      </c>
      <c r="AY271" s="156" t="s">
        <v>166</v>
      </c>
    </row>
    <row r="272" spans="2:65" s="1" customFormat="1" ht="16.5" customHeight="1">
      <c r="B272" s="139"/>
      <c r="C272" s="140" t="s">
        <v>457</v>
      </c>
      <c r="D272" s="140" t="s">
        <v>167</v>
      </c>
      <c r="E272" s="141" t="s">
        <v>463</v>
      </c>
      <c r="F272" s="231" t="s">
        <v>464</v>
      </c>
      <c r="G272" s="231"/>
      <c r="H272" s="231"/>
      <c r="I272" s="231"/>
      <c r="J272" s="142" t="s">
        <v>270</v>
      </c>
      <c r="K272" s="143">
        <v>865.8</v>
      </c>
      <c r="L272" s="232">
        <v>0</v>
      </c>
      <c r="M272" s="232"/>
      <c r="N272" s="232">
        <f>ROUND(L272*K272,2)</f>
        <v>0</v>
      </c>
      <c r="O272" s="232"/>
      <c r="P272" s="232"/>
      <c r="Q272" s="232"/>
      <c r="R272" s="144"/>
      <c r="T272" s="145" t="s">
        <v>5</v>
      </c>
      <c r="U272" s="43" t="s">
        <v>40</v>
      </c>
      <c r="V272" s="146">
        <v>2.5999999999999999E-2</v>
      </c>
      <c r="W272" s="146">
        <f>V272*K272</f>
        <v>22.510799999999996</v>
      </c>
      <c r="X272" s="146">
        <v>0</v>
      </c>
      <c r="Y272" s="146">
        <f>X272*K272</f>
        <v>0</v>
      </c>
      <c r="Z272" s="146">
        <v>0</v>
      </c>
      <c r="AA272" s="147">
        <f>Z272*K272</f>
        <v>0</v>
      </c>
      <c r="AR272" s="21" t="s">
        <v>92</v>
      </c>
      <c r="AT272" s="21" t="s">
        <v>167</v>
      </c>
      <c r="AU272" s="21" t="s">
        <v>86</v>
      </c>
      <c r="AY272" s="21" t="s">
        <v>166</v>
      </c>
      <c r="BE272" s="148">
        <f>IF(U272="základní",N272,0)</f>
        <v>0</v>
      </c>
      <c r="BF272" s="148">
        <f>IF(U272="snížená",N272,0)</f>
        <v>0</v>
      </c>
      <c r="BG272" s="148">
        <f>IF(U272="zákl. přenesená",N272,0)</f>
        <v>0</v>
      </c>
      <c r="BH272" s="148">
        <f>IF(U272="sníž. přenesená",N272,0)</f>
        <v>0</v>
      </c>
      <c r="BI272" s="148">
        <f>IF(U272="nulová",N272,0)</f>
        <v>0</v>
      </c>
      <c r="BJ272" s="21" t="s">
        <v>82</v>
      </c>
      <c r="BK272" s="148">
        <f>ROUND(L272*K272,2)</f>
        <v>0</v>
      </c>
      <c r="BL272" s="21" t="s">
        <v>92</v>
      </c>
      <c r="BM272" s="21" t="s">
        <v>465</v>
      </c>
    </row>
    <row r="273" spans="2:65" s="10" customFormat="1" ht="16.5" customHeight="1">
      <c r="B273" s="149"/>
      <c r="C273" s="150"/>
      <c r="D273" s="150"/>
      <c r="E273" s="151" t="s">
        <v>5</v>
      </c>
      <c r="F273" s="240" t="s">
        <v>1224</v>
      </c>
      <c r="G273" s="241"/>
      <c r="H273" s="241"/>
      <c r="I273" s="241"/>
      <c r="J273" s="150"/>
      <c r="K273" s="152">
        <v>865.8</v>
      </c>
      <c r="L273" s="150"/>
      <c r="M273" s="150"/>
      <c r="N273" s="150"/>
      <c r="O273" s="150"/>
      <c r="P273" s="150"/>
      <c r="Q273" s="150"/>
      <c r="R273" s="153"/>
      <c r="T273" s="154"/>
      <c r="U273" s="150"/>
      <c r="V273" s="150"/>
      <c r="W273" s="150"/>
      <c r="X273" s="150"/>
      <c r="Y273" s="150"/>
      <c r="Z273" s="150"/>
      <c r="AA273" s="155"/>
      <c r="AT273" s="156" t="s">
        <v>173</v>
      </c>
      <c r="AU273" s="156" t="s">
        <v>86</v>
      </c>
      <c r="AV273" s="10" t="s">
        <v>86</v>
      </c>
      <c r="AW273" s="10" t="s">
        <v>32</v>
      </c>
      <c r="AX273" s="10" t="s">
        <v>82</v>
      </c>
      <c r="AY273" s="156" t="s">
        <v>166</v>
      </c>
    </row>
    <row r="274" spans="2:65" s="1" customFormat="1" ht="16.5" customHeight="1">
      <c r="B274" s="139"/>
      <c r="C274" s="140" t="s">
        <v>462</v>
      </c>
      <c r="D274" s="140" t="s">
        <v>167</v>
      </c>
      <c r="E274" s="141" t="s">
        <v>468</v>
      </c>
      <c r="F274" s="231" t="s">
        <v>469</v>
      </c>
      <c r="G274" s="231"/>
      <c r="H274" s="231"/>
      <c r="I274" s="231"/>
      <c r="J274" s="142" t="s">
        <v>270</v>
      </c>
      <c r="K274" s="143">
        <v>368.4</v>
      </c>
      <c r="L274" s="232">
        <v>0</v>
      </c>
      <c r="M274" s="232"/>
      <c r="N274" s="232">
        <f>ROUND(L274*K274,2)</f>
        <v>0</v>
      </c>
      <c r="O274" s="232"/>
      <c r="P274" s="232"/>
      <c r="Q274" s="232"/>
      <c r="R274" s="144"/>
      <c r="T274" s="145" t="s">
        <v>5</v>
      </c>
      <c r="U274" s="43" t="s">
        <v>40</v>
      </c>
      <c r="V274" s="146">
        <v>2.9000000000000001E-2</v>
      </c>
      <c r="W274" s="146">
        <f>V274*K274</f>
        <v>10.6836</v>
      </c>
      <c r="X274" s="146">
        <v>0</v>
      </c>
      <c r="Y274" s="146">
        <f>X274*K274</f>
        <v>0</v>
      </c>
      <c r="Z274" s="146">
        <v>0</v>
      </c>
      <c r="AA274" s="147">
        <f>Z274*K274</f>
        <v>0</v>
      </c>
      <c r="AR274" s="21" t="s">
        <v>92</v>
      </c>
      <c r="AT274" s="21" t="s">
        <v>167</v>
      </c>
      <c r="AU274" s="21" t="s">
        <v>86</v>
      </c>
      <c r="AY274" s="21" t="s">
        <v>166</v>
      </c>
      <c r="BE274" s="148">
        <f>IF(U274="základní",N274,0)</f>
        <v>0</v>
      </c>
      <c r="BF274" s="148">
        <f>IF(U274="snížená",N274,0)</f>
        <v>0</v>
      </c>
      <c r="BG274" s="148">
        <f>IF(U274="zákl. přenesená",N274,0)</f>
        <v>0</v>
      </c>
      <c r="BH274" s="148">
        <f>IF(U274="sníž. přenesená",N274,0)</f>
        <v>0</v>
      </c>
      <c r="BI274" s="148">
        <f>IF(U274="nulová",N274,0)</f>
        <v>0</v>
      </c>
      <c r="BJ274" s="21" t="s">
        <v>82</v>
      </c>
      <c r="BK274" s="148">
        <f>ROUND(L274*K274,2)</f>
        <v>0</v>
      </c>
      <c r="BL274" s="21" t="s">
        <v>92</v>
      </c>
      <c r="BM274" s="21" t="s">
        <v>470</v>
      </c>
    </row>
    <row r="275" spans="2:65" s="11" customFormat="1" ht="16.5" customHeight="1">
      <c r="B275" s="157"/>
      <c r="C275" s="158"/>
      <c r="D275" s="158"/>
      <c r="E275" s="159" t="s">
        <v>5</v>
      </c>
      <c r="F275" s="264" t="s">
        <v>275</v>
      </c>
      <c r="G275" s="265"/>
      <c r="H275" s="265"/>
      <c r="I275" s="265"/>
      <c r="J275" s="158"/>
      <c r="K275" s="159" t="s">
        <v>5</v>
      </c>
      <c r="L275" s="158"/>
      <c r="M275" s="158"/>
      <c r="N275" s="158"/>
      <c r="O275" s="158"/>
      <c r="P275" s="158"/>
      <c r="Q275" s="158"/>
      <c r="R275" s="160"/>
      <c r="T275" s="161"/>
      <c r="U275" s="158"/>
      <c r="V275" s="158"/>
      <c r="W275" s="158"/>
      <c r="X275" s="158"/>
      <c r="Y275" s="158"/>
      <c r="Z275" s="158"/>
      <c r="AA275" s="162"/>
      <c r="AT275" s="163" t="s">
        <v>173</v>
      </c>
      <c r="AU275" s="163" t="s">
        <v>86</v>
      </c>
      <c r="AV275" s="11" t="s">
        <v>82</v>
      </c>
      <c r="AW275" s="11" t="s">
        <v>32</v>
      </c>
      <c r="AX275" s="11" t="s">
        <v>75</v>
      </c>
      <c r="AY275" s="163" t="s">
        <v>166</v>
      </c>
    </row>
    <row r="276" spans="2:65" s="11" customFormat="1" ht="16.5" customHeight="1">
      <c r="B276" s="157"/>
      <c r="C276" s="158"/>
      <c r="D276" s="158"/>
      <c r="E276" s="159" t="s">
        <v>5</v>
      </c>
      <c r="F276" s="229" t="s">
        <v>276</v>
      </c>
      <c r="G276" s="230"/>
      <c r="H276" s="230"/>
      <c r="I276" s="230"/>
      <c r="J276" s="158"/>
      <c r="K276" s="159" t="s">
        <v>5</v>
      </c>
      <c r="L276" s="158"/>
      <c r="M276" s="158"/>
      <c r="N276" s="158"/>
      <c r="O276" s="158"/>
      <c r="P276" s="158"/>
      <c r="Q276" s="158"/>
      <c r="R276" s="160"/>
      <c r="T276" s="161"/>
      <c r="U276" s="158"/>
      <c r="V276" s="158"/>
      <c r="W276" s="158"/>
      <c r="X276" s="158"/>
      <c r="Y276" s="158"/>
      <c r="Z276" s="158"/>
      <c r="AA276" s="162"/>
      <c r="AT276" s="163" t="s">
        <v>173</v>
      </c>
      <c r="AU276" s="163" t="s">
        <v>86</v>
      </c>
      <c r="AV276" s="11" t="s">
        <v>82</v>
      </c>
      <c r="AW276" s="11" t="s">
        <v>32</v>
      </c>
      <c r="AX276" s="11" t="s">
        <v>75</v>
      </c>
      <c r="AY276" s="163" t="s">
        <v>166</v>
      </c>
    </row>
    <row r="277" spans="2:65" s="11" customFormat="1" ht="16.5" customHeight="1">
      <c r="B277" s="157"/>
      <c r="C277" s="158"/>
      <c r="D277" s="158"/>
      <c r="E277" s="159" t="s">
        <v>5</v>
      </c>
      <c r="F277" s="229" t="s">
        <v>277</v>
      </c>
      <c r="G277" s="230"/>
      <c r="H277" s="230"/>
      <c r="I277" s="230"/>
      <c r="J277" s="158"/>
      <c r="K277" s="159" t="s">
        <v>5</v>
      </c>
      <c r="L277" s="158"/>
      <c r="M277" s="158"/>
      <c r="N277" s="158"/>
      <c r="O277" s="158"/>
      <c r="P277" s="158"/>
      <c r="Q277" s="158"/>
      <c r="R277" s="160"/>
      <c r="T277" s="161"/>
      <c r="U277" s="158"/>
      <c r="V277" s="158"/>
      <c r="W277" s="158"/>
      <c r="X277" s="158"/>
      <c r="Y277" s="158"/>
      <c r="Z277" s="158"/>
      <c r="AA277" s="162"/>
      <c r="AT277" s="163" t="s">
        <v>173</v>
      </c>
      <c r="AU277" s="163" t="s">
        <v>86</v>
      </c>
      <c r="AV277" s="11" t="s">
        <v>82</v>
      </c>
      <c r="AW277" s="11" t="s">
        <v>32</v>
      </c>
      <c r="AX277" s="11" t="s">
        <v>75</v>
      </c>
      <c r="AY277" s="163" t="s">
        <v>166</v>
      </c>
    </row>
    <row r="278" spans="2:65" s="11" customFormat="1" ht="16.5" customHeight="1">
      <c r="B278" s="157"/>
      <c r="C278" s="158"/>
      <c r="D278" s="158"/>
      <c r="E278" s="159" t="s">
        <v>5</v>
      </c>
      <c r="F278" s="229" t="s">
        <v>471</v>
      </c>
      <c r="G278" s="230"/>
      <c r="H278" s="230"/>
      <c r="I278" s="230"/>
      <c r="J278" s="158"/>
      <c r="K278" s="159" t="s">
        <v>5</v>
      </c>
      <c r="L278" s="158"/>
      <c r="M278" s="158"/>
      <c r="N278" s="158"/>
      <c r="O278" s="158"/>
      <c r="P278" s="158"/>
      <c r="Q278" s="158"/>
      <c r="R278" s="160"/>
      <c r="T278" s="161"/>
      <c r="U278" s="158"/>
      <c r="V278" s="158"/>
      <c r="W278" s="158"/>
      <c r="X278" s="158"/>
      <c r="Y278" s="158"/>
      <c r="Z278" s="158"/>
      <c r="AA278" s="162"/>
      <c r="AT278" s="163" t="s">
        <v>173</v>
      </c>
      <c r="AU278" s="163" t="s">
        <v>86</v>
      </c>
      <c r="AV278" s="11" t="s">
        <v>82</v>
      </c>
      <c r="AW278" s="11" t="s">
        <v>32</v>
      </c>
      <c r="AX278" s="11" t="s">
        <v>75</v>
      </c>
      <c r="AY278" s="163" t="s">
        <v>166</v>
      </c>
    </row>
    <row r="279" spans="2:65" s="10" customFormat="1" ht="16.5" customHeight="1">
      <c r="B279" s="149"/>
      <c r="C279" s="150"/>
      <c r="D279" s="150"/>
      <c r="E279" s="151" t="s">
        <v>5</v>
      </c>
      <c r="F279" s="262" t="s">
        <v>1225</v>
      </c>
      <c r="G279" s="263"/>
      <c r="H279" s="263"/>
      <c r="I279" s="263"/>
      <c r="J279" s="150"/>
      <c r="K279" s="152">
        <v>223.8</v>
      </c>
      <c r="L279" s="150"/>
      <c r="M279" s="150"/>
      <c r="N279" s="150"/>
      <c r="O279" s="150"/>
      <c r="P279" s="150"/>
      <c r="Q279" s="150"/>
      <c r="R279" s="153"/>
      <c r="T279" s="154"/>
      <c r="U279" s="150"/>
      <c r="V279" s="150"/>
      <c r="W279" s="150"/>
      <c r="X279" s="150"/>
      <c r="Y279" s="150"/>
      <c r="Z279" s="150"/>
      <c r="AA279" s="155"/>
      <c r="AT279" s="156" t="s">
        <v>173</v>
      </c>
      <c r="AU279" s="156" t="s">
        <v>86</v>
      </c>
      <c r="AV279" s="10" t="s">
        <v>86</v>
      </c>
      <c r="AW279" s="10" t="s">
        <v>32</v>
      </c>
      <c r="AX279" s="10" t="s">
        <v>75</v>
      </c>
      <c r="AY279" s="156" t="s">
        <v>166</v>
      </c>
    </row>
    <row r="280" spans="2:65" s="11" customFormat="1" ht="16.5" customHeight="1">
      <c r="B280" s="157"/>
      <c r="C280" s="158"/>
      <c r="D280" s="158"/>
      <c r="E280" s="159" t="s">
        <v>5</v>
      </c>
      <c r="F280" s="229" t="s">
        <v>473</v>
      </c>
      <c r="G280" s="230"/>
      <c r="H280" s="230"/>
      <c r="I280" s="230"/>
      <c r="J280" s="158"/>
      <c r="K280" s="159" t="s">
        <v>5</v>
      </c>
      <c r="L280" s="158"/>
      <c r="M280" s="158"/>
      <c r="N280" s="158"/>
      <c r="O280" s="158"/>
      <c r="P280" s="158"/>
      <c r="Q280" s="158"/>
      <c r="R280" s="160"/>
      <c r="T280" s="161"/>
      <c r="U280" s="158"/>
      <c r="V280" s="158"/>
      <c r="W280" s="158"/>
      <c r="X280" s="158"/>
      <c r="Y280" s="158"/>
      <c r="Z280" s="158"/>
      <c r="AA280" s="162"/>
      <c r="AT280" s="163" t="s">
        <v>173</v>
      </c>
      <c r="AU280" s="163" t="s">
        <v>86</v>
      </c>
      <c r="AV280" s="11" t="s">
        <v>82</v>
      </c>
      <c r="AW280" s="11" t="s">
        <v>32</v>
      </c>
      <c r="AX280" s="11" t="s">
        <v>75</v>
      </c>
      <c r="AY280" s="163" t="s">
        <v>166</v>
      </c>
    </row>
    <row r="281" spans="2:65" s="10" customFormat="1" ht="16.5" customHeight="1">
      <c r="B281" s="149"/>
      <c r="C281" s="150"/>
      <c r="D281" s="150"/>
      <c r="E281" s="151" t="s">
        <v>5</v>
      </c>
      <c r="F281" s="262" t="s">
        <v>1226</v>
      </c>
      <c r="G281" s="263"/>
      <c r="H281" s="263"/>
      <c r="I281" s="263"/>
      <c r="J281" s="150"/>
      <c r="K281" s="152">
        <v>139.5</v>
      </c>
      <c r="L281" s="150"/>
      <c r="M281" s="150"/>
      <c r="N281" s="150"/>
      <c r="O281" s="150"/>
      <c r="P281" s="150"/>
      <c r="Q281" s="150"/>
      <c r="R281" s="153"/>
      <c r="T281" s="154"/>
      <c r="U281" s="150"/>
      <c r="V281" s="150"/>
      <c r="W281" s="150"/>
      <c r="X281" s="150"/>
      <c r="Y281" s="150"/>
      <c r="Z281" s="150"/>
      <c r="AA281" s="155"/>
      <c r="AT281" s="156" t="s">
        <v>173</v>
      </c>
      <c r="AU281" s="156" t="s">
        <v>86</v>
      </c>
      <c r="AV281" s="10" t="s">
        <v>86</v>
      </c>
      <c r="AW281" s="10" t="s">
        <v>32</v>
      </c>
      <c r="AX281" s="10" t="s">
        <v>75</v>
      </c>
      <c r="AY281" s="156" t="s">
        <v>166</v>
      </c>
    </row>
    <row r="282" spans="2:65" s="11" customFormat="1" ht="16.5" customHeight="1">
      <c r="B282" s="157"/>
      <c r="C282" s="158"/>
      <c r="D282" s="158"/>
      <c r="E282" s="159" t="s">
        <v>5</v>
      </c>
      <c r="F282" s="229" t="s">
        <v>1227</v>
      </c>
      <c r="G282" s="230"/>
      <c r="H282" s="230"/>
      <c r="I282" s="230"/>
      <c r="J282" s="158"/>
      <c r="K282" s="159" t="s">
        <v>5</v>
      </c>
      <c r="L282" s="158"/>
      <c r="M282" s="158"/>
      <c r="N282" s="158"/>
      <c r="O282" s="158"/>
      <c r="P282" s="158"/>
      <c r="Q282" s="158"/>
      <c r="R282" s="160"/>
      <c r="T282" s="161"/>
      <c r="U282" s="158"/>
      <c r="V282" s="158"/>
      <c r="W282" s="158"/>
      <c r="X282" s="158"/>
      <c r="Y282" s="158"/>
      <c r="Z282" s="158"/>
      <c r="AA282" s="162"/>
      <c r="AT282" s="163" t="s">
        <v>173</v>
      </c>
      <c r="AU282" s="163" t="s">
        <v>86</v>
      </c>
      <c r="AV282" s="11" t="s">
        <v>82</v>
      </c>
      <c r="AW282" s="11" t="s">
        <v>32</v>
      </c>
      <c r="AX282" s="11" t="s">
        <v>75</v>
      </c>
      <c r="AY282" s="163" t="s">
        <v>166</v>
      </c>
    </row>
    <row r="283" spans="2:65" s="10" customFormat="1" ht="16.5" customHeight="1">
      <c r="B283" s="149"/>
      <c r="C283" s="150"/>
      <c r="D283" s="150"/>
      <c r="E283" s="151" t="s">
        <v>5</v>
      </c>
      <c r="F283" s="262" t="s">
        <v>1187</v>
      </c>
      <c r="G283" s="263"/>
      <c r="H283" s="263"/>
      <c r="I283" s="263"/>
      <c r="J283" s="150"/>
      <c r="K283" s="152">
        <v>5.0999999999999996</v>
      </c>
      <c r="L283" s="150"/>
      <c r="M283" s="150"/>
      <c r="N283" s="150"/>
      <c r="O283" s="150"/>
      <c r="P283" s="150"/>
      <c r="Q283" s="150"/>
      <c r="R283" s="153"/>
      <c r="T283" s="154"/>
      <c r="U283" s="150"/>
      <c r="V283" s="150"/>
      <c r="W283" s="150"/>
      <c r="X283" s="150"/>
      <c r="Y283" s="150"/>
      <c r="Z283" s="150"/>
      <c r="AA283" s="155"/>
      <c r="AT283" s="156" t="s">
        <v>173</v>
      </c>
      <c r="AU283" s="156" t="s">
        <v>86</v>
      </c>
      <c r="AV283" s="10" t="s">
        <v>86</v>
      </c>
      <c r="AW283" s="10" t="s">
        <v>32</v>
      </c>
      <c r="AX283" s="10" t="s">
        <v>75</v>
      </c>
      <c r="AY283" s="156" t="s">
        <v>166</v>
      </c>
    </row>
    <row r="284" spans="2:65" s="12" customFormat="1" ht="16.5" customHeight="1">
      <c r="B284" s="168"/>
      <c r="C284" s="169"/>
      <c r="D284" s="169"/>
      <c r="E284" s="170" t="s">
        <v>5</v>
      </c>
      <c r="F284" s="268" t="s">
        <v>294</v>
      </c>
      <c r="G284" s="269"/>
      <c r="H284" s="269"/>
      <c r="I284" s="269"/>
      <c r="J284" s="169"/>
      <c r="K284" s="171">
        <v>368.4</v>
      </c>
      <c r="L284" s="169"/>
      <c r="M284" s="169"/>
      <c r="N284" s="169"/>
      <c r="O284" s="169"/>
      <c r="P284" s="169"/>
      <c r="Q284" s="169"/>
      <c r="R284" s="172"/>
      <c r="T284" s="173"/>
      <c r="U284" s="169"/>
      <c r="V284" s="169"/>
      <c r="W284" s="169"/>
      <c r="X284" s="169"/>
      <c r="Y284" s="169"/>
      <c r="Z284" s="169"/>
      <c r="AA284" s="174"/>
      <c r="AT284" s="175" t="s">
        <v>173</v>
      </c>
      <c r="AU284" s="175" t="s">
        <v>86</v>
      </c>
      <c r="AV284" s="12" t="s">
        <v>92</v>
      </c>
      <c r="AW284" s="12" t="s">
        <v>32</v>
      </c>
      <c r="AX284" s="12" t="s">
        <v>82</v>
      </c>
      <c r="AY284" s="175" t="s">
        <v>166</v>
      </c>
    </row>
    <row r="285" spans="2:65" s="1" customFormat="1" ht="25.5" customHeight="1">
      <c r="B285" s="139"/>
      <c r="C285" s="140" t="s">
        <v>467</v>
      </c>
      <c r="D285" s="140" t="s">
        <v>167</v>
      </c>
      <c r="E285" s="141" t="s">
        <v>481</v>
      </c>
      <c r="F285" s="231" t="s">
        <v>482</v>
      </c>
      <c r="G285" s="231"/>
      <c r="H285" s="231"/>
      <c r="I285" s="231"/>
      <c r="J285" s="142" t="s">
        <v>270</v>
      </c>
      <c r="K285" s="143">
        <v>1089.5999999999999</v>
      </c>
      <c r="L285" s="232">
        <v>0</v>
      </c>
      <c r="M285" s="232"/>
      <c r="N285" s="232">
        <f>ROUND(L285*K285,2)</f>
        <v>0</v>
      </c>
      <c r="O285" s="232"/>
      <c r="P285" s="232"/>
      <c r="Q285" s="232"/>
      <c r="R285" s="144"/>
      <c r="T285" s="145" t="s">
        <v>5</v>
      </c>
      <c r="U285" s="43" t="s">
        <v>40</v>
      </c>
      <c r="V285" s="146">
        <v>4.1000000000000002E-2</v>
      </c>
      <c r="W285" s="146">
        <f>V285*K285</f>
        <v>44.6736</v>
      </c>
      <c r="X285" s="146">
        <v>0</v>
      </c>
      <c r="Y285" s="146">
        <f>X285*K285</f>
        <v>0</v>
      </c>
      <c r="Z285" s="146">
        <v>0</v>
      </c>
      <c r="AA285" s="147">
        <f>Z285*K285</f>
        <v>0</v>
      </c>
      <c r="AR285" s="21" t="s">
        <v>92</v>
      </c>
      <c r="AT285" s="21" t="s">
        <v>167</v>
      </c>
      <c r="AU285" s="21" t="s">
        <v>86</v>
      </c>
      <c r="AY285" s="21" t="s">
        <v>166</v>
      </c>
      <c r="BE285" s="148">
        <f>IF(U285="základní",N285,0)</f>
        <v>0</v>
      </c>
      <c r="BF285" s="148">
        <f>IF(U285="snížená",N285,0)</f>
        <v>0</v>
      </c>
      <c r="BG285" s="148">
        <f>IF(U285="zákl. přenesená",N285,0)</f>
        <v>0</v>
      </c>
      <c r="BH285" s="148">
        <f>IF(U285="sníž. přenesená",N285,0)</f>
        <v>0</v>
      </c>
      <c r="BI285" s="148">
        <f>IF(U285="nulová",N285,0)</f>
        <v>0</v>
      </c>
      <c r="BJ285" s="21" t="s">
        <v>82</v>
      </c>
      <c r="BK285" s="148">
        <f>ROUND(L285*K285,2)</f>
        <v>0</v>
      </c>
      <c r="BL285" s="21" t="s">
        <v>92</v>
      </c>
      <c r="BM285" s="21" t="s">
        <v>483</v>
      </c>
    </row>
    <row r="286" spans="2:65" s="11" customFormat="1" ht="16.5" customHeight="1">
      <c r="B286" s="157"/>
      <c r="C286" s="158"/>
      <c r="D286" s="158"/>
      <c r="E286" s="159" t="s">
        <v>5</v>
      </c>
      <c r="F286" s="264" t="s">
        <v>484</v>
      </c>
      <c r="G286" s="265"/>
      <c r="H286" s="265"/>
      <c r="I286" s="265"/>
      <c r="J286" s="158"/>
      <c r="K286" s="159" t="s">
        <v>5</v>
      </c>
      <c r="L286" s="158"/>
      <c r="M286" s="158"/>
      <c r="N286" s="158"/>
      <c r="O286" s="158"/>
      <c r="P286" s="158"/>
      <c r="Q286" s="158"/>
      <c r="R286" s="160"/>
      <c r="T286" s="161"/>
      <c r="U286" s="158"/>
      <c r="V286" s="158"/>
      <c r="W286" s="158"/>
      <c r="X286" s="158"/>
      <c r="Y286" s="158"/>
      <c r="Z286" s="158"/>
      <c r="AA286" s="162"/>
      <c r="AT286" s="163" t="s">
        <v>173</v>
      </c>
      <c r="AU286" s="163" t="s">
        <v>86</v>
      </c>
      <c r="AV286" s="11" t="s">
        <v>82</v>
      </c>
      <c r="AW286" s="11" t="s">
        <v>32</v>
      </c>
      <c r="AX286" s="11" t="s">
        <v>75</v>
      </c>
      <c r="AY286" s="163" t="s">
        <v>166</v>
      </c>
    </row>
    <row r="287" spans="2:65" s="10" customFormat="1" ht="16.5" customHeight="1">
      <c r="B287" s="149"/>
      <c r="C287" s="150"/>
      <c r="D287" s="150"/>
      <c r="E287" s="151" t="s">
        <v>5</v>
      </c>
      <c r="F287" s="262" t="s">
        <v>1224</v>
      </c>
      <c r="G287" s="263"/>
      <c r="H287" s="263"/>
      <c r="I287" s="263"/>
      <c r="J287" s="150"/>
      <c r="K287" s="152">
        <v>865.8</v>
      </c>
      <c r="L287" s="150"/>
      <c r="M287" s="150"/>
      <c r="N287" s="150"/>
      <c r="O287" s="150"/>
      <c r="P287" s="150"/>
      <c r="Q287" s="150"/>
      <c r="R287" s="153"/>
      <c r="T287" s="154"/>
      <c r="U287" s="150"/>
      <c r="V287" s="150"/>
      <c r="W287" s="150"/>
      <c r="X287" s="150"/>
      <c r="Y287" s="150"/>
      <c r="Z287" s="150"/>
      <c r="AA287" s="155"/>
      <c r="AT287" s="156" t="s">
        <v>173</v>
      </c>
      <c r="AU287" s="156" t="s">
        <v>86</v>
      </c>
      <c r="AV287" s="10" t="s">
        <v>86</v>
      </c>
      <c r="AW287" s="10" t="s">
        <v>32</v>
      </c>
      <c r="AX287" s="10" t="s">
        <v>75</v>
      </c>
      <c r="AY287" s="156" t="s">
        <v>166</v>
      </c>
    </row>
    <row r="288" spans="2:65" s="11" customFormat="1" ht="16.5" customHeight="1">
      <c r="B288" s="157"/>
      <c r="C288" s="158"/>
      <c r="D288" s="158"/>
      <c r="E288" s="159" t="s">
        <v>5</v>
      </c>
      <c r="F288" s="229" t="s">
        <v>471</v>
      </c>
      <c r="G288" s="230"/>
      <c r="H288" s="230"/>
      <c r="I288" s="230"/>
      <c r="J288" s="158"/>
      <c r="K288" s="159" t="s">
        <v>5</v>
      </c>
      <c r="L288" s="158"/>
      <c r="M288" s="158"/>
      <c r="N288" s="158"/>
      <c r="O288" s="158"/>
      <c r="P288" s="158"/>
      <c r="Q288" s="158"/>
      <c r="R288" s="160"/>
      <c r="T288" s="161"/>
      <c r="U288" s="158"/>
      <c r="V288" s="158"/>
      <c r="W288" s="158"/>
      <c r="X288" s="158"/>
      <c r="Y288" s="158"/>
      <c r="Z288" s="158"/>
      <c r="AA288" s="162"/>
      <c r="AT288" s="163" t="s">
        <v>173</v>
      </c>
      <c r="AU288" s="163" t="s">
        <v>86</v>
      </c>
      <c r="AV288" s="11" t="s">
        <v>82</v>
      </c>
      <c r="AW288" s="11" t="s">
        <v>32</v>
      </c>
      <c r="AX288" s="11" t="s">
        <v>75</v>
      </c>
      <c r="AY288" s="163" t="s">
        <v>166</v>
      </c>
    </row>
    <row r="289" spans="2:65" s="10" customFormat="1" ht="16.5" customHeight="1">
      <c r="B289" s="149"/>
      <c r="C289" s="150"/>
      <c r="D289" s="150"/>
      <c r="E289" s="151" t="s">
        <v>5</v>
      </c>
      <c r="F289" s="262" t="s">
        <v>1225</v>
      </c>
      <c r="G289" s="263"/>
      <c r="H289" s="263"/>
      <c r="I289" s="263"/>
      <c r="J289" s="150"/>
      <c r="K289" s="152">
        <v>223.8</v>
      </c>
      <c r="L289" s="150"/>
      <c r="M289" s="150"/>
      <c r="N289" s="150"/>
      <c r="O289" s="150"/>
      <c r="P289" s="150"/>
      <c r="Q289" s="150"/>
      <c r="R289" s="153"/>
      <c r="T289" s="154"/>
      <c r="U289" s="150"/>
      <c r="V289" s="150"/>
      <c r="W289" s="150"/>
      <c r="X289" s="150"/>
      <c r="Y289" s="150"/>
      <c r="Z289" s="150"/>
      <c r="AA289" s="155"/>
      <c r="AT289" s="156" t="s">
        <v>173</v>
      </c>
      <c r="AU289" s="156" t="s">
        <v>86</v>
      </c>
      <c r="AV289" s="10" t="s">
        <v>86</v>
      </c>
      <c r="AW289" s="10" t="s">
        <v>32</v>
      </c>
      <c r="AX289" s="10" t="s">
        <v>75</v>
      </c>
      <c r="AY289" s="156" t="s">
        <v>166</v>
      </c>
    </row>
    <row r="290" spans="2:65" s="12" customFormat="1" ht="16.5" customHeight="1">
      <c r="B290" s="168"/>
      <c r="C290" s="169"/>
      <c r="D290" s="169"/>
      <c r="E290" s="170" t="s">
        <v>5</v>
      </c>
      <c r="F290" s="268" t="s">
        <v>294</v>
      </c>
      <c r="G290" s="269"/>
      <c r="H290" s="269"/>
      <c r="I290" s="269"/>
      <c r="J290" s="169"/>
      <c r="K290" s="171">
        <v>1089.5999999999999</v>
      </c>
      <c r="L290" s="169"/>
      <c r="M290" s="169"/>
      <c r="N290" s="169"/>
      <c r="O290" s="169"/>
      <c r="P290" s="169"/>
      <c r="Q290" s="169"/>
      <c r="R290" s="172"/>
      <c r="T290" s="173"/>
      <c r="U290" s="169"/>
      <c r="V290" s="169"/>
      <c r="W290" s="169"/>
      <c r="X290" s="169"/>
      <c r="Y290" s="169"/>
      <c r="Z290" s="169"/>
      <c r="AA290" s="174"/>
      <c r="AT290" s="175" t="s">
        <v>173</v>
      </c>
      <c r="AU290" s="175" t="s">
        <v>86</v>
      </c>
      <c r="AV290" s="12" t="s">
        <v>92</v>
      </c>
      <c r="AW290" s="12" t="s">
        <v>32</v>
      </c>
      <c r="AX290" s="12" t="s">
        <v>82</v>
      </c>
      <c r="AY290" s="175" t="s">
        <v>166</v>
      </c>
    </row>
    <row r="291" spans="2:65" s="1" customFormat="1" ht="25.5" customHeight="1">
      <c r="B291" s="139"/>
      <c r="C291" s="140" t="s">
        <v>474</v>
      </c>
      <c r="D291" s="140" t="s">
        <v>167</v>
      </c>
      <c r="E291" s="141" t="s">
        <v>486</v>
      </c>
      <c r="F291" s="231" t="s">
        <v>487</v>
      </c>
      <c r="G291" s="231"/>
      <c r="H291" s="231"/>
      <c r="I291" s="231"/>
      <c r="J291" s="142" t="s">
        <v>270</v>
      </c>
      <c r="K291" s="143">
        <v>721.5</v>
      </c>
      <c r="L291" s="232">
        <v>0</v>
      </c>
      <c r="M291" s="232"/>
      <c r="N291" s="232">
        <f>ROUND(L291*K291,2)</f>
        <v>0</v>
      </c>
      <c r="O291" s="232"/>
      <c r="P291" s="232"/>
      <c r="Q291" s="232"/>
      <c r="R291" s="144"/>
      <c r="T291" s="145" t="s">
        <v>5</v>
      </c>
      <c r="U291" s="43" t="s">
        <v>40</v>
      </c>
      <c r="V291" s="146">
        <v>4.8000000000000001E-2</v>
      </c>
      <c r="W291" s="146">
        <f>V291*K291</f>
        <v>34.631999999999998</v>
      </c>
      <c r="X291" s="146">
        <v>0</v>
      </c>
      <c r="Y291" s="146">
        <f>X291*K291</f>
        <v>0</v>
      </c>
      <c r="Z291" s="146">
        <v>0</v>
      </c>
      <c r="AA291" s="147">
        <f>Z291*K291</f>
        <v>0</v>
      </c>
      <c r="AR291" s="21" t="s">
        <v>92</v>
      </c>
      <c r="AT291" s="21" t="s">
        <v>167</v>
      </c>
      <c r="AU291" s="21" t="s">
        <v>86</v>
      </c>
      <c r="AY291" s="21" t="s">
        <v>166</v>
      </c>
      <c r="BE291" s="148">
        <f>IF(U291="základní",N291,0)</f>
        <v>0</v>
      </c>
      <c r="BF291" s="148">
        <f>IF(U291="snížená",N291,0)</f>
        <v>0</v>
      </c>
      <c r="BG291" s="148">
        <f>IF(U291="zákl. přenesená",N291,0)</f>
        <v>0</v>
      </c>
      <c r="BH291" s="148">
        <f>IF(U291="sníž. přenesená",N291,0)</f>
        <v>0</v>
      </c>
      <c r="BI291" s="148">
        <f>IF(U291="nulová",N291,0)</f>
        <v>0</v>
      </c>
      <c r="BJ291" s="21" t="s">
        <v>82</v>
      </c>
      <c r="BK291" s="148">
        <f>ROUND(L291*K291,2)</f>
        <v>0</v>
      </c>
      <c r="BL291" s="21" t="s">
        <v>92</v>
      </c>
      <c r="BM291" s="21" t="s">
        <v>1228</v>
      </c>
    </row>
    <row r="292" spans="2:65" s="11" customFormat="1" ht="16.5" customHeight="1">
      <c r="B292" s="157"/>
      <c r="C292" s="158"/>
      <c r="D292" s="158"/>
      <c r="E292" s="159" t="s">
        <v>5</v>
      </c>
      <c r="F292" s="264" t="s">
        <v>275</v>
      </c>
      <c r="G292" s="265"/>
      <c r="H292" s="265"/>
      <c r="I292" s="265"/>
      <c r="J292" s="158"/>
      <c r="K292" s="159" t="s">
        <v>5</v>
      </c>
      <c r="L292" s="158"/>
      <c r="M292" s="158"/>
      <c r="N292" s="158"/>
      <c r="O292" s="158"/>
      <c r="P292" s="158"/>
      <c r="Q292" s="158"/>
      <c r="R292" s="160"/>
      <c r="T292" s="161"/>
      <c r="U292" s="158"/>
      <c r="V292" s="158"/>
      <c r="W292" s="158"/>
      <c r="X292" s="158"/>
      <c r="Y292" s="158"/>
      <c r="Z292" s="158"/>
      <c r="AA292" s="162"/>
      <c r="AT292" s="163" t="s">
        <v>173</v>
      </c>
      <c r="AU292" s="163" t="s">
        <v>86</v>
      </c>
      <c r="AV292" s="11" t="s">
        <v>82</v>
      </c>
      <c r="AW292" s="11" t="s">
        <v>32</v>
      </c>
      <c r="AX292" s="11" t="s">
        <v>75</v>
      </c>
      <c r="AY292" s="163" t="s">
        <v>166</v>
      </c>
    </row>
    <row r="293" spans="2:65" s="11" customFormat="1" ht="16.5" customHeight="1">
      <c r="B293" s="157"/>
      <c r="C293" s="158"/>
      <c r="D293" s="158"/>
      <c r="E293" s="159" t="s">
        <v>5</v>
      </c>
      <c r="F293" s="229" t="s">
        <v>276</v>
      </c>
      <c r="G293" s="230"/>
      <c r="H293" s="230"/>
      <c r="I293" s="230"/>
      <c r="J293" s="158"/>
      <c r="K293" s="159" t="s">
        <v>5</v>
      </c>
      <c r="L293" s="158"/>
      <c r="M293" s="158"/>
      <c r="N293" s="158"/>
      <c r="O293" s="158"/>
      <c r="P293" s="158"/>
      <c r="Q293" s="158"/>
      <c r="R293" s="160"/>
      <c r="T293" s="161"/>
      <c r="U293" s="158"/>
      <c r="V293" s="158"/>
      <c r="W293" s="158"/>
      <c r="X293" s="158"/>
      <c r="Y293" s="158"/>
      <c r="Z293" s="158"/>
      <c r="AA293" s="162"/>
      <c r="AT293" s="163" t="s">
        <v>173</v>
      </c>
      <c r="AU293" s="163" t="s">
        <v>86</v>
      </c>
      <c r="AV293" s="11" t="s">
        <v>82</v>
      </c>
      <c r="AW293" s="11" t="s">
        <v>32</v>
      </c>
      <c r="AX293" s="11" t="s">
        <v>75</v>
      </c>
      <c r="AY293" s="163" t="s">
        <v>166</v>
      </c>
    </row>
    <row r="294" spans="2:65" s="11" customFormat="1" ht="16.5" customHeight="1">
      <c r="B294" s="157"/>
      <c r="C294" s="158"/>
      <c r="D294" s="158"/>
      <c r="E294" s="159" t="s">
        <v>5</v>
      </c>
      <c r="F294" s="229" t="s">
        <v>277</v>
      </c>
      <c r="G294" s="230"/>
      <c r="H294" s="230"/>
      <c r="I294" s="230"/>
      <c r="J294" s="158"/>
      <c r="K294" s="159" t="s">
        <v>5</v>
      </c>
      <c r="L294" s="158"/>
      <c r="M294" s="158"/>
      <c r="N294" s="158"/>
      <c r="O294" s="158"/>
      <c r="P294" s="158"/>
      <c r="Q294" s="158"/>
      <c r="R294" s="160"/>
      <c r="T294" s="161"/>
      <c r="U294" s="158"/>
      <c r="V294" s="158"/>
      <c r="W294" s="158"/>
      <c r="X294" s="158"/>
      <c r="Y294" s="158"/>
      <c r="Z294" s="158"/>
      <c r="AA294" s="162"/>
      <c r="AT294" s="163" t="s">
        <v>173</v>
      </c>
      <c r="AU294" s="163" t="s">
        <v>86</v>
      </c>
      <c r="AV294" s="11" t="s">
        <v>82</v>
      </c>
      <c r="AW294" s="11" t="s">
        <v>32</v>
      </c>
      <c r="AX294" s="11" t="s">
        <v>75</v>
      </c>
      <c r="AY294" s="163" t="s">
        <v>166</v>
      </c>
    </row>
    <row r="295" spans="2:65" s="11" customFormat="1" ht="16.5" customHeight="1">
      <c r="B295" s="157"/>
      <c r="C295" s="158"/>
      <c r="D295" s="158"/>
      <c r="E295" s="159" t="s">
        <v>5</v>
      </c>
      <c r="F295" s="229" t="s">
        <v>298</v>
      </c>
      <c r="G295" s="230"/>
      <c r="H295" s="230"/>
      <c r="I295" s="230"/>
      <c r="J295" s="158"/>
      <c r="K295" s="159" t="s">
        <v>5</v>
      </c>
      <c r="L295" s="158"/>
      <c r="M295" s="158"/>
      <c r="N295" s="158"/>
      <c r="O295" s="158"/>
      <c r="P295" s="158"/>
      <c r="Q295" s="158"/>
      <c r="R295" s="160"/>
      <c r="T295" s="161"/>
      <c r="U295" s="158"/>
      <c r="V295" s="158"/>
      <c r="W295" s="158"/>
      <c r="X295" s="158"/>
      <c r="Y295" s="158"/>
      <c r="Z295" s="158"/>
      <c r="AA295" s="162"/>
      <c r="AT295" s="163" t="s">
        <v>173</v>
      </c>
      <c r="AU295" s="163" t="s">
        <v>86</v>
      </c>
      <c r="AV295" s="11" t="s">
        <v>82</v>
      </c>
      <c r="AW295" s="11" t="s">
        <v>32</v>
      </c>
      <c r="AX295" s="11" t="s">
        <v>75</v>
      </c>
      <c r="AY295" s="163" t="s">
        <v>166</v>
      </c>
    </row>
    <row r="296" spans="2:65" s="10" customFormat="1" ht="16.5" customHeight="1">
      <c r="B296" s="149"/>
      <c r="C296" s="150"/>
      <c r="D296" s="150"/>
      <c r="E296" s="151" t="s">
        <v>5</v>
      </c>
      <c r="F296" s="262" t="s">
        <v>1191</v>
      </c>
      <c r="G296" s="263"/>
      <c r="H296" s="263"/>
      <c r="I296" s="263"/>
      <c r="J296" s="150"/>
      <c r="K296" s="152">
        <v>721.5</v>
      </c>
      <c r="L296" s="150"/>
      <c r="M296" s="150"/>
      <c r="N296" s="150"/>
      <c r="O296" s="150"/>
      <c r="P296" s="150"/>
      <c r="Q296" s="150"/>
      <c r="R296" s="153"/>
      <c r="T296" s="154"/>
      <c r="U296" s="150"/>
      <c r="V296" s="150"/>
      <c r="W296" s="150"/>
      <c r="X296" s="150"/>
      <c r="Y296" s="150"/>
      <c r="Z296" s="150"/>
      <c r="AA296" s="155"/>
      <c r="AT296" s="156" t="s">
        <v>173</v>
      </c>
      <c r="AU296" s="156" t="s">
        <v>86</v>
      </c>
      <c r="AV296" s="10" t="s">
        <v>86</v>
      </c>
      <c r="AW296" s="10" t="s">
        <v>32</v>
      </c>
      <c r="AX296" s="10" t="s">
        <v>82</v>
      </c>
      <c r="AY296" s="156" t="s">
        <v>166</v>
      </c>
    </row>
    <row r="297" spans="2:65" s="1" customFormat="1" ht="25.5" customHeight="1">
      <c r="B297" s="139"/>
      <c r="C297" s="140" t="s">
        <v>480</v>
      </c>
      <c r="D297" s="140" t="s">
        <v>167</v>
      </c>
      <c r="E297" s="141" t="s">
        <v>490</v>
      </c>
      <c r="F297" s="231" t="s">
        <v>491</v>
      </c>
      <c r="G297" s="231"/>
      <c r="H297" s="231"/>
      <c r="I297" s="231"/>
      <c r="J297" s="142" t="s">
        <v>270</v>
      </c>
      <c r="K297" s="143">
        <v>721.5</v>
      </c>
      <c r="L297" s="232">
        <v>0</v>
      </c>
      <c r="M297" s="232"/>
      <c r="N297" s="232">
        <f>ROUND(L297*K297,2)</f>
        <v>0</v>
      </c>
      <c r="O297" s="232"/>
      <c r="P297" s="232"/>
      <c r="Q297" s="232"/>
      <c r="R297" s="144"/>
      <c r="T297" s="145" t="s">
        <v>5</v>
      </c>
      <c r="U297" s="43" t="s">
        <v>40</v>
      </c>
      <c r="V297" s="146">
        <v>4.0000000000000001E-3</v>
      </c>
      <c r="W297" s="146">
        <f>V297*K297</f>
        <v>2.8860000000000001</v>
      </c>
      <c r="X297" s="146">
        <v>0</v>
      </c>
      <c r="Y297" s="146">
        <f>X297*K297</f>
        <v>0</v>
      </c>
      <c r="Z297" s="146">
        <v>0</v>
      </c>
      <c r="AA297" s="147">
        <f>Z297*K297</f>
        <v>0</v>
      </c>
      <c r="AR297" s="21" t="s">
        <v>92</v>
      </c>
      <c r="AT297" s="21" t="s">
        <v>167</v>
      </c>
      <c r="AU297" s="21" t="s">
        <v>86</v>
      </c>
      <c r="AY297" s="21" t="s">
        <v>166</v>
      </c>
      <c r="BE297" s="148">
        <f>IF(U297="základní",N297,0)</f>
        <v>0</v>
      </c>
      <c r="BF297" s="148">
        <f>IF(U297="snížená",N297,0)</f>
        <v>0</v>
      </c>
      <c r="BG297" s="148">
        <f>IF(U297="zákl. přenesená",N297,0)</f>
        <v>0</v>
      </c>
      <c r="BH297" s="148">
        <f>IF(U297="sníž. přenesená",N297,0)</f>
        <v>0</v>
      </c>
      <c r="BI297" s="148">
        <f>IF(U297="nulová",N297,0)</f>
        <v>0</v>
      </c>
      <c r="BJ297" s="21" t="s">
        <v>82</v>
      </c>
      <c r="BK297" s="148">
        <f>ROUND(L297*K297,2)</f>
        <v>0</v>
      </c>
      <c r="BL297" s="21" t="s">
        <v>92</v>
      </c>
      <c r="BM297" s="21" t="s">
        <v>492</v>
      </c>
    </row>
    <row r="298" spans="2:65" s="1" customFormat="1" ht="25.5" customHeight="1">
      <c r="B298" s="139"/>
      <c r="C298" s="140" t="s">
        <v>485</v>
      </c>
      <c r="D298" s="140" t="s">
        <v>167</v>
      </c>
      <c r="E298" s="141" t="s">
        <v>494</v>
      </c>
      <c r="F298" s="231" t="s">
        <v>495</v>
      </c>
      <c r="G298" s="231"/>
      <c r="H298" s="231"/>
      <c r="I298" s="231"/>
      <c r="J298" s="142" t="s">
        <v>270</v>
      </c>
      <c r="K298" s="143">
        <v>1458</v>
      </c>
      <c r="L298" s="232">
        <v>0</v>
      </c>
      <c r="M298" s="232"/>
      <c r="N298" s="232">
        <f>ROUND(L298*K298,2)</f>
        <v>0</v>
      </c>
      <c r="O298" s="232"/>
      <c r="P298" s="232"/>
      <c r="Q298" s="232"/>
      <c r="R298" s="144"/>
      <c r="T298" s="145" t="s">
        <v>5</v>
      </c>
      <c r="U298" s="43" t="s">
        <v>40</v>
      </c>
      <c r="V298" s="146">
        <v>2E-3</v>
      </c>
      <c r="W298" s="146">
        <f>V298*K298</f>
        <v>2.9159999999999999</v>
      </c>
      <c r="X298" s="146">
        <v>0</v>
      </c>
      <c r="Y298" s="146">
        <f>X298*K298</f>
        <v>0</v>
      </c>
      <c r="Z298" s="146">
        <v>0</v>
      </c>
      <c r="AA298" s="147">
        <f>Z298*K298</f>
        <v>0</v>
      </c>
      <c r="AR298" s="21" t="s">
        <v>92</v>
      </c>
      <c r="AT298" s="21" t="s">
        <v>167</v>
      </c>
      <c r="AU298" s="21" t="s">
        <v>86</v>
      </c>
      <c r="AY298" s="21" t="s">
        <v>166</v>
      </c>
      <c r="BE298" s="148">
        <f>IF(U298="základní",N298,0)</f>
        <v>0</v>
      </c>
      <c r="BF298" s="148">
        <f>IF(U298="snížená",N298,0)</f>
        <v>0</v>
      </c>
      <c r="BG298" s="148">
        <f>IF(U298="zákl. přenesená",N298,0)</f>
        <v>0</v>
      </c>
      <c r="BH298" s="148">
        <f>IF(U298="sníž. přenesená",N298,0)</f>
        <v>0</v>
      </c>
      <c r="BI298" s="148">
        <f>IF(U298="nulová",N298,0)</f>
        <v>0</v>
      </c>
      <c r="BJ298" s="21" t="s">
        <v>82</v>
      </c>
      <c r="BK298" s="148">
        <f>ROUND(L298*K298,2)</f>
        <v>0</v>
      </c>
      <c r="BL298" s="21" t="s">
        <v>92</v>
      </c>
      <c r="BM298" s="21" t="s">
        <v>496</v>
      </c>
    </row>
    <row r="299" spans="2:65" s="10" customFormat="1" ht="16.5" customHeight="1">
      <c r="B299" s="149"/>
      <c r="C299" s="150"/>
      <c r="D299" s="150"/>
      <c r="E299" s="151" t="s">
        <v>5</v>
      </c>
      <c r="F299" s="240" t="s">
        <v>1229</v>
      </c>
      <c r="G299" s="241"/>
      <c r="H299" s="241"/>
      <c r="I299" s="241"/>
      <c r="J299" s="150"/>
      <c r="K299" s="152">
        <v>1458</v>
      </c>
      <c r="L299" s="150"/>
      <c r="M299" s="150"/>
      <c r="N299" s="150"/>
      <c r="O299" s="150"/>
      <c r="P299" s="150"/>
      <c r="Q299" s="150"/>
      <c r="R299" s="153"/>
      <c r="T299" s="154"/>
      <c r="U299" s="150"/>
      <c r="V299" s="150"/>
      <c r="W299" s="150"/>
      <c r="X299" s="150"/>
      <c r="Y299" s="150"/>
      <c r="Z299" s="150"/>
      <c r="AA299" s="155"/>
      <c r="AT299" s="156" t="s">
        <v>173</v>
      </c>
      <c r="AU299" s="156" t="s">
        <v>86</v>
      </c>
      <c r="AV299" s="10" t="s">
        <v>86</v>
      </c>
      <c r="AW299" s="10" t="s">
        <v>32</v>
      </c>
      <c r="AX299" s="10" t="s">
        <v>82</v>
      </c>
      <c r="AY299" s="156" t="s">
        <v>166</v>
      </c>
    </row>
    <row r="300" spans="2:65" s="1" customFormat="1" ht="25.5" customHeight="1">
      <c r="B300" s="139"/>
      <c r="C300" s="140" t="s">
        <v>489</v>
      </c>
      <c r="D300" s="140" t="s">
        <v>167</v>
      </c>
      <c r="E300" s="141" t="s">
        <v>499</v>
      </c>
      <c r="F300" s="231" t="s">
        <v>500</v>
      </c>
      <c r="G300" s="231"/>
      <c r="H300" s="231"/>
      <c r="I300" s="231"/>
      <c r="J300" s="142" t="s">
        <v>270</v>
      </c>
      <c r="K300" s="143">
        <v>729</v>
      </c>
      <c r="L300" s="232">
        <v>0</v>
      </c>
      <c r="M300" s="232"/>
      <c r="N300" s="232">
        <f>ROUND(L300*K300,2)</f>
        <v>0</v>
      </c>
      <c r="O300" s="232"/>
      <c r="P300" s="232"/>
      <c r="Q300" s="232"/>
      <c r="R300" s="144"/>
      <c r="T300" s="145" t="s">
        <v>5</v>
      </c>
      <c r="U300" s="43" t="s">
        <v>40</v>
      </c>
      <c r="V300" s="146">
        <v>4.8000000000000001E-2</v>
      </c>
      <c r="W300" s="146">
        <f>V300*K300</f>
        <v>34.991999999999997</v>
      </c>
      <c r="X300" s="146">
        <v>0</v>
      </c>
      <c r="Y300" s="146">
        <f>X300*K300</f>
        <v>0</v>
      </c>
      <c r="Z300" s="146">
        <v>0</v>
      </c>
      <c r="AA300" s="147">
        <f>Z300*K300</f>
        <v>0</v>
      </c>
      <c r="AR300" s="21" t="s">
        <v>92</v>
      </c>
      <c r="AT300" s="21" t="s">
        <v>167</v>
      </c>
      <c r="AU300" s="21" t="s">
        <v>86</v>
      </c>
      <c r="AY300" s="21" t="s">
        <v>166</v>
      </c>
      <c r="BE300" s="148">
        <f>IF(U300="základní",N300,0)</f>
        <v>0</v>
      </c>
      <c r="BF300" s="148">
        <f>IF(U300="snížená",N300,0)</f>
        <v>0</v>
      </c>
      <c r="BG300" s="148">
        <f>IF(U300="zákl. přenesená",N300,0)</f>
        <v>0</v>
      </c>
      <c r="BH300" s="148">
        <f>IF(U300="sníž. přenesená",N300,0)</f>
        <v>0</v>
      </c>
      <c r="BI300" s="148">
        <f>IF(U300="nulová",N300,0)</f>
        <v>0</v>
      </c>
      <c r="BJ300" s="21" t="s">
        <v>82</v>
      </c>
      <c r="BK300" s="148">
        <f>ROUND(L300*K300,2)</f>
        <v>0</v>
      </c>
      <c r="BL300" s="21" t="s">
        <v>92</v>
      </c>
      <c r="BM300" s="21" t="s">
        <v>1230</v>
      </c>
    </row>
    <row r="301" spans="2:65" s="11" customFormat="1" ht="16.5" customHeight="1">
      <c r="B301" s="157"/>
      <c r="C301" s="158"/>
      <c r="D301" s="158"/>
      <c r="E301" s="159" t="s">
        <v>5</v>
      </c>
      <c r="F301" s="264" t="s">
        <v>275</v>
      </c>
      <c r="G301" s="265"/>
      <c r="H301" s="265"/>
      <c r="I301" s="265"/>
      <c r="J301" s="158"/>
      <c r="K301" s="159" t="s">
        <v>5</v>
      </c>
      <c r="L301" s="158"/>
      <c r="M301" s="158"/>
      <c r="N301" s="158"/>
      <c r="O301" s="158"/>
      <c r="P301" s="158"/>
      <c r="Q301" s="158"/>
      <c r="R301" s="160"/>
      <c r="T301" s="161"/>
      <c r="U301" s="158"/>
      <c r="V301" s="158"/>
      <c r="W301" s="158"/>
      <c r="X301" s="158"/>
      <c r="Y301" s="158"/>
      <c r="Z301" s="158"/>
      <c r="AA301" s="162"/>
      <c r="AT301" s="163" t="s">
        <v>173</v>
      </c>
      <c r="AU301" s="163" t="s">
        <v>86</v>
      </c>
      <c r="AV301" s="11" t="s">
        <v>82</v>
      </c>
      <c r="AW301" s="11" t="s">
        <v>32</v>
      </c>
      <c r="AX301" s="11" t="s">
        <v>75</v>
      </c>
      <c r="AY301" s="163" t="s">
        <v>166</v>
      </c>
    </row>
    <row r="302" spans="2:65" s="11" customFormat="1" ht="16.5" customHeight="1">
      <c r="B302" s="157"/>
      <c r="C302" s="158"/>
      <c r="D302" s="158"/>
      <c r="E302" s="159" t="s">
        <v>5</v>
      </c>
      <c r="F302" s="229" t="s">
        <v>276</v>
      </c>
      <c r="G302" s="230"/>
      <c r="H302" s="230"/>
      <c r="I302" s="230"/>
      <c r="J302" s="158"/>
      <c r="K302" s="159" t="s">
        <v>5</v>
      </c>
      <c r="L302" s="158"/>
      <c r="M302" s="158"/>
      <c r="N302" s="158"/>
      <c r="O302" s="158"/>
      <c r="P302" s="158"/>
      <c r="Q302" s="158"/>
      <c r="R302" s="160"/>
      <c r="T302" s="161"/>
      <c r="U302" s="158"/>
      <c r="V302" s="158"/>
      <c r="W302" s="158"/>
      <c r="X302" s="158"/>
      <c r="Y302" s="158"/>
      <c r="Z302" s="158"/>
      <c r="AA302" s="162"/>
      <c r="AT302" s="163" t="s">
        <v>173</v>
      </c>
      <c r="AU302" s="163" t="s">
        <v>86</v>
      </c>
      <c r="AV302" s="11" t="s">
        <v>82</v>
      </c>
      <c r="AW302" s="11" t="s">
        <v>32</v>
      </c>
      <c r="AX302" s="11" t="s">
        <v>75</v>
      </c>
      <c r="AY302" s="163" t="s">
        <v>166</v>
      </c>
    </row>
    <row r="303" spans="2:65" s="11" customFormat="1" ht="16.5" customHeight="1">
      <c r="B303" s="157"/>
      <c r="C303" s="158"/>
      <c r="D303" s="158"/>
      <c r="E303" s="159" t="s">
        <v>5</v>
      </c>
      <c r="F303" s="229" t="s">
        <v>277</v>
      </c>
      <c r="G303" s="230"/>
      <c r="H303" s="230"/>
      <c r="I303" s="230"/>
      <c r="J303" s="158"/>
      <c r="K303" s="159" t="s">
        <v>5</v>
      </c>
      <c r="L303" s="158"/>
      <c r="M303" s="158"/>
      <c r="N303" s="158"/>
      <c r="O303" s="158"/>
      <c r="P303" s="158"/>
      <c r="Q303" s="158"/>
      <c r="R303" s="160"/>
      <c r="T303" s="161"/>
      <c r="U303" s="158"/>
      <c r="V303" s="158"/>
      <c r="W303" s="158"/>
      <c r="X303" s="158"/>
      <c r="Y303" s="158"/>
      <c r="Z303" s="158"/>
      <c r="AA303" s="162"/>
      <c r="AT303" s="163" t="s">
        <v>173</v>
      </c>
      <c r="AU303" s="163" t="s">
        <v>86</v>
      </c>
      <c r="AV303" s="11" t="s">
        <v>82</v>
      </c>
      <c r="AW303" s="11" t="s">
        <v>32</v>
      </c>
      <c r="AX303" s="11" t="s">
        <v>75</v>
      </c>
      <c r="AY303" s="163" t="s">
        <v>166</v>
      </c>
    </row>
    <row r="304" spans="2:65" s="11" customFormat="1" ht="16.5" customHeight="1">
      <c r="B304" s="157"/>
      <c r="C304" s="158"/>
      <c r="D304" s="158"/>
      <c r="E304" s="159" t="s">
        <v>5</v>
      </c>
      <c r="F304" s="229" t="s">
        <v>298</v>
      </c>
      <c r="G304" s="230"/>
      <c r="H304" s="230"/>
      <c r="I304" s="230"/>
      <c r="J304" s="158"/>
      <c r="K304" s="159" t="s">
        <v>5</v>
      </c>
      <c r="L304" s="158"/>
      <c r="M304" s="158"/>
      <c r="N304" s="158"/>
      <c r="O304" s="158"/>
      <c r="P304" s="158"/>
      <c r="Q304" s="158"/>
      <c r="R304" s="160"/>
      <c r="T304" s="161"/>
      <c r="U304" s="158"/>
      <c r="V304" s="158"/>
      <c r="W304" s="158"/>
      <c r="X304" s="158"/>
      <c r="Y304" s="158"/>
      <c r="Z304" s="158"/>
      <c r="AA304" s="162"/>
      <c r="AT304" s="163" t="s">
        <v>173</v>
      </c>
      <c r="AU304" s="163" t="s">
        <v>86</v>
      </c>
      <c r="AV304" s="11" t="s">
        <v>82</v>
      </c>
      <c r="AW304" s="11" t="s">
        <v>32</v>
      </c>
      <c r="AX304" s="11" t="s">
        <v>75</v>
      </c>
      <c r="AY304" s="163" t="s">
        <v>166</v>
      </c>
    </row>
    <row r="305" spans="2:65" s="10" customFormat="1" ht="16.5" customHeight="1">
      <c r="B305" s="149"/>
      <c r="C305" s="150"/>
      <c r="D305" s="150"/>
      <c r="E305" s="151" t="s">
        <v>5</v>
      </c>
      <c r="F305" s="262" t="s">
        <v>1231</v>
      </c>
      <c r="G305" s="263"/>
      <c r="H305" s="263"/>
      <c r="I305" s="263"/>
      <c r="J305" s="150"/>
      <c r="K305" s="152">
        <v>729</v>
      </c>
      <c r="L305" s="150"/>
      <c r="M305" s="150"/>
      <c r="N305" s="150"/>
      <c r="O305" s="150"/>
      <c r="P305" s="150"/>
      <c r="Q305" s="150"/>
      <c r="R305" s="153"/>
      <c r="T305" s="154"/>
      <c r="U305" s="150"/>
      <c r="V305" s="150"/>
      <c r="W305" s="150"/>
      <c r="X305" s="150"/>
      <c r="Y305" s="150"/>
      <c r="Z305" s="150"/>
      <c r="AA305" s="155"/>
      <c r="AT305" s="156" t="s">
        <v>173</v>
      </c>
      <c r="AU305" s="156" t="s">
        <v>86</v>
      </c>
      <c r="AV305" s="10" t="s">
        <v>86</v>
      </c>
      <c r="AW305" s="10" t="s">
        <v>32</v>
      </c>
      <c r="AX305" s="10" t="s">
        <v>82</v>
      </c>
      <c r="AY305" s="156" t="s">
        <v>166</v>
      </c>
    </row>
    <row r="306" spans="2:65" s="1" customFormat="1" ht="25.5" customHeight="1">
      <c r="B306" s="139"/>
      <c r="C306" s="140" t="s">
        <v>493</v>
      </c>
      <c r="D306" s="140" t="s">
        <v>167</v>
      </c>
      <c r="E306" s="141" t="s">
        <v>504</v>
      </c>
      <c r="F306" s="231" t="s">
        <v>505</v>
      </c>
      <c r="G306" s="231"/>
      <c r="H306" s="231"/>
      <c r="I306" s="231"/>
      <c r="J306" s="142" t="s">
        <v>270</v>
      </c>
      <c r="K306" s="143">
        <v>729</v>
      </c>
      <c r="L306" s="232">
        <v>0</v>
      </c>
      <c r="M306" s="232"/>
      <c r="N306" s="232">
        <f>ROUND(L306*K306,2)</f>
        <v>0</v>
      </c>
      <c r="O306" s="232"/>
      <c r="P306" s="232"/>
      <c r="Q306" s="232"/>
      <c r="R306" s="144"/>
      <c r="T306" s="145" t="s">
        <v>5</v>
      </c>
      <c r="U306" s="43" t="s">
        <v>40</v>
      </c>
      <c r="V306" s="146">
        <v>6.3E-2</v>
      </c>
      <c r="W306" s="146">
        <f>V306*K306</f>
        <v>45.927</v>
      </c>
      <c r="X306" s="146">
        <v>0</v>
      </c>
      <c r="Y306" s="146">
        <f>X306*K306</f>
        <v>0</v>
      </c>
      <c r="Z306" s="146">
        <v>0</v>
      </c>
      <c r="AA306" s="147">
        <f>Z306*K306</f>
        <v>0</v>
      </c>
      <c r="AR306" s="21" t="s">
        <v>92</v>
      </c>
      <c r="AT306" s="21" t="s">
        <v>167</v>
      </c>
      <c r="AU306" s="21" t="s">
        <v>86</v>
      </c>
      <c r="AY306" s="21" t="s">
        <v>166</v>
      </c>
      <c r="BE306" s="148">
        <f>IF(U306="základní",N306,0)</f>
        <v>0</v>
      </c>
      <c r="BF306" s="148">
        <f>IF(U306="snížená",N306,0)</f>
        <v>0</v>
      </c>
      <c r="BG306" s="148">
        <f>IF(U306="zákl. přenesená",N306,0)</f>
        <v>0</v>
      </c>
      <c r="BH306" s="148">
        <f>IF(U306="sníž. přenesená",N306,0)</f>
        <v>0</v>
      </c>
      <c r="BI306" s="148">
        <f>IF(U306="nulová",N306,0)</f>
        <v>0</v>
      </c>
      <c r="BJ306" s="21" t="s">
        <v>82</v>
      </c>
      <c r="BK306" s="148">
        <f>ROUND(L306*K306,2)</f>
        <v>0</v>
      </c>
      <c r="BL306" s="21" t="s">
        <v>92</v>
      </c>
      <c r="BM306" s="21" t="s">
        <v>1232</v>
      </c>
    </row>
    <row r="307" spans="2:65" s="1" customFormat="1" ht="25.5" customHeight="1">
      <c r="B307" s="139"/>
      <c r="C307" s="140" t="s">
        <v>498</v>
      </c>
      <c r="D307" s="140" t="s">
        <v>167</v>
      </c>
      <c r="E307" s="141" t="s">
        <v>508</v>
      </c>
      <c r="F307" s="231" t="s">
        <v>509</v>
      </c>
      <c r="G307" s="231"/>
      <c r="H307" s="231"/>
      <c r="I307" s="231"/>
      <c r="J307" s="142" t="s">
        <v>270</v>
      </c>
      <c r="K307" s="143">
        <v>3.1</v>
      </c>
      <c r="L307" s="232">
        <v>0</v>
      </c>
      <c r="M307" s="232"/>
      <c r="N307" s="232">
        <f>ROUND(L307*K307,2)</f>
        <v>0</v>
      </c>
      <c r="O307" s="232"/>
      <c r="P307" s="232"/>
      <c r="Q307" s="232"/>
      <c r="R307" s="144"/>
      <c r="T307" s="145" t="s">
        <v>5</v>
      </c>
      <c r="U307" s="43" t="s">
        <v>40</v>
      </c>
      <c r="V307" s="146">
        <v>0.42499999999999999</v>
      </c>
      <c r="W307" s="146">
        <f>V307*K307</f>
        <v>1.3174999999999999</v>
      </c>
      <c r="X307" s="146">
        <v>0</v>
      </c>
      <c r="Y307" s="146">
        <f>X307*K307</f>
        <v>0</v>
      </c>
      <c r="Z307" s="146">
        <v>0</v>
      </c>
      <c r="AA307" s="147">
        <f>Z307*K307</f>
        <v>0</v>
      </c>
      <c r="AR307" s="21" t="s">
        <v>92</v>
      </c>
      <c r="AT307" s="21" t="s">
        <v>167</v>
      </c>
      <c r="AU307" s="21" t="s">
        <v>86</v>
      </c>
      <c r="AY307" s="21" t="s">
        <v>166</v>
      </c>
      <c r="BE307" s="148">
        <f>IF(U307="základní",N307,0)</f>
        <v>0</v>
      </c>
      <c r="BF307" s="148">
        <f>IF(U307="snížená",N307,0)</f>
        <v>0</v>
      </c>
      <c r="BG307" s="148">
        <f>IF(U307="zákl. přenesená",N307,0)</f>
        <v>0</v>
      </c>
      <c r="BH307" s="148">
        <f>IF(U307="sníž. přenesená",N307,0)</f>
        <v>0</v>
      </c>
      <c r="BI307" s="148">
        <f>IF(U307="nulová",N307,0)</f>
        <v>0</v>
      </c>
      <c r="BJ307" s="21" t="s">
        <v>82</v>
      </c>
      <c r="BK307" s="148">
        <f>ROUND(L307*K307,2)</f>
        <v>0</v>
      </c>
      <c r="BL307" s="21" t="s">
        <v>92</v>
      </c>
      <c r="BM307" s="21" t="s">
        <v>1233</v>
      </c>
    </row>
    <row r="308" spans="2:65" s="11" customFormat="1" ht="16.5" customHeight="1">
      <c r="B308" s="157"/>
      <c r="C308" s="158"/>
      <c r="D308" s="158"/>
      <c r="E308" s="159" t="s">
        <v>5</v>
      </c>
      <c r="F308" s="264" t="s">
        <v>1227</v>
      </c>
      <c r="G308" s="265"/>
      <c r="H308" s="265"/>
      <c r="I308" s="265"/>
      <c r="J308" s="158"/>
      <c r="K308" s="159" t="s">
        <v>5</v>
      </c>
      <c r="L308" s="158"/>
      <c r="M308" s="158"/>
      <c r="N308" s="158"/>
      <c r="O308" s="158"/>
      <c r="P308" s="158"/>
      <c r="Q308" s="158"/>
      <c r="R308" s="160"/>
      <c r="T308" s="161"/>
      <c r="U308" s="158"/>
      <c r="V308" s="158"/>
      <c r="W308" s="158"/>
      <c r="X308" s="158"/>
      <c r="Y308" s="158"/>
      <c r="Z308" s="158"/>
      <c r="AA308" s="162"/>
      <c r="AT308" s="163" t="s">
        <v>173</v>
      </c>
      <c r="AU308" s="163" t="s">
        <v>86</v>
      </c>
      <c r="AV308" s="11" t="s">
        <v>82</v>
      </c>
      <c r="AW308" s="11" t="s">
        <v>32</v>
      </c>
      <c r="AX308" s="11" t="s">
        <v>75</v>
      </c>
      <c r="AY308" s="163" t="s">
        <v>166</v>
      </c>
    </row>
    <row r="309" spans="2:65" s="10" customFormat="1" ht="16.5" customHeight="1">
      <c r="B309" s="149"/>
      <c r="C309" s="150"/>
      <c r="D309" s="150"/>
      <c r="E309" s="151" t="s">
        <v>5</v>
      </c>
      <c r="F309" s="262" t="s">
        <v>1234</v>
      </c>
      <c r="G309" s="263"/>
      <c r="H309" s="263"/>
      <c r="I309" s="263"/>
      <c r="J309" s="150"/>
      <c r="K309" s="152">
        <v>3.1</v>
      </c>
      <c r="L309" s="150"/>
      <c r="M309" s="150"/>
      <c r="N309" s="150"/>
      <c r="O309" s="150"/>
      <c r="P309" s="150"/>
      <c r="Q309" s="150"/>
      <c r="R309" s="153"/>
      <c r="T309" s="154"/>
      <c r="U309" s="150"/>
      <c r="V309" s="150"/>
      <c r="W309" s="150"/>
      <c r="X309" s="150"/>
      <c r="Y309" s="150"/>
      <c r="Z309" s="150"/>
      <c r="AA309" s="155"/>
      <c r="AT309" s="156" t="s">
        <v>173</v>
      </c>
      <c r="AU309" s="156" t="s">
        <v>86</v>
      </c>
      <c r="AV309" s="10" t="s">
        <v>86</v>
      </c>
      <c r="AW309" s="10" t="s">
        <v>32</v>
      </c>
      <c r="AX309" s="10" t="s">
        <v>82</v>
      </c>
      <c r="AY309" s="156" t="s">
        <v>166</v>
      </c>
    </row>
    <row r="310" spans="2:65" s="1" customFormat="1" ht="25.5" customHeight="1">
      <c r="B310" s="139"/>
      <c r="C310" s="140" t="s">
        <v>503</v>
      </c>
      <c r="D310" s="140" t="s">
        <v>167</v>
      </c>
      <c r="E310" s="141" t="s">
        <v>514</v>
      </c>
      <c r="F310" s="231" t="s">
        <v>515</v>
      </c>
      <c r="G310" s="231"/>
      <c r="H310" s="231"/>
      <c r="I310" s="231"/>
      <c r="J310" s="142" t="s">
        <v>270</v>
      </c>
      <c r="K310" s="143">
        <v>325.5</v>
      </c>
      <c r="L310" s="232">
        <v>0</v>
      </c>
      <c r="M310" s="232"/>
      <c r="N310" s="232">
        <f>ROUND(L310*K310,2)</f>
        <v>0</v>
      </c>
      <c r="O310" s="232"/>
      <c r="P310" s="232"/>
      <c r="Q310" s="232"/>
      <c r="R310" s="144"/>
      <c r="T310" s="145" t="s">
        <v>5</v>
      </c>
      <c r="U310" s="43" t="s">
        <v>40</v>
      </c>
      <c r="V310" s="146">
        <v>0.53</v>
      </c>
      <c r="W310" s="146">
        <f>V310*K310</f>
        <v>172.51500000000001</v>
      </c>
      <c r="X310" s="146">
        <v>8.4250000000000005E-2</v>
      </c>
      <c r="Y310" s="146">
        <f>X310*K310</f>
        <v>27.423375</v>
      </c>
      <c r="Z310" s="146">
        <v>0</v>
      </c>
      <c r="AA310" s="147">
        <f>Z310*K310</f>
        <v>0</v>
      </c>
      <c r="AR310" s="21" t="s">
        <v>92</v>
      </c>
      <c r="AT310" s="21" t="s">
        <v>167</v>
      </c>
      <c r="AU310" s="21" t="s">
        <v>86</v>
      </c>
      <c r="AY310" s="21" t="s">
        <v>166</v>
      </c>
      <c r="BE310" s="148">
        <f>IF(U310="základní",N310,0)</f>
        <v>0</v>
      </c>
      <c r="BF310" s="148">
        <f>IF(U310="snížená",N310,0)</f>
        <v>0</v>
      </c>
      <c r="BG310" s="148">
        <f>IF(U310="zákl. přenesená",N310,0)</f>
        <v>0</v>
      </c>
      <c r="BH310" s="148">
        <f>IF(U310="sníž. přenesená",N310,0)</f>
        <v>0</v>
      </c>
      <c r="BI310" s="148">
        <f>IF(U310="nulová",N310,0)</f>
        <v>0</v>
      </c>
      <c r="BJ310" s="21" t="s">
        <v>82</v>
      </c>
      <c r="BK310" s="148">
        <f>ROUND(L310*K310,2)</f>
        <v>0</v>
      </c>
      <c r="BL310" s="21" t="s">
        <v>92</v>
      </c>
      <c r="BM310" s="21" t="s">
        <v>516</v>
      </c>
    </row>
    <row r="311" spans="2:65" s="1" customFormat="1" ht="16.5" customHeight="1">
      <c r="B311" s="139"/>
      <c r="C311" s="176" t="s">
        <v>507</v>
      </c>
      <c r="D311" s="176" t="s">
        <v>388</v>
      </c>
      <c r="E311" s="177" t="s">
        <v>518</v>
      </c>
      <c r="F311" s="266" t="s">
        <v>519</v>
      </c>
      <c r="G311" s="266"/>
      <c r="H311" s="266"/>
      <c r="I311" s="266"/>
      <c r="J311" s="178" t="s">
        <v>270</v>
      </c>
      <c r="K311" s="179">
        <v>319.5</v>
      </c>
      <c r="L311" s="267">
        <v>0</v>
      </c>
      <c r="M311" s="267"/>
      <c r="N311" s="267">
        <f>ROUND(L311*K311,2)</f>
        <v>0</v>
      </c>
      <c r="O311" s="232"/>
      <c r="P311" s="232"/>
      <c r="Q311" s="232"/>
      <c r="R311" s="144"/>
      <c r="T311" s="145" t="s">
        <v>5</v>
      </c>
      <c r="U311" s="43" t="s">
        <v>40</v>
      </c>
      <c r="V311" s="146">
        <v>0</v>
      </c>
      <c r="W311" s="146">
        <f>V311*K311</f>
        <v>0</v>
      </c>
      <c r="X311" s="146">
        <v>0.14000000000000001</v>
      </c>
      <c r="Y311" s="146">
        <f>X311*K311</f>
        <v>44.730000000000004</v>
      </c>
      <c r="Z311" s="146">
        <v>0</v>
      </c>
      <c r="AA311" s="147">
        <f>Z311*K311</f>
        <v>0</v>
      </c>
      <c r="AR311" s="21" t="s">
        <v>104</v>
      </c>
      <c r="AT311" s="21" t="s">
        <v>388</v>
      </c>
      <c r="AU311" s="21" t="s">
        <v>86</v>
      </c>
      <c r="AY311" s="21" t="s">
        <v>166</v>
      </c>
      <c r="BE311" s="148">
        <f>IF(U311="základní",N311,0)</f>
        <v>0</v>
      </c>
      <c r="BF311" s="148">
        <f>IF(U311="snížená",N311,0)</f>
        <v>0</v>
      </c>
      <c r="BG311" s="148">
        <f>IF(U311="zákl. přenesená",N311,0)</f>
        <v>0</v>
      </c>
      <c r="BH311" s="148">
        <f>IF(U311="sníž. přenesená",N311,0)</f>
        <v>0</v>
      </c>
      <c r="BI311" s="148">
        <f>IF(U311="nulová",N311,0)</f>
        <v>0</v>
      </c>
      <c r="BJ311" s="21" t="s">
        <v>82</v>
      </c>
      <c r="BK311" s="148">
        <f>ROUND(L311*K311,2)</f>
        <v>0</v>
      </c>
      <c r="BL311" s="21" t="s">
        <v>92</v>
      </c>
      <c r="BM311" s="21" t="s">
        <v>520</v>
      </c>
    </row>
    <row r="312" spans="2:65" s="11" customFormat="1" ht="16.5" customHeight="1">
      <c r="B312" s="157"/>
      <c r="C312" s="158"/>
      <c r="D312" s="158"/>
      <c r="E312" s="159" t="s">
        <v>5</v>
      </c>
      <c r="F312" s="264" t="s">
        <v>471</v>
      </c>
      <c r="G312" s="265"/>
      <c r="H312" s="265"/>
      <c r="I312" s="265"/>
      <c r="J312" s="158"/>
      <c r="K312" s="159" t="s">
        <v>5</v>
      </c>
      <c r="L312" s="158"/>
      <c r="M312" s="158"/>
      <c r="N312" s="158"/>
      <c r="O312" s="158"/>
      <c r="P312" s="158"/>
      <c r="Q312" s="158"/>
      <c r="R312" s="160"/>
      <c r="T312" s="161"/>
      <c r="U312" s="158"/>
      <c r="V312" s="158"/>
      <c r="W312" s="158"/>
      <c r="X312" s="158"/>
      <c r="Y312" s="158"/>
      <c r="Z312" s="158"/>
      <c r="AA312" s="162"/>
      <c r="AT312" s="163" t="s">
        <v>173</v>
      </c>
      <c r="AU312" s="163" t="s">
        <v>86</v>
      </c>
      <c r="AV312" s="11" t="s">
        <v>82</v>
      </c>
      <c r="AW312" s="11" t="s">
        <v>32</v>
      </c>
      <c r="AX312" s="11" t="s">
        <v>75</v>
      </c>
      <c r="AY312" s="163" t="s">
        <v>166</v>
      </c>
    </row>
    <row r="313" spans="2:65" s="10" customFormat="1" ht="16.5" customHeight="1">
      <c r="B313" s="149"/>
      <c r="C313" s="150"/>
      <c r="D313" s="150"/>
      <c r="E313" s="151" t="s">
        <v>5</v>
      </c>
      <c r="F313" s="262" t="s">
        <v>1235</v>
      </c>
      <c r="G313" s="263"/>
      <c r="H313" s="263"/>
      <c r="I313" s="263"/>
      <c r="J313" s="150"/>
      <c r="K313" s="152">
        <v>180</v>
      </c>
      <c r="L313" s="150"/>
      <c r="M313" s="150"/>
      <c r="N313" s="150"/>
      <c r="O313" s="150"/>
      <c r="P313" s="150"/>
      <c r="Q313" s="150"/>
      <c r="R313" s="153"/>
      <c r="T313" s="154"/>
      <c r="U313" s="150"/>
      <c r="V313" s="150"/>
      <c r="W313" s="150"/>
      <c r="X313" s="150"/>
      <c r="Y313" s="150"/>
      <c r="Z313" s="150"/>
      <c r="AA313" s="155"/>
      <c r="AT313" s="156" t="s">
        <v>173</v>
      </c>
      <c r="AU313" s="156" t="s">
        <v>86</v>
      </c>
      <c r="AV313" s="10" t="s">
        <v>86</v>
      </c>
      <c r="AW313" s="10" t="s">
        <v>32</v>
      </c>
      <c r="AX313" s="10" t="s">
        <v>75</v>
      </c>
      <c r="AY313" s="156" t="s">
        <v>166</v>
      </c>
    </row>
    <row r="314" spans="2:65" s="11" customFormat="1" ht="16.5" customHeight="1">
      <c r="B314" s="157"/>
      <c r="C314" s="158"/>
      <c r="D314" s="158"/>
      <c r="E314" s="159" t="s">
        <v>5</v>
      </c>
      <c r="F314" s="229" t="s">
        <v>473</v>
      </c>
      <c r="G314" s="230"/>
      <c r="H314" s="230"/>
      <c r="I314" s="230"/>
      <c r="J314" s="158"/>
      <c r="K314" s="159" t="s">
        <v>5</v>
      </c>
      <c r="L314" s="158"/>
      <c r="M314" s="158"/>
      <c r="N314" s="158"/>
      <c r="O314" s="158"/>
      <c r="P314" s="158"/>
      <c r="Q314" s="158"/>
      <c r="R314" s="160"/>
      <c r="T314" s="161"/>
      <c r="U314" s="158"/>
      <c r="V314" s="158"/>
      <c r="W314" s="158"/>
      <c r="X314" s="158"/>
      <c r="Y314" s="158"/>
      <c r="Z314" s="158"/>
      <c r="AA314" s="162"/>
      <c r="AT314" s="163" t="s">
        <v>173</v>
      </c>
      <c r="AU314" s="163" t="s">
        <v>86</v>
      </c>
      <c r="AV314" s="11" t="s">
        <v>82</v>
      </c>
      <c r="AW314" s="11" t="s">
        <v>32</v>
      </c>
      <c r="AX314" s="11" t="s">
        <v>75</v>
      </c>
      <c r="AY314" s="163" t="s">
        <v>166</v>
      </c>
    </row>
    <row r="315" spans="2:65" s="10" customFormat="1" ht="16.5" customHeight="1">
      <c r="B315" s="149"/>
      <c r="C315" s="150"/>
      <c r="D315" s="150"/>
      <c r="E315" s="151" t="s">
        <v>5</v>
      </c>
      <c r="F315" s="262" t="s">
        <v>1190</v>
      </c>
      <c r="G315" s="263"/>
      <c r="H315" s="263"/>
      <c r="I315" s="263"/>
      <c r="J315" s="150"/>
      <c r="K315" s="152">
        <v>139.5</v>
      </c>
      <c r="L315" s="150"/>
      <c r="M315" s="150"/>
      <c r="N315" s="150"/>
      <c r="O315" s="150"/>
      <c r="P315" s="150"/>
      <c r="Q315" s="150"/>
      <c r="R315" s="153"/>
      <c r="T315" s="154"/>
      <c r="U315" s="150"/>
      <c r="V315" s="150"/>
      <c r="W315" s="150"/>
      <c r="X315" s="150"/>
      <c r="Y315" s="150"/>
      <c r="Z315" s="150"/>
      <c r="AA315" s="155"/>
      <c r="AT315" s="156" t="s">
        <v>173</v>
      </c>
      <c r="AU315" s="156" t="s">
        <v>86</v>
      </c>
      <c r="AV315" s="10" t="s">
        <v>86</v>
      </c>
      <c r="AW315" s="10" t="s">
        <v>32</v>
      </c>
      <c r="AX315" s="10" t="s">
        <v>75</v>
      </c>
      <c r="AY315" s="156" t="s">
        <v>166</v>
      </c>
    </row>
    <row r="316" spans="2:65" s="12" customFormat="1" ht="16.5" customHeight="1">
      <c r="B316" s="168"/>
      <c r="C316" s="169"/>
      <c r="D316" s="169"/>
      <c r="E316" s="170" t="s">
        <v>5</v>
      </c>
      <c r="F316" s="268" t="s">
        <v>294</v>
      </c>
      <c r="G316" s="269"/>
      <c r="H316" s="269"/>
      <c r="I316" s="269"/>
      <c r="J316" s="169"/>
      <c r="K316" s="171">
        <v>319.5</v>
      </c>
      <c r="L316" s="169"/>
      <c r="M316" s="169"/>
      <c r="N316" s="169"/>
      <c r="O316" s="169"/>
      <c r="P316" s="169"/>
      <c r="Q316" s="169"/>
      <c r="R316" s="172"/>
      <c r="T316" s="173"/>
      <c r="U316" s="169"/>
      <c r="V316" s="169"/>
      <c r="W316" s="169"/>
      <c r="X316" s="169"/>
      <c r="Y316" s="169"/>
      <c r="Z316" s="169"/>
      <c r="AA316" s="174"/>
      <c r="AT316" s="175" t="s">
        <v>173</v>
      </c>
      <c r="AU316" s="175" t="s">
        <v>86</v>
      </c>
      <c r="AV316" s="12" t="s">
        <v>92</v>
      </c>
      <c r="AW316" s="12" t="s">
        <v>32</v>
      </c>
      <c r="AX316" s="12" t="s">
        <v>82</v>
      </c>
      <c r="AY316" s="175" t="s">
        <v>166</v>
      </c>
    </row>
    <row r="317" spans="2:65" s="1" customFormat="1" ht="25.5" customHeight="1">
      <c r="B317" s="139"/>
      <c r="C317" s="176" t="s">
        <v>513</v>
      </c>
      <c r="D317" s="176" t="s">
        <v>388</v>
      </c>
      <c r="E317" s="177" t="s">
        <v>524</v>
      </c>
      <c r="F317" s="266" t="s">
        <v>525</v>
      </c>
      <c r="G317" s="266"/>
      <c r="H317" s="266"/>
      <c r="I317" s="266"/>
      <c r="J317" s="178" t="s">
        <v>270</v>
      </c>
      <c r="K317" s="179">
        <v>6</v>
      </c>
      <c r="L317" s="267">
        <v>0</v>
      </c>
      <c r="M317" s="267"/>
      <c r="N317" s="267">
        <f>ROUND(L317*K317,2)</f>
        <v>0</v>
      </c>
      <c r="O317" s="232"/>
      <c r="P317" s="232"/>
      <c r="Q317" s="232"/>
      <c r="R317" s="144"/>
      <c r="T317" s="145" t="s">
        <v>5</v>
      </c>
      <c r="U317" s="43" t="s">
        <v>40</v>
      </c>
      <c r="V317" s="146">
        <v>0</v>
      </c>
      <c r="W317" s="146">
        <f>V317*K317</f>
        <v>0</v>
      </c>
      <c r="X317" s="146">
        <v>0.13</v>
      </c>
      <c r="Y317" s="146">
        <f>X317*K317</f>
        <v>0.78</v>
      </c>
      <c r="Z317" s="146">
        <v>0</v>
      </c>
      <c r="AA317" s="147">
        <f>Z317*K317</f>
        <v>0</v>
      </c>
      <c r="AR317" s="21" t="s">
        <v>104</v>
      </c>
      <c r="AT317" s="21" t="s">
        <v>388</v>
      </c>
      <c r="AU317" s="21" t="s">
        <v>86</v>
      </c>
      <c r="AY317" s="21" t="s">
        <v>166</v>
      </c>
      <c r="BE317" s="148">
        <f>IF(U317="základní",N317,0)</f>
        <v>0</v>
      </c>
      <c r="BF317" s="148">
        <f>IF(U317="snížená",N317,0)</f>
        <v>0</v>
      </c>
      <c r="BG317" s="148">
        <f>IF(U317="zákl. přenesená",N317,0)</f>
        <v>0</v>
      </c>
      <c r="BH317" s="148">
        <f>IF(U317="sníž. přenesená",N317,0)</f>
        <v>0</v>
      </c>
      <c r="BI317" s="148">
        <f>IF(U317="nulová",N317,0)</f>
        <v>0</v>
      </c>
      <c r="BJ317" s="21" t="s">
        <v>82</v>
      </c>
      <c r="BK317" s="148">
        <f>ROUND(L317*K317,2)</f>
        <v>0</v>
      </c>
      <c r="BL317" s="21" t="s">
        <v>92</v>
      </c>
      <c r="BM317" s="21" t="s">
        <v>526</v>
      </c>
    </row>
    <row r="318" spans="2:65" s="11" customFormat="1" ht="16.5" customHeight="1">
      <c r="B318" s="157"/>
      <c r="C318" s="158"/>
      <c r="D318" s="158"/>
      <c r="E318" s="159" t="s">
        <v>5</v>
      </c>
      <c r="F318" s="264" t="s">
        <v>471</v>
      </c>
      <c r="G318" s="265"/>
      <c r="H318" s="265"/>
      <c r="I318" s="265"/>
      <c r="J318" s="158"/>
      <c r="K318" s="159" t="s">
        <v>5</v>
      </c>
      <c r="L318" s="158"/>
      <c r="M318" s="158"/>
      <c r="N318" s="158"/>
      <c r="O318" s="158"/>
      <c r="P318" s="158"/>
      <c r="Q318" s="158"/>
      <c r="R318" s="160"/>
      <c r="T318" s="161"/>
      <c r="U318" s="158"/>
      <c r="V318" s="158"/>
      <c r="W318" s="158"/>
      <c r="X318" s="158"/>
      <c r="Y318" s="158"/>
      <c r="Z318" s="158"/>
      <c r="AA318" s="162"/>
      <c r="AT318" s="163" t="s">
        <v>173</v>
      </c>
      <c r="AU318" s="163" t="s">
        <v>86</v>
      </c>
      <c r="AV318" s="11" t="s">
        <v>82</v>
      </c>
      <c r="AW318" s="11" t="s">
        <v>32</v>
      </c>
      <c r="AX318" s="11" t="s">
        <v>75</v>
      </c>
      <c r="AY318" s="163" t="s">
        <v>166</v>
      </c>
    </row>
    <row r="319" spans="2:65" s="10" customFormat="1" ht="16.5" customHeight="1">
      <c r="B319" s="149"/>
      <c r="C319" s="150"/>
      <c r="D319" s="150"/>
      <c r="E319" s="151" t="s">
        <v>5</v>
      </c>
      <c r="F319" s="262" t="s">
        <v>858</v>
      </c>
      <c r="G319" s="263"/>
      <c r="H319" s="263"/>
      <c r="I319" s="263"/>
      <c r="J319" s="150"/>
      <c r="K319" s="152">
        <v>6</v>
      </c>
      <c r="L319" s="150"/>
      <c r="M319" s="150"/>
      <c r="N319" s="150"/>
      <c r="O319" s="150"/>
      <c r="P319" s="150"/>
      <c r="Q319" s="150"/>
      <c r="R319" s="153"/>
      <c r="T319" s="154"/>
      <c r="U319" s="150"/>
      <c r="V319" s="150"/>
      <c r="W319" s="150"/>
      <c r="X319" s="150"/>
      <c r="Y319" s="150"/>
      <c r="Z319" s="150"/>
      <c r="AA319" s="155"/>
      <c r="AT319" s="156" t="s">
        <v>173</v>
      </c>
      <c r="AU319" s="156" t="s">
        <v>86</v>
      </c>
      <c r="AV319" s="10" t="s">
        <v>86</v>
      </c>
      <c r="AW319" s="10" t="s">
        <v>32</v>
      </c>
      <c r="AX319" s="10" t="s">
        <v>82</v>
      </c>
      <c r="AY319" s="156" t="s">
        <v>166</v>
      </c>
    </row>
    <row r="320" spans="2:65" s="1" customFormat="1" ht="38.25" customHeight="1">
      <c r="B320" s="139"/>
      <c r="C320" s="140" t="s">
        <v>517</v>
      </c>
      <c r="D320" s="140" t="s">
        <v>167</v>
      </c>
      <c r="E320" s="141" t="s">
        <v>529</v>
      </c>
      <c r="F320" s="231" t="s">
        <v>530</v>
      </c>
      <c r="G320" s="231"/>
      <c r="H320" s="231"/>
      <c r="I320" s="231"/>
      <c r="J320" s="142" t="s">
        <v>270</v>
      </c>
      <c r="K320" s="143">
        <v>2</v>
      </c>
      <c r="L320" s="232">
        <v>0</v>
      </c>
      <c r="M320" s="232"/>
      <c r="N320" s="232">
        <f>ROUND(L320*K320,2)</f>
        <v>0</v>
      </c>
      <c r="O320" s="232"/>
      <c r="P320" s="232"/>
      <c r="Q320" s="232"/>
      <c r="R320" s="144"/>
      <c r="T320" s="145" t="s">
        <v>5</v>
      </c>
      <c r="U320" s="43" t="s">
        <v>40</v>
      </c>
      <c r="V320" s="146">
        <v>0.75700000000000001</v>
      </c>
      <c r="W320" s="146">
        <f>V320*K320</f>
        <v>1.514</v>
      </c>
      <c r="X320" s="146">
        <v>0.10362</v>
      </c>
      <c r="Y320" s="146">
        <f>X320*K320</f>
        <v>0.20724000000000001</v>
      </c>
      <c r="Z320" s="146">
        <v>0</v>
      </c>
      <c r="AA320" s="147">
        <f>Z320*K320</f>
        <v>0</v>
      </c>
      <c r="AR320" s="21" t="s">
        <v>92</v>
      </c>
      <c r="AT320" s="21" t="s">
        <v>167</v>
      </c>
      <c r="AU320" s="21" t="s">
        <v>86</v>
      </c>
      <c r="AY320" s="21" t="s">
        <v>166</v>
      </c>
      <c r="BE320" s="148">
        <f>IF(U320="základní",N320,0)</f>
        <v>0</v>
      </c>
      <c r="BF320" s="148">
        <f>IF(U320="snížená",N320,0)</f>
        <v>0</v>
      </c>
      <c r="BG320" s="148">
        <f>IF(U320="zákl. přenesená",N320,0)</f>
        <v>0</v>
      </c>
      <c r="BH320" s="148">
        <f>IF(U320="sníž. přenesená",N320,0)</f>
        <v>0</v>
      </c>
      <c r="BI320" s="148">
        <f>IF(U320="nulová",N320,0)</f>
        <v>0</v>
      </c>
      <c r="BJ320" s="21" t="s">
        <v>82</v>
      </c>
      <c r="BK320" s="148">
        <f>ROUND(L320*K320,2)</f>
        <v>0</v>
      </c>
      <c r="BL320" s="21" t="s">
        <v>92</v>
      </c>
      <c r="BM320" s="21" t="s">
        <v>531</v>
      </c>
    </row>
    <row r="321" spans="2:65" s="1" customFormat="1" ht="25.5" customHeight="1">
      <c r="B321" s="139"/>
      <c r="C321" s="176" t="s">
        <v>523</v>
      </c>
      <c r="D321" s="176" t="s">
        <v>388</v>
      </c>
      <c r="E321" s="177" t="s">
        <v>539</v>
      </c>
      <c r="F321" s="266" t="s">
        <v>540</v>
      </c>
      <c r="G321" s="266"/>
      <c r="H321" s="266"/>
      <c r="I321" s="266"/>
      <c r="J321" s="178" t="s">
        <v>270</v>
      </c>
      <c r="K321" s="179">
        <v>2</v>
      </c>
      <c r="L321" s="267">
        <v>0</v>
      </c>
      <c r="M321" s="267"/>
      <c r="N321" s="267">
        <f>ROUND(L321*K321,2)</f>
        <v>0</v>
      </c>
      <c r="O321" s="232"/>
      <c r="P321" s="232"/>
      <c r="Q321" s="232"/>
      <c r="R321" s="144"/>
      <c r="T321" s="145" t="s">
        <v>5</v>
      </c>
      <c r="U321" s="43" t="s">
        <v>40</v>
      </c>
      <c r="V321" s="146">
        <v>0</v>
      </c>
      <c r="W321" s="146">
        <f>V321*K321</f>
        <v>0</v>
      </c>
      <c r="X321" s="146">
        <v>0.14599999999999999</v>
      </c>
      <c r="Y321" s="146">
        <f>X321*K321</f>
        <v>0.29199999999999998</v>
      </c>
      <c r="Z321" s="146">
        <v>0</v>
      </c>
      <c r="AA321" s="147">
        <f>Z321*K321</f>
        <v>0</v>
      </c>
      <c r="AR321" s="21" t="s">
        <v>104</v>
      </c>
      <c r="AT321" s="21" t="s">
        <v>388</v>
      </c>
      <c r="AU321" s="21" t="s">
        <v>86</v>
      </c>
      <c r="AY321" s="21" t="s">
        <v>166</v>
      </c>
      <c r="BE321" s="148">
        <f>IF(U321="základní",N321,0)</f>
        <v>0</v>
      </c>
      <c r="BF321" s="148">
        <f>IF(U321="snížená",N321,0)</f>
        <v>0</v>
      </c>
      <c r="BG321" s="148">
        <f>IF(U321="zákl. přenesená",N321,0)</f>
        <v>0</v>
      </c>
      <c r="BH321" s="148">
        <f>IF(U321="sníž. přenesená",N321,0)</f>
        <v>0</v>
      </c>
      <c r="BI321" s="148">
        <f>IF(U321="nulová",N321,0)</f>
        <v>0</v>
      </c>
      <c r="BJ321" s="21" t="s">
        <v>82</v>
      </c>
      <c r="BK321" s="148">
        <f>ROUND(L321*K321,2)</f>
        <v>0</v>
      </c>
      <c r="BL321" s="21" t="s">
        <v>92</v>
      </c>
      <c r="BM321" s="21" t="s">
        <v>541</v>
      </c>
    </row>
    <row r="322" spans="2:65" s="11" customFormat="1" ht="16.5" customHeight="1">
      <c r="B322" s="157"/>
      <c r="C322" s="158"/>
      <c r="D322" s="158"/>
      <c r="E322" s="159" t="s">
        <v>5</v>
      </c>
      <c r="F322" s="264" t="s">
        <v>1236</v>
      </c>
      <c r="G322" s="265"/>
      <c r="H322" s="265"/>
      <c r="I322" s="265"/>
      <c r="J322" s="158"/>
      <c r="K322" s="159" t="s">
        <v>5</v>
      </c>
      <c r="L322" s="158"/>
      <c r="M322" s="158"/>
      <c r="N322" s="158"/>
      <c r="O322" s="158"/>
      <c r="P322" s="158"/>
      <c r="Q322" s="158"/>
      <c r="R322" s="160"/>
      <c r="T322" s="161"/>
      <c r="U322" s="158"/>
      <c r="V322" s="158"/>
      <c r="W322" s="158"/>
      <c r="X322" s="158"/>
      <c r="Y322" s="158"/>
      <c r="Z322" s="158"/>
      <c r="AA322" s="162"/>
      <c r="AT322" s="163" t="s">
        <v>173</v>
      </c>
      <c r="AU322" s="163" t="s">
        <v>86</v>
      </c>
      <c r="AV322" s="11" t="s">
        <v>82</v>
      </c>
      <c r="AW322" s="11" t="s">
        <v>32</v>
      </c>
      <c r="AX322" s="11" t="s">
        <v>75</v>
      </c>
      <c r="AY322" s="163" t="s">
        <v>166</v>
      </c>
    </row>
    <row r="323" spans="2:65" s="10" customFormat="1" ht="16.5" customHeight="1">
      <c r="B323" s="149"/>
      <c r="C323" s="150"/>
      <c r="D323" s="150"/>
      <c r="E323" s="151" t="s">
        <v>5</v>
      </c>
      <c r="F323" s="262" t="s">
        <v>1237</v>
      </c>
      <c r="G323" s="263"/>
      <c r="H323" s="263"/>
      <c r="I323" s="263"/>
      <c r="J323" s="150"/>
      <c r="K323" s="152">
        <v>2</v>
      </c>
      <c r="L323" s="150"/>
      <c r="M323" s="150"/>
      <c r="N323" s="150"/>
      <c r="O323" s="150"/>
      <c r="P323" s="150"/>
      <c r="Q323" s="150"/>
      <c r="R323" s="153"/>
      <c r="T323" s="154"/>
      <c r="U323" s="150"/>
      <c r="V323" s="150"/>
      <c r="W323" s="150"/>
      <c r="X323" s="150"/>
      <c r="Y323" s="150"/>
      <c r="Z323" s="150"/>
      <c r="AA323" s="155"/>
      <c r="AT323" s="156" t="s">
        <v>173</v>
      </c>
      <c r="AU323" s="156" t="s">
        <v>86</v>
      </c>
      <c r="AV323" s="10" t="s">
        <v>86</v>
      </c>
      <c r="AW323" s="10" t="s">
        <v>32</v>
      </c>
      <c r="AX323" s="10" t="s">
        <v>82</v>
      </c>
      <c r="AY323" s="156" t="s">
        <v>166</v>
      </c>
    </row>
    <row r="324" spans="2:65" s="1" customFormat="1" ht="25.5" customHeight="1">
      <c r="B324" s="139"/>
      <c r="C324" s="140" t="s">
        <v>528</v>
      </c>
      <c r="D324" s="140" t="s">
        <v>167</v>
      </c>
      <c r="E324" s="141" t="s">
        <v>544</v>
      </c>
      <c r="F324" s="231" t="s">
        <v>545</v>
      </c>
      <c r="G324" s="231"/>
      <c r="H324" s="231"/>
      <c r="I324" s="231"/>
      <c r="J324" s="142" t="s">
        <v>309</v>
      </c>
      <c r="K324" s="143">
        <v>37</v>
      </c>
      <c r="L324" s="232">
        <v>0</v>
      </c>
      <c r="M324" s="232"/>
      <c r="N324" s="232">
        <f>ROUND(L324*K324,2)</f>
        <v>0</v>
      </c>
      <c r="O324" s="232"/>
      <c r="P324" s="232"/>
      <c r="Q324" s="232"/>
      <c r="R324" s="144"/>
      <c r="T324" s="145" t="s">
        <v>5</v>
      </c>
      <c r="U324" s="43" t="s">
        <v>40</v>
      </c>
      <c r="V324" s="146">
        <v>4.5999999999999999E-2</v>
      </c>
      <c r="W324" s="146">
        <f>V324*K324</f>
        <v>1.702</v>
      </c>
      <c r="X324" s="146">
        <v>3.5999999999999999E-3</v>
      </c>
      <c r="Y324" s="146">
        <f>X324*K324</f>
        <v>0.13319999999999999</v>
      </c>
      <c r="Z324" s="146">
        <v>0</v>
      </c>
      <c r="AA324" s="147">
        <f>Z324*K324</f>
        <v>0</v>
      </c>
      <c r="AR324" s="21" t="s">
        <v>92</v>
      </c>
      <c r="AT324" s="21" t="s">
        <v>167</v>
      </c>
      <c r="AU324" s="21" t="s">
        <v>86</v>
      </c>
      <c r="AY324" s="21" t="s">
        <v>166</v>
      </c>
      <c r="BE324" s="148">
        <f>IF(U324="základní",N324,0)</f>
        <v>0</v>
      </c>
      <c r="BF324" s="148">
        <f>IF(U324="snížená",N324,0)</f>
        <v>0</v>
      </c>
      <c r="BG324" s="148">
        <f>IF(U324="zákl. přenesená",N324,0)</f>
        <v>0</v>
      </c>
      <c r="BH324" s="148">
        <f>IF(U324="sníž. přenesená",N324,0)</f>
        <v>0</v>
      </c>
      <c r="BI324" s="148">
        <f>IF(U324="nulová",N324,0)</f>
        <v>0</v>
      </c>
      <c r="BJ324" s="21" t="s">
        <v>82</v>
      </c>
      <c r="BK324" s="148">
        <f>ROUND(L324*K324,2)</f>
        <v>0</v>
      </c>
      <c r="BL324" s="21" t="s">
        <v>92</v>
      </c>
      <c r="BM324" s="21" t="s">
        <v>546</v>
      </c>
    </row>
    <row r="325" spans="2:65" s="11" customFormat="1" ht="16.5" customHeight="1">
      <c r="B325" s="157"/>
      <c r="C325" s="158"/>
      <c r="D325" s="158"/>
      <c r="E325" s="159" t="s">
        <v>5</v>
      </c>
      <c r="F325" s="264" t="s">
        <v>275</v>
      </c>
      <c r="G325" s="265"/>
      <c r="H325" s="265"/>
      <c r="I325" s="265"/>
      <c r="J325" s="158"/>
      <c r="K325" s="159" t="s">
        <v>5</v>
      </c>
      <c r="L325" s="158"/>
      <c r="M325" s="158"/>
      <c r="N325" s="158"/>
      <c r="O325" s="158"/>
      <c r="P325" s="158"/>
      <c r="Q325" s="158"/>
      <c r="R325" s="160"/>
      <c r="T325" s="161"/>
      <c r="U325" s="158"/>
      <c r="V325" s="158"/>
      <c r="W325" s="158"/>
      <c r="X325" s="158"/>
      <c r="Y325" s="158"/>
      <c r="Z325" s="158"/>
      <c r="AA325" s="162"/>
      <c r="AT325" s="163" t="s">
        <v>173</v>
      </c>
      <c r="AU325" s="163" t="s">
        <v>86</v>
      </c>
      <c r="AV325" s="11" t="s">
        <v>82</v>
      </c>
      <c r="AW325" s="11" t="s">
        <v>32</v>
      </c>
      <c r="AX325" s="11" t="s">
        <v>75</v>
      </c>
      <c r="AY325" s="163" t="s">
        <v>166</v>
      </c>
    </row>
    <row r="326" spans="2:65" s="11" customFormat="1" ht="16.5" customHeight="1">
      <c r="B326" s="157"/>
      <c r="C326" s="158"/>
      <c r="D326" s="158"/>
      <c r="E326" s="159" t="s">
        <v>5</v>
      </c>
      <c r="F326" s="229" t="s">
        <v>276</v>
      </c>
      <c r="G326" s="230"/>
      <c r="H326" s="230"/>
      <c r="I326" s="230"/>
      <c r="J326" s="158"/>
      <c r="K326" s="159" t="s">
        <v>5</v>
      </c>
      <c r="L326" s="158"/>
      <c r="M326" s="158"/>
      <c r="N326" s="158"/>
      <c r="O326" s="158"/>
      <c r="P326" s="158"/>
      <c r="Q326" s="158"/>
      <c r="R326" s="160"/>
      <c r="T326" s="161"/>
      <c r="U326" s="158"/>
      <c r="V326" s="158"/>
      <c r="W326" s="158"/>
      <c r="X326" s="158"/>
      <c r="Y326" s="158"/>
      <c r="Z326" s="158"/>
      <c r="AA326" s="162"/>
      <c r="AT326" s="163" t="s">
        <v>173</v>
      </c>
      <c r="AU326" s="163" t="s">
        <v>86</v>
      </c>
      <c r="AV326" s="11" t="s">
        <v>82</v>
      </c>
      <c r="AW326" s="11" t="s">
        <v>32</v>
      </c>
      <c r="AX326" s="11" t="s">
        <v>75</v>
      </c>
      <c r="AY326" s="163" t="s">
        <v>166</v>
      </c>
    </row>
    <row r="327" spans="2:65" s="11" customFormat="1" ht="16.5" customHeight="1">
      <c r="B327" s="157"/>
      <c r="C327" s="158"/>
      <c r="D327" s="158"/>
      <c r="E327" s="159" t="s">
        <v>5</v>
      </c>
      <c r="F327" s="229" t="s">
        <v>277</v>
      </c>
      <c r="G327" s="230"/>
      <c r="H327" s="230"/>
      <c r="I327" s="230"/>
      <c r="J327" s="158"/>
      <c r="K327" s="159" t="s">
        <v>5</v>
      </c>
      <c r="L327" s="158"/>
      <c r="M327" s="158"/>
      <c r="N327" s="158"/>
      <c r="O327" s="158"/>
      <c r="P327" s="158"/>
      <c r="Q327" s="158"/>
      <c r="R327" s="160"/>
      <c r="T327" s="161"/>
      <c r="U327" s="158"/>
      <c r="V327" s="158"/>
      <c r="W327" s="158"/>
      <c r="X327" s="158"/>
      <c r="Y327" s="158"/>
      <c r="Z327" s="158"/>
      <c r="AA327" s="162"/>
      <c r="AT327" s="163" t="s">
        <v>173</v>
      </c>
      <c r="AU327" s="163" t="s">
        <v>86</v>
      </c>
      <c r="AV327" s="11" t="s">
        <v>82</v>
      </c>
      <c r="AW327" s="11" t="s">
        <v>32</v>
      </c>
      <c r="AX327" s="11" t="s">
        <v>75</v>
      </c>
      <c r="AY327" s="163" t="s">
        <v>166</v>
      </c>
    </row>
    <row r="328" spans="2:65" s="10" customFormat="1" ht="16.5" customHeight="1">
      <c r="B328" s="149"/>
      <c r="C328" s="150"/>
      <c r="D328" s="150"/>
      <c r="E328" s="151" t="s">
        <v>5</v>
      </c>
      <c r="F328" s="262" t="s">
        <v>1238</v>
      </c>
      <c r="G328" s="263"/>
      <c r="H328" s="263"/>
      <c r="I328" s="263"/>
      <c r="J328" s="150"/>
      <c r="K328" s="152">
        <v>37</v>
      </c>
      <c r="L328" s="150"/>
      <c r="M328" s="150"/>
      <c r="N328" s="150"/>
      <c r="O328" s="150"/>
      <c r="P328" s="150"/>
      <c r="Q328" s="150"/>
      <c r="R328" s="153"/>
      <c r="T328" s="154"/>
      <c r="U328" s="150"/>
      <c r="V328" s="150"/>
      <c r="W328" s="150"/>
      <c r="X328" s="150"/>
      <c r="Y328" s="150"/>
      <c r="Z328" s="150"/>
      <c r="AA328" s="155"/>
      <c r="AT328" s="156" t="s">
        <v>173</v>
      </c>
      <c r="AU328" s="156" t="s">
        <v>86</v>
      </c>
      <c r="AV328" s="10" t="s">
        <v>86</v>
      </c>
      <c r="AW328" s="10" t="s">
        <v>32</v>
      </c>
      <c r="AX328" s="10" t="s">
        <v>82</v>
      </c>
      <c r="AY328" s="156" t="s">
        <v>166</v>
      </c>
    </row>
    <row r="329" spans="2:65" s="9" customFormat="1" ht="29.85" customHeight="1">
      <c r="B329" s="129"/>
      <c r="C329" s="130"/>
      <c r="D329" s="164" t="s">
        <v>264</v>
      </c>
      <c r="E329" s="164"/>
      <c r="F329" s="164"/>
      <c r="G329" s="164"/>
      <c r="H329" s="164"/>
      <c r="I329" s="164"/>
      <c r="J329" s="164"/>
      <c r="K329" s="164"/>
      <c r="L329" s="164"/>
      <c r="M329" s="164"/>
      <c r="N329" s="237">
        <f>BK329</f>
        <v>0</v>
      </c>
      <c r="O329" s="238"/>
      <c r="P329" s="238"/>
      <c r="Q329" s="238"/>
      <c r="R329" s="132"/>
      <c r="T329" s="133"/>
      <c r="U329" s="130"/>
      <c r="V329" s="130"/>
      <c r="W329" s="134">
        <f>SUM(W330:W374)</f>
        <v>61.094000000000001</v>
      </c>
      <c r="X329" s="130"/>
      <c r="Y329" s="134">
        <f>SUM(Y330:Y374)</f>
        <v>7.7807100000000009</v>
      </c>
      <c r="Z329" s="130"/>
      <c r="AA329" s="135">
        <f>SUM(AA330:AA374)</f>
        <v>0</v>
      </c>
      <c r="AR329" s="136" t="s">
        <v>82</v>
      </c>
      <c r="AT329" s="137" t="s">
        <v>74</v>
      </c>
      <c r="AU329" s="137" t="s">
        <v>82</v>
      </c>
      <c r="AY329" s="136" t="s">
        <v>166</v>
      </c>
      <c r="BK329" s="138">
        <f>SUM(BK330:BK374)</f>
        <v>0</v>
      </c>
    </row>
    <row r="330" spans="2:65" s="1" customFormat="1" ht="38.25" customHeight="1">
      <c r="B330" s="139"/>
      <c r="C330" s="140" t="s">
        <v>532</v>
      </c>
      <c r="D330" s="140" t="s">
        <v>167</v>
      </c>
      <c r="E330" s="141" t="s">
        <v>549</v>
      </c>
      <c r="F330" s="231" t="s">
        <v>550</v>
      </c>
      <c r="G330" s="231"/>
      <c r="H330" s="231"/>
      <c r="I330" s="231"/>
      <c r="J330" s="142" t="s">
        <v>309</v>
      </c>
      <c r="K330" s="143">
        <v>21</v>
      </c>
      <c r="L330" s="232">
        <v>0</v>
      </c>
      <c r="M330" s="232"/>
      <c r="N330" s="232">
        <f>ROUND(L330*K330,2)</f>
        <v>0</v>
      </c>
      <c r="O330" s="232"/>
      <c r="P330" s="232"/>
      <c r="Q330" s="232"/>
      <c r="R330" s="144"/>
      <c r="T330" s="145" t="s">
        <v>5</v>
      </c>
      <c r="U330" s="43" t="s">
        <v>40</v>
      </c>
      <c r="V330" s="146">
        <v>0.29199999999999998</v>
      </c>
      <c r="W330" s="146">
        <f>V330*K330</f>
        <v>6.1319999999999997</v>
      </c>
      <c r="X330" s="146">
        <v>1.0000000000000001E-5</v>
      </c>
      <c r="Y330" s="146">
        <f>X330*K330</f>
        <v>2.1000000000000001E-4</v>
      </c>
      <c r="Z330" s="146">
        <v>0</v>
      </c>
      <c r="AA330" s="147">
        <f>Z330*K330</f>
        <v>0</v>
      </c>
      <c r="AR330" s="21" t="s">
        <v>92</v>
      </c>
      <c r="AT330" s="21" t="s">
        <v>167</v>
      </c>
      <c r="AU330" s="21" t="s">
        <v>86</v>
      </c>
      <c r="AY330" s="21" t="s">
        <v>166</v>
      </c>
      <c r="BE330" s="148">
        <f>IF(U330="základní",N330,0)</f>
        <v>0</v>
      </c>
      <c r="BF330" s="148">
        <f>IF(U330="snížená",N330,0)</f>
        <v>0</v>
      </c>
      <c r="BG330" s="148">
        <f>IF(U330="zákl. přenesená",N330,0)</f>
        <v>0</v>
      </c>
      <c r="BH330" s="148">
        <f>IF(U330="sníž. přenesená",N330,0)</f>
        <v>0</v>
      </c>
      <c r="BI330" s="148">
        <f>IF(U330="nulová",N330,0)</f>
        <v>0</v>
      </c>
      <c r="BJ330" s="21" t="s">
        <v>82</v>
      </c>
      <c r="BK330" s="148">
        <f>ROUND(L330*K330,2)</f>
        <v>0</v>
      </c>
      <c r="BL330" s="21" t="s">
        <v>92</v>
      </c>
      <c r="BM330" s="21" t="s">
        <v>551</v>
      </c>
    </row>
    <row r="331" spans="2:65" s="1" customFormat="1" ht="16.5" customHeight="1">
      <c r="B331" s="139"/>
      <c r="C331" s="176" t="s">
        <v>538</v>
      </c>
      <c r="D331" s="176" t="s">
        <v>388</v>
      </c>
      <c r="E331" s="177" t="s">
        <v>553</v>
      </c>
      <c r="F331" s="266" t="s">
        <v>554</v>
      </c>
      <c r="G331" s="266"/>
      <c r="H331" s="266"/>
      <c r="I331" s="266"/>
      <c r="J331" s="178" t="s">
        <v>309</v>
      </c>
      <c r="K331" s="179">
        <v>21</v>
      </c>
      <c r="L331" s="267">
        <v>0</v>
      </c>
      <c r="M331" s="267"/>
      <c r="N331" s="267">
        <f>ROUND(L331*K331,2)</f>
        <v>0</v>
      </c>
      <c r="O331" s="232"/>
      <c r="P331" s="232"/>
      <c r="Q331" s="232"/>
      <c r="R331" s="144"/>
      <c r="T331" s="145" t="s">
        <v>5</v>
      </c>
      <c r="U331" s="43" t="s">
        <v>40</v>
      </c>
      <c r="V331" s="146">
        <v>0</v>
      </c>
      <c r="W331" s="146">
        <f>V331*K331</f>
        <v>0</v>
      </c>
      <c r="X331" s="146">
        <v>2.8999999999999998E-3</v>
      </c>
      <c r="Y331" s="146">
        <f>X331*K331</f>
        <v>6.0899999999999996E-2</v>
      </c>
      <c r="Z331" s="146">
        <v>0</v>
      </c>
      <c r="AA331" s="147">
        <f>Z331*K331</f>
        <v>0</v>
      </c>
      <c r="AR331" s="21" t="s">
        <v>104</v>
      </c>
      <c r="AT331" s="21" t="s">
        <v>388</v>
      </c>
      <c r="AU331" s="21" t="s">
        <v>86</v>
      </c>
      <c r="AY331" s="21" t="s">
        <v>166</v>
      </c>
      <c r="BE331" s="148">
        <f>IF(U331="základní",N331,0)</f>
        <v>0</v>
      </c>
      <c r="BF331" s="148">
        <f>IF(U331="snížená",N331,0)</f>
        <v>0</v>
      </c>
      <c r="BG331" s="148">
        <f>IF(U331="zákl. přenesená",N331,0)</f>
        <v>0</v>
      </c>
      <c r="BH331" s="148">
        <f>IF(U331="sníž. přenesená",N331,0)</f>
        <v>0</v>
      </c>
      <c r="BI331" s="148">
        <f>IF(U331="nulová",N331,0)</f>
        <v>0</v>
      </c>
      <c r="BJ331" s="21" t="s">
        <v>82</v>
      </c>
      <c r="BK331" s="148">
        <f>ROUND(L331*K331,2)</f>
        <v>0</v>
      </c>
      <c r="BL331" s="21" t="s">
        <v>92</v>
      </c>
      <c r="BM331" s="21" t="s">
        <v>555</v>
      </c>
    </row>
    <row r="332" spans="2:65" s="11" customFormat="1" ht="16.5" customHeight="1">
      <c r="B332" s="157"/>
      <c r="C332" s="158"/>
      <c r="D332" s="158"/>
      <c r="E332" s="159" t="s">
        <v>5</v>
      </c>
      <c r="F332" s="264" t="s">
        <v>275</v>
      </c>
      <c r="G332" s="265"/>
      <c r="H332" s="265"/>
      <c r="I332" s="265"/>
      <c r="J332" s="158"/>
      <c r="K332" s="159" t="s">
        <v>5</v>
      </c>
      <c r="L332" s="158"/>
      <c r="M332" s="158"/>
      <c r="N332" s="158"/>
      <c r="O332" s="158"/>
      <c r="P332" s="158"/>
      <c r="Q332" s="158"/>
      <c r="R332" s="160"/>
      <c r="T332" s="161"/>
      <c r="U332" s="158"/>
      <c r="V332" s="158"/>
      <c r="W332" s="158"/>
      <c r="X332" s="158"/>
      <c r="Y332" s="158"/>
      <c r="Z332" s="158"/>
      <c r="AA332" s="162"/>
      <c r="AT332" s="163" t="s">
        <v>173</v>
      </c>
      <c r="AU332" s="163" t="s">
        <v>86</v>
      </c>
      <c r="AV332" s="11" t="s">
        <v>82</v>
      </c>
      <c r="AW332" s="11" t="s">
        <v>32</v>
      </c>
      <c r="AX332" s="11" t="s">
        <v>75</v>
      </c>
      <c r="AY332" s="163" t="s">
        <v>166</v>
      </c>
    </row>
    <row r="333" spans="2:65" s="11" customFormat="1" ht="16.5" customHeight="1">
      <c r="B333" s="157"/>
      <c r="C333" s="158"/>
      <c r="D333" s="158"/>
      <c r="E333" s="159" t="s">
        <v>5</v>
      </c>
      <c r="F333" s="229" t="s">
        <v>276</v>
      </c>
      <c r="G333" s="230"/>
      <c r="H333" s="230"/>
      <c r="I333" s="230"/>
      <c r="J333" s="158"/>
      <c r="K333" s="159" t="s">
        <v>5</v>
      </c>
      <c r="L333" s="158"/>
      <c r="M333" s="158"/>
      <c r="N333" s="158"/>
      <c r="O333" s="158"/>
      <c r="P333" s="158"/>
      <c r="Q333" s="158"/>
      <c r="R333" s="160"/>
      <c r="T333" s="161"/>
      <c r="U333" s="158"/>
      <c r="V333" s="158"/>
      <c r="W333" s="158"/>
      <c r="X333" s="158"/>
      <c r="Y333" s="158"/>
      <c r="Z333" s="158"/>
      <c r="AA333" s="162"/>
      <c r="AT333" s="163" t="s">
        <v>173</v>
      </c>
      <c r="AU333" s="163" t="s">
        <v>86</v>
      </c>
      <c r="AV333" s="11" t="s">
        <v>82</v>
      </c>
      <c r="AW333" s="11" t="s">
        <v>32</v>
      </c>
      <c r="AX333" s="11" t="s">
        <v>75</v>
      </c>
      <c r="AY333" s="163" t="s">
        <v>166</v>
      </c>
    </row>
    <row r="334" spans="2:65" s="11" customFormat="1" ht="16.5" customHeight="1">
      <c r="B334" s="157"/>
      <c r="C334" s="158"/>
      <c r="D334" s="158"/>
      <c r="E334" s="159" t="s">
        <v>5</v>
      </c>
      <c r="F334" s="229" t="s">
        <v>277</v>
      </c>
      <c r="G334" s="230"/>
      <c r="H334" s="230"/>
      <c r="I334" s="230"/>
      <c r="J334" s="158"/>
      <c r="K334" s="159" t="s">
        <v>5</v>
      </c>
      <c r="L334" s="158"/>
      <c r="M334" s="158"/>
      <c r="N334" s="158"/>
      <c r="O334" s="158"/>
      <c r="P334" s="158"/>
      <c r="Q334" s="158"/>
      <c r="R334" s="160"/>
      <c r="T334" s="161"/>
      <c r="U334" s="158"/>
      <c r="V334" s="158"/>
      <c r="W334" s="158"/>
      <c r="X334" s="158"/>
      <c r="Y334" s="158"/>
      <c r="Z334" s="158"/>
      <c r="AA334" s="162"/>
      <c r="AT334" s="163" t="s">
        <v>173</v>
      </c>
      <c r="AU334" s="163" t="s">
        <v>86</v>
      </c>
      <c r="AV334" s="11" t="s">
        <v>82</v>
      </c>
      <c r="AW334" s="11" t="s">
        <v>32</v>
      </c>
      <c r="AX334" s="11" t="s">
        <v>75</v>
      </c>
      <c r="AY334" s="163" t="s">
        <v>166</v>
      </c>
    </row>
    <row r="335" spans="2:65" s="10" customFormat="1" ht="16.5" customHeight="1">
      <c r="B335" s="149"/>
      <c r="C335" s="150"/>
      <c r="D335" s="150"/>
      <c r="E335" s="151" t="s">
        <v>5</v>
      </c>
      <c r="F335" s="262" t="s">
        <v>1239</v>
      </c>
      <c r="G335" s="263"/>
      <c r="H335" s="263"/>
      <c r="I335" s="263"/>
      <c r="J335" s="150"/>
      <c r="K335" s="152">
        <v>21</v>
      </c>
      <c r="L335" s="150"/>
      <c r="M335" s="150"/>
      <c r="N335" s="150"/>
      <c r="O335" s="150"/>
      <c r="P335" s="150"/>
      <c r="Q335" s="150"/>
      <c r="R335" s="153"/>
      <c r="T335" s="154"/>
      <c r="U335" s="150"/>
      <c r="V335" s="150"/>
      <c r="W335" s="150"/>
      <c r="X335" s="150"/>
      <c r="Y335" s="150"/>
      <c r="Z335" s="150"/>
      <c r="AA335" s="155"/>
      <c r="AT335" s="156" t="s">
        <v>173</v>
      </c>
      <c r="AU335" s="156" t="s">
        <v>86</v>
      </c>
      <c r="AV335" s="10" t="s">
        <v>86</v>
      </c>
      <c r="AW335" s="10" t="s">
        <v>32</v>
      </c>
      <c r="AX335" s="10" t="s">
        <v>82</v>
      </c>
      <c r="AY335" s="156" t="s">
        <v>166</v>
      </c>
    </row>
    <row r="336" spans="2:65" s="1" customFormat="1" ht="16.5" customHeight="1">
      <c r="B336" s="139"/>
      <c r="C336" s="140" t="s">
        <v>543</v>
      </c>
      <c r="D336" s="140" t="s">
        <v>167</v>
      </c>
      <c r="E336" s="141" t="s">
        <v>558</v>
      </c>
      <c r="F336" s="231" t="s">
        <v>559</v>
      </c>
      <c r="G336" s="231"/>
      <c r="H336" s="231"/>
      <c r="I336" s="231"/>
      <c r="J336" s="142" t="s">
        <v>560</v>
      </c>
      <c r="K336" s="143">
        <v>4</v>
      </c>
      <c r="L336" s="232">
        <v>0</v>
      </c>
      <c r="M336" s="232"/>
      <c r="N336" s="232">
        <f>ROUND(L336*K336,2)</f>
        <v>0</v>
      </c>
      <c r="O336" s="232"/>
      <c r="P336" s="232"/>
      <c r="Q336" s="232"/>
      <c r="R336" s="144"/>
      <c r="T336" s="145" t="s">
        <v>5</v>
      </c>
      <c r="U336" s="43" t="s">
        <v>40</v>
      </c>
      <c r="V336" s="146">
        <v>4.1980000000000004</v>
      </c>
      <c r="W336" s="146">
        <f>V336*K336</f>
        <v>16.792000000000002</v>
      </c>
      <c r="X336" s="146">
        <v>0.34089999999999998</v>
      </c>
      <c r="Y336" s="146">
        <f>X336*K336</f>
        <v>1.3635999999999999</v>
      </c>
      <c r="Z336" s="146">
        <v>0</v>
      </c>
      <c r="AA336" s="147">
        <f>Z336*K336</f>
        <v>0</v>
      </c>
      <c r="AR336" s="21" t="s">
        <v>92</v>
      </c>
      <c r="AT336" s="21" t="s">
        <v>167</v>
      </c>
      <c r="AU336" s="21" t="s">
        <v>86</v>
      </c>
      <c r="AY336" s="21" t="s">
        <v>166</v>
      </c>
      <c r="BE336" s="148">
        <f>IF(U336="základní",N336,0)</f>
        <v>0</v>
      </c>
      <c r="BF336" s="148">
        <f>IF(U336="snížená",N336,0)</f>
        <v>0</v>
      </c>
      <c r="BG336" s="148">
        <f>IF(U336="zákl. přenesená",N336,0)</f>
        <v>0</v>
      </c>
      <c r="BH336" s="148">
        <f>IF(U336="sníž. přenesená",N336,0)</f>
        <v>0</v>
      </c>
      <c r="BI336" s="148">
        <f>IF(U336="nulová",N336,0)</f>
        <v>0</v>
      </c>
      <c r="BJ336" s="21" t="s">
        <v>82</v>
      </c>
      <c r="BK336" s="148">
        <f>ROUND(L336*K336,2)</f>
        <v>0</v>
      </c>
      <c r="BL336" s="21" t="s">
        <v>92</v>
      </c>
      <c r="BM336" s="21" t="s">
        <v>561</v>
      </c>
    </row>
    <row r="337" spans="2:65" s="1" customFormat="1" ht="25.5" customHeight="1">
      <c r="B337" s="139"/>
      <c r="C337" s="176" t="s">
        <v>548</v>
      </c>
      <c r="D337" s="176" t="s">
        <v>388</v>
      </c>
      <c r="E337" s="177" t="s">
        <v>563</v>
      </c>
      <c r="F337" s="266" t="s">
        <v>564</v>
      </c>
      <c r="G337" s="266"/>
      <c r="H337" s="266"/>
      <c r="I337" s="266"/>
      <c r="J337" s="178" t="s">
        <v>560</v>
      </c>
      <c r="K337" s="179">
        <v>2</v>
      </c>
      <c r="L337" s="267">
        <v>0</v>
      </c>
      <c r="M337" s="267"/>
      <c r="N337" s="267">
        <f>ROUND(L337*K337,2)</f>
        <v>0</v>
      </c>
      <c r="O337" s="232"/>
      <c r="P337" s="232"/>
      <c r="Q337" s="232"/>
      <c r="R337" s="144"/>
      <c r="T337" s="145" t="s">
        <v>5</v>
      </c>
      <c r="U337" s="43" t="s">
        <v>40</v>
      </c>
      <c r="V337" s="146">
        <v>0</v>
      </c>
      <c r="W337" s="146">
        <f>V337*K337</f>
        <v>0</v>
      </c>
      <c r="X337" s="146">
        <v>5.7000000000000002E-2</v>
      </c>
      <c r="Y337" s="146">
        <f>X337*K337</f>
        <v>0.114</v>
      </c>
      <c r="Z337" s="146">
        <v>0</v>
      </c>
      <c r="AA337" s="147">
        <f>Z337*K337</f>
        <v>0</v>
      </c>
      <c r="AR337" s="21" t="s">
        <v>104</v>
      </c>
      <c r="AT337" s="21" t="s">
        <v>388</v>
      </c>
      <c r="AU337" s="21" t="s">
        <v>86</v>
      </c>
      <c r="AY337" s="21" t="s">
        <v>166</v>
      </c>
      <c r="BE337" s="148">
        <f>IF(U337="základní",N337,0)</f>
        <v>0</v>
      </c>
      <c r="BF337" s="148">
        <f>IF(U337="snížená",N337,0)</f>
        <v>0</v>
      </c>
      <c r="BG337" s="148">
        <f>IF(U337="zákl. přenesená",N337,0)</f>
        <v>0</v>
      </c>
      <c r="BH337" s="148">
        <f>IF(U337="sníž. přenesená",N337,0)</f>
        <v>0</v>
      </c>
      <c r="BI337" s="148">
        <f>IF(U337="nulová",N337,0)</f>
        <v>0</v>
      </c>
      <c r="BJ337" s="21" t="s">
        <v>82</v>
      </c>
      <c r="BK337" s="148">
        <f>ROUND(L337*K337,2)</f>
        <v>0</v>
      </c>
      <c r="BL337" s="21" t="s">
        <v>92</v>
      </c>
      <c r="BM337" s="21" t="s">
        <v>565</v>
      </c>
    </row>
    <row r="338" spans="2:65" s="11" customFormat="1" ht="16.5" customHeight="1">
      <c r="B338" s="157"/>
      <c r="C338" s="158"/>
      <c r="D338" s="158"/>
      <c r="E338" s="159" t="s">
        <v>5</v>
      </c>
      <c r="F338" s="264" t="s">
        <v>566</v>
      </c>
      <c r="G338" s="265"/>
      <c r="H338" s="265"/>
      <c r="I338" s="265"/>
      <c r="J338" s="158"/>
      <c r="K338" s="159" t="s">
        <v>5</v>
      </c>
      <c r="L338" s="158"/>
      <c r="M338" s="158"/>
      <c r="N338" s="158"/>
      <c r="O338" s="158"/>
      <c r="P338" s="158"/>
      <c r="Q338" s="158"/>
      <c r="R338" s="160"/>
      <c r="T338" s="161"/>
      <c r="U338" s="158"/>
      <c r="V338" s="158"/>
      <c r="W338" s="158"/>
      <c r="X338" s="158"/>
      <c r="Y338" s="158"/>
      <c r="Z338" s="158"/>
      <c r="AA338" s="162"/>
      <c r="AT338" s="163" t="s">
        <v>173</v>
      </c>
      <c r="AU338" s="163" t="s">
        <v>86</v>
      </c>
      <c r="AV338" s="11" t="s">
        <v>82</v>
      </c>
      <c r="AW338" s="11" t="s">
        <v>32</v>
      </c>
      <c r="AX338" s="11" t="s">
        <v>75</v>
      </c>
      <c r="AY338" s="163" t="s">
        <v>166</v>
      </c>
    </row>
    <row r="339" spans="2:65" s="10" customFormat="1" ht="16.5" customHeight="1">
      <c r="B339" s="149"/>
      <c r="C339" s="150"/>
      <c r="D339" s="150"/>
      <c r="E339" s="151" t="s">
        <v>5</v>
      </c>
      <c r="F339" s="262" t="s">
        <v>86</v>
      </c>
      <c r="G339" s="263"/>
      <c r="H339" s="263"/>
      <c r="I339" s="263"/>
      <c r="J339" s="150"/>
      <c r="K339" s="152">
        <v>2</v>
      </c>
      <c r="L339" s="150"/>
      <c r="M339" s="150"/>
      <c r="N339" s="150"/>
      <c r="O339" s="150"/>
      <c r="P339" s="150"/>
      <c r="Q339" s="150"/>
      <c r="R339" s="153"/>
      <c r="T339" s="154"/>
      <c r="U339" s="150"/>
      <c r="V339" s="150"/>
      <c r="W339" s="150"/>
      <c r="X339" s="150"/>
      <c r="Y339" s="150"/>
      <c r="Z339" s="150"/>
      <c r="AA339" s="155"/>
      <c r="AT339" s="156" t="s">
        <v>173</v>
      </c>
      <c r="AU339" s="156" t="s">
        <v>86</v>
      </c>
      <c r="AV339" s="10" t="s">
        <v>86</v>
      </c>
      <c r="AW339" s="10" t="s">
        <v>32</v>
      </c>
      <c r="AX339" s="10" t="s">
        <v>82</v>
      </c>
      <c r="AY339" s="156" t="s">
        <v>166</v>
      </c>
    </row>
    <row r="340" spans="2:65" s="1" customFormat="1" ht="25.5" customHeight="1">
      <c r="B340" s="139"/>
      <c r="C340" s="176" t="s">
        <v>552</v>
      </c>
      <c r="D340" s="176" t="s">
        <v>388</v>
      </c>
      <c r="E340" s="177" t="s">
        <v>572</v>
      </c>
      <c r="F340" s="266" t="s">
        <v>573</v>
      </c>
      <c r="G340" s="266"/>
      <c r="H340" s="266"/>
      <c r="I340" s="266"/>
      <c r="J340" s="178" t="s">
        <v>560</v>
      </c>
      <c r="K340" s="179">
        <v>4</v>
      </c>
      <c r="L340" s="267">
        <v>0</v>
      </c>
      <c r="M340" s="267"/>
      <c r="N340" s="267">
        <f>ROUND(L340*K340,2)</f>
        <v>0</v>
      </c>
      <c r="O340" s="232"/>
      <c r="P340" s="232"/>
      <c r="Q340" s="232"/>
      <c r="R340" s="144"/>
      <c r="T340" s="145" t="s">
        <v>5</v>
      </c>
      <c r="U340" s="43" t="s">
        <v>40</v>
      </c>
      <c r="V340" s="146">
        <v>0</v>
      </c>
      <c r="W340" s="146">
        <f>V340*K340</f>
        <v>0</v>
      </c>
      <c r="X340" s="146">
        <v>7.1999999999999995E-2</v>
      </c>
      <c r="Y340" s="146">
        <f>X340*K340</f>
        <v>0.28799999999999998</v>
      </c>
      <c r="Z340" s="146">
        <v>0</v>
      </c>
      <c r="AA340" s="147">
        <f>Z340*K340</f>
        <v>0</v>
      </c>
      <c r="AR340" s="21" t="s">
        <v>104</v>
      </c>
      <c r="AT340" s="21" t="s">
        <v>388</v>
      </c>
      <c r="AU340" s="21" t="s">
        <v>86</v>
      </c>
      <c r="AY340" s="21" t="s">
        <v>166</v>
      </c>
      <c r="BE340" s="148">
        <f>IF(U340="základní",N340,0)</f>
        <v>0</v>
      </c>
      <c r="BF340" s="148">
        <f>IF(U340="snížená",N340,0)</f>
        <v>0</v>
      </c>
      <c r="BG340" s="148">
        <f>IF(U340="zákl. přenesená",N340,0)</f>
        <v>0</v>
      </c>
      <c r="BH340" s="148">
        <f>IF(U340="sníž. přenesená",N340,0)</f>
        <v>0</v>
      </c>
      <c r="BI340" s="148">
        <f>IF(U340="nulová",N340,0)</f>
        <v>0</v>
      </c>
      <c r="BJ340" s="21" t="s">
        <v>82</v>
      </c>
      <c r="BK340" s="148">
        <f>ROUND(L340*K340,2)</f>
        <v>0</v>
      </c>
      <c r="BL340" s="21" t="s">
        <v>92</v>
      </c>
      <c r="BM340" s="21" t="s">
        <v>574</v>
      </c>
    </row>
    <row r="341" spans="2:65" s="11" customFormat="1" ht="16.5" customHeight="1">
      <c r="B341" s="157"/>
      <c r="C341" s="158"/>
      <c r="D341" s="158"/>
      <c r="E341" s="159" t="s">
        <v>5</v>
      </c>
      <c r="F341" s="264" t="s">
        <v>566</v>
      </c>
      <c r="G341" s="265"/>
      <c r="H341" s="265"/>
      <c r="I341" s="265"/>
      <c r="J341" s="158"/>
      <c r="K341" s="159" t="s">
        <v>5</v>
      </c>
      <c r="L341" s="158"/>
      <c r="M341" s="158"/>
      <c r="N341" s="158"/>
      <c r="O341" s="158"/>
      <c r="P341" s="158"/>
      <c r="Q341" s="158"/>
      <c r="R341" s="160"/>
      <c r="T341" s="161"/>
      <c r="U341" s="158"/>
      <c r="V341" s="158"/>
      <c r="W341" s="158"/>
      <c r="X341" s="158"/>
      <c r="Y341" s="158"/>
      <c r="Z341" s="158"/>
      <c r="AA341" s="162"/>
      <c r="AT341" s="163" t="s">
        <v>173</v>
      </c>
      <c r="AU341" s="163" t="s">
        <v>86</v>
      </c>
      <c r="AV341" s="11" t="s">
        <v>82</v>
      </c>
      <c r="AW341" s="11" t="s">
        <v>32</v>
      </c>
      <c r="AX341" s="11" t="s">
        <v>75</v>
      </c>
      <c r="AY341" s="163" t="s">
        <v>166</v>
      </c>
    </row>
    <row r="342" spans="2:65" s="10" customFormat="1" ht="16.5" customHeight="1">
      <c r="B342" s="149"/>
      <c r="C342" s="150"/>
      <c r="D342" s="150"/>
      <c r="E342" s="151" t="s">
        <v>5</v>
      </c>
      <c r="F342" s="262" t="s">
        <v>92</v>
      </c>
      <c r="G342" s="263"/>
      <c r="H342" s="263"/>
      <c r="I342" s="263"/>
      <c r="J342" s="150"/>
      <c r="K342" s="152">
        <v>4</v>
      </c>
      <c r="L342" s="150"/>
      <c r="M342" s="150"/>
      <c r="N342" s="150"/>
      <c r="O342" s="150"/>
      <c r="P342" s="150"/>
      <c r="Q342" s="150"/>
      <c r="R342" s="153"/>
      <c r="T342" s="154"/>
      <c r="U342" s="150"/>
      <c r="V342" s="150"/>
      <c r="W342" s="150"/>
      <c r="X342" s="150"/>
      <c r="Y342" s="150"/>
      <c r="Z342" s="150"/>
      <c r="AA342" s="155"/>
      <c r="AT342" s="156" t="s">
        <v>173</v>
      </c>
      <c r="AU342" s="156" t="s">
        <v>86</v>
      </c>
      <c r="AV342" s="10" t="s">
        <v>86</v>
      </c>
      <c r="AW342" s="10" t="s">
        <v>32</v>
      </c>
      <c r="AX342" s="10" t="s">
        <v>82</v>
      </c>
      <c r="AY342" s="156" t="s">
        <v>166</v>
      </c>
    </row>
    <row r="343" spans="2:65" s="1" customFormat="1" ht="25.5" customHeight="1">
      <c r="B343" s="139"/>
      <c r="C343" s="176" t="s">
        <v>557</v>
      </c>
      <c r="D343" s="176" t="s">
        <v>388</v>
      </c>
      <c r="E343" s="177" t="s">
        <v>576</v>
      </c>
      <c r="F343" s="266" t="s">
        <v>577</v>
      </c>
      <c r="G343" s="266"/>
      <c r="H343" s="266"/>
      <c r="I343" s="266"/>
      <c r="J343" s="178" t="s">
        <v>560</v>
      </c>
      <c r="K343" s="179">
        <v>4</v>
      </c>
      <c r="L343" s="267">
        <v>0</v>
      </c>
      <c r="M343" s="267"/>
      <c r="N343" s="267">
        <f>ROUND(L343*K343,2)</f>
        <v>0</v>
      </c>
      <c r="O343" s="232"/>
      <c r="P343" s="232"/>
      <c r="Q343" s="232"/>
      <c r="R343" s="144"/>
      <c r="T343" s="145" t="s">
        <v>5</v>
      </c>
      <c r="U343" s="43" t="s">
        <v>40</v>
      </c>
      <c r="V343" s="146">
        <v>0</v>
      </c>
      <c r="W343" s="146">
        <f>V343*K343</f>
        <v>0</v>
      </c>
      <c r="X343" s="146">
        <v>0.08</v>
      </c>
      <c r="Y343" s="146">
        <f>X343*K343</f>
        <v>0.32</v>
      </c>
      <c r="Z343" s="146">
        <v>0</v>
      </c>
      <c r="AA343" s="147">
        <f>Z343*K343</f>
        <v>0</v>
      </c>
      <c r="AR343" s="21" t="s">
        <v>104</v>
      </c>
      <c r="AT343" s="21" t="s">
        <v>388</v>
      </c>
      <c r="AU343" s="21" t="s">
        <v>86</v>
      </c>
      <c r="AY343" s="21" t="s">
        <v>166</v>
      </c>
      <c r="BE343" s="148">
        <f>IF(U343="základní",N343,0)</f>
        <v>0</v>
      </c>
      <c r="BF343" s="148">
        <f>IF(U343="snížená",N343,0)</f>
        <v>0</v>
      </c>
      <c r="BG343" s="148">
        <f>IF(U343="zákl. přenesená",N343,0)</f>
        <v>0</v>
      </c>
      <c r="BH343" s="148">
        <f>IF(U343="sníž. přenesená",N343,0)</f>
        <v>0</v>
      </c>
      <c r="BI343" s="148">
        <f>IF(U343="nulová",N343,0)</f>
        <v>0</v>
      </c>
      <c r="BJ343" s="21" t="s">
        <v>82</v>
      </c>
      <c r="BK343" s="148">
        <f>ROUND(L343*K343,2)</f>
        <v>0</v>
      </c>
      <c r="BL343" s="21" t="s">
        <v>92</v>
      </c>
      <c r="BM343" s="21" t="s">
        <v>578</v>
      </c>
    </row>
    <row r="344" spans="2:65" s="11" customFormat="1" ht="16.5" customHeight="1">
      <c r="B344" s="157"/>
      <c r="C344" s="158"/>
      <c r="D344" s="158"/>
      <c r="E344" s="159" t="s">
        <v>5</v>
      </c>
      <c r="F344" s="264" t="s">
        <v>566</v>
      </c>
      <c r="G344" s="265"/>
      <c r="H344" s="265"/>
      <c r="I344" s="265"/>
      <c r="J344" s="158"/>
      <c r="K344" s="159" t="s">
        <v>5</v>
      </c>
      <c r="L344" s="158"/>
      <c r="M344" s="158"/>
      <c r="N344" s="158"/>
      <c r="O344" s="158"/>
      <c r="P344" s="158"/>
      <c r="Q344" s="158"/>
      <c r="R344" s="160"/>
      <c r="T344" s="161"/>
      <c r="U344" s="158"/>
      <c r="V344" s="158"/>
      <c r="W344" s="158"/>
      <c r="X344" s="158"/>
      <c r="Y344" s="158"/>
      <c r="Z344" s="158"/>
      <c r="AA344" s="162"/>
      <c r="AT344" s="163" t="s">
        <v>173</v>
      </c>
      <c r="AU344" s="163" t="s">
        <v>86</v>
      </c>
      <c r="AV344" s="11" t="s">
        <v>82</v>
      </c>
      <c r="AW344" s="11" t="s">
        <v>32</v>
      </c>
      <c r="AX344" s="11" t="s">
        <v>75</v>
      </c>
      <c r="AY344" s="163" t="s">
        <v>166</v>
      </c>
    </row>
    <row r="345" spans="2:65" s="10" customFormat="1" ht="16.5" customHeight="1">
      <c r="B345" s="149"/>
      <c r="C345" s="150"/>
      <c r="D345" s="150"/>
      <c r="E345" s="151" t="s">
        <v>5</v>
      </c>
      <c r="F345" s="262" t="s">
        <v>92</v>
      </c>
      <c r="G345" s="263"/>
      <c r="H345" s="263"/>
      <c r="I345" s="263"/>
      <c r="J345" s="150"/>
      <c r="K345" s="152">
        <v>4</v>
      </c>
      <c r="L345" s="150"/>
      <c r="M345" s="150"/>
      <c r="N345" s="150"/>
      <c r="O345" s="150"/>
      <c r="P345" s="150"/>
      <c r="Q345" s="150"/>
      <c r="R345" s="153"/>
      <c r="T345" s="154"/>
      <c r="U345" s="150"/>
      <c r="V345" s="150"/>
      <c r="W345" s="150"/>
      <c r="X345" s="150"/>
      <c r="Y345" s="150"/>
      <c r="Z345" s="150"/>
      <c r="AA345" s="155"/>
      <c r="AT345" s="156" t="s">
        <v>173</v>
      </c>
      <c r="AU345" s="156" t="s">
        <v>86</v>
      </c>
      <c r="AV345" s="10" t="s">
        <v>86</v>
      </c>
      <c r="AW345" s="10" t="s">
        <v>32</v>
      </c>
      <c r="AX345" s="10" t="s">
        <v>82</v>
      </c>
      <c r="AY345" s="156" t="s">
        <v>166</v>
      </c>
    </row>
    <row r="346" spans="2:65" s="1" customFormat="1" ht="25.5" customHeight="1">
      <c r="B346" s="139"/>
      <c r="C346" s="176" t="s">
        <v>562</v>
      </c>
      <c r="D346" s="176" t="s">
        <v>388</v>
      </c>
      <c r="E346" s="177" t="s">
        <v>580</v>
      </c>
      <c r="F346" s="266" t="s">
        <v>581</v>
      </c>
      <c r="G346" s="266"/>
      <c r="H346" s="266"/>
      <c r="I346" s="266"/>
      <c r="J346" s="178" t="s">
        <v>560</v>
      </c>
      <c r="K346" s="179">
        <v>4</v>
      </c>
      <c r="L346" s="267">
        <v>0</v>
      </c>
      <c r="M346" s="267"/>
      <c r="N346" s="267">
        <f>ROUND(L346*K346,2)</f>
        <v>0</v>
      </c>
      <c r="O346" s="232"/>
      <c r="P346" s="232"/>
      <c r="Q346" s="232"/>
      <c r="R346" s="144"/>
      <c r="T346" s="145" t="s">
        <v>5</v>
      </c>
      <c r="U346" s="43" t="s">
        <v>40</v>
      </c>
      <c r="V346" s="146">
        <v>0</v>
      </c>
      <c r="W346" s="146">
        <f>V346*K346</f>
        <v>0</v>
      </c>
      <c r="X346" s="146">
        <v>5.8000000000000003E-2</v>
      </c>
      <c r="Y346" s="146">
        <f>X346*K346</f>
        <v>0.23200000000000001</v>
      </c>
      <c r="Z346" s="146">
        <v>0</v>
      </c>
      <c r="AA346" s="147">
        <f>Z346*K346</f>
        <v>0</v>
      </c>
      <c r="AR346" s="21" t="s">
        <v>104</v>
      </c>
      <c r="AT346" s="21" t="s">
        <v>388</v>
      </c>
      <c r="AU346" s="21" t="s">
        <v>86</v>
      </c>
      <c r="AY346" s="21" t="s">
        <v>166</v>
      </c>
      <c r="BE346" s="148">
        <f>IF(U346="základní",N346,0)</f>
        <v>0</v>
      </c>
      <c r="BF346" s="148">
        <f>IF(U346="snížená",N346,0)</f>
        <v>0</v>
      </c>
      <c r="BG346" s="148">
        <f>IF(U346="zákl. přenesená",N346,0)</f>
        <v>0</v>
      </c>
      <c r="BH346" s="148">
        <f>IF(U346="sníž. přenesená",N346,0)</f>
        <v>0</v>
      </c>
      <c r="BI346" s="148">
        <f>IF(U346="nulová",N346,0)</f>
        <v>0</v>
      </c>
      <c r="BJ346" s="21" t="s">
        <v>82</v>
      </c>
      <c r="BK346" s="148">
        <f>ROUND(L346*K346,2)</f>
        <v>0</v>
      </c>
      <c r="BL346" s="21" t="s">
        <v>92</v>
      </c>
      <c r="BM346" s="21" t="s">
        <v>582</v>
      </c>
    </row>
    <row r="347" spans="2:65" s="11" customFormat="1" ht="16.5" customHeight="1">
      <c r="B347" s="157"/>
      <c r="C347" s="158"/>
      <c r="D347" s="158"/>
      <c r="E347" s="159" t="s">
        <v>5</v>
      </c>
      <c r="F347" s="264" t="s">
        <v>566</v>
      </c>
      <c r="G347" s="265"/>
      <c r="H347" s="265"/>
      <c r="I347" s="265"/>
      <c r="J347" s="158"/>
      <c r="K347" s="159" t="s">
        <v>5</v>
      </c>
      <c r="L347" s="158"/>
      <c r="M347" s="158"/>
      <c r="N347" s="158"/>
      <c r="O347" s="158"/>
      <c r="P347" s="158"/>
      <c r="Q347" s="158"/>
      <c r="R347" s="160"/>
      <c r="T347" s="161"/>
      <c r="U347" s="158"/>
      <c r="V347" s="158"/>
      <c r="W347" s="158"/>
      <c r="X347" s="158"/>
      <c r="Y347" s="158"/>
      <c r="Z347" s="158"/>
      <c r="AA347" s="162"/>
      <c r="AT347" s="163" t="s">
        <v>173</v>
      </c>
      <c r="AU347" s="163" t="s">
        <v>86</v>
      </c>
      <c r="AV347" s="11" t="s">
        <v>82</v>
      </c>
      <c r="AW347" s="11" t="s">
        <v>32</v>
      </c>
      <c r="AX347" s="11" t="s">
        <v>75</v>
      </c>
      <c r="AY347" s="163" t="s">
        <v>166</v>
      </c>
    </row>
    <row r="348" spans="2:65" s="10" customFormat="1" ht="16.5" customHeight="1">
      <c r="B348" s="149"/>
      <c r="C348" s="150"/>
      <c r="D348" s="150"/>
      <c r="E348" s="151" t="s">
        <v>5</v>
      </c>
      <c r="F348" s="262" t="s">
        <v>92</v>
      </c>
      <c r="G348" s="263"/>
      <c r="H348" s="263"/>
      <c r="I348" s="263"/>
      <c r="J348" s="150"/>
      <c r="K348" s="152">
        <v>4</v>
      </c>
      <c r="L348" s="150"/>
      <c r="M348" s="150"/>
      <c r="N348" s="150"/>
      <c r="O348" s="150"/>
      <c r="P348" s="150"/>
      <c r="Q348" s="150"/>
      <c r="R348" s="153"/>
      <c r="T348" s="154"/>
      <c r="U348" s="150"/>
      <c r="V348" s="150"/>
      <c r="W348" s="150"/>
      <c r="X348" s="150"/>
      <c r="Y348" s="150"/>
      <c r="Z348" s="150"/>
      <c r="AA348" s="155"/>
      <c r="AT348" s="156" t="s">
        <v>173</v>
      </c>
      <c r="AU348" s="156" t="s">
        <v>86</v>
      </c>
      <c r="AV348" s="10" t="s">
        <v>86</v>
      </c>
      <c r="AW348" s="10" t="s">
        <v>32</v>
      </c>
      <c r="AX348" s="10" t="s">
        <v>82</v>
      </c>
      <c r="AY348" s="156" t="s">
        <v>166</v>
      </c>
    </row>
    <row r="349" spans="2:65" s="1" customFormat="1" ht="25.5" customHeight="1">
      <c r="B349" s="139"/>
      <c r="C349" s="176" t="s">
        <v>567</v>
      </c>
      <c r="D349" s="176" t="s">
        <v>388</v>
      </c>
      <c r="E349" s="177" t="s">
        <v>584</v>
      </c>
      <c r="F349" s="266" t="s">
        <v>585</v>
      </c>
      <c r="G349" s="266"/>
      <c r="H349" s="266"/>
      <c r="I349" s="266"/>
      <c r="J349" s="178" t="s">
        <v>560</v>
      </c>
      <c r="K349" s="179">
        <v>6</v>
      </c>
      <c r="L349" s="267">
        <v>0</v>
      </c>
      <c r="M349" s="267"/>
      <c r="N349" s="267">
        <f>ROUND(L349*K349,2)</f>
        <v>0</v>
      </c>
      <c r="O349" s="232"/>
      <c r="P349" s="232"/>
      <c r="Q349" s="232"/>
      <c r="R349" s="144"/>
      <c r="T349" s="145" t="s">
        <v>5</v>
      </c>
      <c r="U349" s="43" t="s">
        <v>40</v>
      </c>
      <c r="V349" s="146">
        <v>0</v>
      </c>
      <c r="W349" s="146">
        <f>V349*K349</f>
        <v>0</v>
      </c>
      <c r="X349" s="146">
        <v>0.111</v>
      </c>
      <c r="Y349" s="146">
        <f>X349*K349</f>
        <v>0.66600000000000004</v>
      </c>
      <c r="Z349" s="146">
        <v>0</v>
      </c>
      <c r="AA349" s="147">
        <f>Z349*K349</f>
        <v>0</v>
      </c>
      <c r="AR349" s="21" t="s">
        <v>104</v>
      </c>
      <c r="AT349" s="21" t="s">
        <v>388</v>
      </c>
      <c r="AU349" s="21" t="s">
        <v>86</v>
      </c>
      <c r="AY349" s="21" t="s">
        <v>166</v>
      </c>
      <c r="BE349" s="148">
        <f>IF(U349="základní",N349,0)</f>
        <v>0</v>
      </c>
      <c r="BF349" s="148">
        <f>IF(U349="snížená",N349,0)</f>
        <v>0</v>
      </c>
      <c r="BG349" s="148">
        <f>IF(U349="zákl. přenesená",N349,0)</f>
        <v>0</v>
      </c>
      <c r="BH349" s="148">
        <f>IF(U349="sníž. přenesená",N349,0)</f>
        <v>0</v>
      </c>
      <c r="BI349" s="148">
        <f>IF(U349="nulová",N349,0)</f>
        <v>0</v>
      </c>
      <c r="BJ349" s="21" t="s">
        <v>82</v>
      </c>
      <c r="BK349" s="148">
        <f>ROUND(L349*K349,2)</f>
        <v>0</v>
      </c>
      <c r="BL349" s="21" t="s">
        <v>92</v>
      </c>
      <c r="BM349" s="21" t="s">
        <v>586</v>
      </c>
    </row>
    <row r="350" spans="2:65" s="11" customFormat="1" ht="16.5" customHeight="1">
      <c r="B350" s="157"/>
      <c r="C350" s="158"/>
      <c r="D350" s="158"/>
      <c r="E350" s="159" t="s">
        <v>5</v>
      </c>
      <c r="F350" s="264" t="s">
        <v>566</v>
      </c>
      <c r="G350" s="265"/>
      <c r="H350" s="265"/>
      <c r="I350" s="265"/>
      <c r="J350" s="158"/>
      <c r="K350" s="159" t="s">
        <v>5</v>
      </c>
      <c r="L350" s="158"/>
      <c r="M350" s="158"/>
      <c r="N350" s="158"/>
      <c r="O350" s="158"/>
      <c r="P350" s="158"/>
      <c r="Q350" s="158"/>
      <c r="R350" s="160"/>
      <c r="T350" s="161"/>
      <c r="U350" s="158"/>
      <c r="V350" s="158"/>
      <c r="W350" s="158"/>
      <c r="X350" s="158"/>
      <c r="Y350" s="158"/>
      <c r="Z350" s="158"/>
      <c r="AA350" s="162"/>
      <c r="AT350" s="163" t="s">
        <v>173</v>
      </c>
      <c r="AU350" s="163" t="s">
        <v>86</v>
      </c>
      <c r="AV350" s="11" t="s">
        <v>82</v>
      </c>
      <c r="AW350" s="11" t="s">
        <v>32</v>
      </c>
      <c r="AX350" s="11" t="s">
        <v>75</v>
      </c>
      <c r="AY350" s="163" t="s">
        <v>166</v>
      </c>
    </row>
    <row r="351" spans="2:65" s="10" customFormat="1" ht="16.5" customHeight="1">
      <c r="B351" s="149"/>
      <c r="C351" s="150"/>
      <c r="D351" s="150"/>
      <c r="E351" s="151" t="s">
        <v>5</v>
      </c>
      <c r="F351" s="262" t="s">
        <v>98</v>
      </c>
      <c r="G351" s="263"/>
      <c r="H351" s="263"/>
      <c r="I351" s="263"/>
      <c r="J351" s="150"/>
      <c r="K351" s="152">
        <v>6</v>
      </c>
      <c r="L351" s="150"/>
      <c r="M351" s="150"/>
      <c r="N351" s="150"/>
      <c r="O351" s="150"/>
      <c r="P351" s="150"/>
      <c r="Q351" s="150"/>
      <c r="R351" s="153"/>
      <c r="T351" s="154"/>
      <c r="U351" s="150"/>
      <c r="V351" s="150"/>
      <c r="W351" s="150"/>
      <c r="X351" s="150"/>
      <c r="Y351" s="150"/>
      <c r="Z351" s="150"/>
      <c r="AA351" s="155"/>
      <c r="AT351" s="156" t="s">
        <v>173</v>
      </c>
      <c r="AU351" s="156" t="s">
        <v>86</v>
      </c>
      <c r="AV351" s="10" t="s">
        <v>86</v>
      </c>
      <c r="AW351" s="10" t="s">
        <v>32</v>
      </c>
      <c r="AX351" s="10" t="s">
        <v>82</v>
      </c>
      <c r="AY351" s="156" t="s">
        <v>166</v>
      </c>
    </row>
    <row r="352" spans="2:65" s="1" customFormat="1" ht="25.5" customHeight="1">
      <c r="B352" s="139"/>
      <c r="C352" s="176" t="s">
        <v>571</v>
      </c>
      <c r="D352" s="176" t="s">
        <v>388</v>
      </c>
      <c r="E352" s="177" t="s">
        <v>1240</v>
      </c>
      <c r="F352" s="266" t="s">
        <v>1241</v>
      </c>
      <c r="G352" s="266"/>
      <c r="H352" s="266"/>
      <c r="I352" s="266"/>
      <c r="J352" s="178" t="s">
        <v>560</v>
      </c>
      <c r="K352" s="179">
        <v>1</v>
      </c>
      <c r="L352" s="267">
        <v>0</v>
      </c>
      <c r="M352" s="267"/>
      <c r="N352" s="267">
        <f>ROUND(L352*K352,2)</f>
        <v>0</v>
      </c>
      <c r="O352" s="232"/>
      <c r="P352" s="232"/>
      <c r="Q352" s="232"/>
      <c r="R352" s="144"/>
      <c r="T352" s="145" t="s">
        <v>5</v>
      </c>
      <c r="U352" s="43" t="s">
        <v>40</v>
      </c>
      <c r="V352" s="146">
        <v>0</v>
      </c>
      <c r="W352" s="146">
        <f>V352*K352</f>
        <v>0</v>
      </c>
      <c r="X352" s="146">
        <v>0</v>
      </c>
      <c r="Y352" s="146">
        <f>X352*K352</f>
        <v>0</v>
      </c>
      <c r="Z352" s="146">
        <v>0</v>
      </c>
      <c r="AA352" s="147">
        <f>Z352*K352</f>
        <v>0</v>
      </c>
      <c r="AR352" s="21" t="s">
        <v>104</v>
      </c>
      <c r="AT352" s="21" t="s">
        <v>388</v>
      </c>
      <c r="AU352" s="21" t="s">
        <v>86</v>
      </c>
      <c r="AY352" s="21" t="s">
        <v>166</v>
      </c>
      <c r="BE352" s="148">
        <f>IF(U352="základní",N352,0)</f>
        <v>0</v>
      </c>
      <c r="BF352" s="148">
        <f>IF(U352="snížená",N352,0)</f>
        <v>0</v>
      </c>
      <c r="BG352" s="148">
        <f>IF(U352="zákl. přenesená",N352,0)</f>
        <v>0</v>
      </c>
      <c r="BH352" s="148">
        <f>IF(U352="sníž. přenesená",N352,0)</f>
        <v>0</v>
      </c>
      <c r="BI352" s="148">
        <f>IF(U352="nulová",N352,0)</f>
        <v>0</v>
      </c>
      <c r="BJ352" s="21" t="s">
        <v>82</v>
      </c>
      <c r="BK352" s="148">
        <f>ROUND(L352*K352,2)</f>
        <v>0</v>
      </c>
      <c r="BL352" s="21" t="s">
        <v>92</v>
      </c>
      <c r="BM352" s="21" t="s">
        <v>1242</v>
      </c>
    </row>
    <row r="353" spans="2:65" s="11" customFormat="1" ht="16.5" customHeight="1">
      <c r="B353" s="157"/>
      <c r="C353" s="158"/>
      <c r="D353" s="158"/>
      <c r="E353" s="159" t="s">
        <v>5</v>
      </c>
      <c r="F353" s="264" t="s">
        <v>566</v>
      </c>
      <c r="G353" s="265"/>
      <c r="H353" s="265"/>
      <c r="I353" s="265"/>
      <c r="J353" s="158"/>
      <c r="K353" s="159" t="s">
        <v>5</v>
      </c>
      <c r="L353" s="158"/>
      <c r="M353" s="158"/>
      <c r="N353" s="158"/>
      <c r="O353" s="158"/>
      <c r="P353" s="158"/>
      <c r="Q353" s="158"/>
      <c r="R353" s="160"/>
      <c r="T353" s="161"/>
      <c r="U353" s="158"/>
      <c r="V353" s="158"/>
      <c r="W353" s="158"/>
      <c r="X353" s="158"/>
      <c r="Y353" s="158"/>
      <c r="Z353" s="158"/>
      <c r="AA353" s="162"/>
      <c r="AT353" s="163" t="s">
        <v>173</v>
      </c>
      <c r="AU353" s="163" t="s">
        <v>86</v>
      </c>
      <c r="AV353" s="11" t="s">
        <v>82</v>
      </c>
      <c r="AW353" s="11" t="s">
        <v>32</v>
      </c>
      <c r="AX353" s="11" t="s">
        <v>75</v>
      </c>
      <c r="AY353" s="163" t="s">
        <v>166</v>
      </c>
    </row>
    <row r="354" spans="2:65" s="10" customFormat="1" ht="16.5" customHeight="1">
      <c r="B354" s="149"/>
      <c r="C354" s="150"/>
      <c r="D354" s="150"/>
      <c r="E354" s="151" t="s">
        <v>5</v>
      </c>
      <c r="F354" s="262" t="s">
        <v>82</v>
      </c>
      <c r="G354" s="263"/>
      <c r="H354" s="263"/>
      <c r="I354" s="263"/>
      <c r="J354" s="150"/>
      <c r="K354" s="152">
        <v>1</v>
      </c>
      <c r="L354" s="150"/>
      <c r="M354" s="150"/>
      <c r="N354" s="150"/>
      <c r="O354" s="150"/>
      <c r="P354" s="150"/>
      <c r="Q354" s="150"/>
      <c r="R354" s="153"/>
      <c r="T354" s="154"/>
      <c r="U354" s="150"/>
      <c r="V354" s="150"/>
      <c r="W354" s="150"/>
      <c r="X354" s="150"/>
      <c r="Y354" s="150"/>
      <c r="Z354" s="150"/>
      <c r="AA354" s="155"/>
      <c r="AT354" s="156" t="s">
        <v>173</v>
      </c>
      <c r="AU354" s="156" t="s">
        <v>86</v>
      </c>
      <c r="AV354" s="10" t="s">
        <v>86</v>
      </c>
      <c r="AW354" s="10" t="s">
        <v>32</v>
      </c>
      <c r="AX354" s="10" t="s">
        <v>82</v>
      </c>
      <c r="AY354" s="156" t="s">
        <v>166</v>
      </c>
    </row>
    <row r="355" spans="2:65" s="1" customFormat="1" ht="16.5" customHeight="1">
      <c r="B355" s="139"/>
      <c r="C355" s="176" t="s">
        <v>575</v>
      </c>
      <c r="D355" s="176" t="s">
        <v>388</v>
      </c>
      <c r="E355" s="177" t="s">
        <v>588</v>
      </c>
      <c r="F355" s="266" t="s">
        <v>589</v>
      </c>
      <c r="G355" s="266"/>
      <c r="H355" s="266"/>
      <c r="I355" s="266"/>
      <c r="J355" s="178" t="s">
        <v>560</v>
      </c>
      <c r="K355" s="179">
        <v>4</v>
      </c>
      <c r="L355" s="267">
        <v>0</v>
      </c>
      <c r="M355" s="267"/>
      <c r="N355" s="267">
        <f>ROUND(L355*K355,2)</f>
        <v>0</v>
      </c>
      <c r="O355" s="232"/>
      <c r="P355" s="232"/>
      <c r="Q355" s="232"/>
      <c r="R355" s="144"/>
      <c r="T355" s="145" t="s">
        <v>5</v>
      </c>
      <c r="U355" s="43" t="s">
        <v>40</v>
      </c>
      <c r="V355" s="146">
        <v>0</v>
      </c>
      <c r="W355" s="146">
        <f>V355*K355</f>
        <v>0</v>
      </c>
      <c r="X355" s="146">
        <v>9.7000000000000003E-2</v>
      </c>
      <c r="Y355" s="146">
        <f>X355*K355</f>
        <v>0.38800000000000001</v>
      </c>
      <c r="Z355" s="146">
        <v>0</v>
      </c>
      <c r="AA355" s="147">
        <f>Z355*K355</f>
        <v>0</v>
      </c>
      <c r="AR355" s="21" t="s">
        <v>104</v>
      </c>
      <c r="AT355" s="21" t="s">
        <v>388</v>
      </c>
      <c r="AU355" s="21" t="s">
        <v>86</v>
      </c>
      <c r="AY355" s="21" t="s">
        <v>166</v>
      </c>
      <c r="BE355" s="148">
        <f>IF(U355="základní",N355,0)</f>
        <v>0</v>
      </c>
      <c r="BF355" s="148">
        <f>IF(U355="snížená",N355,0)</f>
        <v>0</v>
      </c>
      <c r="BG355" s="148">
        <f>IF(U355="zákl. přenesená",N355,0)</f>
        <v>0</v>
      </c>
      <c r="BH355" s="148">
        <f>IF(U355="sníž. přenesená",N355,0)</f>
        <v>0</v>
      </c>
      <c r="BI355" s="148">
        <f>IF(U355="nulová",N355,0)</f>
        <v>0</v>
      </c>
      <c r="BJ355" s="21" t="s">
        <v>82</v>
      </c>
      <c r="BK355" s="148">
        <f>ROUND(L355*K355,2)</f>
        <v>0</v>
      </c>
      <c r="BL355" s="21" t="s">
        <v>92</v>
      </c>
      <c r="BM355" s="21" t="s">
        <v>590</v>
      </c>
    </row>
    <row r="356" spans="2:65" s="11" customFormat="1" ht="16.5" customHeight="1">
      <c r="B356" s="157"/>
      <c r="C356" s="158"/>
      <c r="D356" s="158"/>
      <c r="E356" s="159" t="s">
        <v>5</v>
      </c>
      <c r="F356" s="264" t="s">
        <v>566</v>
      </c>
      <c r="G356" s="265"/>
      <c r="H356" s="265"/>
      <c r="I356" s="265"/>
      <c r="J356" s="158"/>
      <c r="K356" s="159" t="s">
        <v>5</v>
      </c>
      <c r="L356" s="158"/>
      <c r="M356" s="158"/>
      <c r="N356" s="158"/>
      <c r="O356" s="158"/>
      <c r="P356" s="158"/>
      <c r="Q356" s="158"/>
      <c r="R356" s="160"/>
      <c r="T356" s="161"/>
      <c r="U356" s="158"/>
      <c r="V356" s="158"/>
      <c r="W356" s="158"/>
      <c r="X356" s="158"/>
      <c r="Y356" s="158"/>
      <c r="Z356" s="158"/>
      <c r="AA356" s="162"/>
      <c r="AT356" s="163" t="s">
        <v>173</v>
      </c>
      <c r="AU356" s="163" t="s">
        <v>86</v>
      </c>
      <c r="AV356" s="11" t="s">
        <v>82</v>
      </c>
      <c r="AW356" s="11" t="s">
        <v>32</v>
      </c>
      <c r="AX356" s="11" t="s">
        <v>75</v>
      </c>
      <c r="AY356" s="163" t="s">
        <v>166</v>
      </c>
    </row>
    <row r="357" spans="2:65" s="10" customFormat="1" ht="16.5" customHeight="1">
      <c r="B357" s="149"/>
      <c r="C357" s="150"/>
      <c r="D357" s="150"/>
      <c r="E357" s="151" t="s">
        <v>5</v>
      </c>
      <c r="F357" s="262" t="s">
        <v>92</v>
      </c>
      <c r="G357" s="263"/>
      <c r="H357" s="263"/>
      <c r="I357" s="263"/>
      <c r="J357" s="150"/>
      <c r="K357" s="152">
        <v>4</v>
      </c>
      <c r="L357" s="150"/>
      <c r="M357" s="150"/>
      <c r="N357" s="150"/>
      <c r="O357" s="150"/>
      <c r="P357" s="150"/>
      <c r="Q357" s="150"/>
      <c r="R357" s="153"/>
      <c r="T357" s="154"/>
      <c r="U357" s="150"/>
      <c r="V357" s="150"/>
      <c r="W357" s="150"/>
      <c r="X357" s="150"/>
      <c r="Y357" s="150"/>
      <c r="Z357" s="150"/>
      <c r="AA357" s="155"/>
      <c r="AT357" s="156" t="s">
        <v>173</v>
      </c>
      <c r="AU357" s="156" t="s">
        <v>86</v>
      </c>
      <c r="AV357" s="10" t="s">
        <v>86</v>
      </c>
      <c r="AW357" s="10" t="s">
        <v>32</v>
      </c>
      <c r="AX357" s="10" t="s">
        <v>82</v>
      </c>
      <c r="AY357" s="156" t="s">
        <v>166</v>
      </c>
    </row>
    <row r="358" spans="2:65" s="1" customFormat="1" ht="16.5" customHeight="1">
      <c r="B358" s="139"/>
      <c r="C358" s="176" t="s">
        <v>579</v>
      </c>
      <c r="D358" s="176" t="s">
        <v>388</v>
      </c>
      <c r="E358" s="177" t="s">
        <v>1243</v>
      </c>
      <c r="F358" s="266" t="s">
        <v>1244</v>
      </c>
      <c r="G358" s="266"/>
      <c r="H358" s="266"/>
      <c r="I358" s="266"/>
      <c r="J358" s="178" t="s">
        <v>560</v>
      </c>
      <c r="K358" s="179">
        <v>1</v>
      </c>
      <c r="L358" s="267">
        <v>0</v>
      </c>
      <c r="M358" s="267"/>
      <c r="N358" s="267">
        <f>ROUND(L358*K358,2)</f>
        <v>0</v>
      </c>
      <c r="O358" s="232"/>
      <c r="P358" s="232"/>
      <c r="Q358" s="232"/>
      <c r="R358" s="144"/>
      <c r="T358" s="145" t="s">
        <v>5</v>
      </c>
      <c r="U358" s="43" t="s">
        <v>40</v>
      </c>
      <c r="V358" s="146">
        <v>0</v>
      </c>
      <c r="W358" s="146">
        <f>V358*K358</f>
        <v>0</v>
      </c>
      <c r="X358" s="146">
        <v>0</v>
      </c>
      <c r="Y358" s="146">
        <f>X358*K358</f>
        <v>0</v>
      </c>
      <c r="Z358" s="146">
        <v>0</v>
      </c>
      <c r="AA358" s="147">
        <f>Z358*K358</f>
        <v>0</v>
      </c>
      <c r="AR358" s="21" t="s">
        <v>104</v>
      </c>
      <c r="AT358" s="21" t="s">
        <v>388</v>
      </c>
      <c r="AU358" s="21" t="s">
        <v>86</v>
      </c>
      <c r="AY358" s="21" t="s">
        <v>166</v>
      </c>
      <c r="BE358" s="148">
        <f>IF(U358="základní",N358,0)</f>
        <v>0</v>
      </c>
      <c r="BF358" s="148">
        <f>IF(U358="snížená",N358,0)</f>
        <v>0</v>
      </c>
      <c r="BG358" s="148">
        <f>IF(U358="zákl. přenesená",N358,0)</f>
        <v>0</v>
      </c>
      <c r="BH358" s="148">
        <f>IF(U358="sníž. přenesená",N358,0)</f>
        <v>0</v>
      </c>
      <c r="BI358" s="148">
        <f>IF(U358="nulová",N358,0)</f>
        <v>0</v>
      </c>
      <c r="BJ358" s="21" t="s">
        <v>82</v>
      </c>
      <c r="BK358" s="148">
        <f>ROUND(L358*K358,2)</f>
        <v>0</v>
      </c>
      <c r="BL358" s="21" t="s">
        <v>92</v>
      </c>
      <c r="BM358" s="21" t="s">
        <v>1245</v>
      </c>
    </row>
    <row r="359" spans="2:65" s="11" customFormat="1" ht="16.5" customHeight="1">
      <c r="B359" s="157"/>
      <c r="C359" s="158"/>
      <c r="D359" s="158"/>
      <c r="E359" s="159" t="s">
        <v>5</v>
      </c>
      <c r="F359" s="264" t="s">
        <v>566</v>
      </c>
      <c r="G359" s="265"/>
      <c r="H359" s="265"/>
      <c r="I359" s="265"/>
      <c r="J359" s="158"/>
      <c r="K359" s="159" t="s">
        <v>5</v>
      </c>
      <c r="L359" s="158"/>
      <c r="M359" s="158"/>
      <c r="N359" s="158"/>
      <c r="O359" s="158"/>
      <c r="P359" s="158"/>
      <c r="Q359" s="158"/>
      <c r="R359" s="160"/>
      <c r="T359" s="161"/>
      <c r="U359" s="158"/>
      <c r="V359" s="158"/>
      <c r="W359" s="158"/>
      <c r="X359" s="158"/>
      <c r="Y359" s="158"/>
      <c r="Z359" s="158"/>
      <c r="AA359" s="162"/>
      <c r="AT359" s="163" t="s">
        <v>173</v>
      </c>
      <c r="AU359" s="163" t="s">
        <v>86</v>
      </c>
      <c r="AV359" s="11" t="s">
        <v>82</v>
      </c>
      <c r="AW359" s="11" t="s">
        <v>32</v>
      </c>
      <c r="AX359" s="11" t="s">
        <v>75</v>
      </c>
      <c r="AY359" s="163" t="s">
        <v>166</v>
      </c>
    </row>
    <row r="360" spans="2:65" s="10" customFormat="1" ht="16.5" customHeight="1">
      <c r="B360" s="149"/>
      <c r="C360" s="150"/>
      <c r="D360" s="150"/>
      <c r="E360" s="151" t="s">
        <v>5</v>
      </c>
      <c r="F360" s="262" t="s">
        <v>82</v>
      </c>
      <c r="G360" s="263"/>
      <c r="H360" s="263"/>
      <c r="I360" s="263"/>
      <c r="J360" s="150"/>
      <c r="K360" s="152">
        <v>1</v>
      </c>
      <c r="L360" s="150"/>
      <c r="M360" s="150"/>
      <c r="N360" s="150"/>
      <c r="O360" s="150"/>
      <c r="P360" s="150"/>
      <c r="Q360" s="150"/>
      <c r="R360" s="153"/>
      <c r="T360" s="154"/>
      <c r="U360" s="150"/>
      <c r="V360" s="150"/>
      <c r="W360" s="150"/>
      <c r="X360" s="150"/>
      <c r="Y360" s="150"/>
      <c r="Z360" s="150"/>
      <c r="AA360" s="155"/>
      <c r="AT360" s="156" t="s">
        <v>173</v>
      </c>
      <c r="AU360" s="156" t="s">
        <v>86</v>
      </c>
      <c r="AV360" s="10" t="s">
        <v>86</v>
      </c>
      <c r="AW360" s="10" t="s">
        <v>32</v>
      </c>
      <c r="AX360" s="10" t="s">
        <v>82</v>
      </c>
      <c r="AY360" s="156" t="s">
        <v>166</v>
      </c>
    </row>
    <row r="361" spans="2:65" s="1" customFormat="1" ht="16.5" customHeight="1">
      <c r="B361" s="139"/>
      <c r="C361" s="176" t="s">
        <v>583</v>
      </c>
      <c r="D361" s="176" t="s">
        <v>388</v>
      </c>
      <c r="E361" s="177" t="s">
        <v>592</v>
      </c>
      <c r="F361" s="266" t="s">
        <v>593</v>
      </c>
      <c r="G361" s="266"/>
      <c r="H361" s="266"/>
      <c r="I361" s="266"/>
      <c r="J361" s="178" t="s">
        <v>560</v>
      </c>
      <c r="K361" s="179">
        <v>2</v>
      </c>
      <c r="L361" s="267">
        <v>0</v>
      </c>
      <c r="M361" s="267"/>
      <c r="N361" s="267">
        <f>ROUND(L361*K361,2)</f>
        <v>0</v>
      </c>
      <c r="O361" s="232"/>
      <c r="P361" s="232"/>
      <c r="Q361" s="232"/>
      <c r="R361" s="144"/>
      <c r="T361" s="145" t="s">
        <v>5</v>
      </c>
      <c r="U361" s="43" t="s">
        <v>40</v>
      </c>
      <c r="V361" s="146">
        <v>0</v>
      </c>
      <c r="W361" s="146">
        <f>V361*K361</f>
        <v>0</v>
      </c>
      <c r="X361" s="146">
        <v>5.8000000000000003E-2</v>
      </c>
      <c r="Y361" s="146">
        <f>X361*K361</f>
        <v>0.11600000000000001</v>
      </c>
      <c r="Z361" s="146">
        <v>0</v>
      </c>
      <c r="AA361" s="147">
        <f>Z361*K361</f>
        <v>0</v>
      </c>
      <c r="AR361" s="21" t="s">
        <v>104</v>
      </c>
      <c r="AT361" s="21" t="s">
        <v>388</v>
      </c>
      <c r="AU361" s="21" t="s">
        <v>86</v>
      </c>
      <c r="AY361" s="21" t="s">
        <v>166</v>
      </c>
      <c r="BE361" s="148">
        <f>IF(U361="základní",N361,0)</f>
        <v>0</v>
      </c>
      <c r="BF361" s="148">
        <f>IF(U361="snížená",N361,0)</f>
        <v>0</v>
      </c>
      <c r="BG361" s="148">
        <f>IF(U361="zákl. přenesená",N361,0)</f>
        <v>0</v>
      </c>
      <c r="BH361" s="148">
        <f>IF(U361="sníž. přenesená",N361,0)</f>
        <v>0</v>
      </c>
      <c r="BI361" s="148">
        <f>IF(U361="nulová",N361,0)</f>
        <v>0</v>
      </c>
      <c r="BJ361" s="21" t="s">
        <v>82</v>
      </c>
      <c r="BK361" s="148">
        <f>ROUND(L361*K361,2)</f>
        <v>0</v>
      </c>
      <c r="BL361" s="21" t="s">
        <v>92</v>
      </c>
      <c r="BM361" s="21" t="s">
        <v>594</v>
      </c>
    </row>
    <row r="362" spans="2:65" s="11" customFormat="1" ht="16.5" customHeight="1">
      <c r="B362" s="157"/>
      <c r="C362" s="158"/>
      <c r="D362" s="158"/>
      <c r="E362" s="159" t="s">
        <v>5</v>
      </c>
      <c r="F362" s="264" t="s">
        <v>566</v>
      </c>
      <c r="G362" s="265"/>
      <c r="H362" s="265"/>
      <c r="I362" s="265"/>
      <c r="J362" s="158"/>
      <c r="K362" s="159" t="s">
        <v>5</v>
      </c>
      <c r="L362" s="158"/>
      <c r="M362" s="158"/>
      <c r="N362" s="158"/>
      <c r="O362" s="158"/>
      <c r="P362" s="158"/>
      <c r="Q362" s="158"/>
      <c r="R362" s="160"/>
      <c r="T362" s="161"/>
      <c r="U362" s="158"/>
      <c r="V362" s="158"/>
      <c r="W362" s="158"/>
      <c r="X362" s="158"/>
      <c r="Y362" s="158"/>
      <c r="Z362" s="158"/>
      <c r="AA362" s="162"/>
      <c r="AT362" s="163" t="s">
        <v>173</v>
      </c>
      <c r="AU362" s="163" t="s">
        <v>86</v>
      </c>
      <c r="AV362" s="11" t="s">
        <v>82</v>
      </c>
      <c r="AW362" s="11" t="s">
        <v>32</v>
      </c>
      <c r="AX362" s="11" t="s">
        <v>75</v>
      </c>
      <c r="AY362" s="163" t="s">
        <v>166</v>
      </c>
    </row>
    <row r="363" spans="2:65" s="10" customFormat="1" ht="16.5" customHeight="1">
      <c r="B363" s="149"/>
      <c r="C363" s="150"/>
      <c r="D363" s="150"/>
      <c r="E363" s="151" t="s">
        <v>5</v>
      </c>
      <c r="F363" s="262" t="s">
        <v>86</v>
      </c>
      <c r="G363" s="263"/>
      <c r="H363" s="263"/>
      <c r="I363" s="263"/>
      <c r="J363" s="150"/>
      <c r="K363" s="152">
        <v>2</v>
      </c>
      <c r="L363" s="150"/>
      <c r="M363" s="150"/>
      <c r="N363" s="150"/>
      <c r="O363" s="150"/>
      <c r="P363" s="150"/>
      <c r="Q363" s="150"/>
      <c r="R363" s="153"/>
      <c r="T363" s="154"/>
      <c r="U363" s="150"/>
      <c r="V363" s="150"/>
      <c r="W363" s="150"/>
      <c r="X363" s="150"/>
      <c r="Y363" s="150"/>
      <c r="Z363" s="150"/>
      <c r="AA363" s="155"/>
      <c r="AT363" s="156" t="s">
        <v>173</v>
      </c>
      <c r="AU363" s="156" t="s">
        <v>86</v>
      </c>
      <c r="AV363" s="10" t="s">
        <v>86</v>
      </c>
      <c r="AW363" s="10" t="s">
        <v>32</v>
      </c>
      <c r="AX363" s="10" t="s">
        <v>82</v>
      </c>
      <c r="AY363" s="156" t="s">
        <v>166</v>
      </c>
    </row>
    <row r="364" spans="2:65" s="1" customFormat="1" ht="16.5" customHeight="1">
      <c r="B364" s="139"/>
      <c r="C364" s="176" t="s">
        <v>587</v>
      </c>
      <c r="D364" s="176" t="s">
        <v>388</v>
      </c>
      <c r="E364" s="177" t="s">
        <v>1246</v>
      </c>
      <c r="F364" s="266" t="s">
        <v>1247</v>
      </c>
      <c r="G364" s="266"/>
      <c r="H364" s="266"/>
      <c r="I364" s="266"/>
      <c r="J364" s="178" t="s">
        <v>560</v>
      </c>
      <c r="K364" s="179">
        <v>2</v>
      </c>
      <c r="L364" s="267">
        <v>0</v>
      </c>
      <c r="M364" s="267"/>
      <c r="N364" s="267">
        <f>ROUND(L364*K364,2)</f>
        <v>0</v>
      </c>
      <c r="O364" s="232"/>
      <c r="P364" s="232"/>
      <c r="Q364" s="232"/>
      <c r="R364" s="144"/>
      <c r="T364" s="145" t="s">
        <v>5</v>
      </c>
      <c r="U364" s="43" t="s">
        <v>40</v>
      </c>
      <c r="V364" s="146">
        <v>0</v>
      </c>
      <c r="W364" s="146">
        <f>V364*K364</f>
        <v>0</v>
      </c>
      <c r="X364" s="146">
        <v>0</v>
      </c>
      <c r="Y364" s="146">
        <f>X364*K364</f>
        <v>0</v>
      </c>
      <c r="Z364" s="146">
        <v>0</v>
      </c>
      <c r="AA364" s="147">
        <f>Z364*K364</f>
        <v>0</v>
      </c>
      <c r="AR364" s="21" t="s">
        <v>104</v>
      </c>
      <c r="AT364" s="21" t="s">
        <v>388</v>
      </c>
      <c r="AU364" s="21" t="s">
        <v>86</v>
      </c>
      <c r="AY364" s="21" t="s">
        <v>166</v>
      </c>
      <c r="BE364" s="148">
        <f>IF(U364="základní",N364,0)</f>
        <v>0</v>
      </c>
      <c r="BF364" s="148">
        <f>IF(U364="snížená",N364,0)</f>
        <v>0</v>
      </c>
      <c r="BG364" s="148">
        <f>IF(U364="zákl. přenesená",N364,0)</f>
        <v>0</v>
      </c>
      <c r="BH364" s="148">
        <f>IF(U364="sníž. přenesená",N364,0)</f>
        <v>0</v>
      </c>
      <c r="BI364" s="148">
        <f>IF(U364="nulová",N364,0)</f>
        <v>0</v>
      </c>
      <c r="BJ364" s="21" t="s">
        <v>82</v>
      </c>
      <c r="BK364" s="148">
        <f>ROUND(L364*K364,2)</f>
        <v>0</v>
      </c>
      <c r="BL364" s="21" t="s">
        <v>92</v>
      </c>
      <c r="BM364" s="21" t="s">
        <v>1248</v>
      </c>
    </row>
    <row r="365" spans="2:65" s="11" customFormat="1" ht="16.5" customHeight="1">
      <c r="B365" s="157"/>
      <c r="C365" s="158"/>
      <c r="D365" s="158"/>
      <c r="E365" s="159" t="s">
        <v>5</v>
      </c>
      <c r="F365" s="264" t="s">
        <v>566</v>
      </c>
      <c r="G365" s="265"/>
      <c r="H365" s="265"/>
      <c r="I365" s="265"/>
      <c r="J365" s="158"/>
      <c r="K365" s="159" t="s">
        <v>5</v>
      </c>
      <c r="L365" s="158"/>
      <c r="M365" s="158"/>
      <c r="N365" s="158"/>
      <c r="O365" s="158"/>
      <c r="P365" s="158"/>
      <c r="Q365" s="158"/>
      <c r="R365" s="160"/>
      <c r="T365" s="161"/>
      <c r="U365" s="158"/>
      <c r="V365" s="158"/>
      <c r="W365" s="158"/>
      <c r="X365" s="158"/>
      <c r="Y365" s="158"/>
      <c r="Z365" s="158"/>
      <c r="AA365" s="162"/>
      <c r="AT365" s="163" t="s">
        <v>173</v>
      </c>
      <c r="AU365" s="163" t="s">
        <v>86</v>
      </c>
      <c r="AV365" s="11" t="s">
        <v>82</v>
      </c>
      <c r="AW365" s="11" t="s">
        <v>32</v>
      </c>
      <c r="AX365" s="11" t="s">
        <v>75</v>
      </c>
      <c r="AY365" s="163" t="s">
        <v>166</v>
      </c>
    </row>
    <row r="366" spans="2:65" s="10" customFormat="1" ht="16.5" customHeight="1">
      <c r="B366" s="149"/>
      <c r="C366" s="150"/>
      <c r="D366" s="150"/>
      <c r="E366" s="151" t="s">
        <v>5</v>
      </c>
      <c r="F366" s="262" t="s">
        <v>86</v>
      </c>
      <c r="G366" s="263"/>
      <c r="H366" s="263"/>
      <c r="I366" s="263"/>
      <c r="J366" s="150"/>
      <c r="K366" s="152">
        <v>2</v>
      </c>
      <c r="L366" s="150"/>
      <c r="M366" s="150"/>
      <c r="N366" s="150"/>
      <c r="O366" s="150"/>
      <c r="P366" s="150"/>
      <c r="Q366" s="150"/>
      <c r="R366" s="153"/>
      <c r="T366" s="154"/>
      <c r="U366" s="150"/>
      <c r="V366" s="150"/>
      <c r="W366" s="150"/>
      <c r="X366" s="150"/>
      <c r="Y366" s="150"/>
      <c r="Z366" s="150"/>
      <c r="AA366" s="155"/>
      <c r="AT366" s="156" t="s">
        <v>173</v>
      </c>
      <c r="AU366" s="156" t="s">
        <v>86</v>
      </c>
      <c r="AV366" s="10" t="s">
        <v>86</v>
      </c>
      <c r="AW366" s="10" t="s">
        <v>32</v>
      </c>
      <c r="AX366" s="10" t="s">
        <v>82</v>
      </c>
      <c r="AY366" s="156" t="s">
        <v>166</v>
      </c>
    </row>
    <row r="367" spans="2:65" s="1" customFormat="1" ht="16.5" customHeight="1">
      <c r="B367" s="139"/>
      <c r="C367" s="176" t="s">
        <v>591</v>
      </c>
      <c r="D367" s="176" t="s">
        <v>388</v>
      </c>
      <c r="E367" s="177" t="s">
        <v>596</v>
      </c>
      <c r="F367" s="266" t="s">
        <v>597</v>
      </c>
      <c r="G367" s="266"/>
      <c r="H367" s="266"/>
      <c r="I367" s="266"/>
      <c r="J367" s="178" t="s">
        <v>560</v>
      </c>
      <c r="K367" s="179">
        <v>4</v>
      </c>
      <c r="L367" s="267">
        <v>0</v>
      </c>
      <c r="M367" s="267"/>
      <c r="N367" s="267">
        <f>ROUND(L367*K367,2)</f>
        <v>0</v>
      </c>
      <c r="O367" s="232"/>
      <c r="P367" s="232"/>
      <c r="Q367" s="232"/>
      <c r="R367" s="144"/>
      <c r="T367" s="145" t="s">
        <v>5</v>
      </c>
      <c r="U367" s="43" t="s">
        <v>40</v>
      </c>
      <c r="V367" s="146">
        <v>0</v>
      </c>
      <c r="W367" s="146">
        <f>V367*K367</f>
        <v>0</v>
      </c>
      <c r="X367" s="146">
        <v>6.0000000000000001E-3</v>
      </c>
      <c r="Y367" s="146">
        <f>X367*K367</f>
        <v>2.4E-2</v>
      </c>
      <c r="Z367" s="146">
        <v>0</v>
      </c>
      <c r="AA367" s="147">
        <f>Z367*K367</f>
        <v>0</v>
      </c>
      <c r="AR367" s="21" t="s">
        <v>104</v>
      </c>
      <c r="AT367" s="21" t="s">
        <v>388</v>
      </c>
      <c r="AU367" s="21" t="s">
        <v>86</v>
      </c>
      <c r="AY367" s="21" t="s">
        <v>166</v>
      </c>
      <c r="BE367" s="148">
        <f>IF(U367="základní",N367,0)</f>
        <v>0</v>
      </c>
      <c r="BF367" s="148">
        <f>IF(U367="snížená",N367,0)</f>
        <v>0</v>
      </c>
      <c r="BG367" s="148">
        <f>IF(U367="zákl. přenesená",N367,0)</f>
        <v>0</v>
      </c>
      <c r="BH367" s="148">
        <f>IF(U367="sníž. přenesená",N367,0)</f>
        <v>0</v>
      </c>
      <c r="BI367" s="148">
        <f>IF(U367="nulová",N367,0)</f>
        <v>0</v>
      </c>
      <c r="BJ367" s="21" t="s">
        <v>82</v>
      </c>
      <c r="BK367" s="148">
        <f>ROUND(L367*K367,2)</f>
        <v>0</v>
      </c>
      <c r="BL367" s="21" t="s">
        <v>92</v>
      </c>
      <c r="BM367" s="21" t="s">
        <v>598</v>
      </c>
    </row>
    <row r="368" spans="2:65" s="11" customFormat="1" ht="16.5" customHeight="1">
      <c r="B368" s="157"/>
      <c r="C368" s="158"/>
      <c r="D368" s="158"/>
      <c r="E368" s="159" t="s">
        <v>5</v>
      </c>
      <c r="F368" s="264" t="s">
        <v>566</v>
      </c>
      <c r="G368" s="265"/>
      <c r="H368" s="265"/>
      <c r="I368" s="265"/>
      <c r="J368" s="158"/>
      <c r="K368" s="159" t="s">
        <v>5</v>
      </c>
      <c r="L368" s="158"/>
      <c r="M368" s="158"/>
      <c r="N368" s="158"/>
      <c r="O368" s="158"/>
      <c r="P368" s="158"/>
      <c r="Q368" s="158"/>
      <c r="R368" s="160"/>
      <c r="T368" s="161"/>
      <c r="U368" s="158"/>
      <c r="V368" s="158"/>
      <c r="W368" s="158"/>
      <c r="X368" s="158"/>
      <c r="Y368" s="158"/>
      <c r="Z368" s="158"/>
      <c r="AA368" s="162"/>
      <c r="AT368" s="163" t="s">
        <v>173</v>
      </c>
      <c r="AU368" s="163" t="s">
        <v>86</v>
      </c>
      <c r="AV368" s="11" t="s">
        <v>82</v>
      </c>
      <c r="AW368" s="11" t="s">
        <v>32</v>
      </c>
      <c r="AX368" s="11" t="s">
        <v>75</v>
      </c>
      <c r="AY368" s="163" t="s">
        <v>166</v>
      </c>
    </row>
    <row r="369" spans="2:65" s="10" customFormat="1" ht="16.5" customHeight="1">
      <c r="B369" s="149"/>
      <c r="C369" s="150"/>
      <c r="D369" s="150"/>
      <c r="E369" s="151" t="s">
        <v>5</v>
      </c>
      <c r="F369" s="262" t="s">
        <v>92</v>
      </c>
      <c r="G369" s="263"/>
      <c r="H369" s="263"/>
      <c r="I369" s="263"/>
      <c r="J369" s="150"/>
      <c r="K369" s="152">
        <v>4</v>
      </c>
      <c r="L369" s="150"/>
      <c r="M369" s="150"/>
      <c r="N369" s="150"/>
      <c r="O369" s="150"/>
      <c r="P369" s="150"/>
      <c r="Q369" s="150"/>
      <c r="R369" s="153"/>
      <c r="T369" s="154"/>
      <c r="U369" s="150"/>
      <c r="V369" s="150"/>
      <c r="W369" s="150"/>
      <c r="X369" s="150"/>
      <c r="Y369" s="150"/>
      <c r="Z369" s="150"/>
      <c r="AA369" s="155"/>
      <c r="AT369" s="156" t="s">
        <v>173</v>
      </c>
      <c r="AU369" s="156" t="s">
        <v>86</v>
      </c>
      <c r="AV369" s="10" t="s">
        <v>86</v>
      </c>
      <c r="AW369" s="10" t="s">
        <v>32</v>
      </c>
      <c r="AX369" s="10" t="s">
        <v>82</v>
      </c>
      <c r="AY369" s="156" t="s">
        <v>166</v>
      </c>
    </row>
    <row r="370" spans="2:65" s="1" customFormat="1" ht="25.5" customHeight="1">
      <c r="B370" s="139"/>
      <c r="C370" s="140" t="s">
        <v>595</v>
      </c>
      <c r="D370" s="140" t="s">
        <v>167</v>
      </c>
      <c r="E370" s="141" t="s">
        <v>600</v>
      </c>
      <c r="F370" s="231" t="s">
        <v>601</v>
      </c>
      <c r="G370" s="231"/>
      <c r="H370" s="231"/>
      <c r="I370" s="231"/>
      <c r="J370" s="142" t="s">
        <v>560</v>
      </c>
      <c r="K370" s="143">
        <v>10</v>
      </c>
      <c r="L370" s="232">
        <v>0</v>
      </c>
      <c r="M370" s="232"/>
      <c r="N370" s="232">
        <f>ROUND(L370*K370,2)</f>
        <v>0</v>
      </c>
      <c r="O370" s="232"/>
      <c r="P370" s="232"/>
      <c r="Q370" s="232"/>
      <c r="R370" s="144"/>
      <c r="T370" s="145" t="s">
        <v>5</v>
      </c>
      <c r="U370" s="43" t="s">
        <v>40</v>
      </c>
      <c r="V370" s="146">
        <v>3.8170000000000002</v>
      </c>
      <c r="W370" s="146">
        <f>V370*K370</f>
        <v>38.17</v>
      </c>
      <c r="X370" s="146">
        <v>0.42080000000000001</v>
      </c>
      <c r="Y370" s="146">
        <f>X370*K370</f>
        <v>4.2080000000000002</v>
      </c>
      <c r="Z370" s="146">
        <v>0</v>
      </c>
      <c r="AA370" s="147">
        <f>Z370*K370</f>
        <v>0</v>
      </c>
      <c r="AR370" s="21" t="s">
        <v>92</v>
      </c>
      <c r="AT370" s="21" t="s">
        <v>167</v>
      </c>
      <c r="AU370" s="21" t="s">
        <v>86</v>
      </c>
      <c r="AY370" s="21" t="s">
        <v>166</v>
      </c>
      <c r="BE370" s="148">
        <f>IF(U370="základní",N370,0)</f>
        <v>0</v>
      </c>
      <c r="BF370" s="148">
        <f>IF(U370="snížená",N370,0)</f>
        <v>0</v>
      </c>
      <c r="BG370" s="148">
        <f>IF(U370="zákl. přenesená",N370,0)</f>
        <v>0</v>
      </c>
      <c r="BH370" s="148">
        <f>IF(U370="sníž. přenesená",N370,0)</f>
        <v>0</v>
      </c>
      <c r="BI370" s="148">
        <f>IF(U370="nulová",N370,0)</f>
        <v>0</v>
      </c>
      <c r="BJ370" s="21" t="s">
        <v>82</v>
      </c>
      <c r="BK370" s="148">
        <f>ROUND(L370*K370,2)</f>
        <v>0</v>
      </c>
      <c r="BL370" s="21" t="s">
        <v>92</v>
      </c>
      <c r="BM370" s="21" t="s">
        <v>602</v>
      </c>
    </row>
    <row r="371" spans="2:65" s="11" customFormat="1" ht="16.5" customHeight="1">
      <c r="B371" s="157"/>
      <c r="C371" s="158"/>
      <c r="D371" s="158"/>
      <c r="E371" s="159" t="s">
        <v>5</v>
      </c>
      <c r="F371" s="264" t="s">
        <v>275</v>
      </c>
      <c r="G371" s="265"/>
      <c r="H371" s="265"/>
      <c r="I371" s="265"/>
      <c r="J371" s="158"/>
      <c r="K371" s="159" t="s">
        <v>5</v>
      </c>
      <c r="L371" s="158"/>
      <c r="M371" s="158"/>
      <c r="N371" s="158"/>
      <c r="O371" s="158"/>
      <c r="P371" s="158"/>
      <c r="Q371" s="158"/>
      <c r="R371" s="160"/>
      <c r="T371" s="161"/>
      <c r="U371" s="158"/>
      <c r="V371" s="158"/>
      <c r="W371" s="158"/>
      <c r="X371" s="158"/>
      <c r="Y371" s="158"/>
      <c r="Z371" s="158"/>
      <c r="AA371" s="162"/>
      <c r="AT371" s="163" t="s">
        <v>173</v>
      </c>
      <c r="AU371" s="163" t="s">
        <v>86</v>
      </c>
      <c r="AV371" s="11" t="s">
        <v>82</v>
      </c>
      <c r="AW371" s="11" t="s">
        <v>32</v>
      </c>
      <c r="AX371" s="11" t="s">
        <v>75</v>
      </c>
      <c r="AY371" s="163" t="s">
        <v>166</v>
      </c>
    </row>
    <row r="372" spans="2:65" s="11" customFormat="1" ht="16.5" customHeight="1">
      <c r="B372" s="157"/>
      <c r="C372" s="158"/>
      <c r="D372" s="158"/>
      <c r="E372" s="159" t="s">
        <v>5</v>
      </c>
      <c r="F372" s="229" t="s">
        <v>276</v>
      </c>
      <c r="G372" s="230"/>
      <c r="H372" s="230"/>
      <c r="I372" s="230"/>
      <c r="J372" s="158"/>
      <c r="K372" s="159" t="s">
        <v>5</v>
      </c>
      <c r="L372" s="158"/>
      <c r="M372" s="158"/>
      <c r="N372" s="158"/>
      <c r="O372" s="158"/>
      <c r="P372" s="158"/>
      <c r="Q372" s="158"/>
      <c r="R372" s="160"/>
      <c r="T372" s="161"/>
      <c r="U372" s="158"/>
      <c r="V372" s="158"/>
      <c r="W372" s="158"/>
      <c r="X372" s="158"/>
      <c r="Y372" s="158"/>
      <c r="Z372" s="158"/>
      <c r="AA372" s="162"/>
      <c r="AT372" s="163" t="s">
        <v>173</v>
      </c>
      <c r="AU372" s="163" t="s">
        <v>86</v>
      </c>
      <c r="AV372" s="11" t="s">
        <v>82</v>
      </c>
      <c r="AW372" s="11" t="s">
        <v>32</v>
      </c>
      <c r="AX372" s="11" t="s">
        <v>75</v>
      </c>
      <c r="AY372" s="163" t="s">
        <v>166</v>
      </c>
    </row>
    <row r="373" spans="2:65" s="11" customFormat="1" ht="16.5" customHeight="1">
      <c r="B373" s="157"/>
      <c r="C373" s="158"/>
      <c r="D373" s="158"/>
      <c r="E373" s="159" t="s">
        <v>5</v>
      </c>
      <c r="F373" s="229" t="s">
        <v>277</v>
      </c>
      <c r="G373" s="230"/>
      <c r="H373" s="230"/>
      <c r="I373" s="230"/>
      <c r="J373" s="158"/>
      <c r="K373" s="159" t="s">
        <v>5</v>
      </c>
      <c r="L373" s="158"/>
      <c r="M373" s="158"/>
      <c r="N373" s="158"/>
      <c r="O373" s="158"/>
      <c r="P373" s="158"/>
      <c r="Q373" s="158"/>
      <c r="R373" s="160"/>
      <c r="T373" s="161"/>
      <c r="U373" s="158"/>
      <c r="V373" s="158"/>
      <c r="W373" s="158"/>
      <c r="X373" s="158"/>
      <c r="Y373" s="158"/>
      <c r="Z373" s="158"/>
      <c r="AA373" s="162"/>
      <c r="AT373" s="163" t="s">
        <v>173</v>
      </c>
      <c r="AU373" s="163" t="s">
        <v>86</v>
      </c>
      <c r="AV373" s="11" t="s">
        <v>82</v>
      </c>
      <c r="AW373" s="11" t="s">
        <v>32</v>
      </c>
      <c r="AX373" s="11" t="s">
        <v>75</v>
      </c>
      <c r="AY373" s="163" t="s">
        <v>166</v>
      </c>
    </row>
    <row r="374" spans="2:65" s="10" customFormat="1" ht="16.5" customHeight="1">
      <c r="B374" s="149"/>
      <c r="C374" s="150"/>
      <c r="D374" s="150"/>
      <c r="E374" s="151" t="s">
        <v>5</v>
      </c>
      <c r="F374" s="262" t="s">
        <v>110</v>
      </c>
      <c r="G374" s="263"/>
      <c r="H374" s="263"/>
      <c r="I374" s="263"/>
      <c r="J374" s="150"/>
      <c r="K374" s="152">
        <v>10</v>
      </c>
      <c r="L374" s="150"/>
      <c r="M374" s="150"/>
      <c r="N374" s="150"/>
      <c r="O374" s="150"/>
      <c r="P374" s="150"/>
      <c r="Q374" s="150"/>
      <c r="R374" s="153"/>
      <c r="T374" s="154"/>
      <c r="U374" s="150"/>
      <c r="V374" s="150"/>
      <c r="W374" s="150"/>
      <c r="X374" s="150"/>
      <c r="Y374" s="150"/>
      <c r="Z374" s="150"/>
      <c r="AA374" s="155"/>
      <c r="AT374" s="156" t="s">
        <v>173</v>
      </c>
      <c r="AU374" s="156" t="s">
        <v>86</v>
      </c>
      <c r="AV374" s="10" t="s">
        <v>86</v>
      </c>
      <c r="AW374" s="10" t="s">
        <v>32</v>
      </c>
      <c r="AX374" s="10" t="s">
        <v>82</v>
      </c>
      <c r="AY374" s="156" t="s">
        <v>166</v>
      </c>
    </row>
    <row r="375" spans="2:65" s="9" customFormat="1" ht="29.85" customHeight="1">
      <c r="B375" s="129"/>
      <c r="C375" s="130"/>
      <c r="D375" s="164" t="s">
        <v>265</v>
      </c>
      <c r="E375" s="164"/>
      <c r="F375" s="164"/>
      <c r="G375" s="164"/>
      <c r="H375" s="164"/>
      <c r="I375" s="164"/>
      <c r="J375" s="164"/>
      <c r="K375" s="164"/>
      <c r="L375" s="164"/>
      <c r="M375" s="164"/>
      <c r="N375" s="237">
        <f>BK375</f>
        <v>0</v>
      </c>
      <c r="O375" s="238"/>
      <c r="P375" s="238"/>
      <c r="Q375" s="238"/>
      <c r="R375" s="132"/>
      <c r="T375" s="133"/>
      <c r="U375" s="130"/>
      <c r="V375" s="130"/>
      <c r="W375" s="134">
        <f>SUM(W376:W423)</f>
        <v>192.67799999999997</v>
      </c>
      <c r="X375" s="130"/>
      <c r="Y375" s="134">
        <f>SUM(Y376:Y423)</f>
        <v>94.973702000000003</v>
      </c>
      <c r="Z375" s="130"/>
      <c r="AA375" s="135">
        <f>SUM(AA376:AA423)</f>
        <v>8.2000000000000003E-2</v>
      </c>
      <c r="AR375" s="136" t="s">
        <v>82</v>
      </c>
      <c r="AT375" s="137" t="s">
        <v>74</v>
      </c>
      <c r="AU375" s="137" t="s">
        <v>82</v>
      </c>
      <c r="AY375" s="136" t="s">
        <v>166</v>
      </c>
      <c r="BK375" s="138">
        <f>SUM(BK376:BK423)</f>
        <v>0</v>
      </c>
    </row>
    <row r="376" spans="2:65" s="1" customFormat="1" ht="16.5" customHeight="1">
      <c r="B376" s="139"/>
      <c r="C376" s="140" t="s">
        <v>599</v>
      </c>
      <c r="D376" s="140" t="s">
        <v>167</v>
      </c>
      <c r="E376" s="141" t="s">
        <v>604</v>
      </c>
      <c r="F376" s="231" t="s">
        <v>605</v>
      </c>
      <c r="G376" s="231"/>
      <c r="H376" s="231"/>
      <c r="I376" s="231"/>
      <c r="J376" s="142" t="s">
        <v>560</v>
      </c>
      <c r="K376" s="189">
        <v>5</v>
      </c>
      <c r="L376" s="232">
        <v>0</v>
      </c>
      <c r="M376" s="232"/>
      <c r="N376" s="232">
        <f>ROUND(L376*K376,2)</f>
        <v>0</v>
      </c>
      <c r="O376" s="232"/>
      <c r="P376" s="232"/>
      <c r="Q376" s="232"/>
      <c r="R376" s="144"/>
      <c r="T376" s="145" t="s">
        <v>5</v>
      </c>
      <c r="U376" s="43" t="s">
        <v>40</v>
      </c>
      <c r="V376" s="146">
        <v>0</v>
      </c>
      <c r="W376" s="146">
        <f>V376*K376</f>
        <v>0</v>
      </c>
      <c r="X376" s="146">
        <v>0</v>
      </c>
      <c r="Y376" s="146">
        <f>X376*K376</f>
        <v>0</v>
      </c>
      <c r="Z376" s="146">
        <v>0</v>
      </c>
      <c r="AA376" s="147">
        <f>Z376*K376</f>
        <v>0</v>
      </c>
      <c r="AR376" s="21" t="s">
        <v>92</v>
      </c>
      <c r="AT376" s="21" t="s">
        <v>167</v>
      </c>
      <c r="AU376" s="21" t="s">
        <v>86</v>
      </c>
      <c r="AY376" s="21" t="s">
        <v>166</v>
      </c>
      <c r="BE376" s="148">
        <f>IF(U376="základní",N376,0)</f>
        <v>0</v>
      </c>
      <c r="BF376" s="148">
        <f>IF(U376="snížená",N376,0)</f>
        <v>0</v>
      </c>
      <c r="BG376" s="148">
        <f>IF(U376="zákl. přenesená",N376,0)</f>
        <v>0</v>
      </c>
      <c r="BH376" s="148">
        <f>IF(U376="sníž. přenesená",N376,0)</f>
        <v>0</v>
      </c>
      <c r="BI376" s="148">
        <f>IF(U376="nulová",N376,0)</f>
        <v>0</v>
      </c>
      <c r="BJ376" s="21" t="s">
        <v>82</v>
      </c>
      <c r="BK376" s="148">
        <f>ROUND(L376*K376,2)</f>
        <v>0</v>
      </c>
      <c r="BL376" s="21" t="s">
        <v>92</v>
      </c>
      <c r="BM376" s="21" t="s">
        <v>606</v>
      </c>
    </row>
    <row r="377" spans="2:65" s="1" customFormat="1" ht="25.5" customHeight="1">
      <c r="B377" s="139"/>
      <c r="C377" s="140" t="s">
        <v>603</v>
      </c>
      <c r="D377" s="140" t="s">
        <v>167</v>
      </c>
      <c r="E377" s="141" t="s">
        <v>608</v>
      </c>
      <c r="F377" s="231" t="s">
        <v>609</v>
      </c>
      <c r="G377" s="231"/>
      <c r="H377" s="231"/>
      <c r="I377" s="231"/>
      <c r="J377" s="142" t="s">
        <v>560</v>
      </c>
      <c r="K377" s="143">
        <v>1</v>
      </c>
      <c r="L377" s="232">
        <v>0</v>
      </c>
      <c r="M377" s="232"/>
      <c r="N377" s="232">
        <f>ROUND(L377*K377,2)</f>
        <v>0</v>
      </c>
      <c r="O377" s="232"/>
      <c r="P377" s="232"/>
      <c r="Q377" s="232"/>
      <c r="R377" s="144"/>
      <c r="T377" s="145" t="s">
        <v>5</v>
      </c>
      <c r="U377" s="43" t="s">
        <v>40</v>
      </c>
      <c r="V377" s="146">
        <v>0.2</v>
      </c>
      <c r="W377" s="146">
        <f>V377*K377</f>
        <v>0.2</v>
      </c>
      <c r="X377" s="146">
        <v>6.9999999999999999E-4</v>
      </c>
      <c r="Y377" s="146">
        <f>X377*K377</f>
        <v>6.9999999999999999E-4</v>
      </c>
      <c r="Z377" s="146">
        <v>0</v>
      </c>
      <c r="AA377" s="147">
        <f>Z377*K377</f>
        <v>0</v>
      </c>
      <c r="AR377" s="21" t="s">
        <v>92</v>
      </c>
      <c r="AT377" s="21" t="s">
        <v>167</v>
      </c>
      <c r="AU377" s="21" t="s">
        <v>86</v>
      </c>
      <c r="AY377" s="21" t="s">
        <v>166</v>
      </c>
      <c r="BE377" s="148">
        <f>IF(U377="základní",N377,0)</f>
        <v>0</v>
      </c>
      <c r="BF377" s="148">
        <f>IF(U377="snížená",N377,0)</f>
        <v>0</v>
      </c>
      <c r="BG377" s="148">
        <f>IF(U377="zákl. přenesená",N377,0)</f>
        <v>0</v>
      </c>
      <c r="BH377" s="148">
        <f>IF(U377="sníž. přenesená",N377,0)</f>
        <v>0</v>
      </c>
      <c r="BI377" s="148">
        <f>IF(U377="nulová",N377,0)</f>
        <v>0</v>
      </c>
      <c r="BJ377" s="21" t="s">
        <v>82</v>
      </c>
      <c r="BK377" s="148">
        <f>ROUND(L377*K377,2)</f>
        <v>0</v>
      </c>
      <c r="BL377" s="21" t="s">
        <v>92</v>
      </c>
      <c r="BM377" s="21" t="s">
        <v>1249</v>
      </c>
    </row>
    <row r="378" spans="2:65" s="11" customFormat="1" ht="16.5" customHeight="1">
      <c r="B378" s="157"/>
      <c r="C378" s="158"/>
      <c r="D378" s="158"/>
      <c r="E378" s="159" t="s">
        <v>5</v>
      </c>
      <c r="F378" s="264" t="s">
        <v>275</v>
      </c>
      <c r="G378" s="265"/>
      <c r="H378" s="265"/>
      <c r="I378" s="265"/>
      <c r="J378" s="158"/>
      <c r="K378" s="159" t="s">
        <v>5</v>
      </c>
      <c r="L378" s="158"/>
      <c r="M378" s="158"/>
      <c r="N378" s="158"/>
      <c r="O378" s="158"/>
      <c r="P378" s="158"/>
      <c r="Q378" s="158"/>
      <c r="R378" s="160"/>
      <c r="T378" s="161"/>
      <c r="U378" s="158"/>
      <c r="V378" s="158"/>
      <c r="W378" s="158"/>
      <c r="X378" s="158"/>
      <c r="Y378" s="158"/>
      <c r="Z378" s="158"/>
      <c r="AA378" s="162"/>
      <c r="AT378" s="163" t="s">
        <v>173</v>
      </c>
      <c r="AU378" s="163" t="s">
        <v>86</v>
      </c>
      <c r="AV378" s="11" t="s">
        <v>82</v>
      </c>
      <c r="AW378" s="11" t="s">
        <v>32</v>
      </c>
      <c r="AX378" s="11" t="s">
        <v>75</v>
      </c>
      <c r="AY378" s="163" t="s">
        <v>166</v>
      </c>
    </row>
    <row r="379" spans="2:65" s="11" customFormat="1" ht="16.5" customHeight="1">
      <c r="B379" s="157"/>
      <c r="C379" s="158"/>
      <c r="D379" s="158"/>
      <c r="E379" s="159" t="s">
        <v>5</v>
      </c>
      <c r="F379" s="229" t="s">
        <v>276</v>
      </c>
      <c r="G379" s="230"/>
      <c r="H379" s="230"/>
      <c r="I379" s="230"/>
      <c r="J379" s="158"/>
      <c r="K379" s="159" t="s">
        <v>5</v>
      </c>
      <c r="L379" s="158"/>
      <c r="M379" s="158"/>
      <c r="N379" s="158"/>
      <c r="O379" s="158"/>
      <c r="P379" s="158"/>
      <c r="Q379" s="158"/>
      <c r="R379" s="160"/>
      <c r="T379" s="161"/>
      <c r="U379" s="158"/>
      <c r="V379" s="158"/>
      <c r="W379" s="158"/>
      <c r="X379" s="158"/>
      <c r="Y379" s="158"/>
      <c r="Z379" s="158"/>
      <c r="AA379" s="162"/>
      <c r="AT379" s="163" t="s">
        <v>173</v>
      </c>
      <c r="AU379" s="163" t="s">
        <v>86</v>
      </c>
      <c r="AV379" s="11" t="s">
        <v>82</v>
      </c>
      <c r="AW379" s="11" t="s">
        <v>32</v>
      </c>
      <c r="AX379" s="11" t="s">
        <v>75</v>
      </c>
      <c r="AY379" s="163" t="s">
        <v>166</v>
      </c>
    </row>
    <row r="380" spans="2:65" s="11" customFormat="1" ht="16.5" customHeight="1">
      <c r="B380" s="157"/>
      <c r="C380" s="158"/>
      <c r="D380" s="158"/>
      <c r="E380" s="159" t="s">
        <v>5</v>
      </c>
      <c r="F380" s="229" t="s">
        <v>277</v>
      </c>
      <c r="G380" s="230"/>
      <c r="H380" s="230"/>
      <c r="I380" s="230"/>
      <c r="J380" s="158"/>
      <c r="K380" s="159" t="s">
        <v>5</v>
      </c>
      <c r="L380" s="158"/>
      <c r="M380" s="158"/>
      <c r="N380" s="158"/>
      <c r="O380" s="158"/>
      <c r="P380" s="158"/>
      <c r="Q380" s="158"/>
      <c r="R380" s="160"/>
      <c r="T380" s="161"/>
      <c r="U380" s="158"/>
      <c r="V380" s="158"/>
      <c r="W380" s="158"/>
      <c r="X380" s="158"/>
      <c r="Y380" s="158"/>
      <c r="Z380" s="158"/>
      <c r="AA380" s="162"/>
      <c r="AT380" s="163" t="s">
        <v>173</v>
      </c>
      <c r="AU380" s="163" t="s">
        <v>86</v>
      </c>
      <c r="AV380" s="11" t="s">
        <v>82</v>
      </c>
      <c r="AW380" s="11" t="s">
        <v>32</v>
      </c>
      <c r="AX380" s="11" t="s">
        <v>75</v>
      </c>
      <c r="AY380" s="163" t="s">
        <v>166</v>
      </c>
    </row>
    <row r="381" spans="2:65" s="10" customFormat="1" ht="16.5" customHeight="1">
      <c r="B381" s="149"/>
      <c r="C381" s="150"/>
      <c r="D381" s="150"/>
      <c r="E381" s="151" t="s">
        <v>5</v>
      </c>
      <c r="F381" s="262" t="s">
        <v>82</v>
      </c>
      <c r="G381" s="263"/>
      <c r="H381" s="263"/>
      <c r="I381" s="263"/>
      <c r="J381" s="150"/>
      <c r="K381" s="152">
        <v>1</v>
      </c>
      <c r="L381" s="150"/>
      <c r="M381" s="150"/>
      <c r="N381" s="150"/>
      <c r="O381" s="150"/>
      <c r="P381" s="150"/>
      <c r="Q381" s="150"/>
      <c r="R381" s="153"/>
      <c r="T381" s="154"/>
      <c r="U381" s="150"/>
      <c r="V381" s="150"/>
      <c r="W381" s="150"/>
      <c r="X381" s="150"/>
      <c r="Y381" s="150"/>
      <c r="Z381" s="150"/>
      <c r="AA381" s="155"/>
      <c r="AT381" s="156" t="s">
        <v>173</v>
      </c>
      <c r="AU381" s="156" t="s">
        <v>86</v>
      </c>
      <c r="AV381" s="10" t="s">
        <v>86</v>
      </c>
      <c r="AW381" s="10" t="s">
        <v>32</v>
      </c>
      <c r="AX381" s="10" t="s">
        <v>82</v>
      </c>
      <c r="AY381" s="156" t="s">
        <v>166</v>
      </c>
    </row>
    <row r="382" spans="2:65" s="1" customFormat="1" ht="38.25" customHeight="1">
      <c r="B382" s="139"/>
      <c r="C382" s="140" t="s">
        <v>607</v>
      </c>
      <c r="D382" s="140" t="s">
        <v>167</v>
      </c>
      <c r="E382" s="141" t="s">
        <v>612</v>
      </c>
      <c r="F382" s="231" t="s">
        <v>613</v>
      </c>
      <c r="G382" s="231"/>
      <c r="H382" s="231"/>
      <c r="I382" s="231"/>
      <c r="J382" s="142" t="s">
        <v>560</v>
      </c>
      <c r="K382" s="143">
        <v>1</v>
      </c>
      <c r="L382" s="232">
        <v>0</v>
      </c>
      <c r="M382" s="232"/>
      <c r="N382" s="232">
        <f>ROUND(L382*K382,2)</f>
        <v>0</v>
      </c>
      <c r="O382" s="232"/>
      <c r="P382" s="232"/>
      <c r="Q382" s="232"/>
      <c r="R382" s="144"/>
      <c r="T382" s="145" t="s">
        <v>5</v>
      </c>
      <c r="U382" s="43" t="s">
        <v>40</v>
      </c>
      <c r="V382" s="146">
        <v>0.54900000000000004</v>
      </c>
      <c r="W382" s="146">
        <f>V382*K382</f>
        <v>0.54900000000000004</v>
      </c>
      <c r="X382" s="146">
        <v>0.11241</v>
      </c>
      <c r="Y382" s="146">
        <f>X382*K382</f>
        <v>0.11241</v>
      </c>
      <c r="Z382" s="146">
        <v>0</v>
      </c>
      <c r="AA382" s="147">
        <f>Z382*K382</f>
        <v>0</v>
      </c>
      <c r="AR382" s="21" t="s">
        <v>92</v>
      </c>
      <c r="AT382" s="21" t="s">
        <v>167</v>
      </c>
      <c r="AU382" s="21" t="s">
        <v>86</v>
      </c>
      <c r="AY382" s="21" t="s">
        <v>166</v>
      </c>
      <c r="BE382" s="148">
        <f>IF(U382="základní",N382,0)</f>
        <v>0</v>
      </c>
      <c r="BF382" s="148">
        <f>IF(U382="snížená",N382,0)</f>
        <v>0</v>
      </c>
      <c r="BG382" s="148">
        <f>IF(U382="zákl. přenesená",N382,0)</f>
        <v>0</v>
      </c>
      <c r="BH382" s="148">
        <f>IF(U382="sníž. přenesená",N382,0)</f>
        <v>0</v>
      </c>
      <c r="BI382" s="148">
        <f>IF(U382="nulová",N382,0)</f>
        <v>0</v>
      </c>
      <c r="BJ382" s="21" t="s">
        <v>82</v>
      </c>
      <c r="BK382" s="148">
        <f>ROUND(L382*K382,2)</f>
        <v>0</v>
      </c>
      <c r="BL382" s="21" t="s">
        <v>92</v>
      </c>
      <c r="BM382" s="21" t="s">
        <v>1250</v>
      </c>
    </row>
    <row r="383" spans="2:65" s="1" customFormat="1" ht="25.5" customHeight="1">
      <c r="B383" s="139"/>
      <c r="C383" s="140" t="s">
        <v>611</v>
      </c>
      <c r="D383" s="140" t="s">
        <v>167</v>
      </c>
      <c r="E383" s="141" t="s">
        <v>626</v>
      </c>
      <c r="F383" s="231" t="s">
        <v>627</v>
      </c>
      <c r="G383" s="231"/>
      <c r="H383" s="231"/>
      <c r="I383" s="231"/>
      <c r="J383" s="142" t="s">
        <v>309</v>
      </c>
      <c r="K383" s="143">
        <v>235</v>
      </c>
      <c r="L383" s="232">
        <v>0</v>
      </c>
      <c r="M383" s="232"/>
      <c r="N383" s="232">
        <f>ROUND(L383*K383,2)</f>
        <v>0</v>
      </c>
      <c r="O383" s="232"/>
      <c r="P383" s="232"/>
      <c r="Q383" s="232"/>
      <c r="R383" s="144"/>
      <c r="T383" s="145" t="s">
        <v>5</v>
      </c>
      <c r="U383" s="43" t="s">
        <v>40</v>
      </c>
      <c r="V383" s="146">
        <v>0.11899999999999999</v>
      </c>
      <c r="W383" s="146">
        <f>V383*K383</f>
        <v>27.965</v>
      </c>
      <c r="X383" s="146">
        <v>8.9779999999999999E-2</v>
      </c>
      <c r="Y383" s="146">
        <f>X383*K383</f>
        <v>21.098299999999998</v>
      </c>
      <c r="Z383" s="146">
        <v>0</v>
      </c>
      <c r="AA383" s="147">
        <f>Z383*K383</f>
        <v>0</v>
      </c>
      <c r="AR383" s="21" t="s">
        <v>92</v>
      </c>
      <c r="AT383" s="21" t="s">
        <v>167</v>
      </c>
      <c r="AU383" s="21" t="s">
        <v>86</v>
      </c>
      <c r="AY383" s="21" t="s">
        <v>166</v>
      </c>
      <c r="BE383" s="148">
        <f>IF(U383="základní",N383,0)</f>
        <v>0</v>
      </c>
      <c r="BF383" s="148">
        <f>IF(U383="snížená",N383,0)</f>
        <v>0</v>
      </c>
      <c r="BG383" s="148">
        <f>IF(U383="zákl. přenesená",N383,0)</f>
        <v>0</v>
      </c>
      <c r="BH383" s="148">
        <f>IF(U383="sníž. přenesená",N383,0)</f>
        <v>0</v>
      </c>
      <c r="BI383" s="148">
        <f>IF(U383="nulová",N383,0)</f>
        <v>0</v>
      </c>
      <c r="BJ383" s="21" t="s">
        <v>82</v>
      </c>
      <c r="BK383" s="148">
        <f>ROUND(L383*K383,2)</f>
        <v>0</v>
      </c>
      <c r="BL383" s="21" t="s">
        <v>92</v>
      </c>
      <c r="BM383" s="21" t="s">
        <v>628</v>
      </c>
    </row>
    <row r="384" spans="2:65" s="11" customFormat="1" ht="16.5" customHeight="1">
      <c r="B384" s="157"/>
      <c r="C384" s="158"/>
      <c r="D384" s="158"/>
      <c r="E384" s="159" t="s">
        <v>5</v>
      </c>
      <c r="F384" s="264" t="s">
        <v>275</v>
      </c>
      <c r="G384" s="265"/>
      <c r="H384" s="265"/>
      <c r="I384" s="265"/>
      <c r="J384" s="158"/>
      <c r="K384" s="159" t="s">
        <v>5</v>
      </c>
      <c r="L384" s="158"/>
      <c r="M384" s="158"/>
      <c r="N384" s="158"/>
      <c r="O384" s="158"/>
      <c r="P384" s="158"/>
      <c r="Q384" s="158"/>
      <c r="R384" s="160"/>
      <c r="T384" s="161"/>
      <c r="U384" s="158"/>
      <c r="V384" s="158"/>
      <c r="W384" s="158"/>
      <c r="X384" s="158"/>
      <c r="Y384" s="158"/>
      <c r="Z384" s="158"/>
      <c r="AA384" s="162"/>
      <c r="AT384" s="163" t="s">
        <v>173</v>
      </c>
      <c r="AU384" s="163" t="s">
        <v>86</v>
      </c>
      <c r="AV384" s="11" t="s">
        <v>82</v>
      </c>
      <c r="AW384" s="11" t="s">
        <v>32</v>
      </c>
      <c r="AX384" s="11" t="s">
        <v>75</v>
      </c>
      <c r="AY384" s="163" t="s">
        <v>166</v>
      </c>
    </row>
    <row r="385" spans="2:65" s="11" customFormat="1" ht="16.5" customHeight="1">
      <c r="B385" s="157"/>
      <c r="C385" s="158"/>
      <c r="D385" s="158"/>
      <c r="E385" s="159" t="s">
        <v>5</v>
      </c>
      <c r="F385" s="229" t="s">
        <v>276</v>
      </c>
      <c r="G385" s="230"/>
      <c r="H385" s="230"/>
      <c r="I385" s="230"/>
      <c r="J385" s="158"/>
      <c r="K385" s="159" t="s">
        <v>5</v>
      </c>
      <c r="L385" s="158"/>
      <c r="M385" s="158"/>
      <c r="N385" s="158"/>
      <c r="O385" s="158"/>
      <c r="P385" s="158"/>
      <c r="Q385" s="158"/>
      <c r="R385" s="160"/>
      <c r="T385" s="161"/>
      <c r="U385" s="158"/>
      <c r="V385" s="158"/>
      <c r="W385" s="158"/>
      <c r="X385" s="158"/>
      <c r="Y385" s="158"/>
      <c r="Z385" s="158"/>
      <c r="AA385" s="162"/>
      <c r="AT385" s="163" t="s">
        <v>173</v>
      </c>
      <c r="AU385" s="163" t="s">
        <v>86</v>
      </c>
      <c r="AV385" s="11" t="s">
        <v>82</v>
      </c>
      <c r="AW385" s="11" t="s">
        <v>32</v>
      </c>
      <c r="AX385" s="11" t="s">
        <v>75</v>
      </c>
      <c r="AY385" s="163" t="s">
        <v>166</v>
      </c>
    </row>
    <row r="386" spans="2:65" s="11" customFormat="1" ht="16.5" customHeight="1">
      <c r="B386" s="157"/>
      <c r="C386" s="158"/>
      <c r="D386" s="158"/>
      <c r="E386" s="159" t="s">
        <v>5</v>
      </c>
      <c r="F386" s="229" t="s">
        <v>277</v>
      </c>
      <c r="G386" s="230"/>
      <c r="H386" s="230"/>
      <c r="I386" s="230"/>
      <c r="J386" s="158"/>
      <c r="K386" s="159" t="s">
        <v>5</v>
      </c>
      <c r="L386" s="158"/>
      <c r="M386" s="158"/>
      <c r="N386" s="158"/>
      <c r="O386" s="158"/>
      <c r="P386" s="158"/>
      <c r="Q386" s="158"/>
      <c r="R386" s="160"/>
      <c r="T386" s="161"/>
      <c r="U386" s="158"/>
      <c r="V386" s="158"/>
      <c r="W386" s="158"/>
      <c r="X386" s="158"/>
      <c r="Y386" s="158"/>
      <c r="Z386" s="158"/>
      <c r="AA386" s="162"/>
      <c r="AT386" s="163" t="s">
        <v>173</v>
      </c>
      <c r="AU386" s="163" t="s">
        <v>86</v>
      </c>
      <c r="AV386" s="11" t="s">
        <v>82</v>
      </c>
      <c r="AW386" s="11" t="s">
        <v>32</v>
      </c>
      <c r="AX386" s="11" t="s">
        <v>75</v>
      </c>
      <c r="AY386" s="163" t="s">
        <v>166</v>
      </c>
    </row>
    <row r="387" spans="2:65" s="10" customFormat="1" ht="16.5" customHeight="1">
      <c r="B387" s="149"/>
      <c r="C387" s="150"/>
      <c r="D387" s="150"/>
      <c r="E387" s="151" t="s">
        <v>5</v>
      </c>
      <c r="F387" s="262" t="s">
        <v>1251</v>
      </c>
      <c r="G387" s="263"/>
      <c r="H387" s="263"/>
      <c r="I387" s="263"/>
      <c r="J387" s="150"/>
      <c r="K387" s="152">
        <v>235</v>
      </c>
      <c r="L387" s="150"/>
      <c r="M387" s="150"/>
      <c r="N387" s="150"/>
      <c r="O387" s="150"/>
      <c r="P387" s="150"/>
      <c r="Q387" s="150"/>
      <c r="R387" s="153"/>
      <c r="T387" s="154"/>
      <c r="U387" s="150"/>
      <c r="V387" s="150"/>
      <c r="W387" s="150"/>
      <c r="X387" s="150"/>
      <c r="Y387" s="150"/>
      <c r="Z387" s="150"/>
      <c r="AA387" s="155"/>
      <c r="AT387" s="156" t="s">
        <v>173</v>
      </c>
      <c r="AU387" s="156" t="s">
        <v>86</v>
      </c>
      <c r="AV387" s="10" t="s">
        <v>86</v>
      </c>
      <c r="AW387" s="10" t="s">
        <v>32</v>
      </c>
      <c r="AX387" s="10" t="s">
        <v>82</v>
      </c>
      <c r="AY387" s="156" t="s">
        <v>166</v>
      </c>
    </row>
    <row r="388" spans="2:65" s="1" customFormat="1" ht="25.5" customHeight="1">
      <c r="B388" s="139"/>
      <c r="C388" s="176" t="s">
        <v>615</v>
      </c>
      <c r="D388" s="176" t="s">
        <v>388</v>
      </c>
      <c r="E388" s="177" t="s">
        <v>631</v>
      </c>
      <c r="F388" s="266" t="s">
        <v>632</v>
      </c>
      <c r="G388" s="266"/>
      <c r="H388" s="266"/>
      <c r="I388" s="266"/>
      <c r="J388" s="178" t="s">
        <v>374</v>
      </c>
      <c r="K388" s="179">
        <v>5.64</v>
      </c>
      <c r="L388" s="267">
        <v>0</v>
      </c>
      <c r="M388" s="267"/>
      <c r="N388" s="267">
        <f>ROUND(L388*K388,2)</f>
        <v>0</v>
      </c>
      <c r="O388" s="232"/>
      <c r="P388" s="232"/>
      <c r="Q388" s="232"/>
      <c r="R388" s="144"/>
      <c r="T388" s="145" t="s">
        <v>5</v>
      </c>
      <c r="U388" s="43" t="s">
        <v>40</v>
      </c>
      <c r="V388" s="146">
        <v>0</v>
      </c>
      <c r="W388" s="146">
        <f>V388*K388</f>
        <v>0</v>
      </c>
      <c r="X388" s="146">
        <v>1</v>
      </c>
      <c r="Y388" s="146">
        <f>X388*K388</f>
        <v>5.64</v>
      </c>
      <c r="Z388" s="146">
        <v>0</v>
      </c>
      <c r="AA388" s="147">
        <f>Z388*K388</f>
        <v>0</v>
      </c>
      <c r="AR388" s="21" t="s">
        <v>104</v>
      </c>
      <c r="AT388" s="21" t="s">
        <v>388</v>
      </c>
      <c r="AU388" s="21" t="s">
        <v>86</v>
      </c>
      <c r="AY388" s="21" t="s">
        <v>166</v>
      </c>
      <c r="BE388" s="148">
        <f>IF(U388="základní",N388,0)</f>
        <v>0</v>
      </c>
      <c r="BF388" s="148">
        <f>IF(U388="snížená",N388,0)</f>
        <v>0</v>
      </c>
      <c r="BG388" s="148">
        <f>IF(U388="zákl. přenesená",N388,0)</f>
        <v>0</v>
      </c>
      <c r="BH388" s="148">
        <f>IF(U388="sníž. přenesená",N388,0)</f>
        <v>0</v>
      </c>
      <c r="BI388" s="148">
        <f>IF(U388="nulová",N388,0)</f>
        <v>0</v>
      </c>
      <c r="BJ388" s="21" t="s">
        <v>82</v>
      </c>
      <c r="BK388" s="148">
        <f>ROUND(L388*K388,2)</f>
        <v>0</v>
      </c>
      <c r="BL388" s="21" t="s">
        <v>92</v>
      </c>
      <c r="BM388" s="21" t="s">
        <v>633</v>
      </c>
    </row>
    <row r="389" spans="2:65" s="10" customFormat="1" ht="16.5" customHeight="1">
      <c r="B389" s="149"/>
      <c r="C389" s="150"/>
      <c r="D389" s="150"/>
      <c r="E389" s="151" t="s">
        <v>5</v>
      </c>
      <c r="F389" s="240" t="s">
        <v>1252</v>
      </c>
      <c r="G389" s="241"/>
      <c r="H389" s="241"/>
      <c r="I389" s="241"/>
      <c r="J389" s="150"/>
      <c r="K389" s="152">
        <v>5.64</v>
      </c>
      <c r="L389" s="150"/>
      <c r="M389" s="150"/>
      <c r="N389" s="150"/>
      <c r="O389" s="150"/>
      <c r="P389" s="150"/>
      <c r="Q389" s="150"/>
      <c r="R389" s="153"/>
      <c r="T389" s="154"/>
      <c r="U389" s="150"/>
      <c r="V389" s="150"/>
      <c r="W389" s="150"/>
      <c r="X389" s="150"/>
      <c r="Y389" s="150"/>
      <c r="Z389" s="150"/>
      <c r="AA389" s="155"/>
      <c r="AT389" s="156" t="s">
        <v>173</v>
      </c>
      <c r="AU389" s="156" t="s">
        <v>86</v>
      </c>
      <c r="AV389" s="10" t="s">
        <v>86</v>
      </c>
      <c r="AW389" s="10" t="s">
        <v>32</v>
      </c>
      <c r="AX389" s="10" t="s">
        <v>82</v>
      </c>
      <c r="AY389" s="156" t="s">
        <v>166</v>
      </c>
    </row>
    <row r="390" spans="2:65" s="1" customFormat="1" ht="38.25" customHeight="1">
      <c r="B390" s="139"/>
      <c r="C390" s="140" t="s">
        <v>621</v>
      </c>
      <c r="D390" s="140" t="s">
        <v>167</v>
      </c>
      <c r="E390" s="141" t="s">
        <v>636</v>
      </c>
      <c r="F390" s="231" t="s">
        <v>637</v>
      </c>
      <c r="G390" s="231"/>
      <c r="H390" s="231"/>
      <c r="I390" s="231"/>
      <c r="J390" s="142" t="s">
        <v>309</v>
      </c>
      <c r="K390" s="143">
        <v>235.5</v>
      </c>
      <c r="L390" s="232">
        <v>0</v>
      </c>
      <c r="M390" s="232"/>
      <c r="N390" s="232">
        <f>ROUND(L390*K390,2)</f>
        <v>0</v>
      </c>
      <c r="O390" s="232"/>
      <c r="P390" s="232"/>
      <c r="Q390" s="232"/>
      <c r="R390" s="144"/>
      <c r="T390" s="145" t="s">
        <v>5</v>
      </c>
      <c r="U390" s="43" t="s">
        <v>40</v>
      </c>
      <c r="V390" s="146">
        <v>0.26800000000000002</v>
      </c>
      <c r="W390" s="146">
        <f>V390*K390</f>
        <v>63.114000000000004</v>
      </c>
      <c r="X390" s="146">
        <v>0.15540000000000001</v>
      </c>
      <c r="Y390" s="146">
        <f>X390*K390</f>
        <v>36.596700000000006</v>
      </c>
      <c r="Z390" s="146">
        <v>0</v>
      </c>
      <c r="AA390" s="147">
        <f>Z390*K390</f>
        <v>0</v>
      </c>
      <c r="AR390" s="21" t="s">
        <v>92</v>
      </c>
      <c r="AT390" s="21" t="s">
        <v>167</v>
      </c>
      <c r="AU390" s="21" t="s">
        <v>86</v>
      </c>
      <c r="AY390" s="21" t="s">
        <v>166</v>
      </c>
      <c r="BE390" s="148">
        <f>IF(U390="základní",N390,0)</f>
        <v>0</v>
      </c>
      <c r="BF390" s="148">
        <f>IF(U390="snížená",N390,0)</f>
        <v>0</v>
      </c>
      <c r="BG390" s="148">
        <f>IF(U390="zákl. přenesená",N390,0)</f>
        <v>0</v>
      </c>
      <c r="BH390" s="148">
        <f>IF(U390="sníž. přenesená",N390,0)</f>
        <v>0</v>
      </c>
      <c r="BI390" s="148">
        <f>IF(U390="nulová",N390,0)</f>
        <v>0</v>
      </c>
      <c r="BJ390" s="21" t="s">
        <v>82</v>
      </c>
      <c r="BK390" s="148">
        <f>ROUND(L390*K390,2)</f>
        <v>0</v>
      </c>
      <c r="BL390" s="21" t="s">
        <v>92</v>
      </c>
      <c r="BM390" s="21" t="s">
        <v>638</v>
      </c>
    </row>
    <row r="391" spans="2:65" s="1" customFormat="1" ht="16.5" customHeight="1">
      <c r="B391" s="139"/>
      <c r="C391" s="176" t="s">
        <v>625</v>
      </c>
      <c r="D391" s="176" t="s">
        <v>388</v>
      </c>
      <c r="E391" s="177" t="s">
        <v>640</v>
      </c>
      <c r="F391" s="266" t="s">
        <v>641</v>
      </c>
      <c r="G391" s="266"/>
      <c r="H391" s="266"/>
      <c r="I391" s="266"/>
      <c r="J391" s="178" t="s">
        <v>560</v>
      </c>
      <c r="K391" s="179">
        <v>235.5</v>
      </c>
      <c r="L391" s="267">
        <v>0</v>
      </c>
      <c r="M391" s="267"/>
      <c r="N391" s="267">
        <f>ROUND(L391*K391,2)</f>
        <v>0</v>
      </c>
      <c r="O391" s="232"/>
      <c r="P391" s="232"/>
      <c r="Q391" s="232"/>
      <c r="R391" s="144"/>
      <c r="T391" s="145" t="s">
        <v>5</v>
      </c>
      <c r="U391" s="43" t="s">
        <v>40</v>
      </c>
      <c r="V391" s="146">
        <v>0</v>
      </c>
      <c r="W391" s="146">
        <f>V391*K391</f>
        <v>0</v>
      </c>
      <c r="X391" s="146">
        <v>8.2100000000000006E-2</v>
      </c>
      <c r="Y391" s="146">
        <f>X391*K391</f>
        <v>19.33455</v>
      </c>
      <c r="Z391" s="146">
        <v>0</v>
      </c>
      <c r="AA391" s="147">
        <f>Z391*K391</f>
        <v>0</v>
      </c>
      <c r="AR391" s="21" t="s">
        <v>104</v>
      </c>
      <c r="AT391" s="21" t="s">
        <v>388</v>
      </c>
      <c r="AU391" s="21" t="s">
        <v>86</v>
      </c>
      <c r="AY391" s="21" t="s">
        <v>166</v>
      </c>
      <c r="BE391" s="148">
        <f>IF(U391="základní",N391,0)</f>
        <v>0</v>
      </c>
      <c r="BF391" s="148">
        <f>IF(U391="snížená",N391,0)</f>
        <v>0</v>
      </c>
      <c r="BG391" s="148">
        <f>IF(U391="zákl. přenesená",N391,0)</f>
        <v>0</v>
      </c>
      <c r="BH391" s="148">
        <f>IF(U391="sníž. přenesená",N391,0)</f>
        <v>0</v>
      </c>
      <c r="BI391" s="148">
        <f>IF(U391="nulová",N391,0)</f>
        <v>0</v>
      </c>
      <c r="BJ391" s="21" t="s">
        <v>82</v>
      </c>
      <c r="BK391" s="148">
        <f>ROUND(L391*K391,2)</f>
        <v>0</v>
      </c>
      <c r="BL391" s="21" t="s">
        <v>92</v>
      </c>
      <c r="BM391" s="21" t="s">
        <v>642</v>
      </c>
    </row>
    <row r="392" spans="2:65" s="11" customFormat="1" ht="16.5" customHeight="1">
      <c r="B392" s="157"/>
      <c r="C392" s="158"/>
      <c r="D392" s="158"/>
      <c r="E392" s="159" t="s">
        <v>5</v>
      </c>
      <c r="F392" s="264" t="s">
        <v>275</v>
      </c>
      <c r="G392" s="265"/>
      <c r="H392" s="265"/>
      <c r="I392" s="265"/>
      <c r="J392" s="158"/>
      <c r="K392" s="159" t="s">
        <v>5</v>
      </c>
      <c r="L392" s="158"/>
      <c r="M392" s="158"/>
      <c r="N392" s="158"/>
      <c r="O392" s="158"/>
      <c r="P392" s="158"/>
      <c r="Q392" s="158"/>
      <c r="R392" s="160"/>
      <c r="T392" s="161"/>
      <c r="U392" s="158"/>
      <c r="V392" s="158"/>
      <c r="W392" s="158"/>
      <c r="X392" s="158"/>
      <c r="Y392" s="158"/>
      <c r="Z392" s="158"/>
      <c r="AA392" s="162"/>
      <c r="AT392" s="163" t="s">
        <v>173</v>
      </c>
      <c r="AU392" s="163" t="s">
        <v>86</v>
      </c>
      <c r="AV392" s="11" t="s">
        <v>82</v>
      </c>
      <c r="AW392" s="11" t="s">
        <v>32</v>
      </c>
      <c r="AX392" s="11" t="s">
        <v>75</v>
      </c>
      <c r="AY392" s="163" t="s">
        <v>166</v>
      </c>
    </row>
    <row r="393" spans="2:65" s="11" customFormat="1" ht="16.5" customHeight="1">
      <c r="B393" s="157"/>
      <c r="C393" s="158"/>
      <c r="D393" s="158"/>
      <c r="E393" s="159" t="s">
        <v>5</v>
      </c>
      <c r="F393" s="229" t="s">
        <v>276</v>
      </c>
      <c r="G393" s="230"/>
      <c r="H393" s="230"/>
      <c r="I393" s="230"/>
      <c r="J393" s="158"/>
      <c r="K393" s="159" t="s">
        <v>5</v>
      </c>
      <c r="L393" s="158"/>
      <c r="M393" s="158"/>
      <c r="N393" s="158"/>
      <c r="O393" s="158"/>
      <c r="P393" s="158"/>
      <c r="Q393" s="158"/>
      <c r="R393" s="160"/>
      <c r="T393" s="161"/>
      <c r="U393" s="158"/>
      <c r="V393" s="158"/>
      <c r="W393" s="158"/>
      <c r="X393" s="158"/>
      <c r="Y393" s="158"/>
      <c r="Z393" s="158"/>
      <c r="AA393" s="162"/>
      <c r="AT393" s="163" t="s">
        <v>173</v>
      </c>
      <c r="AU393" s="163" t="s">
        <v>86</v>
      </c>
      <c r="AV393" s="11" t="s">
        <v>82</v>
      </c>
      <c r="AW393" s="11" t="s">
        <v>32</v>
      </c>
      <c r="AX393" s="11" t="s">
        <v>75</v>
      </c>
      <c r="AY393" s="163" t="s">
        <v>166</v>
      </c>
    </row>
    <row r="394" spans="2:65" s="11" customFormat="1" ht="16.5" customHeight="1">
      <c r="B394" s="157"/>
      <c r="C394" s="158"/>
      <c r="D394" s="158"/>
      <c r="E394" s="159" t="s">
        <v>5</v>
      </c>
      <c r="F394" s="229" t="s">
        <v>277</v>
      </c>
      <c r="G394" s="230"/>
      <c r="H394" s="230"/>
      <c r="I394" s="230"/>
      <c r="J394" s="158"/>
      <c r="K394" s="159" t="s">
        <v>5</v>
      </c>
      <c r="L394" s="158"/>
      <c r="M394" s="158"/>
      <c r="N394" s="158"/>
      <c r="O394" s="158"/>
      <c r="P394" s="158"/>
      <c r="Q394" s="158"/>
      <c r="R394" s="160"/>
      <c r="T394" s="161"/>
      <c r="U394" s="158"/>
      <c r="V394" s="158"/>
      <c r="W394" s="158"/>
      <c r="X394" s="158"/>
      <c r="Y394" s="158"/>
      <c r="Z394" s="158"/>
      <c r="AA394" s="162"/>
      <c r="AT394" s="163" t="s">
        <v>173</v>
      </c>
      <c r="AU394" s="163" t="s">
        <v>86</v>
      </c>
      <c r="AV394" s="11" t="s">
        <v>82</v>
      </c>
      <c r="AW394" s="11" t="s">
        <v>32</v>
      </c>
      <c r="AX394" s="11" t="s">
        <v>75</v>
      </c>
      <c r="AY394" s="163" t="s">
        <v>166</v>
      </c>
    </row>
    <row r="395" spans="2:65" s="10" customFormat="1" ht="16.5" customHeight="1">
      <c r="B395" s="149"/>
      <c r="C395" s="150"/>
      <c r="D395" s="150"/>
      <c r="E395" s="151" t="s">
        <v>5</v>
      </c>
      <c r="F395" s="262" t="s">
        <v>1253</v>
      </c>
      <c r="G395" s="263"/>
      <c r="H395" s="263"/>
      <c r="I395" s="263"/>
      <c r="J395" s="150"/>
      <c r="K395" s="152">
        <v>235.5</v>
      </c>
      <c r="L395" s="150"/>
      <c r="M395" s="150"/>
      <c r="N395" s="150"/>
      <c r="O395" s="150"/>
      <c r="P395" s="150"/>
      <c r="Q395" s="150"/>
      <c r="R395" s="153"/>
      <c r="T395" s="154"/>
      <c r="U395" s="150"/>
      <c r="V395" s="150"/>
      <c r="W395" s="150"/>
      <c r="X395" s="150"/>
      <c r="Y395" s="150"/>
      <c r="Z395" s="150"/>
      <c r="AA395" s="155"/>
      <c r="AT395" s="156" t="s">
        <v>173</v>
      </c>
      <c r="AU395" s="156" t="s">
        <v>86</v>
      </c>
      <c r="AV395" s="10" t="s">
        <v>86</v>
      </c>
      <c r="AW395" s="10" t="s">
        <v>32</v>
      </c>
      <c r="AX395" s="10" t="s">
        <v>82</v>
      </c>
      <c r="AY395" s="156" t="s">
        <v>166</v>
      </c>
    </row>
    <row r="396" spans="2:65" s="1" customFormat="1" ht="38.25" customHeight="1">
      <c r="B396" s="139"/>
      <c r="C396" s="140" t="s">
        <v>630</v>
      </c>
      <c r="D396" s="140" t="s">
        <v>167</v>
      </c>
      <c r="E396" s="141" t="s">
        <v>645</v>
      </c>
      <c r="F396" s="231" t="s">
        <v>646</v>
      </c>
      <c r="G396" s="231"/>
      <c r="H396" s="231"/>
      <c r="I396" s="231"/>
      <c r="J396" s="142" t="s">
        <v>309</v>
      </c>
      <c r="K396" s="143">
        <v>74</v>
      </c>
      <c r="L396" s="232">
        <v>0</v>
      </c>
      <c r="M396" s="232"/>
      <c r="N396" s="232">
        <f>ROUND(L396*K396,2)</f>
        <v>0</v>
      </c>
      <c r="O396" s="232"/>
      <c r="P396" s="232"/>
      <c r="Q396" s="232"/>
      <c r="R396" s="144"/>
      <c r="T396" s="145" t="s">
        <v>5</v>
      </c>
      <c r="U396" s="43" t="s">
        <v>40</v>
      </c>
      <c r="V396" s="146">
        <v>0.216</v>
      </c>
      <c r="W396" s="146">
        <f>V396*K396</f>
        <v>15.984</v>
      </c>
      <c r="X396" s="146">
        <v>0.1295</v>
      </c>
      <c r="Y396" s="146">
        <f>X396*K396</f>
        <v>9.5830000000000002</v>
      </c>
      <c r="Z396" s="146">
        <v>0</v>
      </c>
      <c r="AA396" s="147">
        <f>Z396*K396</f>
        <v>0</v>
      </c>
      <c r="AR396" s="21" t="s">
        <v>92</v>
      </c>
      <c r="AT396" s="21" t="s">
        <v>167</v>
      </c>
      <c r="AU396" s="21" t="s">
        <v>86</v>
      </c>
      <c r="AY396" s="21" t="s">
        <v>166</v>
      </c>
      <c r="BE396" s="148">
        <f>IF(U396="základní",N396,0)</f>
        <v>0</v>
      </c>
      <c r="BF396" s="148">
        <f>IF(U396="snížená",N396,0)</f>
        <v>0</v>
      </c>
      <c r="BG396" s="148">
        <f>IF(U396="zákl. přenesená",N396,0)</f>
        <v>0</v>
      </c>
      <c r="BH396" s="148">
        <f>IF(U396="sníž. přenesená",N396,0)</f>
        <v>0</v>
      </c>
      <c r="BI396" s="148">
        <f>IF(U396="nulová",N396,0)</f>
        <v>0</v>
      </c>
      <c r="BJ396" s="21" t="s">
        <v>82</v>
      </c>
      <c r="BK396" s="148">
        <f>ROUND(L396*K396,2)</f>
        <v>0</v>
      </c>
      <c r="BL396" s="21" t="s">
        <v>92</v>
      </c>
      <c r="BM396" s="21" t="s">
        <v>647</v>
      </c>
    </row>
    <row r="397" spans="2:65" s="11" customFormat="1" ht="16.5" customHeight="1">
      <c r="B397" s="157"/>
      <c r="C397" s="158"/>
      <c r="D397" s="158"/>
      <c r="E397" s="159" t="s">
        <v>5</v>
      </c>
      <c r="F397" s="264" t="s">
        <v>275</v>
      </c>
      <c r="G397" s="265"/>
      <c r="H397" s="265"/>
      <c r="I397" s="265"/>
      <c r="J397" s="158"/>
      <c r="K397" s="159" t="s">
        <v>5</v>
      </c>
      <c r="L397" s="158"/>
      <c r="M397" s="158"/>
      <c r="N397" s="158"/>
      <c r="O397" s="158"/>
      <c r="P397" s="158"/>
      <c r="Q397" s="158"/>
      <c r="R397" s="160"/>
      <c r="T397" s="161"/>
      <c r="U397" s="158"/>
      <c r="V397" s="158"/>
      <c r="W397" s="158"/>
      <c r="X397" s="158"/>
      <c r="Y397" s="158"/>
      <c r="Z397" s="158"/>
      <c r="AA397" s="162"/>
      <c r="AT397" s="163" t="s">
        <v>173</v>
      </c>
      <c r="AU397" s="163" t="s">
        <v>86</v>
      </c>
      <c r="AV397" s="11" t="s">
        <v>82</v>
      </c>
      <c r="AW397" s="11" t="s">
        <v>32</v>
      </c>
      <c r="AX397" s="11" t="s">
        <v>75</v>
      </c>
      <c r="AY397" s="163" t="s">
        <v>166</v>
      </c>
    </row>
    <row r="398" spans="2:65" s="11" customFormat="1" ht="16.5" customHeight="1">
      <c r="B398" s="157"/>
      <c r="C398" s="158"/>
      <c r="D398" s="158"/>
      <c r="E398" s="159" t="s">
        <v>5</v>
      </c>
      <c r="F398" s="229" t="s">
        <v>276</v>
      </c>
      <c r="G398" s="230"/>
      <c r="H398" s="230"/>
      <c r="I398" s="230"/>
      <c r="J398" s="158"/>
      <c r="K398" s="159" t="s">
        <v>5</v>
      </c>
      <c r="L398" s="158"/>
      <c r="M398" s="158"/>
      <c r="N398" s="158"/>
      <c r="O398" s="158"/>
      <c r="P398" s="158"/>
      <c r="Q398" s="158"/>
      <c r="R398" s="160"/>
      <c r="T398" s="161"/>
      <c r="U398" s="158"/>
      <c r="V398" s="158"/>
      <c r="W398" s="158"/>
      <c r="X398" s="158"/>
      <c r="Y398" s="158"/>
      <c r="Z398" s="158"/>
      <c r="AA398" s="162"/>
      <c r="AT398" s="163" t="s">
        <v>173</v>
      </c>
      <c r="AU398" s="163" t="s">
        <v>86</v>
      </c>
      <c r="AV398" s="11" t="s">
        <v>82</v>
      </c>
      <c r="AW398" s="11" t="s">
        <v>32</v>
      </c>
      <c r="AX398" s="11" t="s">
        <v>75</v>
      </c>
      <c r="AY398" s="163" t="s">
        <v>166</v>
      </c>
    </row>
    <row r="399" spans="2:65" s="11" customFormat="1" ht="16.5" customHeight="1">
      <c r="B399" s="157"/>
      <c r="C399" s="158"/>
      <c r="D399" s="158"/>
      <c r="E399" s="159" t="s">
        <v>5</v>
      </c>
      <c r="F399" s="229" t="s">
        <v>277</v>
      </c>
      <c r="G399" s="230"/>
      <c r="H399" s="230"/>
      <c r="I399" s="230"/>
      <c r="J399" s="158"/>
      <c r="K399" s="159" t="s">
        <v>5</v>
      </c>
      <c r="L399" s="158"/>
      <c r="M399" s="158"/>
      <c r="N399" s="158"/>
      <c r="O399" s="158"/>
      <c r="P399" s="158"/>
      <c r="Q399" s="158"/>
      <c r="R399" s="160"/>
      <c r="T399" s="161"/>
      <c r="U399" s="158"/>
      <c r="V399" s="158"/>
      <c r="W399" s="158"/>
      <c r="X399" s="158"/>
      <c r="Y399" s="158"/>
      <c r="Z399" s="158"/>
      <c r="AA399" s="162"/>
      <c r="AT399" s="163" t="s">
        <v>173</v>
      </c>
      <c r="AU399" s="163" t="s">
        <v>86</v>
      </c>
      <c r="AV399" s="11" t="s">
        <v>82</v>
      </c>
      <c r="AW399" s="11" t="s">
        <v>32</v>
      </c>
      <c r="AX399" s="11" t="s">
        <v>75</v>
      </c>
      <c r="AY399" s="163" t="s">
        <v>166</v>
      </c>
    </row>
    <row r="400" spans="2:65" s="10" customFormat="1" ht="16.5" customHeight="1">
      <c r="B400" s="149"/>
      <c r="C400" s="150"/>
      <c r="D400" s="150"/>
      <c r="E400" s="151" t="s">
        <v>5</v>
      </c>
      <c r="F400" s="262" t="s">
        <v>1254</v>
      </c>
      <c r="G400" s="263"/>
      <c r="H400" s="263"/>
      <c r="I400" s="263"/>
      <c r="J400" s="150"/>
      <c r="K400" s="152">
        <v>74</v>
      </c>
      <c r="L400" s="150"/>
      <c r="M400" s="150"/>
      <c r="N400" s="150"/>
      <c r="O400" s="150"/>
      <c r="P400" s="150"/>
      <c r="Q400" s="150"/>
      <c r="R400" s="153"/>
      <c r="T400" s="154"/>
      <c r="U400" s="150"/>
      <c r="V400" s="150"/>
      <c r="W400" s="150"/>
      <c r="X400" s="150"/>
      <c r="Y400" s="150"/>
      <c r="Z400" s="150"/>
      <c r="AA400" s="155"/>
      <c r="AT400" s="156" t="s">
        <v>173</v>
      </c>
      <c r="AU400" s="156" t="s">
        <v>86</v>
      </c>
      <c r="AV400" s="10" t="s">
        <v>86</v>
      </c>
      <c r="AW400" s="10" t="s">
        <v>32</v>
      </c>
      <c r="AX400" s="10" t="s">
        <v>82</v>
      </c>
      <c r="AY400" s="156" t="s">
        <v>166</v>
      </c>
    </row>
    <row r="401" spans="2:65" s="1" customFormat="1" ht="16.5" customHeight="1">
      <c r="B401" s="139"/>
      <c r="C401" s="176" t="s">
        <v>635</v>
      </c>
      <c r="D401" s="176" t="s">
        <v>388</v>
      </c>
      <c r="E401" s="177" t="s">
        <v>650</v>
      </c>
      <c r="F401" s="266" t="s">
        <v>651</v>
      </c>
      <c r="G401" s="266"/>
      <c r="H401" s="266"/>
      <c r="I401" s="266"/>
      <c r="J401" s="178" t="s">
        <v>560</v>
      </c>
      <c r="K401" s="179">
        <v>148</v>
      </c>
      <c r="L401" s="267">
        <v>0</v>
      </c>
      <c r="M401" s="267"/>
      <c r="N401" s="267">
        <f>ROUND(L401*K401,2)</f>
        <v>0</v>
      </c>
      <c r="O401" s="232"/>
      <c r="P401" s="232"/>
      <c r="Q401" s="232"/>
      <c r="R401" s="144"/>
      <c r="T401" s="145" t="s">
        <v>5</v>
      </c>
      <c r="U401" s="43" t="s">
        <v>40</v>
      </c>
      <c r="V401" s="146">
        <v>0</v>
      </c>
      <c r="W401" s="146">
        <f>V401*K401</f>
        <v>0</v>
      </c>
      <c r="X401" s="146">
        <v>0.01</v>
      </c>
      <c r="Y401" s="146">
        <f>X401*K401</f>
        <v>1.48</v>
      </c>
      <c r="Z401" s="146">
        <v>0</v>
      </c>
      <c r="AA401" s="147">
        <f>Z401*K401</f>
        <v>0</v>
      </c>
      <c r="AR401" s="21" t="s">
        <v>104</v>
      </c>
      <c r="AT401" s="21" t="s">
        <v>388</v>
      </c>
      <c r="AU401" s="21" t="s">
        <v>86</v>
      </c>
      <c r="AY401" s="21" t="s">
        <v>166</v>
      </c>
      <c r="BE401" s="148">
        <f>IF(U401="základní",N401,0)</f>
        <v>0</v>
      </c>
      <c r="BF401" s="148">
        <f>IF(U401="snížená",N401,0)</f>
        <v>0</v>
      </c>
      <c r="BG401" s="148">
        <f>IF(U401="zákl. přenesená",N401,0)</f>
        <v>0</v>
      </c>
      <c r="BH401" s="148">
        <f>IF(U401="sníž. přenesená",N401,0)</f>
        <v>0</v>
      </c>
      <c r="BI401" s="148">
        <f>IF(U401="nulová",N401,0)</f>
        <v>0</v>
      </c>
      <c r="BJ401" s="21" t="s">
        <v>82</v>
      </c>
      <c r="BK401" s="148">
        <f>ROUND(L401*K401,2)</f>
        <v>0</v>
      </c>
      <c r="BL401" s="21" t="s">
        <v>92</v>
      </c>
      <c r="BM401" s="21" t="s">
        <v>652</v>
      </c>
    </row>
    <row r="402" spans="2:65" s="10" customFormat="1" ht="16.5" customHeight="1">
      <c r="B402" s="149"/>
      <c r="C402" s="150"/>
      <c r="D402" s="150"/>
      <c r="E402" s="151" t="s">
        <v>5</v>
      </c>
      <c r="F402" s="240" t="s">
        <v>1255</v>
      </c>
      <c r="G402" s="241"/>
      <c r="H402" s="241"/>
      <c r="I402" s="241"/>
      <c r="J402" s="150"/>
      <c r="K402" s="152">
        <v>148</v>
      </c>
      <c r="L402" s="150"/>
      <c r="M402" s="150"/>
      <c r="N402" s="150"/>
      <c r="O402" s="150"/>
      <c r="P402" s="150"/>
      <c r="Q402" s="150"/>
      <c r="R402" s="153"/>
      <c r="T402" s="154"/>
      <c r="U402" s="150"/>
      <c r="V402" s="150"/>
      <c r="W402" s="150"/>
      <c r="X402" s="150"/>
      <c r="Y402" s="150"/>
      <c r="Z402" s="150"/>
      <c r="AA402" s="155"/>
      <c r="AT402" s="156" t="s">
        <v>173</v>
      </c>
      <c r="AU402" s="156" t="s">
        <v>86</v>
      </c>
      <c r="AV402" s="10" t="s">
        <v>86</v>
      </c>
      <c r="AW402" s="10" t="s">
        <v>32</v>
      </c>
      <c r="AX402" s="10" t="s">
        <v>82</v>
      </c>
      <c r="AY402" s="156" t="s">
        <v>166</v>
      </c>
    </row>
    <row r="403" spans="2:65" s="1" customFormat="1" ht="25.5" customHeight="1">
      <c r="B403" s="139"/>
      <c r="C403" s="140" t="s">
        <v>639</v>
      </c>
      <c r="D403" s="140" t="s">
        <v>167</v>
      </c>
      <c r="E403" s="141" t="s">
        <v>655</v>
      </c>
      <c r="F403" s="231" t="s">
        <v>656</v>
      </c>
      <c r="G403" s="231"/>
      <c r="H403" s="231"/>
      <c r="I403" s="231"/>
      <c r="J403" s="142" t="s">
        <v>270</v>
      </c>
      <c r="K403" s="143">
        <v>865.8</v>
      </c>
      <c r="L403" s="232">
        <v>0</v>
      </c>
      <c r="M403" s="232"/>
      <c r="N403" s="232">
        <f>ROUND(L403*K403,2)</f>
        <v>0</v>
      </c>
      <c r="O403" s="232"/>
      <c r="P403" s="232"/>
      <c r="Q403" s="232"/>
      <c r="R403" s="144"/>
      <c r="T403" s="145" t="s">
        <v>5</v>
      </c>
      <c r="U403" s="43" t="s">
        <v>40</v>
      </c>
      <c r="V403" s="146">
        <v>0.08</v>
      </c>
      <c r="W403" s="146">
        <f>V403*K403</f>
        <v>69.263999999999996</v>
      </c>
      <c r="X403" s="146">
        <v>6.8999999999999997E-4</v>
      </c>
      <c r="Y403" s="146">
        <f>X403*K403</f>
        <v>0.59740199999999999</v>
      </c>
      <c r="Z403" s="146">
        <v>0</v>
      </c>
      <c r="AA403" s="147">
        <f>Z403*K403</f>
        <v>0</v>
      </c>
      <c r="AR403" s="21" t="s">
        <v>92</v>
      </c>
      <c r="AT403" s="21" t="s">
        <v>167</v>
      </c>
      <c r="AU403" s="21" t="s">
        <v>86</v>
      </c>
      <c r="AY403" s="21" t="s">
        <v>166</v>
      </c>
      <c r="BE403" s="148">
        <f>IF(U403="základní",N403,0)</f>
        <v>0</v>
      </c>
      <c r="BF403" s="148">
        <f>IF(U403="snížená",N403,0)</f>
        <v>0</v>
      </c>
      <c r="BG403" s="148">
        <f>IF(U403="zákl. přenesená",N403,0)</f>
        <v>0</v>
      </c>
      <c r="BH403" s="148">
        <f>IF(U403="sníž. přenesená",N403,0)</f>
        <v>0</v>
      </c>
      <c r="BI403" s="148">
        <f>IF(U403="nulová",N403,0)</f>
        <v>0</v>
      </c>
      <c r="BJ403" s="21" t="s">
        <v>82</v>
      </c>
      <c r="BK403" s="148">
        <f>ROUND(L403*K403,2)</f>
        <v>0</v>
      </c>
      <c r="BL403" s="21" t="s">
        <v>92</v>
      </c>
      <c r="BM403" s="21" t="s">
        <v>657</v>
      </c>
    </row>
    <row r="404" spans="2:65" s="11" customFormat="1" ht="16.5" customHeight="1">
      <c r="B404" s="157"/>
      <c r="C404" s="158"/>
      <c r="D404" s="158"/>
      <c r="E404" s="159" t="s">
        <v>5</v>
      </c>
      <c r="F404" s="264" t="s">
        <v>275</v>
      </c>
      <c r="G404" s="265"/>
      <c r="H404" s="265"/>
      <c r="I404" s="265"/>
      <c r="J404" s="158"/>
      <c r="K404" s="159" t="s">
        <v>5</v>
      </c>
      <c r="L404" s="158"/>
      <c r="M404" s="158"/>
      <c r="N404" s="158"/>
      <c r="O404" s="158"/>
      <c r="P404" s="158"/>
      <c r="Q404" s="158"/>
      <c r="R404" s="160"/>
      <c r="T404" s="161"/>
      <c r="U404" s="158"/>
      <c r="V404" s="158"/>
      <c r="W404" s="158"/>
      <c r="X404" s="158"/>
      <c r="Y404" s="158"/>
      <c r="Z404" s="158"/>
      <c r="AA404" s="162"/>
      <c r="AT404" s="163" t="s">
        <v>173</v>
      </c>
      <c r="AU404" s="163" t="s">
        <v>86</v>
      </c>
      <c r="AV404" s="11" t="s">
        <v>82</v>
      </c>
      <c r="AW404" s="11" t="s">
        <v>32</v>
      </c>
      <c r="AX404" s="11" t="s">
        <v>75</v>
      </c>
      <c r="AY404" s="163" t="s">
        <v>166</v>
      </c>
    </row>
    <row r="405" spans="2:65" s="11" customFormat="1" ht="16.5" customHeight="1">
      <c r="B405" s="157"/>
      <c r="C405" s="158"/>
      <c r="D405" s="158"/>
      <c r="E405" s="159" t="s">
        <v>5</v>
      </c>
      <c r="F405" s="229" t="s">
        <v>276</v>
      </c>
      <c r="G405" s="230"/>
      <c r="H405" s="230"/>
      <c r="I405" s="230"/>
      <c r="J405" s="158"/>
      <c r="K405" s="159" t="s">
        <v>5</v>
      </c>
      <c r="L405" s="158"/>
      <c r="M405" s="158"/>
      <c r="N405" s="158"/>
      <c r="O405" s="158"/>
      <c r="P405" s="158"/>
      <c r="Q405" s="158"/>
      <c r="R405" s="160"/>
      <c r="T405" s="161"/>
      <c r="U405" s="158"/>
      <c r="V405" s="158"/>
      <c r="W405" s="158"/>
      <c r="X405" s="158"/>
      <c r="Y405" s="158"/>
      <c r="Z405" s="158"/>
      <c r="AA405" s="162"/>
      <c r="AT405" s="163" t="s">
        <v>173</v>
      </c>
      <c r="AU405" s="163" t="s">
        <v>86</v>
      </c>
      <c r="AV405" s="11" t="s">
        <v>82</v>
      </c>
      <c r="AW405" s="11" t="s">
        <v>32</v>
      </c>
      <c r="AX405" s="11" t="s">
        <v>75</v>
      </c>
      <c r="AY405" s="163" t="s">
        <v>166</v>
      </c>
    </row>
    <row r="406" spans="2:65" s="11" customFormat="1" ht="16.5" customHeight="1">
      <c r="B406" s="157"/>
      <c r="C406" s="158"/>
      <c r="D406" s="158"/>
      <c r="E406" s="159" t="s">
        <v>5</v>
      </c>
      <c r="F406" s="229" t="s">
        <v>277</v>
      </c>
      <c r="G406" s="230"/>
      <c r="H406" s="230"/>
      <c r="I406" s="230"/>
      <c r="J406" s="158"/>
      <c r="K406" s="159" t="s">
        <v>5</v>
      </c>
      <c r="L406" s="158"/>
      <c r="M406" s="158"/>
      <c r="N406" s="158"/>
      <c r="O406" s="158"/>
      <c r="P406" s="158"/>
      <c r="Q406" s="158"/>
      <c r="R406" s="160"/>
      <c r="T406" s="161"/>
      <c r="U406" s="158"/>
      <c r="V406" s="158"/>
      <c r="W406" s="158"/>
      <c r="X406" s="158"/>
      <c r="Y406" s="158"/>
      <c r="Z406" s="158"/>
      <c r="AA406" s="162"/>
      <c r="AT406" s="163" t="s">
        <v>173</v>
      </c>
      <c r="AU406" s="163" t="s">
        <v>86</v>
      </c>
      <c r="AV406" s="11" t="s">
        <v>82</v>
      </c>
      <c r="AW406" s="11" t="s">
        <v>32</v>
      </c>
      <c r="AX406" s="11" t="s">
        <v>75</v>
      </c>
      <c r="AY406" s="163" t="s">
        <v>166</v>
      </c>
    </row>
    <row r="407" spans="2:65" s="11" customFormat="1" ht="16.5" customHeight="1">
      <c r="B407" s="157"/>
      <c r="C407" s="158"/>
      <c r="D407" s="158"/>
      <c r="E407" s="159" t="s">
        <v>5</v>
      </c>
      <c r="F407" s="229" t="s">
        <v>298</v>
      </c>
      <c r="G407" s="230"/>
      <c r="H407" s="230"/>
      <c r="I407" s="230"/>
      <c r="J407" s="158"/>
      <c r="K407" s="159" t="s">
        <v>5</v>
      </c>
      <c r="L407" s="158"/>
      <c r="M407" s="158"/>
      <c r="N407" s="158"/>
      <c r="O407" s="158"/>
      <c r="P407" s="158"/>
      <c r="Q407" s="158"/>
      <c r="R407" s="160"/>
      <c r="T407" s="161"/>
      <c r="U407" s="158"/>
      <c r="V407" s="158"/>
      <c r="W407" s="158"/>
      <c r="X407" s="158"/>
      <c r="Y407" s="158"/>
      <c r="Z407" s="158"/>
      <c r="AA407" s="162"/>
      <c r="AT407" s="163" t="s">
        <v>173</v>
      </c>
      <c r="AU407" s="163" t="s">
        <v>86</v>
      </c>
      <c r="AV407" s="11" t="s">
        <v>82</v>
      </c>
      <c r="AW407" s="11" t="s">
        <v>32</v>
      </c>
      <c r="AX407" s="11" t="s">
        <v>75</v>
      </c>
      <c r="AY407" s="163" t="s">
        <v>166</v>
      </c>
    </row>
    <row r="408" spans="2:65" s="10" customFormat="1" ht="16.5" customHeight="1">
      <c r="B408" s="149"/>
      <c r="C408" s="150"/>
      <c r="D408" s="150"/>
      <c r="E408" s="151" t="s">
        <v>5</v>
      </c>
      <c r="F408" s="262" t="s">
        <v>1224</v>
      </c>
      <c r="G408" s="263"/>
      <c r="H408" s="263"/>
      <c r="I408" s="263"/>
      <c r="J408" s="150"/>
      <c r="K408" s="152">
        <v>865.8</v>
      </c>
      <c r="L408" s="150"/>
      <c r="M408" s="150"/>
      <c r="N408" s="150"/>
      <c r="O408" s="150"/>
      <c r="P408" s="150"/>
      <c r="Q408" s="150"/>
      <c r="R408" s="153"/>
      <c r="T408" s="154"/>
      <c r="U408" s="150"/>
      <c r="V408" s="150"/>
      <c r="W408" s="150"/>
      <c r="X408" s="150"/>
      <c r="Y408" s="150"/>
      <c r="Z408" s="150"/>
      <c r="AA408" s="155"/>
      <c r="AT408" s="156" t="s">
        <v>173</v>
      </c>
      <c r="AU408" s="156" t="s">
        <v>86</v>
      </c>
      <c r="AV408" s="10" t="s">
        <v>86</v>
      </c>
      <c r="AW408" s="10" t="s">
        <v>32</v>
      </c>
      <c r="AX408" s="10" t="s">
        <v>82</v>
      </c>
      <c r="AY408" s="156" t="s">
        <v>166</v>
      </c>
    </row>
    <row r="409" spans="2:65" s="1" customFormat="1" ht="25.5" customHeight="1">
      <c r="B409" s="139"/>
      <c r="C409" s="140" t="s">
        <v>644</v>
      </c>
      <c r="D409" s="140" t="s">
        <v>167</v>
      </c>
      <c r="E409" s="141" t="s">
        <v>659</v>
      </c>
      <c r="F409" s="231" t="s">
        <v>660</v>
      </c>
      <c r="G409" s="231"/>
      <c r="H409" s="231"/>
      <c r="I409" s="231"/>
      <c r="J409" s="142" t="s">
        <v>309</v>
      </c>
      <c r="K409" s="143">
        <v>87</v>
      </c>
      <c r="L409" s="232">
        <v>0</v>
      </c>
      <c r="M409" s="232"/>
      <c r="N409" s="232">
        <f>ROUND(L409*K409,2)</f>
        <v>0</v>
      </c>
      <c r="O409" s="232"/>
      <c r="P409" s="232"/>
      <c r="Q409" s="232"/>
      <c r="R409" s="144"/>
      <c r="T409" s="145" t="s">
        <v>5</v>
      </c>
      <c r="U409" s="43" t="s">
        <v>40</v>
      </c>
      <c r="V409" s="146">
        <v>0.155</v>
      </c>
      <c r="W409" s="146">
        <f>V409*K409</f>
        <v>13.484999999999999</v>
      </c>
      <c r="X409" s="146">
        <v>0</v>
      </c>
      <c r="Y409" s="146">
        <f>X409*K409</f>
        <v>0</v>
      </c>
      <c r="Z409" s="146">
        <v>0</v>
      </c>
      <c r="AA409" s="147">
        <f>Z409*K409</f>
        <v>0</v>
      </c>
      <c r="AR409" s="21" t="s">
        <v>92</v>
      </c>
      <c r="AT409" s="21" t="s">
        <v>167</v>
      </c>
      <c r="AU409" s="21" t="s">
        <v>86</v>
      </c>
      <c r="AY409" s="21" t="s">
        <v>166</v>
      </c>
      <c r="BE409" s="148">
        <f>IF(U409="základní",N409,0)</f>
        <v>0</v>
      </c>
      <c r="BF409" s="148">
        <f>IF(U409="snížená",N409,0)</f>
        <v>0</v>
      </c>
      <c r="BG409" s="148">
        <f>IF(U409="zákl. přenesená",N409,0)</f>
        <v>0</v>
      </c>
      <c r="BH409" s="148">
        <f>IF(U409="sníž. přenesená",N409,0)</f>
        <v>0</v>
      </c>
      <c r="BI409" s="148">
        <f>IF(U409="nulová",N409,0)</f>
        <v>0</v>
      </c>
      <c r="BJ409" s="21" t="s">
        <v>82</v>
      </c>
      <c r="BK409" s="148">
        <f>ROUND(L409*K409,2)</f>
        <v>0</v>
      </c>
      <c r="BL409" s="21" t="s">
        <v>92</v>
      </c>
      <c r="BM409" s="21" t="s">
        <v>661</v>
      </c>
    </row>
    <row r="410" spans="2:65" s="11" customFormat="1" ht="16.5" customHeight="1">
      <c r="B410" s="157"/>
      <c r="C410" s="158"/>
      <c r="D410" s="158"/>
      <c r="E410" s="159" t="s">
        <v>5</v>
      </c>
      <c r="F410" s="264" t="s">
        <v>275</v>
      </c>
      <c r="G410" s="265"/>
      <c r="H410" s="265"/>
      <c r="I410" s="265"/>
      <c r="J410" s="158"/>
      <c r="K410" s="159" t="s">
        <v>5</v>
      </c>
      <c r="L410" s="158"/>
      <c r="M410" s="158"/>
      <c r="N410" s="158"/>
      <c r="O410" s="158"/>
      <c r="P410" s="158"/>
      <c r="Q410" s="158"/>
      <c r="R410" s="160"/>
      <c r="T410" s="161"/>
      <c r="U410" s="158"/>
      <c r="V410" s="158"/>
      <c r="W410" s="158"/>
      <c r="X410" s="158"/>
      <c r="Y410" s="158"/>
      <c r="Z410" s="158"/>
      <c r="AA410" s="162"/>
      <c r="AT410" s="163" t="s">
        <v>173</v>
      </c>
      <c r="AU410" s="163" t="s">
        <v>86</v>
      </c>
      <c r="AV410" s="11" t="s">
        <v>82</v>
      </c>
      <c r="AW410" s="11" t="s">
        <v>32</v>
      </c>
      <c r="AX410" s="11" t="s">
        <v>75</v>
      </c>
      <c r="AY410" s="163" t="s">
        <v>166</v>
      </c>
    </row>
    <row r="411" spans="2:65" s="11" customFormat="1" ht="16.5" customHeight="1">
      <c r="B411" s="157"/>
      <c r="C411" s="158"/>
      <c r="D411" s="158"/>
      <c r="E411" s="159" t="s">
        <v>5</v>
      </c>
      <c r="F411" s="229" t="s">
        <v>276</v>
      </c>
      <c r="G411" s="230"/>
      <c r="H411" s="230"/>
      <c r="I411" s="230"/>
      <c r="J411" s="158"/>
      <c r="K411" s="159" t="s">
        <v>5</v>
      </c>
      <c r="L411" s="158"/>
      <c r="M411" s="158"/>
      <c r="N411" s="158"/>
      <c r="O411" s="158"/>
      <c r="P411" s="158"/>
      <c r="Q411" s="158"/>
      <c r="R411" s="160"/>
      <c r="T411" s="161"/>
      <c r="U411" s="158"/>
      <c r="V411" s="158"/>
      <c r="W411" s="158"/>
      <c r="X411" s="158"/>
      <c r="Y411" s="158"/>
      <c r="Z411" s="158"/>
      <c r="AA411" s="162"/>
      <c r="AT411" s="163" t="s">
        <v>173</v>
      </c>
      <c r="AU411" s="163" t="s">
        <v>86</v>
      </c>
      <c r="AV411" s="11" t="s">
        <v>82</v>
      </c>
      <c r="AW411" s="11" t="s">
        <v>32</v>
      </c>
      <c r="AX411" s="11" t="s">
        <v>75</v>
      </c>
      <c r="AY411" s="163" t="s">
        <v>166</v>
      </c>
    </row>
    <row r="412" spans="2:65" s="11" customFormat="1" ht="16.5" customHeight="1">
      <c r="B412" s="157"/>
      <c r="C412" s="158"/>
      <c r="D412" s="158"/>
      <c r="E412" s="159" t="s">
        <v>5</v>
      </c>
      <c r="F412" s="229" t="s">
        <v>277</v>
      </c>
      <c r="G412" s="230"/>
      <c r="H412" s="230"/>
      <c r="I412" s="230"/>
      <c r="J412" s="158"/>
      <c r="K412" s="159" t="s">
        <v>5</v>
      </c>
      <c r="L412" s="158"/>
      <c r="M412" s="158"/>
      <c r="N412" s="158"/>
      <c r="O412" s="158"/>
      <c r="P412" s="158"/>
      <c r="Q412" s="158"/>
      <c r="R412" s="160"/>
      <c r="T412" s="161"/>
      <c r="U412" s="158"/>
      <c r="V412" s="158"/>
      <c r="W412" s="158"/>
      <c r="X412" s="158"/>
      <c r="Y412" s="158"/>
      <c r="Z412" s="158"/>
      <c r="AA412" s="162"/>
      <c r="AT412" s="163" t="s">
        <v>173</v>
      </c>
      <c r="AU412" s="163" t="s">
        <v>86</v>
      </c>
      <c r="AV412" s="11" t="s">
        <v>82</v>
      </c>
      <c r="AW412" s="11" t="s">
        <v>32</v>
      </c>
      <c r="AX412" s="11" t="s">
        <v>75</v>
      </c>
      <c r="AY412" s="163" t="s">
        <v>166</v>
      </c>
    </row>
    <row r="413" spans="2:65" s="10" customFormat="1" ht="16.5" customHeight="1">
      <c r="B413" s="149"/>
      <c r="C413" s="150"/>
      <c r="D413" s="150"/>
      <c r="E413" s="151" t="s">
        <v>5</v>
      </c>
      <c r="F413" s="262" t="s">
        <v>1256</v>
      </c>
      <c r="G413" s="263"/>
      <c r="H413" s="263"/>
      <c r="I413" s="263"/>
      <c r="J413" s="150"/>
      <c r="K413" s="152">
        <v>87</v>
      </c>
      <c r="L413" s="150"/>
      <c r="M413" s="150"/>
      <c r="N413" s="150"/>
      <c r="O413" s="150"/>
      <c r="P413" s="150"/>
      <c r="Q413" s="150"/>
      <c r="R413" s="153"/>
      <c r="T413" s="154"/>
      <c r="U413" s="150"/>
      <c r="V413" s="150"/>
      <c r="W413" s="150"/>
      <c r="X413" s="150"/>
      <c r="Y413" s="150"/>
      <c r="Z413" s="150"/>
      <c r="AA413" s="155"/>
      <c r="AT413" s="156" t="s">
        <v>173</v>
      </c>
      <c r="AU413" s="156" t="s">
        <v>86</v>
      </c>
      <c r="AV413" s="10" t="s">
        <v>86</v>
      </c>
      <c r="AW413" s="10" t="s">
        <v>32</v>
      </c>
      <c r="AX413" s="10" t="s">
        <v>82</v>
      </c>
      <c r="AY413" s="156" t="s">
        <v>166</v>
      </c>
    </row>
    <row r="414" spans="2:65" s="1" customFormat="1" ht="38.25" customHeight="1">
      <c r="B414" s="139"/>
      <c r="C414" s="140" t="s">
        <v>649</v>
      </c>
      <c r="D414" s="140" t="s">
        <v>167</v>
      </c>
      <c r="E414" s="141" t="s">
        <v>1257</v>
      </c>
      <c r="F414" s="231" t="s">
        <v>1258</v>
      </c>
      <c r="G414" s="231"/>
      <c r="H414" s="231"/>
      <c r="I414" s="231"/>
      <c r="J414" s="142" t="s">
        <v>309</v>
      </c>
      <c r="K414" s="143">
        <v>2</v>
      </c>
      <c r="L414" s="232">
        <v>0</v>
      </c>
      <c r="M414" s="232"/>
      <c r="N414" s="232">
        <f>ROUND(L414*K414,2)</f>
        <v>0</v>
      </c>
      <c r="O414" s="232"/>
      <c r="P414" s="232"/>
      <c r="Q414" s="232"/>
      <c r="R414" s="144"/>
      <c r="T414" s="145" t="s">
        <v>5</v>
      </c>
      <c r="U414" s="43" t="s">
        <v>40</v>
      </c>
      <c r="V414" s="146">
        <v>0.78</v>
      </c>
      <c r="W414" s="146">
        <f>V414*K414</f>
        <v>1.56</v>
      </c>
      <c r="X414" s="146">
        <v>0.26532</v>
      </c>
      <c r="Y414" s="146">
        <f>X414*K414</f>
        <v>0.53064</v>
      </c>
      <c r="Z414" s="146">
        <v>0</v>
      </c>
      <c r="AA414" s="147">
        <f>Z414*K414</f>
        <v>0</v>
      </c>
      <c r="AR414" s="21" t="s">
        <v>92</v>
      </c>
      <c r="AT414" s="21" t="s">
        <v>167</v>
      </c>
      <c r="AU414" s="21" t="s">
        <v>86</v>
      </c>
      <c r="AY414" s="21" t="s">
        <v>166</v>
      </c>
      <c r="BE414" s="148">
        <f>IF(U414="základní",N414,0)</f>
        <v>0</v>
      </c>
      <c r="BF414" s="148">
        <f>IF(U414="snížená",N414,0)</f>
        <v>0</v>
      </c>
      <c r="BG414" s="148">
        <f>IF(U414="zákl. přenesená",N414,0)</f>
        <v>0</v>
      </c>
      <c r="BH414" s="148">
        <f>IF(U414="sníž. přenesená",N414,0)</f>
        <v>0</v>
      </c>
      <c r="BI414" s="148">
        <f>IF(U414="nulová",N414,0)</f>
        <v>0</v>
      </c>
      <c r="BJ414" s="21" t="s">
        <v>82</v>
      </c>
      <c r="BK414" s="148">
        <f>ROUND(L414*K414,2)</f>
        <v>0</v>
      </c>
      <c r="BL414" s="21" t="s">
        <v>92</v>
      </c>
      <c r="BM414" s="21" t="s">
        <v>1259</v>
      </c>
    </row>
    <row r="415" spans="2:65" s="11" customFormat="1" ht="16.5" customHeight="1">
      <c r="B415" s="157"/>
      <c r="C415" s="158"/>
      <c r="D415" s="158"/>
      <c r="E415" s="159" t="s">
        <v>5</v>
      </c>
      <c r="F415" s="264" t="s">
        <v>275</v>
      </c>
      <c r="G415" s="265"/>
      <c r="H415" s="265"/>
      <c r="I415" s="265"/>
      <c r="J415" s="158"/>
      <c r="K415" s="159" t="s">
        <v>5</v>
      </c>
      <c r="L415" s="158"/>
      <c r="M415" s="158"/>
      <c r="N415" s="158"/>
      <c r="O415" s="158"/>
      <c r="P415" s="158"/>
      <c r="Q415" s="158"/>
      <c r="R415" s="160"/>
      <c r="T415" s="161"/>
      <c r="U415" s="158"/>
      <c r="V415" s="158"/>
      <c r="W415" s="158"/>
      <c r="X415" s="158"/>
      <c r="Y415" s="158"/>
      <c r="Z415" s="158"/>
      <c r="AA415" s="162"/>
      <c r="AT415" s="163" t="s">
        <v>173</v>
      </c>
      <c r="AU415" s="163" t="s">
        <v>86</v>
      </c>
      <c r="AV415" s="11" t="s">
        <v>82</v>
      </c>
      <c r="AW415" s="11" t="s">
        <v>32</v>
      </c>
      <c r="AX415" s="11" t="s">
        <v>75</v>
      </c>
      <c r="AY415" s="163" t="s">
        <v>166</v>
      </c>
    </row>
    <row r="416" spans="2:65" s="11" customFormat="1" ht="16.5" customHeight="1">
      <c r="B416" s="157"/>
      <c r="C416" s="158"/>
      <c r="D416" s="158"/>
      <c r="E416" s="159" t="s">
        <v>5</v>
      </c>
      <c r="F416" s="229" t="s">
        <v>276</v>
      </c>
      <c r="G416" s="230"/>
      <c r="H416" s="230"/>
      <c r="I416" s="230"/>
      <c r="J416" s="158"/>
      <c r="K416" s="159" t="s">
        <v>5</v>
      </c>
      <c r="L416" s="158"/>
      <c r="M416" s="158"/>
      <c r="N416" s="158"/>
      <c r="O416" s="158"/>
      <c r="P416" s="158"/>
      <c r="Q416" s="158"/>
      <c r="R416" s="160"/>
      <c r="T416" s="161"/>
      <c r="U416" s="158"/>
      <c r="V416" s="158"/>
      <c r="W416" s="158"/>
      <c r="X416" s="158"/>
      <c r="Y416" s="158"/>
      <c r="Z416" s="158"/>
      <c r="AA416" s="162"/>
      <c r="AT416" s="163" t="s">
        <v>173</v>
      </c>
      <c r="AU416" s="163" t="s">
        <v>86</v>
      </c>
      <c r="AV416" s="11" t="s">
        <v>82</v>
      </c>
      <c r="AW416" s="11" t="s">
        <v>32</v>
      </c>
      <c r="AX416" s="11" t="s">
        <v>75</v>
      </c>
      <c r="AY416" s="163" t="s">
        <v>166</v>
      </c>
    </row>
    <row r="417" spans="2:65" s="11" customFormat="1" ht="16.5" customHeight="1">
      <c r="B417" s="157"/>
      <c r="C417" s="158"/>
      <c r="D417" s="158"/>
      <c r="E417" s="159" t="s">
        <v>5</v>
      </c>
      <c r="F417" s="229" t="s">
        <v>277</v>
      </c>
      <c r="G417" s="230"/>
      <c r="H417" s="230"/>
      <c r="I417" s="230"/>
      <c r="J417" s="158"/>
      <c r="K417" s="159" t="s">
        <v>5</v>
      </c>
      <c r="L417" s="158"/>
      <c r="M417" s="158"/>
      <c r="N417" s="158"/>
      <c r="O417" s="158"/>
      <c r="P417" s="158"/>
      <c r="Q417" s="158"/>
      <c r="R417" s="160"/>
      <c r="T417" s="161"/>
      <c r="U417" s="158"/>
      <c r="V417" s="158"/>
      <c r="W417" s="158"/>
      <c r="X417" s="158"/>
      <c r="Y417" s="158"/>
      <c r="Z417" s="158"/>
      <c r="AA417" s="162"/>
      <c r="AT417" s="163" t="s">
        <v>173</v>
      </c>
      <c r="AU417" s="163" t="s">
        <v>86</v>
      </c>
      <c r="AV417" s="11" t="s">
        <v>82</v>
      </c>
      <c r="AW417" s="11" t="s">
        <v>32</v>
      </c>
      <c r="AX417" s="11" t="s">
        <v>75</v>
      </c>
      <c r="AY417" s="163" t="s">
        <v>166</v>
      </c>
    </row>
    <row r="418" spans="2:65" s="10" customFormat="1" ht="16.5" customHeight="1">
      <c r="B418" s="149"/>
      <c r="C418" s="150"/>
      <c r="D418" s="150"/>
      <c r="E418" s="151" t="s">
        <v>5</v>
      </c>
      <c r="F418" s="262" t="s">
        <v>1260</v>
      </c>
      <c r="G418" s="263"/>
      <c r="H418" s="263"/>
      <c r="I418" s="263"/>
      <c r="J418" s="150"/>
      <c r="K418" s="152">
        <v>2</v>
      </c>
      <c r="L418" s="150"/>
      <c r="M418" s="150"/>
      <c r="N418" s="150"/>
      <c r="O418" s="150"/>
      <c r="P418" s="150"/>
      <c r="Q418" s="150"/>
      <c r="R418" s="153"/>
      <c r="T418" s="154"/>
      <c r="U418" s="150"/>
      <c r="V418" s="150"/>
      <c r="W418" s="150"/>
      <c r="X418" s="150"/>
      <c r="Y418" s="150"/>
      <c r="Z418" s="150"/>
      <c r="AA418" s="155"/>
      <c r="AT418" s="156" t="s">
        <v>173</v>
      </c>
      <c r="AU418" s="156" t="s">
        <v>86</v>
      </c>
      <c r="AV418" s="10" t="s">
        <v>86</v>
      </c>
      <c r="AW418" s="10" t="s">
        <v>32</v>
      </c>
      <c r="AX418" s="10" t="s">
        <v>82</v>
      </c>
      <c r="AY418" s="156" t="s">
        <v>166</v>
      </c>
    </row>
    <row r="419" spans="2:65" s="1" customFormat="1" ht="38.25" customHeight="1">
      <c r="B419" s="139"/>
      <c r="C419" s="140" t="s">
        <v>654</v>
      </c>
      <c r="D419" s="140" t="s">
        <v>167</v>
      </c>
      <c r="E419" s="141" t="s">
        <v>664</v>
      </c>
      <c r="F419" s="231" t="s">
        <v>665</v>
      </c>
      <c r="G419" s="231"/>
      <c r="H419" s="231"/>
      <c r="I419" s="231"/>
      <c r="J419" s="142" t="s">
        <v>560</v>
      </c>
      <c r="K419" s="143">
        <v>1</v>
      </c>
      <c r="L419" s="232">
        <v>0</v>
      </c>
      <c r="M419" s="232"/>
      <c r="N419" s="232">
        <f>ROUND(L419*K419,2)</f>
        <v>0</v>
      </c>
      <c r="O419" s="232"/>
      <c r="P419" s="232"/>
      <c r="Q419" s="232"/>
      <c r="R419" s="144"/>
      <c r="T419" s="145" t="s">
        <v>5</v>
      </c>
      <c r="U419" s="43" t="s">
        <v>40</v>
      </c>
      <c r="V419" s="146">
        <v>0.55700000000000005</v>
      </c>
      <c r="W419" s="146">
        <f>V419*K419</f>
        <v>0.55700000000000005</v>
      </c>
      <c r="X419" s="146">
        <v>0</v>
      </c>
      <c r="Y419" s="146">
        <f>X419*K419</f>
        <v>0</v>
      </c>
      <c r="Z419" s="146">
        <v>8.2000000000000003E-2</v>
      </c>
      <c r="AA419" s="147">
        <f>Z419*K419</f>
        <v>8.2000000000000003E-2</v>
      </c>
      <c r="AR419" s="21" t="s">
        <v>92</v>
      </c>
      <c r="AT419" s="21" t="s">
        <v>167</v>
      </c>
      <c r="AU419" s="21" t="s">
        <v>86</v>
      </c>
      <c r="AY419" s="21" t="s">
        <v>166</v>
      </c>
      <c r="BE419" s="148">
        <f>IF(U419="základní",N419,0)</f>
        <v>0</v>
      </c>
      <c r="BF419" s="148">
        <f>IF(U419="snížená",N419,0)</f>
        <v>0</v>
      </c>
      <c r="BG419" s="148">
        <f>IF(U419="zákl. přenesená",N419,0)</f>
        <v>0</v>
      </c>
      <c r="BH419" s="148">
        <f>IF(U419="sníž. přenesená",N419,0)</f>
        <v>0</v>
      </c>
      <c r="BI419" s="148">
        <f>IF(U419="nulová",N419,0)</f>
        <v>0</v>
      </c>
      <c r="BJ419" s="21" t="s">
        <v>82</v>
      </c>
      <c r="BK419" s="148">
        <f>ROUND(L419*K419,2)</f>
        <v>0</v>
      </c>
      <c r="BL419" s="21" t="s">
        <v>92</v>
      </c>
      <c r="BM419" s="21" t="s">
        <v>1261</v>
      </c>
    </row>
    <row r="420" spans="2:65" s="11" customFormat="1" ht="16.5" customHeight="1">
      <c r="B420" s="157"/>
      <c r="C420" s="158"/>
      <c r="D420" s="158"/>
      <c r="E420" s="159" t="s">
        <v>5</v>
      </c>
      <c r="F420" s="264" t="s">
        <v>275</v>
      </c>
      <c r="G420" s="265"/>
      <c r="H420" s="265"/>
      <c r="I420" s="265"/>
      <c r="J420" s="158"/>
      <c r="K420" s="159" t="s">
        <v>5</v>
      </c>
      <c r="L420" s="158"/>
      <c r="M420" s="158"/>
      <c r="N420" s="158"/>
      <c r="O420" s="158"/>
      <c r="P420" s="158"/>
      <c r="Q420" s="158"/>
      <c r="R420" s="160"/>
      <c r="T420" s="161"/>
      <c r="U420" s="158"/>
      <c r="V420" s="158"/>
      <c r="W420" s="158"/>
      <c r="X420" s="158"/>
      <c r="Y420" s="158"/>
      <c r="Z420" s="158"/>
      <c r="AA420" s="162"/>
      <c r="AT420" s="163" t="s">
        <v>173</v>
      </c>
      <c r="AU420" s="163" t="s">
        <v>86</v>
      </c>
      <c r="AV420" s="11" t="s">
        <v>82</v>
      </c>
      <c r="AW420" s="11" t="s">
        <v>32</v>
      </c>
      <c r="AX420" s="11" t="s">
        <v>75</v>
      </c>
      <c r="AY420" s="163" t="s">
        <v>166</v>
      </c>
    </row>
    <row r="421" spans="2:65" s="11" customFormat="1" ht="16.5" customHeight="1">
      <c r="B421" s="157"/>
      <c r="C421" s="158"/>
      <c r="D421" s="158"/>
      <c r="E421" s="159" t="s">
        <v>5</v>
      </c>
      <c r="F421" s="229" t="s">
        <v>276</v>
      </c>
      <c r="G421" s="230"/>
      <c r="H421" s="230"/>
      <c r="I421" s="230"/>
      <c r="J421" s="158"/>
      <c r="K421" s="159" t="s">
        <v>5</v>
      </c>
      <c r="L421" s="158"/>
      <c r="M421" s="158"/>
      <c r="N421" s="158"/>
      <c r="O421" s="158"/>
      <c r="P421" s="158"/>
      <c r="Q421" s="158"/>
      <c r="R421" s="160"/>
      <c r="T421" s="161"/>
      <c r="U421" s="158"/>
      <c r="V421" s="158"/>
      <c r="W421" s="158"/>
      <c r="X421" s="158"/>
      <c r="Y421" s="158"/>
      <c r="Z421" s="158"/>
      <c r="AA421" s="162"/>
      <c r="AT421" s="163" t="s">
        <v>173</v>
      </c>
      <c r="AU421" s="163" t="s">
        <v>86</v>
      </c>
      <c r="AV421" s="11" t="s">
        <v>82</v>
      </c>
      <c r="AW421" s="11" t="s">
        <v>32</v>
      </c>
      <c r="AX421" s="11" t="s">
        <v>75</v>
      </c>
      <c r="AY421" s="163" t="s">
        <v>166</v>
      </c>
    </row>
    <row r="422" spans="2:65" s="11" customFormat="1" ht="16.5" customHeight="1">
      <c r="B422" s="157"/>
      <c r="C422" s="158"/>
      <c r="D422" s="158"/>
      <c r="E422" s="159" t="s">
        <v>5</v>
      </c>
      <c r="F422" s="229" t="s">
        <v>277</v>
      </c>
      <c r="G422" s="230"/>
      <c r="H422" s="230"/>
      <c r="I422" s="230"/>
      <c r="J422" s="158"/>
      <c r="K422" s="159" t="s">
        <v>5</v>
      </c>
      <c r="L422" s="158"/>
      <c r="M422" s="158"/>
      <c r="N422" s="158"/>
      <c r="O422" s="158"/>
      <c r="P422" s="158"/>
      <c r="Q422" s="158"/>
      <c r="R422" s="160"/>
      <c r="T422" s="161"/>
      <c r="U422" s="158"/>
      <c r="V422" s="158"/>
      <c r="W422" s="158"/>
      <c r="X422" s="158"/>
      <c r="Y422" s="158"/>
      <c r="Z422" s="158"/>
      <c r="AA422" s="162"/>
      <c r="AT422" s="163" t="s">
        <v>173</v>
      </c>
      <c r="AU422" s="163" t="s">
        <v>86</v>
      </c>
      <c r="AV422" s="11" t="s">
        <v>82</v>
      </c>
      <c r="AW422" s="11" t="s">
        <v>32</v>
      </c>
      <c r="AX422" s="11" t="s">
        <v>75</v>
      </c>
      <c r="AY422" s="163" t="s">
        <v>166</v>
      </c>
    </row>
    <row r="423" spans="2:65" s="10" customFormat="1" ht="16.5" customHeight="1">
      <c r="B423" s="149"/>
      <c r="C423" s="150"/>
      <c r="D423" s="150"/>
      <c r="E423" s="151" t="s">
        <v>5</v>
      </c>
      <c r="F423" s="262" t="s">
        <v>82</v>
      </c>
      <c r="G423" s="263"/>
      <c r="H423" s="263"/>
      <c r="I423" s="263"/>
      <c r="J423" s="150"/>
      <c r="K423" s="152">
        <v>1</v>
      </c>
      <c r="L423" s="150"/>
      <c r="M423" s="150"/>
      <c r="N423" s="150"/>
      <c r="O423" s="150"/>
      <c r="P423" s="150"/>
      <c r="Q423" s="150"/>
      <c r="R423" s="153"/>
      <c r="T423" s="154"/>
      <c r="U423" s="150"/>
      <c r="V423" s="150"/>
      <c r="W423" s="150"/>
      <c r="X423" s="150"/>
      <c r="Y423" s="150"/>
      <c r="Z423" s="150"/>
      <c r="AA423" s="155"/>
      <c r="AT423" s="156" t="s">
        <v>173</v>
      </c>
      <c r="AU423" s="156" t="s">
        <v>86</v>
      </c>
      <c r="AV423" s="10" t="s">
        <v>86</v>
      </c>
      <c r="AW423" s="10" t="s">
        <v>32</v>
      </c>
      <c r="AX423" s="10" t="s">
        <v>82</v>
      </c>
      <c r="AY423" s="156" t="s">
        <v>166</v>
      </c>
    </row>
    <row r="424" spans="2:65" s="9" customFormat="1" ht="29.85" customHeight="1">
      <c r="B424" s="129"/>
      <c r="C424" s="130"/>
      <c r="D424" s="164" t="s">
        <v>266</v>
      </c>
      <c r="E424" s="164"/>
      <c r="F424" s="164"/>
      <c r="G424" s="164"/>
      <c r="H424" s="164"/>
      <c r="I424" s="164"/>
      <c r="J424" s="164"/>
      <c r="K424" s="164"/>
      <c r="L424" s="164"/>
      <c r="M424" s="164"/>
      <c r="N424" s="237">
        <f>BK424</f>
        <v>0</v>
      </c>
      <c r="O424" s="238"/>
      <c r="P424" s="238"/>
      <c r="Q424" s="238"/>
      <c r="R424" s="132"/>
      <c r="T424" s="133"/>
      <c r="U424" s="130"/>
      <c r="V424" s="130"/>
      <c r="W424" s="134">
        <f>SUM(W425:W429)</f>
        <v>45.250271999999995</v>
      </c>
      <c r="X424" s="130"/>
      <c r="Y424" s="134">
        <f>SUM(Y425:Y429)</f>
        <v>0</v>
      </c>
      <c r="Z424" s="130"/>
      <c r="AA424" s="135">
        <f>SUM(AA425:AA429)</f>
        <v>0</v>
      </c>
      <c r="AR424" s="136" t="s">
        <v>82</v>
      </c>
      <c r="AT424" s="137" t="s">
        <v>74</v>
      </c>
      <c r="AU424" s="137" t="s">
        <v>82</v>
      </c>
      <c r="AY424" s="136" t="s">
        <v>166</v>
      </c>
      <c r="BK424" s="138">
        <f>SUM(BK425:BK429)</f>
        <v>0</v>
      </c>
    </row>
    <row r="425" spans="2:65" s="1" customFormat="1" ht="25.5" customHeight="1">
      <c r="B425" s="139"/>
      <c r="C425" s="140" t="s">
        <v>658</v>
      </c>
      <c r="D425" s="140" t="s">
        <v>167</v>
      </c>
      <c r="E425" s="141" t="s">
        <v>668</v>
      </c>
      <c r="F425" s="231" t="s">
        <v>669</v>
      </c>
      <c r="G425" s="231"/>
      <c r="H425" s="231"/>
      <c r="I425" s="231"/>
      <c r="J425" s="142" t="s">
        <v>374</v>
      </c>
      <c r="K425" s="143">
        <v>942.71400000000006</v>
      </c>
      <c r="L425" s="232">
        <v>0</v>
      </c>
      <c r="M425" s="232"/>
      <c r="N425" s="232">
        <f>ROUND(L425*K425,2)</f>
        <v>0</v>
      </c>
      <c r="O425" s="232"/>
      <c r="P425" s="232"/>
      <c r="Q425" s="232"/>
      <c r="R425" s="144"/>
      <c r="T425" s="145" t="s">
        <v>5</v>
      </c>
      <c r="U425" s="43" t="s">
        <v>40</v>
      </c>
      <c r="V425" s="146">
        <v>0.03</v>
      </c>
      <c r="W425" s="146">
        <f>V425*K425</f>
        <v>28.281420000000001</v>
      </c>
      <c r="X425" s="146">
        <v>0</v>
      </c>
      <c r="Y425" s="146">
        <f>X425*K425</f>
        <v>0</v>
      </c>
      <c r="Z425" s="146">
        <v>0</v>
      </c>
      <c r="AA425" s="147">
        <f>Z425*K425</f>
        <v>0</v>
      </c>
      <c r="AR425" s="21" t="s">
        <v>92</v>
      </c>
      <c r="AT425" s="21" t="s">
        <v>167</v>
      </c>
      <c r="AU425" s="21" t="s">
        <v>86</v>
      </c>
      <c r="AY425" s="21" t="s">
        <v>166</v>
      </c>
      <c r="BE425" s="148">
        <f>IF(U425="základní",N425,0)</f>
        <v>0</v>
      </c>
      <c r="BF425" s="148">
        <f>IF(U425="snížená",N425,0)</f>
        <v>0</v>
      </c>
      <c r="BG425" s="148">
        <f>IF(U425="zákl. přenesená",N425,0)</f>
        <v>0</v>
      </c>
      <c r="BH425" s="148">
        <f>IF(U425="sníž. přenesená",N425,0)</f>
        <v>0</v>
      </c>
      <c r="BI425" s="148">
        <f>IF(U425="nulová",N425,0)</f>
        <v>0</v>
      </c>
      <c r="BJ425" s="21" t="s">
        <v>82</v>
      </c>
      <c r="BK425" s="148">
        <f>ROUND(L425*K425,2)</f>
        <v>0</v>
      </c>
      <c r="BL425" s="21" t="s">
        <v>92</v>
      </c>
      <c r="BM425" s="21" t="s">
        <v>670</v>
      </c>
    </row>
    <row r="426" spans="2:65" s="1" customFormat="1" ht="25.5" customHeight="1">
      <c r="B426" s="139"/>
      <c r="C426" s="140" t="s">
        <v>663</v>
      </c>
      <c r="D426" s="140" t="s">
        <v>167</v>
      </c>
      <c r="E426" s="141" t="s">
        <v>672</v>
      </c>
      <c r="F426" s="231" t="s">
        <v>673</v>
      </c>
      <c r="G426" s="231"/>
      <c r="H426" s="231"/>
      <c r="I426" s="231"/>
      <c r="J426" s="142" t="s">
        <v>374</v>
      </c>
      <c r="K426" s="143">
        <v>8484.4259999999995</v>
      </c>
      <c r="L426" s="232">
        <v>0</v>
      </c>
      <c r="M426" s="232"/>
      <c r="N426" s="232">
        <f>ROUND(L426*K426,2)</f>
        <v>0</v>
      </c>
      <c r="O426" s="232"/>
      <c r="P426" s="232"/>
      <c r="Q426" s="232"/>
      <c r="R426" s="144"/>
      <c r="T426" s="145" t="s">
        <v>5</v>
      </c>
      <c r="U426" s="43" t="s">
        <v>40</v>
      </c>
      <c r="V426" s="146">
        <v>2E-3</v>
      </c>
      <c r="W426" s="146">
        <f>V426*K426</f>
        <v>16.968851999999998</v>
      </c>
      <c r="X426" s="146">
        <v>0</v>
      </c>
      <c r="Y426" s="146">
        <f>X426*K426</f>
        <v>0</v>
      </c>
      <c r="Z426" s="146">
        <v>0</v>
      </c>
      <c r="AA426" s="147">
        <f>Z426*K426</f>
        <v>0</v>
      </c>
      <c r="AR426" s="21" t="s">
        <v>92</v>
      </c>
      <c r="AT426" s="21" t="s">
        <v>167</v>
      </c>
      <c r="AU426" s="21" t="s">
        <v>86</v>
      </c>
      <c r="AY426" s="21" t="s">
        <v>166</v>
      </c>
      <c r="BE426" s="148">
        <f>IF(U426="základní",N426,0)</f>
        <v>0</v>
      </c>
      <c r="BF426" s="148">
        <f>IF(U426="snížená",N426,0)</f>
        <v>0</v>
      </c>
      <c r="BG426" s="148">
        <f>IF(U426="zákl. přenesená",N426,0)</f>
        <v>0</v>
      </c>
      <c r="BH426" s="148">
        <f>IF(U426="sníž. přenesená",N426,0)</f>
        <v>0</v>
      </c>
      <c r="BI426" s="148">
        <f>IF(U426="nulová",N426,0)</f>
        <v>0</v>
      </c>
      <c r="BJ426" s="21" t="s">
        <v>82</v>
      </c>
      <c r="BK426" s="148">
        <f>ROUND(L426*K426,2)</f>
        <v>0</v>
      </c>
      <c r="BL426" s="21" t="s">
        <v>92</v>
      </c>
      <c r="BM426" s="21" t="s">
        <v>674</v>
      </c>
    </row>
    <row r="427" spans="2:65" s="1" customFormat="1" ht="25.5" customHeight="1">
      <c r="B427" s="139"/>
      <c r="C427" s="140" t="s">
        <v>667</v>
      </c>
      <c r="D427" s="140" t="s">
        <v>167</v>
      </c>
      <c r="E427" s="141" t="s">
        <v>676</v>
      </c>
      <c r="F427" s="231" t="s">
        <v>677</v>
      </c>
      <c r="G427" s="231"/>
      <c r="H427" s="231"/>
      <c r="I427" s="231"/>
      <c r="J427" s="142" t="s">
        <v>374</v>
      </c>
      <c r="K427" s="143">
        <v>192.18199999999999</v>
      </c>
      <c r="L427" s="232">
        <v>0</v>
      </c>
      <c r="M427" s="232"/>
      <c r="N427" s="232">
        <f>ROUND(L427*K427,2)</f>
        <v>0</v>
      </c>
      <c r="O427" s="232"/>
      <c r="P427" s="232"/>
      <c r="Q427" s="232"/>
      <c r="R427" s="144"/>
      <c r="T427" s="145" t="s">
        <v>5</v>
      </c>
      <c r="U427" s="43" t="s">
        <v>40</v>
      </c>
      <c r="V427" s="146">
        <v>0</v>
      </c>
      <c r="W427" s="146">
        <f>V427*K427</f>
        <v>0</v>
      </c>
      <c r="X427" s="146">
        <v>0</v>
      </c>
      <c r="Y427" s="146">
        <f>X427*K427</f>
        <v>0</v>
      </c>
      <c r="Z427" s="146">
        <v>0</v>
      </c>
      <c r="AA427" s="147">
        <f>Z427*K427</f>
        <v>0</v>
      </c>
      <c r="AR427" s="21" t="s">
        <v>92</v>
      </c>
      <c r="AT427" s="21" t="s">
        <v>167</v>
      </c>
      <c r="AU427" s="21" t="s">
        <v>86</v>
      </c>
      <c r="AY427" s="21" t="s">
        <v>166</v>
      </c>
      <c r="BE427" s="148">
        <f>IF(U427="základní",N427,0)</f>
        <v>0</v>
      </c>
      <c r="BF427" s="148">
        <f>IF(U427="snížená",N427,0)</f>
        <v>0</v>
      </c>
      <c r="BG427" s="148">
        <f>IF(U427="zákl. přenesená",N427,0)</f>
        <v>0</v>
      </c>
      <c r="BH427" s="148">
        <f>IF(U427="sníž. přenesená",N427,0)</f>
        <v>0</v>
      </c>
      <c r="BI427" s="148">
        <f>IF(U427="nulová",N427,0)</f>
        <v>0</v>
      </c>
      <c r="BJ427" s="21" t="s">
        <v>82</v>
      </c>
      <c r="BK427" s="148">
        <f>ROUND(L427*K427,2)</f>
        <v>0</v>
      </c>
      <c r="BL427" s="21" t="s">
        <v>92</v>
      </c>
      <c r="BM427" s="21" t="s">
        <v>678</v>
      </c>
    </row>
    <row r="428" spans="2:65" s="1" customFormat="1" ht="25.5" customHeight="1">
      <c r="B428" s="139"/>
      <c r="C428" s="140" t="s">
        <v>671</v>
      </c>
      <c r="D428" s="140" t="s">
        <v>167</v>
      </c>
      <c r="E428" s="141" t="s">
        <v>680</v>
      </c>
      <c r="F428" s="231" t="s">
        <v>681</v>
      </c>
      <c r="G428" s="231"/>
      <c r="H428" s="231"/>
      <c r="I428" s="231"/>
      <c r="J428" s="142" t="s">
        <v>374</v>
      </c>
      <c r="K428" s="143">
        <v>185.66399999999999</v>
      </c>
      <c r="L428" s="232">
        <v>0</v>
      </c>
      <c r="M428" s="232"/>
      <c r="N428" s="232">
        <f>ROUND(L428*K428,2)</f>
        <v>0</v>
      </c>
      <c r="O428" s="232"/>
      <c r="P428" s="232"/>
      <c r="Q428" s="232"/>
      <c r="R428" s="144"/>
      <c r="T428" s="145" t="s">
        <v>5</v>
      </c>
      <c r="U428" s="43" t="s">
        <v>40</v>
      </c>
      <c r="V428" s="146">
        <v>0</v>
      </c>
      <c r="W428" s="146">
        <f>V428*K428</f>
        <v>0</v>
      </c>
      <c r="X428" s="146">
        <v>0</v>
      </c>
      <c r="Y428" s="146">
        <f>X428*K428</f>
        <v>0</v>
      </c>
      <c r="Z428" s="146">
        <v>0</v>
      </c>
      <c r="AA428" s="147">
        <f>Z428*K428</f>
        <v>0</v>
      </c>
      <c r="AR428" s="21" t="s">
        <v>92</v>
      </c>
      <c r="AT428" s="21" t="s">
        <v>167</v>
      </c>
      <c r="AU428" s="21" t="s">
        <v>86</v>
      </c>
      <c r="AY428" s="21" t="s">
        <v>166</v>
      </c>
      <c r="BE428" s="148">
        <f>IF(U428="základní",N428,0)</f>
        <v>0</v>
      </c>
      <c r="BF428" s="148">
        <f>IF(U428="snížená",N428,0)</f>
        <v>0</v>
      </c>
      <c r="BG428" s="148">
        <f>IF(U428="zákl. přenesená",N428,0)</f>
        <v>0</v>
      </c>
      <c r="BH428" s="148">
        <f>IF(U428="sníž. přenesená",N428,0)</f>
        <v>0</v>
      </c>
      <c r="BI428" s="148">
        <f>IF(U428="nulová",N428,0)</f>
        <v>0</v>
      </c>
      <c r="BJ428" s="21" t="s">
        <v>82</v>
      </c>
      <c r="BK428" s="148">
        <f>ROUND(L428*K428,2)</f>
        <v>0</v>
      </c>
      <c r="BL428" s="21" t="s">
        <v>92</v>
      </c>
      <c r="BM428" s="21" t="s">
        <v>682</v>
      </c>
    </row>
    <row r="429" spans="2:65" s="1" customFormat="1" ht="25.5" customHeight="1">
      <c r="B429" s="139"/>
      <c r="C429" s="140" t="s">
        <v>675</v>
      </c>
      <c r="D429" s="140" t="s">
        <v>167</v>
      </c>
      <c r="E429" s="141" t="s">
        <v>684</v>
      </c>
      <c r="F429" s="231" t="s">
        <v>685</v>
      </c>
      <c r="G429" s="231"/>
      <c r="H429" s="231"/>
      <c r="I429" s="231"/>
      <c r="J429" s="142" t="s">
        <v>374</v>
      </c>
      <c r="K429" s="143">
        <v>564.86800000000005</v>
      </c>
      <c r="L429" s="232">
        <v>0</v>
      </c>
      <c r="M429" s="232"/>
      <c r="N429" s="232">
        <f>ROUND(L429*K429,2)</f>
        <v>0</v>
      </c>
      <c r="O429" s="232"/>
      <c r="P429" s="232"/>
      <c r="Q429" s="232"/>
      <c r="R429" s="144"/>
      <c r="T429" s="145" t="s">
        <v>5</v>
      </c>
      <c r="U429" s="43" t="s">
        <v>40</v>
      </c>
      <c r="V429" s="146">
        <v>0</v>
      </c>
      <c r="W429" s="146">
        <f>V429*K429</f>
        <v>0</v>
      </c>
      <c r="X429" s="146">
        <v>0</v>
      </c>
      <c r="Y429" s="146">
        <f>X429*K429</f>
        <v>0</v>
      </c>
      <c r="Z429" s="146">
        <v>0</v>
      </c>
      <c r="AA429" s="147">
        <f>Z429*K429</f>
        <v>0</v>
      </c>
      <c r="AR429" s="21" t="s">
        <v>92</v>
      </c>
      <c r="AT429" s="21" t="s">
        <v>167</v>
      </c>
      <c r="AU429" s="21" t="s">
        <v>86</v>
      </c>
      <c r="AY429" s="21" t="s">
        <v>166</v>
      </c>
      <c r="BE429" s="148">
        <f>IF(U429="základní",N429,0)</f>
        <v>0</v>
      </c>
      <c r="BF429" s="148">
        <f>IF(U429="snížená",N429,0)</f>
        <v>0</v>
      </c>
      <c r="BG429" s="148">
        <f>IF(U429="zákl. přenesená",N429,0)</f>
        <v>0</v>
      </c>
      <c r="BH429" s="148">
        <f>IF(U429="sníž. přenesená",N429,0)</f>
        <v>0</v>
      </c>
      <c r="BI429" s="148">
        <f>IF(U429="nulová",N429,0)</f>
        <v>0</v>
      </c>
      <c r="BJ429" s="21" t="s">
        <v>82</v>
      </c>
      <c r="BK429" s="148">
        <f>ROUND(L429*K429,2)</f>
        <v>0</v>
      </c>
      <c r="BL429" s="21" t="s">
        <v>92</v>
      </c>
      <c r="BM429" s="21" t="s">
        <v>686</v>
      </c>
    </row>
    <row r="430" spans="2:65" s="9" customFormat="1" ht="29.85" customHeight="1">
      <c r="B430" s="129"/>
      <c r="C430" s="130"/>
      <c r="D430" s="164" t="s">
        <v>267</v>
      </c>
      <c r="E430" s="164"/>
      <c r="F430" s="164"/>
      <c r="G430" s="164"/>
      <c r="H430" s="164"/>
      <c r="I430" s="164"/>
      <c r="J430" s="164"/>
      <c r="K430" s="164"/>
      <c r="L430" s="164"/>
      <c r="M430" s="164"/>
      <c r="N430" s="260">
        <f>BK430</f>
        <v>0</v>
      </c>
      <c r="O430" s="261"/>
      <c r="P430" s="261"/>
      <c r="Q430" s="261"/>
      <c r="R430" s="132"/>
      <c r="T430" s="133"/>
      <c r="U430" s="130"/>
      <c r="V430" s="130"/>
      <c r="W430" s="134">
        <f>W431</f>
        <v>27.112734</v>
      </c>
      <c r="X430" s="130"/>
      <c r="Y430" s="134">
        <f>Y431</f>
        <v>0</v>
      </c>
      <c r="Z430" s="130"/>
      <c r="AA430" s="135">
        <f>AA431</f>
        <v>0</v>
      </c>
      <c r="AR430" s="136" t="s">
        <v>82</v>
      </c>
      <c r="AT430" s="137" t="s">
        <v>74</v>
      </c>
      <c r="AU430" s="137" t="s">
        <v>82</v>
      </c>
      <c r="AY430" s="136" t="s">
        <v>166</v>
      </c>
      <c r="BK430" s="138">
        <f>BK431</f>
        <v>0</v>
      </c>
    </row>
    <row r="431" spans="2:65" s="1" customFormat="1" ht="38.25" customHeight="1">
      <c r="B431" s="139"/>
      <c r="C431" s="140" t="s">
        <v>679</v>
      </c>
      <c r="D431" s="140" t="s">
        <v>167</v>
      </c>
      <c r="E431" s="141" t="s">
        <v>688</v>
      </c>
      <c r="F431" s="231" t="s">
        <v>689</v>
      </c>
      <c r="G431" s="231"/>
      <c r="H431" s="231"/>
      <c r="I431" s="231"/>
      <c r="J431" s="142" t="s">
        <v>374</v>
      </c>
      <c r="K431" s="143">
        <v>410.79899999999998</v>
      </c>
      <c r="L431" s="232">
        <v>0</v>
      </c>
      <c r="M431" s="232"/>
      <c r="N431" s="232">
        <f>ROUND(L431*K431,2)</f>
        <v>0</v>
      </c>
      <c r="O431" s="232"/>
      <c r="P431" s="232"/>
      <c r="Q431" s="232"/>
      <c r="R431" s="144"/>
      <c r="T431" s="145" t="s">
        <v>5</v>
      </c>
      <c r="U431" s="165" t="s">
        <v>40</v>
      </c>
      <c r="V431" s="166">
        <v>6.6000000000000003E-2</v>
      </c>
      <c r="W431" s="166">
        <f>V431*K431</f>
        <v>27.112734</v>
      </c>
      <c r="X431" s="166">
        <v>0</v>
      </c>
      <c r="Y431" s="166">
        <f>X431*K431</f>
        <v>0</v>
      </c>
      <c r="Z431" s="166">
        <v>0</v>
      </c>
      <c r="AA431" s="167">
        <f>Z431*K431</f>
        <v>0</v>
      </c>
      <c r="AR431" s="21" t="s">
        <v>92</v>
      </c>
      <c r="AT431" s="21" t="s">
        <v>167</v>
      </c>
      <c r="AU431" s="21" t="s">
        <v>86</v>
      </c>
      <c r="AY431" s="21" t="s">
        <v>166</v>
      </c>
      <c r="BE431" s="148">
        <f>IF(U431="základní",N431,0)</f>
        <v>0</v>
      </c>
      <c r="BF431" s="148">
        <f>IF(U431="snížená",N431,0)</f>
        <v>0</v>
      </c>
      <c r="BG431" s="148">
        <f>IF(U431="zákl. přenesená",N431,0)</f>
        <v>0</v>
      </c>
      <c r="BH431" s="148">
        <f>IF(U431="sníž. přenesená",N431,0)</f>
        <v>0</v>
      </c>
      <c r="BI431" s="148">
        <f>IF(U431="nulová",N431,0)</f>
        <v>0</v>
      </c>
      <c r="BJ431" s="21" t="s">
        <v>82</v>
      </c>
      <c r="BK431" s="148">
        <f>ROUND(L431*K431,2)</f>
        <v>0</v>
      </c>
      <c r="BL431" s="21" t="s">
        <v>92</v>
      </c>
      <c r="BM431" s="21" t="s">
        <v>690</v>
      </c>
    </row>
    <row r="432" spans="2:65" s="1" customFormat="1" ht="6.95" customHeight="1">
      <c r="B432" s="58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60"/>
    </row>
  </sheetData>
  <mergeCells count="549">
    <mergeCell ref="C2:Q2"/>
    <mergeCell ref="C4:Q4"/>
    <mergeCell ref="F6:P6"/>
    <mergeCell ref="F7:P7"/>
    <mergeCell ref="O9:P9"/>
    <mergeCell ref="O11:P11"/>
    <mergeCell ref="O12:P12"/>
    <mergeCell ref="O14:P14"/>
    <mergeCell ref="O15:P15"/>
    <mergeCell ref="O17:P17"/>
    <mergeCell ref="O18:P18"/>
    <mergeCell ref="O20:P20"/>
    <mergeCell ref="O21:P21"/>
    <mergeCell ref="E24:L24"/>
    <mergeCell ref="M27:P27"/>
    <mergeCell ref="M28:P28"/>
    <mergeCell ref="M30:P30"/>
    <mergeCell ref="H32:J32"/>
    <mergeCell ref="M32:P32"/>
    <mergeCell ref="H33:J33"/>
    <mergeCell ref="M33:P33"/>
    <mergeCell ref="H34:J34"/>
    <mergeCell ref="M34:P34"/>
    <mergeCell ref="H35:J35"/>
    <mergeCell ref="M35:P35"/>
    <mergeCell ref="H36:J36"/>
    <mergeCell ref="M36:P36"/>
    <mergeCell ref="L38:P38"/>
    <mergeCell ref="C76:Q76"/>
    <mergeCell ref="F78:P78"/>
    <mergeCell ref="F79:P79"/>
    <mergeCell ref="M81:P81"/>
    <mergeCell ref="M83:Q83"/>
    <mergeCell ref="M84:Q84"/>
    <mergeCell ref="C86:G86"/>
    <mergeCell ref="N86:Q86"/>
    <mergeCell ref="N88:Q88"/>
    <mergeCell ref="N89:Q89"/>
    <mergeCell ref="N90:Q90"/>
    <mergeCell ref="N91:Q91"/>
    <mergeCell ref="N92:Q92"/>
    <mergeCell ref="N93:Q93"/>
    <mergeCell ref="N94:Q94"/>
    <mergeCell ref="N95:Q95"/>
    <mergeCell ref="N96:Q96"/>
    <mergeCell ref="N97:Q97"/>
    <mergeCell ref="N98:Q98"/>
    <mergeCell ref="N100:Q100"/>
    <mergeCell ref="L102:Q102"/>
    <mergeCell ref="C108:Q108"/>
    <mergeCell ref="F110:P110"/>
    <mergeCell ref="F111:P111"/>
    <mergeCell ref="M113:P113"/>
    <mergeCell ref="M115:Q115"/>
    <mergeCell ref="M116:Q116"/>
    <mergeCell ref="F118:I118"/>
    <mergeCell ref="L118:M118"/>
    <mergeCell ref="N118:Q118"/>
    <mergeCell ref="F122:I122"/>
    <mergeCell ref="L122:M122"/>
    <mergeCell ref="N122:Q122"/>
    <mergeCell ref="F123:I123"/>
    <mergeCell ref="L123:M123"/>
    <mergeCell ref="N123:Q123"/>
    <mergeCell ref="F124:I124"/>
    <mergeCell ref="F125:I125"/>
    <mergeCell ref="F126:I126"/>
    <mergeCell ref="F127:I127"/>
    <mergeCell ref="F128:I128"/>
    <mergeCell ref="F129:I129"/>
    <mergeCell ref="L129:M129"/>
    <mergeCell ref="N129:Q129"/>
    <mergeCell ref="F130:I130"/>
    <mergeCell ref="F131:I131"/>
    <mergeCell ref="F132:I132"/>
    <mergeCell ref="F133:I133"/>
    <mergeCell ref="F134:I134"/>
    <mergeCell ref="F135:I135"/>
    <mergeCell ref="F136:I136"/>
    <mergeCell ref="F137:I137"/>
    <mergeCell ref="F138:I138"/>
    <mergeCell ref="L138:M138"/>
    <mergeCell ref="N138:Q138"/>
    <mergeCell ref="F139:I139"/>
    <mergeCell ref="F140:I140"/>
    <mergeCell ref="F141:I141"/>
    <mergeCell ref="F142:I142"/>
    <mergeCell ref="F143:I143"/>
    <mergeCell ref="F144:I144"/>
    <mergeCell ref="F145:I145"/>
    <mergeCell ref="F146:I146"/>
    <mergeCell ref="F147:I147"/>
    <mergeCell ref="L147:M147"/>
    <mergeCell ref="N147:Q147"/>
    <mergeCell ref="F148:I148"/>
    <mergeCell ref="F149:I149"/>
    <mergeCell ref="F150:I150"/>
    <mergeCell ref="F151:I151"/>
    <mergeCell ref="F152:I152"/>
    <mergeCell ref="L152:M152"/>
    <mergeCell ref="N152:Q152"/>
    <mergeCell ref="F153:I153"/>
    <mergeCell ref="F154:I154"/>
    <mergeCell ref="F155:I155"/>
    <mergeCell ref="F156:I156"/>
    <mergeCell ref="F157:I157"/>
    <mergeCell ref="L157:M157"/>
    <mergeCell ref="N157:Q157"/>
    <mergeCell ref="F158:I158"/>
    <mergeCell ref="F159:I159"/>
    <mergeCell ref="F160:I160"/>
    <mergeCell ref="F161:I161"/>
    <mergeCell ref="F162:I162"/>
    <mergeCell ref="L162:M162"/>
    <mergeCell ref="N162:Q162"/>
    <mergeCell ref="F163:I163"/>
    <mergeCell ref="F164:I164"/>
    <mergeCell ref="F165:I165"/>
    <mergeCell ref="F166:I166"/>
    <mergeCell ref="F167:I167"/>
    <mergeCell ref="L167:M167"/>
    <mergeCell ref="N167:Q167"/>
    <mergeCell ref="F168:I168"/>
    <mergeCell ref="F169:I169"/>
    <mergeCell ref="F170:I170"/>
    <mergeCell ref="F171:I171"/>
    <mergeCell ref="F172:I172"/>
    <mergeCell ref="L172:M172"/>
    <mergeCell ref="N172:Q172"/>
    <mergeCell ref="F173:I173"/>
    <mergeCell ref="F174:I174"/>
    <mergeCell ref="F175:I175"/>
    <mergeCell ref="F176:I176"/>
    <mergeCell ref="F177:I177"/>
    <mergeCell ref="F178:I178"/>
    <mergeCell ref="F179:I179"/>
    <mergeCell ref="L179:M179"/>
    <mergeCell ref="N179:Q179"/>
    <mergeCell ref="F180:I180"/>
    <mergeCell ref="F181:I181"/>
    <mergeCell ref="F182:I182"/>
    <mergeCell ref="F183:I183"/>
    <mergeCell ref="F184:I184"/>
    <mergeCell ref="F185:I185"/>
    <mergeCell ref="F186:I186"/>
    <mergeCell ref="L186:M186"/>
    <mergeCell ref="N186:Q186"/>
    <mergeCell ref="F187:I187"/>
    <mergeCell ref="L187:M187"/>
    <mergeCell ref="N187:Q187"/>
    <mergeCell ref="F188:I188"/>
    <mergeCell ref="L188:M188"/>
    <mergeCell ref="N188:Q188"/>
    <mergeCell ref="F189:I189"/>
    <mergeCell ref="F190:I190"/>
    <mergeCell ref="F191:I191"/>
    <mergeCell ref="F192:I192"/>
    <mergeCell ref="F193:I193"/>
    <mergeCell ref="L193:M193"/>
    <mergeCell ref="N193:Q193"/>
    <mergeCell ref="F194:I194"/>
    <mergeCell ref="L194:M194"/>
    <mergeCell ref="N194:Q194"/>
    <mergeCell ref="F195:I195"/>
    <mergeCell ref="F196:I196"/>
    <mergeCell ref="F197:I197"/>
    <mergeCell ref="F198:I198"/>
    <mergeCell ref="F199:I199"/>
    <mergeCell ref="L199:M199"/>
    <mergeCell ref="N199:Q199"/>
    <mergeCell ref="F200:I200"/>
    <mergeCell ref="L200:M200"/>
    <mergeCell ref="N200:Q200"/>
    <mergeCell ref="F201:I201"/>
    <mergeCell ref="F202:I202"/>
    <mergeCell ref="F203:I203"/>
    <mergeCell ref="F204:I204"/>
    <mergeCell ref="F205:I205"/>
    <mergeCell ref="L205:M205"/>
    <mergeCell ref="N205:Q205"/>
    <mergeCell ref="F206:I206"/>
    <mergeCell ref="L206:M206"/>
    <mergeCell ref="N206:Q206"/>
    <mergeCell ref="F207:I207"/>
    <mergeCell ref="F208:I208"/>
    <mergeCell ref="F209:I209"/>
    <mergeCell ref="F210:I210"/>
    <mergeCell ref="L210:M210"/>
    <mergeCell ref="N210:Q210"/>
    <mergeCell ref="F211:I211"/>
    <mergeCell ref="L211:M211"/>
    <mergeCell ref="N211:Q211"/>
    <mergeCell ref="F212:I212"/>
    <mergeCell ref="F213:I213"/>
    <mergeCell ref="L213:M213"/>
    <mergeCell ref="N213:Q213"/>
    <mergeCell ref="F214:I214"/>
    <mergeCell ref="F215:I215"/>
    <mergeCell ref="L215:M215"/>
    <mergeCell ref="N215:Q215"/>
    <mergeCell ref="F216:I216"/>
    <mergeCell ref="F217:I217"/>
    <mergeCell ref="F218:I218"/>
    <mergeCell ref="F219:I219"/>
    <mergeCell ref="F220:I220"/>
    <mergeCell ref="L220:M220"/>
    <mergeCell ref="N220:Q220"/>
    <mergeCell ref="F221:I221"/>
    <mergeCell ref="F222:I222"/>
    <mergeCell ref="L222:M222"/>
    <mergeCell ref="N222:Q222"/>
    <mergeCell ref="F223:I223"/>
    <mergeCell ref="F224:I224"/>
    <mergeCell ref="F225:I225"/>
    <mergeCell ref="F226:I226"/>
    <mergeCell ref="F227:I227"/>
    <mergeCell ref="F228:I228"/>
    <mergeCell ref="L228:M228"/>
    <mergeCell ref="N228:Q228"/>
    <mergeCell ref="F229:I229"/>
    <mergeCell ref="F230:I230"/>
    <mergeCell ref="F231:I231"/>
    <mergeCell ref="F232:I232"/>
    <mergeCell ref="F233:I233"/>
    <mergeCell ref="F234:I234"/>
    <mergeCell ref="F235:I235"/>
    <mergeCell ref="L235:M235"/>
    <mergeCell ref="N235:Q235"/>
    <mergeCell ref="F236:I236"/>
    <mergeCell ref="F237:I237"/>
    <mergeCell ref="L237:M237"/>
    <mergeCell ref="N237:Q237"/>
    <mergeCell ref="F238:I238"/>
    <mergeCell ref="L238:M238"/>
    <mergeCell ref="N238:Q238"/>
    <mergeCell ref="F239:I239"/>
    <mergeCell ref="F240:I240"/>
    <mergeCell ref="F241:I241"/>
    <mergeCell ref="F242:I242"/>
    <mergeCell ref="F243:I243"/>
    <mergeCell ref="L243:M243"/>
    <mergeCell ref="N243:Q243"/>
    <mergeCell ref="F244:I244"/>
    <mergeCell ref="F245:I245"/>
    <mergeCell ref="L245:M245"/>
    <mergeCell ref="N245:Q245"/>
    <mergeCell ref="F246:I246"/>
    <mergeCell ref="L246:M246"/>
    <mergeCell ref="N246:Q246"/>
    <mergeCell ref="F248:I248"/>
    <mergeCell ref="L248:M248"/>
    <mergeCell ref="N248:Q248"/>
    <mergeCell ref="F249:I249"/>
    <mergeCell ref="F250:I250"/>
    <mergeCell ref="L250:M250"/>
    <mergeCell ref="N250:Q250"/>
    <mergeCell ref="F251:I251"/>
    <mergeCell ref="L251:M251"/>
    <mergeCell ref="N251:Q251"/>
    <mergeCell ref="F252:I252"/>
    <mergeCell ref="F253:I253"/>
    <mergeCell ref="F254:I254"/>
    <mergeCell ref="F255:I255"/>
    <mergeCell ref="F257:I257"/>
    <mergeCell ref="L257:M257"/>
    <mergeCell ref="N257:Q257"/>
    <mergeCell ref="F258:I258"/>
    <mergeCell ref="F259:I259"/>
    <mergeCell ref="F260:I260"/>
    <mergeCell ref="F261:I261"/>
    <mergeCell ref="F262:I262"/>
    <mergeCell ref="F264:I264"/>
    <mergeCell ref="L264:M264"/>
    <mergeCell ref="N264:Q264"/>
    <mergeCell ref="F265:I265"/>
    <mergeCell ref="F266:I266"/>
    <mergeCell ref="F267:I267"/>
    <mergeCell ref="F268:I268"/>
    <mergeCell ref="F270:I270"/>
    <mergeCell ref="L270:M270"/>
    <mergeCell ref="N270:Q270"/>
    <mergeCell ref="F271:I271"/>
    <mergeCell ref="F272:I272"/>
    <mergeCell ref="L272:M272"/>
    <mergeCell ref="N272:Q272"/>
    <mergeCell ref="F273:I273"/>
    <mergeCell ref="F274:I274"/>
    <mergeCell ref="L274:M274"/>
    <mergeCell ref="N274:Q274"/>
    <mergeCell ref="F275:I275"/>
    <mergeCell ref="F276:I276"/>
    <mergeCell ref="F277:I277"/>
    <mergeCell ref="F278:I278"/>
    <mergeCell ref="F279:I279"/>
    <mergeCell ref="F280:I280"/>
    <mergeCell ref="F281:I281"/>
    <mergeCell ref="F282:I282"/>
    <mergeCell ref="F283:I283"/>
    <mergeCell ref="F284:I284"/>
    <mergeCell ref="F285:I285"/>
    <mergeCell ref="L285:M285"/>
    <mergeCell ref="N285:Q285"/>
    <mergeCell ref="F286:I286"/>
    <mergeCell ref="F287:I287"/>
    <mergeCell ref="F288:I288"/>
    <mergeCell ref="F289:I289"/>
    <mergeCell ref="F290:I290"/>
    <mergeCell ref="F291:I291"/>
    <mergeCell ref="L291:M291"/>
    <mergeCell ref="N291:Q291"/>
    <mergeCell ref="F292:I292"/>
    <mergeCell ref="F293:I293"/>
    <mergeCell ref="F294:I294"/>
    <mergeCell ref="F295:I295"/>
    <mergeCell ref="F296:I296"/>
    <mergeCell ref="F297:I297"/>
    <mergeCell ref="L297:M297"/>
    <mergeCell ref="N297:Q297"/>
    <mergeCell ref="F298:I298"/>
    <mergeCell ref="L298:M298"/>
    <mergeCell ref="N298:Q298"/>
    <mergeCell ref="F299:I299"/>
    <mergeCell ref="F300:I300"/>
    <mergeCell ref="L300:M300"/>
    <mergeCell ref="N300:Q300"/>
    <mergeCell ref="F301:I301"/>
    <mergeCell ref="F302:I302"/>
    <mergeCell ref="F303:I303"/>
    <mergeCell ref="F304:I304"/>
    <mergeCell ref="F305:I305"/>
    <mergeCell ref="F306:I306"/>
    <mergeCell ref="L306:M306"/>
    <mergeCell ref="N306:Q306"/>
    <mergeCell ref="F307:I307"/>
    <mergeCell ref="L307:M307"/>
    <mergeCell ref="N307:Q307"/>
    <mergeCell ref="F308:I308"/>
    <mergeCell ref="F309:I309"/>
    <mergeCell ref="F310:I310"/>
    <mergeCell ref="L310:M310"/>
    <mergeCell ref="N310:Q310"/>
    <mergeCell ref="F311:I311"/>
    <mergeCell ref="L311:M311"/>
    <mergeCell ref="N311:Q311"/>
    <mergeCell ref="F312:I312"/>
    <mergeCell ref="F313:I313"/>
    <mergeCell ref="F314:I314"/>
    <mergeCell ref="F315:I315"/>
    <mergeCell ref="F316:I316"/>
    <mergeCell ref="F317:I317"/>
    <mergeCell ref="L317:M317"/>
    <mergeCell ref="N317:Q317"/>
    <mergeCell ref="F318:I318"/>
    <mergeCell ref="F319:I319"/>
    <mergeCell ref="F320:I320"/>
    <mergeCell ref="L320:M320"/>
    <mergeCell ref="N320:Q320"/>
    <mergeCell ref="F321:I321"/>
    <mergeCell ref="L321:M321"/>
    <mergeCell ref="N321:Q321"/>
    <mergeCell ref="F322:I322"/>
    <mergeCell ref="F323:I323"/>
    <mergeCell ref="F324:I324"/>
    <mergeCell ref="L324:M324"/>
    <mergeCell ref="N324:Q324"/>
    <mergeCell ref="F325:I325"/>
    <mergeCell ref="F326:I326"/>
    <mergeCell ref="F327:I327"/>
    <mergeCell ref="F328:I328"/>
    <mergeCell ref="F330:I330"/>
    <mergeCell ref="L330:M330"/>
    <mergeCell ref="N330:Q330"/>
    <mergeCell ref="F331:I331"/>
    <mergeCell ref="L331:M331"/>
    <mergeCell ref="N331:Q331"/>
    <mergeCell ref="F332:I332"/>
    <mergeCell ref="F333:I333"/>
    <mergeCell ref="F334:I334"/>
    <mergeCell ref="F335:I335"/>
    <mergeCell ref="F336:I336"/>
    <mergeCell ref="L336:M336"/>
    <mergeCell ref="N336:Q336"/>
    <mergeCell ref="F337:I337"/>
    <mergeCell ref="L337:M337"/>
    <mergeCell ref="N337:Q337"/>
    <mergeCell ref="F338:I338"/>
    <mergeCell ref="F339:I339"/>
    <mergeCell ref="F340:I340"/>
    <mergeCell ref="L340:M340"/>
    <mergeCell ref="N340:Q340"/>
    <mergeCell ref="F341:I341"/>
    <mergeCell ref="F342:I342"/>
    <mergeCell ref="F343:I343"/>
    <mergeCell ref="L343:M343"/>
    <mergeCell ref="N343:Q343"/>
    <mergeCell ref="F344:I344"/>
    <mergeCell ref="F345:I345"/>
    <mergeCell ref="F346:I346"/>
    <mergeCell ref="L346:M346"/>
    <mergeCell ref="N346:Q346"/>
    <mergeCell ref="F347:I347"/>
    <mergeCell ref="F348:I348"/>
    <mergeCell ref="F349:I349"/>
    <mergeCell ref="L349:M349"/>
    <mergeCell ref="N349:Q349"/>
    <mergeCell ref="F350:I350"/>
    <mergeCell ref="F351:I351"/>
    <mergeCell ref="F352:I352"/>
    <mergeCell ref="L352:M352"/>
    <mergeCell ref="N352:Q352"/>
    <mergeCell ref="F353:I353"/>
    <mergeCell ref="F354:I354"/>
    <mergeCell ref="F355:I355"/>
    <mergeCell ref="L355:M355"/>
    <mergeCell ref="N355:Q355"/>
    <mergeCell ref="F356:I356"/>
    <mergeCell ref="F357:I357"/>
    <mergeCell ref="F358:I358"/>
    <mergeCell ref="L358:M358"/>
    <mergeCell ref="N358:Q358"/>
    <mergeCell ref="F359:I359"/>
    <mergeCell ref="F360:I360"/>
    <mergeCell ref="F361:I361"/>
    <mergeCell ref="L361:M361"/>
    <mergeCell ref="N361:Q361"/>
    <mergeCell ref="F362:I362"/>
    <mergeCell ref="F363:I363"/>
    <mergeCell ref="F364:I364"/>
    <mergeCell ref="L364:M364"/>
    <mergeCell ref="N364:Q364"/>
    <mergeCell ref="F365:I365"/>
    <mergeCell ref="F366:I366"/>
    <mergeCell ref="F367:I367"/>
    <mergeCell ref="L367:M367"/>
    <mergeCell ref="N367:Q367"/>
    <mergeCell ref="F368:I368"/>
    <mergeCell ref="F369:I369"/>
    <mergeCell ref="F370:I370"/>
    <mergeCell ref="L370:M370"/>
    <mergeCell ref="N370:Q370"/>
    <mergeCell ref="F371:I371"/>
    <mergeCell ref="F372:I372"/>
    <mergeCell ref="F373:I373"/>
    <mergeCell ref="F374:I374"/>
    <mergeCell ref="F376:I376"/>
    <mergeCell ref="L376:M376"/>
    <mergeCell ref="N376:Q376"/>
    <mergeCell ref="F377:I377"/>
    <mergeCell ref="L377:M377"/>
    <mergeCell ref="N377:Q377"/>
    <mergeCell ref="F378:I378"/>
    <mergeCell ref="F379:I379"/>
    <mergeCell ref="F380:I380"/>
    <mergeCell ref="F381:I381"/>
    <mergeCell ref="F382:I382"/>
    <mergeCell ref="L382:M382"/>
    <mergeCell ref="N382:Q382"/>
    <mergeCell ref="F383:I383"/>
    <mergeCell ref="L383:M383"/>
    <mergeCell ref="N383:Q383"/>
    <mergeCell ref="F384:I384"/>
    <mergeCell ref="F385:I385"/>
    <mergeCell ref="F386:I386"/>
    <mergeCell ref="F387:I387"/>
    <mergeCell ref="F388:I388"/>
    <mergeCell ref="L388:M388"/>
    <mergeCell ref="N388:Q388"/>
    <mergeCell ref="F389:I389"/>
    <mergeCell ref="F390:I390"/>
    <mergeCell ref="L390:M390"/>
    <mergeCell ref="N390:Q390"/>
    <mergeCell ref="F391:I391"/>
    <mergeCell ref="L391:M391"/>
    <mergeCell ref="N391:Q391"/>
    <mergeCell ref="F392:I392"/>
    <mergeCell ref="F393:I393"/>
    <mergeCell ref="F394:I394"/>
    <mergeCell ref="F395:I395"/>
    <mergeCell ref="F396:I396"/>
    <mergeCell ref="L396:M396"/>
    <mergeCell ref="N396:Q396"/>
    <mergeCell ref="F397:I397"/>
    <mergeCell ref="F398:I398"/>
    <mergeCell ref="F399:I399"/>
    <mergeCell ref="F400:I400"/>
    <mergeCell ref="F401:I401"/>
    <mergeCell ref="L401:M401"/>
    <mergeCell ref="N401:Q401"/>
    <mergeCell ref="F402:I402"/>
    <mergeCell ref="F403:I403"/>
    <mergeCell ref="L403:M403"/>
    <mergeCell ref="N403:Q403"/>
    <mergeCell ref="F404:I404"/>
    <mergeCell ref="F405:I405"/>
    <mergeCell ref="F406:I406"/>
    <mergeCell ref="F407:I407"/>
    <mergeCell ref="F408:I408"/>
    <mergeCell ref="F409:I409"/>
    <mergeCell ref="L409:M409"/>
    <mergeCell ref="N409:Q409"/>
    <mergeCell ref="F410:I410"/>
    <mergeCell ref="F411:I411"/>
    <mergeCell ref="F412:I412"/>
    <mergeCell ref="F413:I413"/>
    <mergeCell ref="F414:I414"/>
    <mergeCell ref="L414:M414"/>
    <mergeCell ref="N414:Q414"/>
    <mergeCell ref="F415:I415"/>
    <mergeCell ref="F416:I416"/>
    <mergeCell ref="F417:I417"/>
    <mergeCell ref="N427:Q427"/>
    <mergeCell ref="F428:I428"/>
    <mergeCell ref="L428:M428"/>
    <mergeCell ref="N428:Q428"/>
    <mergeCell ref="F418:I418"/>
    <mergeCell ref="F419:I419"/>
    <mergeCell ref="L419:M419"/>
    <mergeCell ref="N419:Q419"/>
    <mergeCell ref="F420:I420"/>
    <mergeCell ref="F421:I421"/>
    <mergeCell ref="F422:I422"/>
    <mergeCell ref="F423:I423"/>
    <mergeCell ref="F425:I425"/>
    <mergeCell ref="L425:M425"/>
    <mergeCell ref="N425:Q425"/>
    <mergeCell ref="H1:K1"/>
    <mergeCell ref="S2:AC2"/>
    <mergeCell ref="F429:I429"/>
    <mergeCell ref="L429:M429"/>
    <mergeCell ref="N429:Q429"/>
    <mergeCell ref="F431:I431"/>
    <mergeCell ref="L431:M431"/>
    <mergeCell ref="N431:Q431"/>
    <mergeCell ref="N119:Q119"/>
    <mergeCell ref="N120:Q120"/>
    <mergeCell ref="N121:Q121"/>
    <mergeCell ref="N247:Q247"/>
    <mergeCell ref="N256:Q256"/>
    <mergeCell ref="N263:Q263"/>
    <mergeCell ref="N269:Q269"/>
    <mergeCell ref="N329:Q329"/>
    <mergeCell ref="N375:Q375"/>
    <mergeCell ref="N424:Q424"/>
    <mergeCell ref="N430:Q430"/>
    <mergeCell ref="F426:I426"/>
    <mergeCell ref="L426:M426"/>
    <mergeCell ref="N426:Q426"/>
    <mergeCell ref="F427:I427"/>
    <mergeCell ref="L427:M427"/>
  </mergeCells>
  <hyperlinks>
    <hyperlink ref="F1:G1" location="C2" display="1) Krycí list rozpočtu"/>
    <hyperlink ref="H1:K1" location="C86" display="2) Rekapitulace rozpočtu"/>
    <hyperlink ref="L1" location="C118" display="3) Rozpočet"/>
    <hyperlink ref="S1:T1" location="'Rekapitulace stavby'!C2" display="Rekapitulace stavby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418"/>
  <sheetViews>
    <sheetView showGridLines="0" workbookViewId="0">
      <pane ySplit="1" topLeftCell="A2" activePane="bottomLeft" state="frozen"/>
      <selection pane="bottomLeft" activeCell="BO419" sqref="BO419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7" width="11.1640625" customWidth="1"/>
    <col min="8" max="8" width="12.5" customWidth="1"/>
    <col min="9" max="9" width="7" customWidth="1"/>
    <col min="10" max="10" width="5.1640625" customWidth="1"/>
    <col min="11" max="11" width="11.5" customWidth="1"/>
    <col min="12" max="12" width="12" customWidth="1"/>
    <col min="13" max="14" width="6" customWidth="1"/>
    <col min="15" max="15" width="2" customWidth="1"/>
    <col min="16" max="16" width="12.5" customWidth="1"/>
    <col min="17" max="17" width="4.1640625" customWidth="1"/>
    <col min="18" max="18" width="1.6640625" customWidth="1"/>
    <col min="19" max="19" width="8.1640625" customWidth="1"/>
    <col min="20" max="20" width="29.6640625" hidden="1" customWidth="1"/>
    <col min="21" max="21" width="16.33203125" hidden="1" customWidth="1"/>
    <col min="22" max="22" width="12.33203125" hidden="1" customWidth="1"/>
    <col min="23" max="23" width="16.33203125" hidden="1" customWidth="1"/>
    <col min="24" max="24" width="12.1640625" hidden="1" customWidth="1"/>
    <col min="25" max="25" width="15" hidden="1" customWidth="1"/>
    <col min="26" max="26" width="11" hidden="1" customWidth="1"/>
    <col min="27" max="27" width="15" hidden="1" customWidth="1"/>
    <col min="28" max="28" width="16.33203125" hidden="1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66" ht="21.75" customHeight="1">
      <c r="A1" s="104"/>
      <c r="B1" s="14"/>
      <c r="C1" s="14"/>
      <c r="D1" s="15" t="s">
        <v>1</v>
      </c>
      <c r="E1" s="14"/>
      <c r="F1" s="16" t="s">
        <v>134</v>
      </c>
      <c r="G1" s="16"/>
      <c r="H1" s="239" t="s">
        <v>135</v>
      </c>
      <c r="I1" s="239"/>
      <c r="J1" s="239"/>
      <c r="K1" s="239"/>
      <c r="L1" s="16" t="s">
        <v>136</v>
      </c>
      <c r="M1" s="14"/>
      <c r="N1" s="14"/>
      <c r="O1" s="15" t="s">
        <v>137</v>
      </c>
      <c r="P1" s="14"/>
      <c r="Q1" s="14"/>
      <c r="R1" s="14"/>
      <c r="S1" s="16" t="s">
        <v>138</v>
      </c>
      <c r="T1" s="16"/>
      <c r="U1" s="104"/>
      <c r="V1" s="104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ht="36.950000000000003" customHeight="1">
      <c r="C2" s="220" t="s">
        <v>7</v>
      </c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S2" s="194" t="s">
        <v>8</v>
      </c>
      <c r="T2" s="195"/>
      <c r="U2" s="195"/>
      <c r="V2" s="195"/>
      <c r="W2" s="195"/>
      <c r="X2" s="195"/>
      <c r="Y2" s="195"/>
      <c r="Z2" s="195"/>
      <c r="AA2" s="195"/>
      <c r="AB2" s="195"/>
      <c r="AC2" s="195"/>
      <c r="AT2" s="21" t="s">
        <v>106</v>
      </c>
    </row>
    <row r="3" spans="1:66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  <c r="AT3" s="21" t="s">
        <v>86</v>
      </c>
    </row>
    <row r="4" spans="1:66" ht="36.950000000000003" customHeight="1">
      <c r="B4" s="25"/>
      <c r="C4" s="211" t="s">
        <v>139</v>
      </c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Q4" s="212"/>
      <c r="R4" s="26"/>
      <c r="T4" s="20" t="s">
        <v>13</v>
      </c>
      <c r="AT4" s="21" t="s">
        <v>6</v>
      </c>
    </row>
    <row r="5" spans="1:66" ht="6.95" customHeight="1">
      <c r="B5" s="25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6"/>
    </row>
    <row r="6" spans="1:66" ht="25.35" customHeight="1">
      <c r="B6" s="25"/>
      <c r="C6" s="27"/>
      <c r="D6" s="31" t="s">
        <v>16</v>
      </c>
      <c r="E6" s="27"/>
      <c r="F6" s="251" t="str">
        <f>'Rekapitulace stavby'!K6</f>
        <v>Rekonstrukce vodovodu a kanalizace Radvanice a Bartovice - komunikace</v>
      </c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7"/>
      <c r="R6" s="26"/>
    </row>
    <row r="7" spans="1:66" s="1" customFormat="1" ht="32.85" customHeight="1">
      <c r="B7" s="34"/>
      <c r="C7" s="35"/>
      <c r="D7" s="30" t="s">
        <v>140</v>
      </c>
      <c r="E7" s="35"/>
      <c r="F7" s="224" t="s">
        <v>1262</v>
      </c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35"/>
      <c r="R7" s="36"/>
    </row>
    <row r="8" spans="1:66" s="1" customFormat="1" ht="14.45" customHeight="1">
      <c r="B8" s="34"/>
      <c r="C8" s="35"/>
      <c r="D8" s="31" t="s">
        <v>18</v>
      </c>
      <c r="E8" s="35"/>
      <c r="F8" s="29" t="s">
        <v>5</v>
      </c>
      <c r="G8" s="35"/>
      <c r="H8" s="35"/>
      <c r="I8" s="35"/>
      <c r="J8" s="35"/>
      <c r="K8" s="35"/>
      <c r="L8" s="35"/>
      <c r="M8" s="31" t="s">
        <v>19</v>
      </c>
      <c r="N8" s="35"/>
      <c r="O8" s="29" t="s">
        <v>5</v>
      </c>
      <c r="P8" s="35"/>
      <c r="Q8" s="35"/>
      <c r="R8" s="36"/>
    </row>
    <row r="9" spans="1:66" s="1" customFormat="1" ht="14.45" customHeight="1">
      <c r="B9" s="34"/>
      <c r="C9" s="35"/>
      <c r="D9" s="31" t="s">
        <v>20</v>
      </c>
      <c r="E9" s="35"/>
      <c r="F9" s="29" t="s">
        <v>21</v>
      </c>
      <c r="G9" s="35"/>
      <c r="H9" s="35"/>
      <c r="I9" s="35"/>
      <c r="J9" s="35"/>
      <c r="K9" s="35"/>
      <c r="L9" s="35"/>
      <c r="M9" s="31" t="s">
        <v>22</v>
      </c>
      <c r="N9" s="35"/>
      <c r="O9" s="253" t="str">
        <f>'Rekapitulace stavby'!AN8</f>
        <v>25. 4. 2018</v>
      </c>
      <c r="P9" s="253"/>
      <c r="Q9" s="35"/>
      <c r="R9" s="36"/>
    </row>
    <row r="10" spans="1:66" s="1" customFormat="1" ht="10.9" customHeight="1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6"/>
    </row>
    <row r="11" spans="1:66" s="1" customFormat="1" ht="14.45" customHeight="1">
      <c r="B11" s="34"/>
      <c r="C11" s="35"/>
      <c r="D11" s="31" t="s">
        <v>24</v>
      </c>
      <c r="E11" s="35"/>
      <c r="F11" s="35"/>
      <c r="G11" s="35"/>
      <c r="H11" s="35"/>
      <c r="I11" s="35"/>
      <c r="J11" s="35"/>
      <c r="K11" s="35"/>
      <c r="L11" s="35"/>
      <c r="M11" s="31" t="s">
        <v>25</v>
      </c>
      <c r="N11" s="35"/>
      <c r="O11" s="222" t="s">
        <v>5</v>
      </c>
      <c r="P11" s="222"/>
      <c r="Q11" s="35"/>
      <c r="R11" s="36"/>
    </row>
    <row r="12" spans="1:66" s="1" customFormat="1" ht="18" customHeight="1">
      <c r="B12" s="34"/>
      <c r="C12" s="35"/>
      <c r="D12" s="35"/>
      <c r="E12" s="29" t="s">
        <v>26</v>
      </c>
      <c r="F12" s="35"/>
      <c r="G12" s="35"/>
      <c r="H12" s="35"/>
      <c r="I12" s="35"/>
      <c r="J12" s="35"/>
      <c r="K12" s="35"/>
      <c r="L12" s="35"/>
      <c r="M12" s="31" t="s">
        <v>27</v>
      </c>
      <c r="N12" s="35"/>
      <c r="O12" s="222" t="s">
        <v>5</v>
      </c>
      <c r="P12" s="222"/>
      <c r="Q12" s="35"/>
      <c r="R12" s="36"/>
    </row>
    <row r="13" spans="1:66" s="1" customFormat="1" ht="6.95" customHeight="1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6"/>
    </row>
    <row r="14" spans="1:66" s="1" customFormat="1" ht="14.45" customHeight="1">
      <c r="B14" s="34"/>
      <c r="C14" s="35"/>
      <c r="D14" s="31" t="s">
        <v>28</v>
      </c>
      <c r="E14" s="35"/>
      <c r="F14" s="35"/>
      <c r="G14" s="35"/>
      <c r="H14" s="35"/>
      <c r="I14" s="35"/>
      <c r="J14" s="35"/>
      <c r="K14" s="35"/>
      <c r="L14" s="35"/>
      <c r="M14" s="31" t="s">
        <v>25</v>
      </c>
      <c r="N14" s="35"/>
      <c r="O14" s="222" t="str">
        <f>IF('Rekapitulace stavby'!AN13="","",'Rekapitulace stavby'!AN13)</f>
        <v/>
      </c>
      <c r="P14" s="222"/>
      <c r="Q14" s="35"/>
      <c r="R14" s="36"/>
    </row>
    <row r="15" spans="1:66" s="1" customFormat="1" ht="18" customHeight="1">
      <c r="B15" s="34"/>
      <c r="C15" s="35"/>
      <c r="D15" s="35"/>
      <c r="E15" s="29" t="str">
        <f>IF('Rekapitulace stavby'!E14="","",'Rekapitulace stavby'!E14)</f>
        <v xml:space="preserve"> </v>
      </c>
      <c r="F15" s="35"/>
      <c r="G15" s="35"/>
      <c r="H15" s="35"/>
      <c r="I15" s="35"/>
      <c r="J15" s="35"/>
      <c r="K15" s="35"/>
      <c r="L15" s="35"/>
      <c r="M15" s="31" t="s">
        <v>27</v>
      </c>
      <c r="N15" s="35"/>
      <c r="O15" s="222" t="str">
        <f>IF('Rekapitulace stavby'!AN14="","",'Rekapitulace stavby'!AN14)</f>
        <v/>
      </c>
      <c r="P15" s="222"/>
      <c r="Q15" s="35"/>
      <c r="R15" s="36"/>
    </row>
    <row r="16" spans="1:66" s="1" customFormat="1" ht="6.95" customHeight="1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6"/>
    </row>
    <row r="17" spans="2:18" s="1" customFormat="1" ht="14.45" customHeight="1">
      <c r="B17" s="34"/>
      <c r="C17" s="35"/>
      <c r="D17" s="31" t="s">
        <v>30</v>
      </c>
      <c r="E17" s="35"/>
      <c r="F17" s="35"/>
      <c r="G17" s="35"/>
      <c r="H17" s="35"/>
      <c r="I17" s="35"/>
      <c r="J17" s="35"/>
      <c r="K17" s="35"/>
      <c r="L17" s="35"/>
      <c r="M17" s="31" t="s">
        <v>25</v>
      </c>
      <c r="N17" s="35"/>
      <c r="O17" s="222" t="s">
        <v>5</v>
      </c>
      <c r="P17" s="222"/>
      <c r="Q17" s="35"/>
      <c r="R17" s="36"/>
    </row>
    <row r="18" spans="2:18" s="1" customFormat="1" ht="18" customHeight="1">
      <c r="B18" s="34"/>
      <c r="C18" s="35"/>
      <c r="D18" s="35"/>
      <c r="E18" s="29" t="s">
        <v>31</v>
      </c>
      <c r="F18" s="35"/>
      <c r="G18" s="35"/>
      <c r="H18" s="35"/>
      <c r="I18" s="35"/>
      <c r="J18" s="35"/>
      <c r="K18" s="35"/>
      <c r="L18" s="35"/>
      <c r="M18" s="31" t="s">
        <v>27</v>
      </c>
      <c r="N18" s="35"/>
      <c r="O18" s="222" t="s">
        <v>5</v>
      </c>
      <c r="P18" s="222"/>
      <c r="Q18" s="35"/>
      <c r="R18" s="36"/>
    </row>
    <row r="19" spans="2:18" s="1" customFormat="1" ht="6.95" customHeigh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6"/>
    </row>
    <row r="20" spans="2:18" s="1" customFormat="1" ht="14.45" customHeight="1">
      <c r="B20" s="34"/>
      <c r="C20" s="35"/>
      <c r="D20" s="31" t="s">
        <v>33</v>
      </c>
      <c r="E20" s="35"/>
      <c r="F20" s="35"/>
      <c r="G20" s="35"/>
      <c r="H20" s="35"/>
      <c r="I20" s="35"/>
      <c r="J20" s="35"/>
      <c r="K20" s="35"/>
      <c r="L20" s="35"/>
      <c r="M20" s="31" t="s">
        <v>25</v>
      </c>
      <c r="N20" s="35"/>
      <c r="O20" s="222" t="s">
        <v>5</v>
      </c>
      <c r="P20" s="222"/>
      <c r="Q20" s="35"/>
      <c r="R20" s="36"/>
    </row>
    <row r="21" spans="2:18" s="1" customFormat="1" ht="18" customHeight="1">
      <c r="B21" s="34"/>
      <c r="C21" s="35"/>
      <c r="D21" s="35"/>
      <c r="E21" s="29" t="s">
        <v>34</v>
      </c>
      <c r="F21" s="35"/>
      <c r="G21" s="35"/>
      <c r="H21" s="35"/>
      <c r="I21" s="35"/>
      <c r="J21" s="35"/>
      <c r="K21" s="35"/>
      <c r="L21" s="35"/>
      <c r="M21" s="31" t="s">
        <v>27</v>
      </c>
      <c r="N21" s="35"/>
      <c r="O21" s="222" t="s">
        <v>5</v>
      </c>
      <c r="P21" s="222"/>
      <c r="Q21" s="35"/>
      <c r="R21" s="36"/>
    </row>
    <row r="22" spans="2:18" s="1" customFormat="1" ht="6.95" customHeight="1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6"/>
    </row>
    <row r="23" spans="2:18" s="1" customFormat="1" ht="14.45" customHeight="1">
      <c r="B23" s="34"/>
      <c r="C23" s="35"/>
      <c r="D23" s="31" t="s">
        <v>35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6"/>
    </row>
    <row r="24" spans="2:18" s="1" customFormat="1" ht="16.5" customHeight="1">
      <c r="B24" s="34"/>
      <c r="C24" s="35"/>
      <c r="D24" s="35"/>
      <c r="E24" s="225" t="s">
        <v>5</v>
      </c>
      <c r="F24" s="225"/>
      <c r="G24" s="225"/>
      <c r="H24" s="225"/>
      <c r="I24" s="225"/>
      <c r="J24" s="225"/>
      <c r="K24" s="225"/>
      <c r="L24" s="225"/>
      <c r="M24" s="35"/>
      <c r="N24" s="35"/>
      <c r="O24" s="35"/>
      <c r="P24" s="35"/>
      <c r="Q24" s="35"/>
      <c r="R24" s="36"/>
    </row>
    <row r="25" spans="2:18" s="1" customFormat="1" ht="6.95" customHeight="1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</row>
    <row r="26" spans="2:18" s="1" customFormat="1" ht="6.95" customHeight="1">
      <c r="B26" s="34"/>
      <c r="C26" s="35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35"/>
      <c r="R26" s="36"/>
    </row>
    <row r="27" spans="2:18" s="1" customFormat="1" ht="14.45" customHeight="1">
      <c r="B27" s="34"/>
      <c r="C27" s="35"/>
      <c r="D27" s="105" t="s">
        <v>142</v>
      </c>
      <c r="E27" s="35"/>
      <c r="F27" s="35"/>
      <c r="G27" s="35"/>
      <c r="H27" s="35"/>
      <c r="I27" s="35"/>
      <c r="J27" s="35"/>
      <c r="K27" s="35"/>
      <c r="L27" s="35"/>
      <c r="M27" s="226">
        <f>N88</f>
        <v>0</v>
      </c>
      <c r="N27" s="226"/>
      <c r="O27" s="226"/>
      <c r="P27" s="226"/>
      <c r="Q27" s="35"/>
      <c r="R27" s="36"/>
    </row>
    <row r="28" spans="2:18" s="1" customFormat="1" ht="14.45" customHeight="1">
      <c r="B28" s="34"/>
      <c r="C28" s="35"/>
      <c r="D28" s="33" t="s">
        <v>143</v>
      </c>
      <c r="E28" s="35"/>
      <c r="F28" s="35"/>
      <c r="G28" s="35"/>
      <c r="H28" s="35"/>
      <c r="I28" s="35"/>
      <c r="J28" s="35"/>
      <c r="K28" s="35"/>
      <c r="L28" s="35"/>
      <c r="M28" s="226">
        <f>N100</f>
        <v>0</v>
      </c>
      <c r="N28" s="226"/>
      <c r="O28" s="226"/>
      <c r="P28" s="226"/>
      <c r="Q28" s="35"/>
      <c r="R28" s="36"/>
    </row>
    <row r="29" spans="2:18" s="1" customFormat="1" ht="6.95" customHeight="1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6"/>
    </row>
    <row r="30" spans="2:18" s="1" customFormat="1" ht="25.35" customHeight="1">
      <c r="B30" s="34"/>
      <c r="C30" s="35"/>
      <c r="D30" s="106" t="s">
        <v>38</v>
      </c>
      <c r="E30" s="35"/>
      <c r="F30" s="35"/>
      <c r="G30" s="35"/>
      <c r="H30" s="35"/>
      <c r="I30" s="35"/>
      <c r="J30" s="35"/>
      <c r="K30" s="35"/>
      <c r="L30" s="35"/>
      <c r="M30" s="259">
        <f>ROUND(M27+M28,2)</f>
        <v>0</v>
      </c>
      <c r="N30" s="250"/>
      <c r="O30" s="250"/>
      <c r="P30" s="250"/>
      <c r="Q30" s="35"/>
      <c r="R30" s="36"/>
    </row>
    <row r="31" spans="2:18" s="1" customFormat="1" ht="6.95" customHeight="1">
      <c r="B31" s="34"/>
      <c r="C31" s="35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35"/>
      <c r="R31" s="36"/>
    </row>
    <row r="32" spans="2:18" s="1" customFormat="1" ht="14.45" customHeight="1">
      <c r="B32" s="34"/>
      <c r="C32" s="35"/>
      <c r="D32" s="41" t="s">
        <v>39</v>
      </c>
      <c r="E32" s="41" t="s">
        <v>40</v>
      </c>
      <c r="F32" s="42">
        <v>0.21</v>
      </c>
      <c r="G32" s="107" t="s">
        <v>41</v>
      </c>
      <c r="H32" s="256">
        <f>ROUND((SUM(BE100:BE101)+SUM(BE119:BE417)), 2)</f>
        <v>0</v>
      </c>
      <c r="I32" s="250"/>
      <c r="J32" s="250"/>
      <c r="K32" s="35"/>
      <c r="L32" s="35"/>
      <c r="M32" s="256">
        <f>ROUND(ROUND((SUM(BE100:BE101)+SUM(BE119:BE417)), 2)*F32, 2)</f>
        <v>0</v>
      </c>
      <c r="N32" s="250"/>
      <c r="O32" s="250"/>
      <c r="P32" s="250"/>
      <c r="Q32" s="35"/>
      <c r="R32" s="36"/>
    </row>
    <row r="33" spans="2:18" s="1" customFormat="1" ht="14.45" customHeight="1">
      <c r="B33" s="34"/>
      <c r="C33" s="35"/>
      <c r="D33" s="35"/>
      <c r="E33" s="41" t="s">
        <v>42</v>
      </c>
      <c r="F33" s="42">
        <v>0.15</v>
      </c>
      <c r="G33" s="107" t="s">
        <v>41</v>
      </c>
      <c r="H33" s="256">
        <f>ROUND((SUM(BF100:BF101)+SUM(BF119:BF417)), 2)</f>
        <v>0</v>
      </c>
      <c r="I33" s="250"/>
      <c r="J33" s="250"/>
      <c r="K33" s="35"/>
      <c r="L33" s="35"/>
      <c r="M33" s="256">
        <f>ROUND(ROUND((SUM(BF100:BF101)+SUM(BF119:BF417)), 2)*F33, 2)</f>
        <v>0</v>
      </c>
      <c r="N33" s="250"/>
      <c r="O33" s="250"/>
      <c r="P33" s="250"/>
      <c r="Q33" s="35"/>
      <c r="R33" s="36"/>
    </row>
    <row r="34" spans="2:18" s="1" customFormat="1" ht="14.45" hidden="1" customHeight="1">
      <c r="B34" s="34"/>
      <c r="C34" s="35"/>
      <c r="D34" s="35"/>
      <c r="E34" s="41" t="s">
        <v>43</v>
      </c>
      <c r="F34" s="42">
        <v>0.21</v>
      </c>
      <c r="G34" s="107" t="s">
        <v>41</v>
      </c>
      <c r="H34" s="256">
        <f>ROUND((SUM(BG100:BG101)+SUM(BG119:BG417)), 2)</f>
        <v>0</v>
      </c>
      <c r="I34" s="250"/>
      <c r="J34" s="250"/>
      <c r="K34" s="35"/>
      <c r="L34" s="35"/>
      <c r="M34" s="256">
        <v>0</v>
      </c>
      <c r="N34" s="250"/>
      <c r="O34" s="250"/>
      <c r="P34" s="250"/>
      <c r="Q34" s="35"/>
      <c r="R34" s="36"/>
    </row>
    <row r="35" spans="2:18" s="1" customFormat="1" ht="14.45" hidden="1" customHeight="1">
      <c r="B35" s="34"/>
      <c r="C35" s="35"/>
      <c r="D35" s="35"/>
      <c r="E35" s="41" t="s">
        <v>44</v>
      </c>
      <c r="F35" s="42">
        <v>0.15</v>
      </c>
      <c r="G35" s="107" t="s">
        <v>41</v>
      </c>
      <c r="H35" s="256">
        <f>ROUND((SUM(BH100:BH101)+SUM(BH119:BH417)), 2)</f>
        <v>0</v>
      </c>
      <c r="I35" s="250"/>
      <c r="J35" s="250"/>
      <c r="K35" s="35"/>
      <c r="L35" s="35"/>
      <c r="M35" s="256">
        <v>0</v>
      </c>
      <c r="N35" s="250"/>
      <c r="O35" s="250"/>
      <c r="P35" s="250"/>
      <c r="Q35" s="35"/>
      <c r="R35" s="36"/>
    </row>
    <row r="36" spans="2:18" s="1" customFormat="1" ht="14.45" hidden="1" customHeight="1">
      <c r="B36" s="34"/>
      <c r="C36" s="35"/>
      <c r="D36" s="35"/>
      <c r="E36" s="41" t="s">
        <v>45</v>
      </c>
      <c r="F36" s="42">
        <v>0</v>
      </c>
      <c r="G36" s="107" t="s">
        <v>41</v>
      </c>
      <c r="H36" s="256">
        <f>ROUND((SUM(BI100:BI101)+SUM(BI119:BI417)), 2)</f>
        <v>0</v>
      </c>
      <c r="I36" s="250"/>
      <c r="J36" s="250"/>
      <c r="K36" s="35"/>
      <c r="L36" s="35"/>
      <c r="M36" s="256">
        <v>0</v>
      </c>
      <c r="N36" s="250"/>
      <c r="O36" s="250"/>
      <c r="P36" s="250"/>
      <c r="Q36" s="35"/>
      <c r="R36" s="36"/>
    </row>
    <row r="37" spans="2:18" s="1" customFormat="1" ht="6.95" customHeight="1"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</row>
    <row r="38" spans="2:18" s="1" customFormat="1" ht="25.35" customHeight="1">
      <c r="B38" s="34"/>
      <c r="C38" s="103"/>
      <c r="D38" s="108" t="s">
        <v>46</v>
      </c>
      <c r="E38" s="74"/>
      <c r="F38" s="74"/>
      <c r="G38" s="109" t="s">
        <v>47</v>
      </c>
      <c r="H38" s="110" t="s">
        <v>48</v>
      </c>
      <c r="I38" s="74"/>
      <c r="J38" s="74"/>
      <c r="K38" s="74"/>
      <c r="L38" s="257">
        <f>SUM(M30:M36)</f>
        <v>0</v>
      </c>
      <c r="M38" s="257"/>
      <c r="N38" s="257"/>
      <c r="O38" s="257"/>
      <c r="P38" s="258"/>
      <c r="Q38" s="103"/>
      <c r="R38" s="36"/>
    </row>
    <row r="39" spans="2:18" s="1" customFormat="1" ht="14.45" customHeight="1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2:18" s="1" customFormat="1" ht="14.45" customHeight="1"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6"/>
    </row>
    <row r="41" spans="2:18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6"/>
    </row>
    <row r="42" spans="2:18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6"/>
    </row>
    <row r="43" spans="2:18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6"/>
    </row>
    <row r="44" spans="2:18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6"/>
    </row>
    <row r="45" spans="2:18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6"/>
    </row>
    <row r="46" spans="2:18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6"/>
    </row>
    <row r="47" spans="2:18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6"/>
    </row>
    <row r="48" spans="2:18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6"/>
    </row>
    <row r="49" spans="2:18">
      <c r="B49" s="2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6"/>
    </row>
    <row r="50" spans="2:18" s="1" customFormat="1" ht="15">
      <c r="B50" s="34"/>
      <c r="C50" s="35"/>
      <c r="D50" s="49" t="s">
        <v>49</v>
      </c>
      <c r="E50" s="50"/>
      <c r="F50" s="50"/>
      <c r="G50" s="50"/>
      <c r="H50" s="51"/>
      <c r="I50" s="35"/>
      <c r="J50" s="49" t="s">
        <v>50</v>
      </c>
      <c r="K50" s="50"/>
      <c r="L50" s="50"/>
      <c r="M50" s="50"/>
      <c r="N50" s="50"/>
      <c r="O50" s="50"/>
      <c r="P50" s="51"/>
      <c r="Q50" s="35"/>
      <c r="R50" s="36"/>
    </row>
    <row r="51" spans="2:18">
      <c r="B51" s="25"/>
      <c r="C51" s="27"/>
      <c r="D51" s="52"/>
      <c r="E51" s="27"/>
      <c r="F51" s="27"/>
      <c r="G51" s="27"/>
      <c r="H51" s="53"/>
      <c r="I51" s="27"/>
      <c r="J51" s="52"/>
      <c r="K51" s="27"/>
      <c r="L51" s="27"/>
      <c r="M51" s="27"/>
      <c r="N51" s="27"/>
      <c r="O51" s="27"/>
      <c r="P51" s="53"/>
      <c r="Q51" s="27"/>
      <c r="R51" s="26"/>
    </row>
    <row r="52" spans="2:18">
      <c r="B52" s="25"/>
      <c r="C52" s="27"/>
      <c r="D52" s="52"/>
      <c r="E52" s="27"/>
      <c r="F52" s="27"/>
      <c r="G52" s="27"/>
      <c r="H52" s="53"/>
      <c r="I52" s="27"/>
      <c r="J52" s="52"/>
      <c r="K52" s="27"/>
      <c r="L52" s="27"/>
      <c r="M52" s="27"/>
      <c r="N52" s="27"/>
      <c r="O52" s="27"/>
      <c r="P52" s="53"/>
      <c r="Q52" s="27"/>
      <c r="R52" s="26"/>
    </row>
    <row r="53" spans="2:18">
      <c r="B53" s="25"/>
      <c r="C53" s="27"/>
      <c r="D53" s="52"/>
      <c r="E53" s="27"/>
      <c r="F53" s="27"/>
      <c r="G53" s="27"/>
      <c r="H53" s="53"/>
      <c r="I53" s="27"/>
      <c r="J53" s="52"/>
      <c r="K53" s="27"/>
      <c r="L53" s="27"/>
      <c r="M53" s="27"/>
      <c r="N53" s="27"/>
      <c r="O53" s="27"/>
      <c r="P53" s="53"/>
      <c r="Q53" s="27"/>
      <c r="R53" s="26"/>
    </row>
    <row r="54" spans="2:18">
      <c r="B54" s="25"/>
      <c r="C54" s="27"/>
      <c r="D54" s="52"/>
      <c r="E54" s="27"/>
      <c r="F54" s="27"/>
      <c r="G54" s="27"/>
      <c r="H54" s="53"/>
      <c r="I54" s="27"/>
      <c r="J54" s="52"/>
      <c r="K54" s="27"/>
      <c r="L54" s="27"/>
      <c r="M54" s="27"/>
      <c r="N54" s="27"/>
      <c r="O54" s="27"/>
      <c r="P54" s="53"/>
      <c r="Q54" s="27"/>
      <c r="R54" s="26"/>
    </row>
    <row r="55" spans="2:18">
      <c r="B55" s="25"/>
      <c r="C55" s="27"/>
      <c r="D55" s="52"/>
      <c r="E55" s="27"/>
      <c r="F55" s="27"/>
      <c r="G55" s="27"/>
      <c r="H55" s="53"/>
      <c r="I55" s="27"/>
      <c r="J55" s="52"/>
      <c r="K55" s="27"/>
      <c r="L55" s="27"/>
      <c r="M55" s="27"/>
      <c r="N55" s="27"/>
      <c r="O55" s="27"/>
      <c r="P55" s="53"/>
      <c r="Q55" s="27"/>
      <c r="R55" s="26"/>
    </row>
    <row r="56" spans="2:18">
      <c r="B56" s="25"/>
      <c r="C56" s="27"/>
      <c r="D56" s="52"/>
      <c r="E56" s="27"/>
      <c r="F56" s="27"/>
      <c r="G56" s="27"/>
      <c r="H56" s="53"/>
      <c r="I56" s="27"/>
      <c r="J56" s="52"/>
      <c r="K56" s="27"/>
      <c r="L56" s="27"/>
      <c r="M56" s="27"/>
      <c r="N56" s="27"/>
      <c r="O56" s="27"/>
      <c r="P56" s="53"/>
      <c r="Q56" s="27"/>
      <c r="R56" s="26"/>
    </row>
    <row r="57" spans="2:18">
      <c r="B57" s="25"/>
      <c r="C57" s="27"/>
      <c r="D57" s="52"/>
      <c r="E57" s="27"/>
      <c r="F57" s="27"/>
      <c r="G57" s="27"/>
      <c r="H57" s="53"/>
      <c r="I57" s="27"/>
      <c r="J57" s="52"/>
      <c r="K57" s="27"/>
      <c r="L57" s="27"/>
      <c r="M57" s="27"/>
      <c r="N57" s="27"/>
      <c r="O57" s="27"/>
      <c r="P57" s="53"/>
      <c r="Q57" s="27"/>
      <c r="R57" s="26"/>
    </row>
    <row r="58" spans="2:18">
      <c r="B58" s="25"/>
      <c r="C58" s="27"/>
      <c r="D58" s="52"/>
      <c r="E58" s="27"/>
      <c r="F58" s="27"/>
      <c r="G58" s="27"/>
      <c r="H58" s="53"/>
      <c r="I58" s="27"/>
      <c r="J58" s="52"/>
      <c r="K58" s="27"/>
      <c r="L58" s="27"/>
      <c r="M58" s="27"/>
      <c r="N58" s="27"/>
      <c r="O58" s="27"/>
      <c r="P58" s="53"/>
      <c r="Q58" s="27"/>
      <c r="R58" s="26"/>
    </row>
    <row r="59" spans="2:18" s="1" customFormat="1" ht="15">
      <c r="B59" s="34"/>
      <c r="C59" s="35"/>
      <c r="D59" s="54" t="s">
        <v>51</v>
      </c>
      <c r="E59" s="55"/>
      <c r="F59" s="55"/>
      <c r="G59" s="56" t="s">
        <v>52</v>
      </c>
      <c r="H59" s="57"/>
      <c r="I59" s="35"/>
      <c r="J59" s="54" t="s">
        <v>51</v>
      </c>
      <c r="K59" s="55"/>
      <c r="L59" s="55"/>
      <c r="M59" s="55"/>
      <c r="N59" s="56" t="s">
        <v>52</v>
      </c>
      <c r="O59" s="55"/>
      <c r="P59" s="57"/>
      <c r="Q59" s="35"/>
      <c r="R59" s="36"/>
    </row>
    <row r="60" spans="2:18">
      <c r="B60" s="25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6"/>
    </row>
    <row r="61" spans="2:18" s="1" customFormat="1" ht="15">
      <c r="B61" s="34"/>
      <c r="C61" s="35"/>
      <c r="D61" s="49" t="s">
        <v>53</v>
      </c>
      <c r="E61" s="50"/>
      <c r="F61" s="50"/>
      <c r="G61" s="50"/>
      <c r="H61" s="51"/>
      <c r="I61" s="35"/>
      <c r="J61" s="49" t="s">
        <v>54</v>
      </c>
      <c r="K61" s="50"/>
      <c r="L61" s="50"/>
      <c r="M61" s="50"/>
      <c r="N61" s="50"/>
      <c r="O61" s="50"/>
      <c r="P61" s="51"/>
      <c r="Q61" s="35"/>
      <c r="R61" s="36"/>
    </row>
    <row r="62" spans="2:18">
      <c r="B62" s="25"/>
      <c r="C62" s="27"/>
      <c r="D62" s="52"/>
      <c r="E62" s="27"/>
      <c r="F62" s="27"/>
      <c r="G62" s="27"/>
      <c r="H62" s="53"/>
      <c r="I62" s="27"/>
      <c r="J62" s="52"/>
      <c r="K62" s="27"/>
      <c r="L62" s="27"/>
      <c r="M62" s="27"/>
      <c r="N62" s="27"/>
      <c r="O62" s="27"/>
      <c r="P62" s="53"/>
      <c r="Q62" s="27"/>
      <c r="R62" s="26"/>
    </row>
    <row r="63" spans="2:18">
      <c r="B63" s="25"/>
      <c r="C63" s="27"/>
      <c r="D63" s="52"/>
      <c r="E63" s="27"/>
      <c r="F63" s="27"/>
      <c r="G63" s="27"/>
      <c r="H63" s="53"/>
      <c r="I63" s="27"/>
      <c r="J63" s="52"/>
      <c r="K63" s="27"/>
      <c r="L63" s="27"/>
      <c r="M63" s="27"/>
      <c r="N63" s="27"/>
      <c r="O63" s="27"/>
      <c r="P63" s="53"/>
      <c r="Q63" s="27"/>
      <c r="R63" s="26"/>
    </row>
    <row r="64" spans="2:18">
      <c r="B64" s="25"/>
      <c r="C64" s="27"/>
      <c r="D64" s="52"/>
      <c r="E64" s="27"/>
      <c r="F64" s="27"/>
      <c r="G64" s="27"/>
      <c r="H64" s="53"/>
      <c r="I64" s="27"/>
      <c r="J64" s="52"/>
      <c r="K64" s="27"/>
      <c r="L64" s="27"/>
      <c r="M64" s="27"/>
      <c r="N64" s="27"/>
      <c r="O64" s="27"/>
      <c r="P64" s="53"/>
      <c r="Q64" s="27"/>
      <c r="R64" s="26"/>
    </row>
    <row r="65" spans="2:18">
      <c r="B65" s="25"/>
      <c r="C65" s="27"/>
      <c r="D65" s="52"/>
      <c r="E65" s="27"/>
      <c r="F65" s="27"/>
      <c r="G65" s="27"/>
      <c r="H65" s="53"/>
      <c r="I65" s="27"/>
      <c r="J65" s="52"/>
      <c r="K65" s="27"/>
      <c r="L65" s="27"/>
      <c r="M65" s="27"/>
      <c r="N65" s="27"/>
      <c r="O65" s="27"/>
      <c r="P65" s="53"/>
      <c r="Q65" s="27"/>
      <c r="R65" s="26"/>
    </row>
    <row r="66" spans="2:18">
      <c r="B66" s="25"/>
      <c r="C66" s="27"/>
      <c r="D66" s="52"/>
      <c r="E66" s="27"/>
      <c r="F66" s="27"/>
      <c r="G66" s="27"/>
      <c r="H66" s="53"/>
      <c r="I66" s="27"/>
      <c r="J66" s="52"/>
      <c r="K66" s="27"/>
      <c r="L66" s="27"/>
      <c r="M66" s="27"/>
      <c r="N66" s="27"/>
      <c r="O66" s="27"/>
      <c r="P66" s="53"/>
      <c r="Q66" s="27"/>
      <c r="R66" s="26"/>
    </row>
    <row r="67" spans="2:18">
      <c r="B67" s="25"/>
      <c r="C67" s="27"/>
      <c r="D67" s="52"/>
      <c r="E67" s="27"/>
      <c r="F67" s="27"/>
      <c r="G67" s="27"/>
      <c r="H67" s="53"/>
      <c r="I67" s="27"/>
      <c r="J67" s="52"/>
      <c r="K67" s="27"/>
      <c r="L67" s="27"/>
      <c r="M67" s="27"/>
      <c r="N67" s="27"/>
      <c r="O67" s="27"/>
      <c r="P67" s="53"/>
      <c r="Q67" s="27"/>
      <c r="R67" s="26"/>
    </row>
    <row r="68" spans="2:18">
      <c r="B68" s="25"/>
      <c r="C68" s="27"/>
      <c r="D68" s="52"/>
      <c r="E68" s="27"/>
      <c r="F68" s="27"/>
      <c r="G68" s="27"/>
      <c r="H68" s="53"/>
      <c r="I68" s="27"/>
      <c r="J68" s="52"/>
      <c r="K68" s="27"/>
      <c r="L68" s="27"/>
      <c r="M68" s="27"/>
      <c r="N68" s="27"/>
      <c r="O68" s="27"/>
      <c r="P68" s="53"/>
      <c r="Q68" s="27"/>
      <c r="R68" s="26"/>
    </row>
    <row r="69" spans="2:18">
      <c r="B69" s="25"/>
      <c r="C69" s="27"/>
      <c r="D69" s="52"/>
      <c r="E69" s="27"/>
      <c r="F69" s="27"/>
      <c r="G69" s="27"/>
      <c r="H69" s="53"/>
      <c r="I69" s="27"/>
      <c r="J69" s="52"/>
      <c r="K69" s="27"/>
      <c r="L69" s="27"/>
      <c r="M69" s="27"/>
      <c r="N69" s="27"/>
      <c r="O69" s="27"/>
      <c r="P69" s="53"/>
      <c r="Q69" s="27"/>
      <c r="R69" s="26"/>
    </row>
    <row r="70" spans="2:18" s="1" customFormat="1" ht="15">
      <c r="B70" s="34"/>
      <c r="C70" s="35"/>
      <c r="D70" s="54" t="s">
        <v>51</v>
      </c>
      <c r="E70" s="55"/>
      <c r="F70" s="55"/>
      <c r="G70" s="56" t="s">
        <v>52</v>
      </c>
      <c r="H70" s="57"/>
      <c r="I70" s="35"/>
      <c r="J70" s="54" t="s">
        <v>51</v>
      </c>
      <c r="K70" s="55"/>
      <c r="L70" s="55"/>
      <c r="M70" s="55"/>
      <c r="N70" s="56" t="s">
        <v>52</v>
      </c>
      <c r="O70" s="55"/>
      <c r="P70" s="57"/>
      <c r="Q70" s="35"/>
      <c r="R70" s="36"/>
    </row>
    <row r="71" spans="2:18" s="1" customFormat="1" ht="14.4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5" spans="2:18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3"/>
    </row>
    <row r="76" spans="2:18" s="1" customFormat="1" ht="36.950000000000003" customHeight="1">
      <c r="B76" s="34"/>
      <c r="C76" s="211" t="s">
        <v>144</v>
      </c>
      <c r="D76" s="212"/>
      <c r="E76" s="212"/>
      <c r="F76" s="212"/>
      <c r="G76" s="212"/>
      <c r="H76" s="212"/>
      <c r="I76" s="212"/>
      <c r="J76" s="212"/>
      <c r="K76" s="212"/>
      <c r="L76" s="212"/>
      <c r="M76" s="212"/>
      <c r="N76" s="212"/>
      <c r="O76" s="212"/>
      <c r="P76" s="212"/>
      <c r="Q76" s="212"/>
      <c r="R76" s="36"/>
    </row>
    <row r="77" spans="2:18" s="1" customFormat="1" ht="6.95" customHeight="1"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6"/>
    </row>
    <row r="78" spans="2:18" s="1" customFormat="1" ht="30" customHeight="1">
      <c r="B78" s="34"/>
      <c r="C78" s="31" t="s">
        <v>16</v>
      </c>
      <c r="D78" s="35"/>
      <c r="E78" s="35"/>
      <c r="F78" s="251" t="str">
        <f>F6</f>
        <v>Rekonstrukce vodovodu a kanalizace Radvanice a Bartovice - komunikace</v>
      </c>
      <c r="G78" s="252"/>
      <c r="H78" s="252"/>
      <c r="I78" s="252"/>
      <c r="J78" s="252"/>
      <c r="K78" s="252"/>
      <c r="L78" s="252"/>
      <c r="M78" s="252"/>
      <c r="N78" s="252"/>
      <c r="O78" s="252"/>
      <c r="P78" s="252"/>
      <c r="Q78" s="35"/>
      <c r="R78" s="36"/>
    </row>
    <row r="79" spans="2:18" s="1" customFormat="1" ht="36.950000000000003" customHeight="1">
      <c r="B79" s="34"/>
      <c r="C79" s="68" t="s">
        <v>140</v>
      </c>
      <c r="D79" s="35"/>
      <c r="E79" s="35"/>
      <c r="F79" s="213" t="str">
        <f>F7</f>
        <v>8 - SO 108 - Ul. Tomicova</v>
      </c>
      <c r="G79" s="250"/>
      <c r="H79" s="250"/>
      <c r="I79" s="250"/>
      <c r="J79" s="250"/>
      <c r="K79" s="250"/>
      <c r="L79" s="250"/>
      <c r="M79" s="250"/>
      <c r="N79" s="250"/>
      <c r="O79" s="250"/>
      <c r="P79" s="250"/>
      <c r="Q79" s="35"/>
      <c r="R79" s="36"/>
    </row>
    <row r="80" spans="2:18" s="1" customFormat="1" ht="6.95" customHeight="1"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6"/>
    </row>
    <row r="81" spans="2:47" s="1" customFormat="1" ht="18" customHeight="1">
      <c r="B81" s="34"/>
      <c r="C81" s="31" t="s">
        <v>20</v>
      </c>
      <c r="D81" s="35"/>
      <c r="E81" s="35"/>
      <c r="F81" s="29" t="str">
        <f>F9</f>
        <v>Ostrava</v>
      </c>
      <c r="G81" s="35"/>
      <c r="H81" s="35"/>
      <c r="I81" s="35"/>
      <c r="J81" s="35"/>
      <c r="K81" s="31" t="s">
        <v>22</v>
      </c>
      <c r="L81" s="35"/>
      <c r="M81" s="253" t="str">
        <f>IF(O9="","",O9)</f>
        <v>25. 4. 2018</v>
      </c>
      <c r="N81" s="253"/>
      <c r="O81" s="253"/>
      <c r="P81" s="253"/>
      <c r="Q81" s="35"/>
      <c r="R81" s="36"/>
    </row>
    <row r="82" spans="2:47" s="1" customFormat="1" ht="6.95" customHeight="1"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6"/>
    </row>
    <row r="83" spans="2:47" s="1" customFormat="1" ht="15">
      <c r="B83" s="34"/>
      <c r="C83" s="31" t="s">
        <v>24</v>
      </c>
      <c r="D83" s="35"/>
      <c r="E83" s="35"/>
      <c r="F83" s="29" t="str">
        <f>E12</f>
        <v>Statutární město Ostrava</v>
      </c>
      <c r="G83" s="35"/>
      <c r="H83" s="35"/>
      <c r="I83" s="35"/>
      <c r="J83" s="35"/>
      <c r="K83" s="31" t="s">
        <v>30</v>
      </c>
      <c r="L83" s="35"/>
      <c r="M83" s="222" t="str">
        <f>E18</f>
        <v>Projekt 2010, s.r.o.</v>
      </c>
      <c r="N83" s="222"/>
      <c r="O83" s="222"/>
      <c r="P83" s="222"/>
      <c r="Q83" s="222"/>
      <c r="R83" s="36"/>
    </row>
    <row r="84" spans="2:47" s="1" customFormat="1" ht="14.45" customHeight="1">
      <c r="B84" s="34"/>
      <c r="C84" s="31" t="s">
        <v>28</v>
      </c>
      <c r="D84" s="35"/>
      <c r="E84" s="35"/>
      <c r="F84" s="29" t="str">
        <f>IF(E15="","",E15)</f>
        <v xml:space="preserve"> </v>
      </c>
      <c r="G84" s="35"/>
      <c r="H84" s="35"/>
      <c r="I84" s="35"/>
      <c r="J84" s="35"/>
      <c r="K84" s="31" t="s">
        <v>33</v>
      </c>
      <c r="L84" s="35"/>
      <c r="M84" s="222" t="str">
        <f>E21</f>
        <v>Jakub Nevyjel</v>
      </c>
      <c r="N84" s="222"/>
      <c r="O84" s="222"/>
      <c r="P84" s="222"/>
      <c r="Q84" s="222"/>
      <c r="R84" s="36"/>
    </row>
    <row r="85" spans="2:47" s="1" customFormat="1" ht="10.35" customHeight="1"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6"/>
    </row>
    <row r="86" spans="2:47" s="1" customFormat="1" ht="29.25" customHeight="1">
      <c r="B86" s="34"/>
      <c r="C86" s="254" t="s">
        <v>145</v>
      </c>
      <c r="D86" s="255"/>
      <c r="E86" s="255"/>
      <c r="F86" s="255"/>
      <c r="G86" s="255"/>
      <c r="H86" s="103"/>
      <c r="I86" s="103"/>
      <c r="J86" s="103"/>
      <c r="K86" s="103"/>
      <c r="L86" s="103"/>
      <c r="M86" s="103"/>
      <c r="N86" s="254" t="s">
        <v>146</v>
      </c>
      <c r="O86" s="255"/>
      <c r="P86" s="255"/>
      <c r="Q86" s="255"/>
      <c r="R86" s="36"/>
    </row>
    <row r="87" spans="2:47" s="1" customFormat="1" ht="10.35" customHeight="1"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6"/>
    </row>
    <row r="88" spans="2:47" s="1" customFormat="1" ht="29.25" customHeight="1">
      <c r="B88" s="34"/>
      <c r="C88" s="111" t="s">
        <v>147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192">
        <f>N119</f>
        <v>0</v>
      </c>
      <c r="O88" s="248"/>
      <c r="P88" s="248"/>
      <c r="Q88" s="248"/>
      <c r="R88" s="36"/>
      <c r="AU88" s="21" t="s">
        <v>148</v>
      </c>
    </row>
    <row r="89" spans="2:47" s="6" customFormat="1" ht="24.95" customHeight="1">
      <c r="B89" s="112"/>
      <c r="C89" s="113"/>
      <c r="D89" s="114" t="s">
        <v>258</v>
      </c>
      <c r="E89" s="113"/>
      <c r="F89" s="113"/>
      <c r="G89" s="113"/>
      <c r="H89" s="113"/>
      <c r="I89" s="113"/>
      <c r="J89" s="113"/>
      <c r="K89" s="113"/>
      <c r="L89" s="113"/>
      <c r="M89" s="113"/>
      <c r="N89" s="244">
        <f>N120</f>
        <v>0</v>
      </c>
      <c r="O89" s="245"/>
      <c r="P89" s="245"/>
      <c r="Q89" s="245"/>
      <c r="R89" s="115"/>
    </row>
    <row r="90" spans="2:47" s="7" customFormat="1" ht="19.899999999999999" customHeight="1">
      <c r="B90" s="116"/>
      <c r="C90" s="117"/>
      <c r="D90" s="118" t="s">
        <v>259</v>
      </c>
      <c r="E90" s="117"/>
      <c r="F90" s="117"/>
      <c r="G90" s="117"/>
      <c r="H90" s="117"/>
      <c r="I90" s="117"/>
      <c r="J90" s="117"/>
      <c r="K90" s="117"/>
      <c r="L90" s="117"/>
      <c r="M90" s="117"/>
      <c r="N90" s="246">
        <f>N121</f>
        <v>0</v>
      </c>
      <c r="O90" s="247"/>
      <c r="P90" s="247"/>
      <c r="Q90" s="247"/>
      <c r="R90" s="119"/>
    </row>
    <row r="91" spans="2:47" s="7" customFormat="1" ht="19.899999999999999" customHeight="1">
      <c r="B91" s="116"/>
      <c r="C91" s="117"/>
      <c r="D91" s="118" t="s">
        <v>260</v>
      </c>
      <c r="E91" s="117"/>
      <c r="F91" s="117"/>
      <c r="G91" s="117"/>
      <c r="H91" s="117"/>
      <c r="I91" s="117"/>
      <c r="J91" s="117"/>
      <c r="K91" s="117"/>
      <c r="L91" s="117"/>
      <c r="M91" s="117"/>
      <c r="N91" s="246">
        <f>N248</f>
        <v>0</v>
      </c>
      <c r="O91" s="247"/>
      <c r="P91" s="247"/>
      <c r="Q91" s="247"/>
      <c r="R91" s="119"/>
    </row>
    <row r="92" spans="2:47" s="7" customFormat="1" ht="19.899999999999999" customHeight="1">
      <c r="B92" s="116"/>
      <c r="C92" s="117"/>
      <c r="D92" s="118" t="s">
        <v>261</v>
      </c>
      <c r="E92" s="117"/>
      <c r="F92" s="117"/>
      <c r="G92" s="117"/>
      <c r="H92" s="117"/>
      <c r="I92" s="117"/>
      <c r="J92" s="117"/>
      <c r="K92" s="117"/>
      <c r="L92" s="117"/>
      <c r="M92" s="117"/>
      <c r="N92" s="246">
        <f>N257</f>
        <v>0</v>
      </c>
      <c r="O92" s="247"/>
      <c r="P92" s="247"/>
      <c r="Q92" s="247"/>
      <c r="R92" s="119"/>
    </row>
    <row r="93" spans="2:47" s="7" customFormat="1" ht="19.899999999999999" customHeight="1">
      <c r="B93" s="116"/>
      <c r="C93" s="117"/>
      <c r="D93" s="118" t="s">
        <v>262</v>
      </c>
      <c r="E93" s="117"/>
      <c r="F93" s="117"/>
      <c r="G93" s="117"/>
      <c r="H93" s="117"/>
      <c r="I93" s="117"/>
      <c r="J93" s="117"/>
      <c r="K93" s="117"/>
      <c r="L93" s="117"/>
      <c r="M93" s="117"/>
      <c r="N93" s="246">
        <f>N264</f>
        <v>0</v>
      </c>
      <c r="O93" s="247"/>
      <c r="P93" s="247"/>
      <c r="Q93" s="247"/>
      <c r="R93" s="119"/>
    </row>
    <row r="94" spans="2:47" s="7" customFormat="1" ht="19.899999999999999" customHeight="1">
      <c r="B94" s="116"/>
      <c r="C94" s="117"/>
      <c r="D94" s="118" t="s">
        <v>263</v>
      </c>
      <c r="E94" s="117"/>
      <c r="F94" s="117"/>
      <c r="G94" s="117"/>
      <c r="H94" s="117"/>
      <c r="I94" s="117"/>
      <c r="J94" s="117"/>
      <c r="K94" s="117"/>
      <c r="L94" s="117"/>
      <c r="M94" s="117"/>
      <c r="N94" s="246">
        <f>N270</f>
        <v>0</v>
      </c>
      <c r="O94" s="247"/>
      <c r="P94" s="247"/>
      <c r="Q94" s="247"/>
      <c r="R94" s="119"/>
    </row>
    <row r="95" spans="2:47" s="7" customFormat="1" ht="19.899999999999999" customHeight="1">
      <c r="B95" s="116"/>
      <c r="C95" s="117"/>
      <c r="D95" s="118" t="s">
        <v>264</v>
      </c>
      <c r="E95" s="117"/>
      <c r="F95" s="117"/>
      <c r="G95" s="117"/>
      <c r="H95" s="117"/>
      <c r="I95" s="117"/>
      <c r="J95" s="117"/>
      <c r="K95" s="117"/>
      <c r="L95" s="117"/>
      <c r="M95" s="117"/>
      <c r="N95" s="246">
        <f>N326</f>
        <v>0</v>
      </c>
      <c r="O95" s="247"/>
      <c r="P95" s="247"/>
      <c r="Q95" s="247"/>
      <c r="R95" s="119"/>
    </row>
    <row r="96" spans="2:47" s="7" customFormat="1" ht="19.899999999999999" customHeight="1">
      <c r="B96" s="116"/>
      <c r="C96" s="117"/>
      <c r="D96" s="118" t="s">
        <v>265</v>
      </c>
      <c r="E96" s="117"/>
      <c r="F96" s="117"/>
      <c r="G96" s="117"/>
      <c r="H96" s="117"/>
      <c r="I96" s="117"/>
      <c r="J96" s="117"/>
      <c r="K96" s="117"/>
      <c r="L96" s="117"/>
      <c r="M96" s="117"/>
      <c r="N96" s="246">
        <f>N366</f>
        <v>0</v>
      </c>
      <c r="O96" s="247"/>
      <c r="P96" s="247"/>
      <c r="Q96" s="247"/>
      <c r="R96" s="119"/>
    </row>
    <row r="97" spans="2:21" s="7" customFormat="1" ht="19.899999999999999" customHeight="1">
      <c r="B97" s="116"/>
      <c r="C97" s="117"/>
      <c r="D97" s="118" t="s">
        <v>266</v>
      </c>
      <c r="E97" s="117"/>
      <c r="F97" s="117"/>
      <c r="G97" s="117"/>
      <c r="H97" s="117"/>
      <c r="I97" s="117"/>
      <c r="J97" s="117"/>
      <c r="K97" s="117"/>
      <c r="L97" s="117"/>
      <c r="M97" s="117"/>
      <c r="N97" s="246">
        <f>N410</f>
        <v>0</v>
      </c>
      <c r="O97" s="247"/>
      <c r="P97" s="247"/>
      <c r="Q97" s="247"/>
      <c r="R97" s="119"/>
    </row>
    <row r="98" spans="2:21" s="7" customFormat="1" ht="19.899999999999999" customHeight="1">
      <c r="B98" s="116"/>
      <c r="C98" s="117"/>
      <c r="D98" s="118" t="s">
        <v>267</v>
      </c>
      <c r="E98" s="117"/>
      <c r="F98" s="117"/>
      <c r="G98" s="117"/>
      <c r="H98" s="117"/>
      <c r="I98" s="117"/>
      <c r="J98" s="117"/>
      <c r="K98" s="117"/>
      <c r="L98" s="117"/>
      <c r="M98" s="117"/>
      <c r="N98" s="246">
        <f>N416</f>
        <v>0</v>
      </c>
      <c r="O98" s="247"/>
      <c r="P98" s="247"/>
      <c r="Q98" s="247"/>
      <c r="R98" s="119"/>
    </row>
    <row r="99" spans="2:21" s="1" customFormat="1" ht="21.75" customHeight="1">
      <c r="B99" s="34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6"/>
    </row>
    <row r="100" spans="2:21" s="1" customFormat="1" ht="29.25" customHeight="1">
      <c r="B100" s="34"/>
      <c r="C100" s="111" t="s">
        <v>151</v>
      </c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248">
        <v>0</v>
      </c>
      <c r="O100" s="249"/>
      <c r="P100" s="249"/>
      <c r="Q100" s="249"/>
      <c r="R100" s="36"/>
      <c r="T100" s="120"/>
      <c r="U100" s="121" t="s">
        <v>39</v>
      </c>
    </row>
    <row r="101" spans="2:21" s="1" customFormat="1" ht="18" customHeight="1">
      <c r="B101" s="34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6"/>
    </row>
    <row r="102" spans="2:21" s="1" customFormat="1" ht="29.25" customHeight="1">
      <c r="B102" s="34"/>
      <c r="C102" s="102" t="s">
        <v>133</v>
      </c>
      <c r="D102" s="103"/>
      <c r="E102" s="103"/>
      <c r="F102" s="103"/>
      <c r="G102" s="103"/>
      <c r="H102" s="103"/>
      <c r="I102" s="103"/>
      <c r="J102" s="103"/>
      <c r="K102" s="103"/>
      <c r="L102" s="193">
        <f>ROUND(SUM(N88+N100),2)</f>
        <v>0</v>
      </c>
      <c r="M102" s="193"/>
      <c r="N102" s="193"/>
      <c r="O102" s="193"/>
      <c r="P102" s="193"/>
      <c r="Q102" s="193"/>
      <c r="R102" s="36"/>
    </row>
    <row r="103" spans="2:21" s="1" customFormat="1" ht="6.95" customHeight="1">
      <c r="B103" s="58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60"/>
    </row>
    <row r="107" spans="2:21" s="1" customFormat="1" ht="6.95" customHeight="1">
      <c r="B107" s="61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3"/>
    </row>
    <row r="108" spans="2:21" s="1" customFormat="1" ht="36.950000000000003" customHeight="1">
      <c r="B108" s="34"/>
      <c r="C108" s="211" t="s">
        <v>152</v>
      </c>
      <c r="D108" s="250"/>
      <c r="E108" s="250"/>
      <c r="F108" s="250"/>
      <c r="G108" s="250"/>
      <c r="H108" s="250"/>
      <c r="I108" s="250"/>
      <c r="J108" s="250"/>
      <c r="K108" s="250"/>
      <c r="L108" s="250"/>
      <c r="M108" s="250"/>
      <c r="N108" s="250"/>
      <c r="O108" s="250"/>
      <c r="P108" s="250"/>
      <c r="Q108" s="250"/>
      <c r="R108" s="36"/>
    </row>
    <row r="109" spans="2:21" s="1" customFormat="1" ht="6.95" customHeight="1"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6"/>
    </row>
    <row r="110" spans="2:21" s="1" customFormat="1" ht="30" customHeight="1">
      <c r="B110" s="34"/>
      <c r="C110" s="31" t="s">
        <v>16</v>
      </c>
      <c r="D110" s="35"/>
      <c r="E110" s="35"/>
      <c r="F110" s="251" t="str">
        <f>F6</f>
        <v>Rekonstrukce vodovodu a kanalizace Radvanice a Bartovice - komunikace</v>
      </c>
      <c r="G110" s="252"/>
      <c r="H110" s="252"/>
      <c r="I110" s="252"/>
      <c r="J110" s="252"/>
      <c r="K110" s="252"/>
      <c r="L110" s="252"/>
      <c r="M110" s="252"/>
      <c r="N110" s="252"/>
      <c r="O110" s="252"/>
      <c r="P110" s="252"/>
      <c r="Q110" s="35"/>
      <c r="R110" s="36"/>
    </row>
    <row r="111" spans="2:21" s="1" customFormat="1" ht="36.950000000000003" customHeight="1">
      <c r="B111" s="34"/>
      <c r="C111" s="68" t="s">
        <v>140</v>
      </c>
      <c r="D111" s="35"/>
      <c r="E111" s="35"/>
      <c r="F111" s="213" t="str">
        <f>F7</f>
        <v>8 - SO 108 - Ul. Tomicova</v>
      </c>
      <c r="G111" s="250"/>
      <c r="H111" s="250"/>
      <c r="I111" s="250"/>
      <c r="J111" s="250"/>
      <c r="K111" s="250"/>
      <c r="L111" s="250"/>
      <c r="M111" s="250"/>
      <c r="N111" s="250"/>
      <c r="O111" s="250"/>
      <c r="P111" s="250"/>
      <c r="Q111" s="35"/>
      <c r="R111" s="36"/>
    </row>
    <row r="112" spans="2:21" s="1" customFormat="1" ht="6.95" customHeight="1">
      <c r="B112" s="34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6"/>
    </row>
    <row r="113" spans="2:65" s="1" customFormat="1" ht="18" customHeight="1">
      <c r="B113" s="34"/>
      <c r="C113" s="31" t="s">
        <v>20</v>
      </c>
      <c r="D113" s="35"/>
      <c r="E113" s="35"/>
      <c r="F113" s="29" t="str">
        <f>F9</f>
        <v>Ostrava</v>
      </c>
      <c r="G113" s="35"/>
      <c r="H113" s="35"/>
      <c r="I113" s="35"/>
      <c r="J113" s="35"/>
      <c r="K113" s="31" t="s">
        <v>22</v>
      </c>
      <c r="L113" s="35"/>
      <c r="M113" s="253" t="str">
        <f>IF(O9="","",O9)</f>
        <v>25. 4. 2018</v>
      </c>
      <c r="N113" s="253"/>
      <c r="O113" s="253"/>
      <c r="P113" s="253"/>
      <c r="Q113" s="35"/>
      <c r="R113" s="36"/>
    </row>
    <row r="114" spans="2:65" s="1" customFormat="1" ht="6.95" customHeight="1">
      <c r="B114" s="34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6"/>
    </row>
    <row r="115" spans="2:65" s="1" customFormat="1" ht="15">
      <c r="B115" s="34"/>
      <c r="C115" s="31" t="s">
        <v>24</v>
      </c>
      <c r="D115" s="35"/>
      <c r="E115" s="35"/>
      <c r="F115" s="29" t="str">
        <f>E12</f>
        <v>Statutární město Ostrava</v>
      </c>
      <c r="G115" s="35"/>
      <c r="H115" s="35"/>
      <c r="I115" s="35"/>
      <c r="J115" s="35"/>
      <c r="K115" s="31" t="s">
        <v>30</v>
      </c>
      <c r="L115" s="35"/>
      <c r="M115" s="222" t="str">
        <f>E18</f>
        <v>Projekt 2010, s.r.o.</v>
      </c>
      <c r="N115" s="222"/>
      <c r="O115" s="222"/>
      <c r="P115" s="222"/>
      <c r="Q115" s="222"/>
      <c r="R115" s="36"/>
    </row>
    <row r="116" spans="2:65" s="1" customFormat="1" ht="14.45" customHeight="1">
      <c r="B116" s="34"/>
      <c r="C116" s="31" t="s">
        <v>28</v>
      </c>
      <c r="D116" s="35"/>
      <c r="E116" s="35"/>
      <c r="F116" s="29" t="str">
        <f>IF(E15="","",E15)</f>
        <v xml:space="preserve"> </v>
      </c>
      <c r="G116" s="35"/>
      <c r="H116" s="35"/>
      <c r="I116" s="35"/>
      <c r="J116" s="35"/>
      <c r="K116" s="31" t="s">
        <v>33</v>
      </c>
      <c r="L116" s="35"/>
      <c r="M116" s="222" t="str">
        <f>E21</f>
        <v>Jakub Nevyjel</v>
      </c>
      <c r="N116" s="222"/>
      <c r="O116" s="222"/>
      <c r="P116" s="222"/>
      <c r="Q116" s="222"/>
      <c r="R116" s="36"/>
    </row>
    <row r="117" spans="2:65" s="1" customFormat="1" ht="10.35" customHeight="1">
      <c r="B117" s="34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6"/>
    </row>
    <row r="118" spans="2:65" s="8" customFormat="1" ht="29.25" customHeight="1">
      <c r="B118" s="122"/>
      <c r="C118" s="123" t="s">
        <v>153</v>
      </c>
      <c r="D118" s="124" t="s">
        <v>154</v>
      </c>
      <c r="E118" s="124" t="s">
        <v>57</v>
      </c>
      <c r="F118" s="242" t="s">
        <v>155</v>
      </c>
      <c r="G118" s="242"/>
      <c r="H118" s="242"/>
      <c r="I118" s="242"/>
      <c r="J118" s="124" t="s">
        <v>156</v>
      </c>
      <c r="K118" s="124" t="s">
        <v>157</v>
      </c>
      <c r="L118" s="242" t="s">
        <v>158</v>
      </c>
      <c r="M118" s="242"/>
      <c r="N118" s="242" t="s">
        <v>146</v>
      </c>
      <c r="O118" s="242"/>
      <c r="P118" s="242"/>
      <c r="Q118" s="243"/>
      <c r="R118" s="125"/>
      <c r="T118" s="75" t="s">
        <v>159</v>
      </c>
      <c r="U118" s="76" t="s">
        <v>39</v>
      </c>
      <c r="V118" s="76" t="s">
        <v>160</v>
      </c>
      <c r="W118" s="76" t="s">
        <v>161</v>
      </c>
      <c r="X118" s="76" t="s">
        <v>162</v>
      </c>
      <c r="Y118" s="76" t="s">
        <v>163</v>
      </c>
      <c r="Z118" s="76" t="s">
        <v>164</v>
      </c>
      <c r="AA118" s="77" t="s">
        <v>165</v>
      </c>
    </row>
    <row r="119" spans="2:65" s="1" customFormat="1" ht="29.25" customHeight="1">
      <c r="B119" s="34"/>
      <c r="C119" s="79" t="s">
        <v>142</v>
      </c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233">
        <f>BK119</f>
        <v>0</v>
      </c>
      <c r="O119" s="234"/>
      <c r="P119" s="234"/>
      <c r="Q119" s="234"/>
      <c r="R119" s="36"/>
      <c r="T119" s="78"/>
      <c r="U119" s="50"/>
      <c r="V119" s="50"/>
      <c r="W119" s="126">
        <f>W120</f>
        <v>1687.760014</v>
      </c>
      <c r="X119" s="50"/>
      <c r="Y119" s="126">
        <f>Y120</f>
        <v>321.32520299999999</v>
      </c>
      <c r="Z119" s="50"/>
      <c r="AA119" s="127">
        <f>AA120</f>
        <v>852.269948</v>
      </c>
      <c r="AT119" s="21" t="s">
        <v>74</v>
      </c>
      <c r="AU119" s="21" t="s">
        <v>148</v>
      </c>
      <c r="BK119" s="128">
        <f>BK120</f>
        <v>0</v>
      </c>
    </row>
    <row r="120" spans="2:65" s="9" customFormat="1" ht="37.35" customHeight="1">
      <c r="B120" s="129"/>
      <c r="C120" s="130"/>
      <c r="D120" s="131" t="s">
        <v>258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270">
        <f>BK120</f>
        <v>0</v>
      </c>
      <c r="O120" s="244"/>
      <c r="P120" s="244"/>
      <c r="Q120" s="244"/>
      <c r="R120" s="132"/>
      <c r="T120" s="133"/>
      <c r="U120" s="130"/>
      <c r="V120" s="130"/>
      <c r="W120" s="134">
        <f>W121+W248+W257+W264+W270+W326+W366+W410+W416</f>
        <v>1687.760014</v>
      </c>
      <c r="X120" s="130"/>
      <c r="Y120" s="134">
        <f>Y121+Y248+Y257+Y264+Y270+Y326+Y366+Y410+Y416</f>
        <v>321.32520299999999</v>
      </c>
      <c r="Z120" s="130"/>
      <c r="AA120" s="135">
        <f>AA121+AA248+AA257+AA264+AA270+AA326+AA366+AA410+AA416</f>
        <v>852.269948</v>
      </c>
      <c r="AR120" s="136" t="s">
        <v>82</v>
      </c>
      <c r="AT120" s="137" t="s">
        <v>74</v>
      </c>
      <c r="AU120" s="137" t="s">
        <v>75</v>
      </c>
      <c r="AY120" s="136" t="s">
        <v>166</v>
      </c>
      <c r="BK120" s="138">
        <f>BK121+BK248+BK257+BK264+BK270+BK326+BK366+BK410+BK416</f>
        <v>0</v>
      </c>
    </row>
    <row r="121" spans="2:65" s="9" customFormat="1" ht="19.899999999999999" customHeight="1">
      <c r="B121" s="129"/>
      <c r="C121" s="130"/>
      <c r="D121" s="164" t="s">
        <v>259</v>
      </c>
      <c r="E121" s="164"/>
      <c r="F121" s="164"/>
      <c r="G121" s="164"/>
      <c r="H121" s="164"/>
      <c r="I121" s="164"/>
      <c r="J121" s="164"/>
      <c r="K121" s="164"/>
      <c r="L121" s="164"/>
      <c r="M121" s="164"/>
      <c r="N121" s="237">
        <f>BK121</f>
        <v>0</v>
      </c>
      <c r="O121" s="238"/>
      <c r="P121" s="238"/>
      <c r="Q121" s="238"/>
      <c r="R121" s="132"/>
      <c r="T121" s="133"/>
      <c r="U121" s="130"/>
      <c r="V121" s="130"/>
      <c r="W121" s="134">
        <f>SUM(W122:W247)</f>
        <v>976.57962599999996</v>
      </c>
      <c r="X121" s="130"/>
      <c r="Y121" s="134">
        <f>SUM(Y122:Y247)</f>
        <v>131.62164999999999</v>
      </c>
      <c r="Z121" s="130"/>
      <c r="AA121" s="135">
        <f>SUM(AA122:AA247)</f>
        <v>850.80634799999996</v>
      </c>
      <c r="AR121" s="136" t="s">
        <v>82</v>
      </c>
      <c r="AT121" s="137" t="s">
        <v>74</v>
      </c>
      <c r="AU121" s="137" t="s">
        <v>82</v>
      </c>
      <c r="AY121" s="136" t="s">
        <v>166</v>
      </c>
      <c r="BK121" s="138">
        <f>SUM(BK122:BK247)</f>
        <v>0</v>
      </c>
    </row>
    <row r="122" spans="2:65" s="1" customFormat="1" ht="25.5" customHeight="1">
      <c r="B122" s="139"/>
      <c r="C122" s="140" t="s">
        <v>82</v>
      </c>
      <c r="D122" s="140" t="s">
        <v>167</v>
      </c>
      <c r="E122" s="141" t="s">
        <v>268</v>
      </c>
      <c r="F122" s="231" t="s">
        <v>269</v>
      </c>
      <c r="G122" s="231"/>
      <c r="H122" s="231"/>
      <c r="I122" s="231"/>
      <c r="J122" s="142" t="s">
        <v>270</v>
      </c>
      <c r="K122" s="143">
        <v>36</v>
      </c>
      <c r="L122" s="232">
        <v>0</v>
      </c>
      <c r="M122" s="232"/>
      <c r="N122" s="232">
        <f>ROUND(L122*K122,2)</f>
        <v>0</v>
      </c>
      <c r="O122" s="232"/>
      <c r="P122" s="232"/>
      <c r="Q122" s="232"/>
      <c r="R122" s="144"/>
      <c r="T122" s="145" t="s">
        <v>5</v>
      </c>
      <c r="U122" s="43" t="s">
        <v>40</v>
      </c>
      <c r="V122" s="146">
        <v>0.23</v>
      </c>
      <c r="W122" s="146">
        <f>V122*K122</f>
        <v>8.2800000000000011</v>
      </c>
      <c r="X122" s="146">
        <v>0</v>
      </c>
      <c r="Y122" s="146">
        <f>X122*K122</f>
        <v>0</v>
      </c>
      <c r="Z122" s="146">
        <v>0.26</v>
      </c>
      <c r="AA122" s="147">
        <f>Z122*K122</f>
        <v>9.36</v>
      </c>
      <c r="AR122" s="21" t="s">
        <v>92</v>
      </c>
      <c r="AT122" s="21" t="s">
        <v>167</v>
      </c>
      <c r="AU122" s="21" t="s">
        <v>86</v>
      </c>
      <c r="AY122" s="21" t="s">
        <v>166</v>
      </c>
      <c r="BE122" s="148">
        <f>IF(U122="základní",N122,0)</f>
        <v>0</v>
      </c>
      <c r="BF122" s="148">
        <f>IF(U122="snížená",N122,0)</f>
        <v>0</v>
      </c>
      <c r="BG122" s="148">
        <f>IF(U122="zákl. přenesená",N122,0)</f>
        <v>0</v>
      </c>
      <c r="BH122" s="148">
        <f>IF(U122="sníž. přenesená",N122,0)</f>
        <v>0</v>
      </c>
      <c r="BI122" s="148">
        <f>IF(U122="nulová",N122,0)</f>
        <v>0</v>
      </c>
      <c r="BJ122" s="21" t="s">
        <v>82</v>
      </c>
      <c r="BK122" s="148">
        <f>ROUND(L122*K122,2)</f>
        <v>0</v>
      </c>
      <c r="BL122" s="21" t="s">
        <v>92</v>
      </c>
      <c r="BM122" s="21" t="s">
        <v>271</v>
      </c>
    </row>
    <row r="123" spans="2:65" s="1" customFormat="1" ht="25.5" customHeight="1">
      <c r="B123" s="139"/>
      <c r="C123" s="140" t="s">
        <v>86</v>
      </c>
      <c r="D123" s="140" t="s">
        <v>167</v>
      </c>
      <c r="E123" s="141" t="s">
        <v>692</v>
      </c>
      <c r="F123" s="231" t="s">
        <v>693</v>
      </c>
      <c r="G123" s="231"/>
      <c r="H123" s="231"/>
      <c r="I123" s="231"/>
      <c r="J123" s="142" t="s">
        <v>270</v>
      </c>
      <c r="K123" s="143">
        <v>36</v>
      </c>
      <c r="L123" s="232">
        <v>0</v>
      </c>
      <c r="M123" s="232"/>
      <c r="N123" s="232">
        <f>ROUND(L123*K123,2)</f>
        <v>0</v>
      </c>
      <c r="O123" s="232"/>
      <c r="P123" s="232"/>
      <c r="Q123" s="232"/>
      <c r="R123" s="144"/>
      <c r="T123" s="145" t="s">
        <v>5</v>
      </c>
      <c r="U123" s="43" t="s">
        <v>40</v>
      </c>
      <c r="V123" s="146">
        <v>1.1579999999999999</v>
      </c>
      <c r="W123" s="146">
        <f>V123*K123</f>
        <v>41.687999999999995</v>
      </c>
      <c r="X123" s="146">
        <v>0</v>
      </c>
      <c r="Y123" s="146">
        <f>X123*K123</f>
        <v>0</v>
      </c>
      <c r="Z123" s="146">
        <v>0.44</v>
      </c>
      <c r="AA123" s="147">
        <f>Z123*K123</f>
        <v>15.84</v>
      </c>
      <c r="AR123" s="21" t="s">
        <v>92</v>
      </c>
      <c r="AT123" s="21" t="s">
        <v>167</v>
      </c>
      <c r="AU123" s="21" t="s">
        <v>86</v>
      </c>
      <c r="AY123" s="21" t="s">
        <v>166</v>
      </c>
      <c r="BE123" s="148">
        <f>IF(U123="základní",N123,0)</f>
        <v>0</v>
      </c>
      <c r="BF123" s="148">
        <f>IF(U123="snížená",N123,0)</f>
        <v>0</v>
      </c>
      <c r="BG123" s="148">
        <f>IF(U123="zákl. přenesená",N123,0)</f>
        <v>0</v>
      </c>
      <c r="BH123" s="148">
        <f>IF(U123="sníž. přenesená",N123,0)</f>
        <v>0</v>
      </c>
      <c r="BI123" s="148">
        <f>IF(U123="nulová",N123,0)</f>
        <v>0</v>
      </c>
      <c r="BJ123" s="21" t="s">
        <v>82</v>
      </c>
      <c r="BK123" s="148">
        <f>ROUND(L123*K123,2)</f>
        <v>0</v>
      </c>
      <c r="BL123" s="21" t="s">
        <v>92</v>
      </c>
      <c r="BM123" s="21" t="s">
        <v>1263</v>
      </c>
    </row>
    <row r="124" spans="2:65" s="11" customFormat="1" ht="16.5" customHeight="1">
      <c r="B124" s="157"/>
      <c r="C124" s="158"/>
      <c r="D124" s="158"/>
      <c r="E124" s="159" t="s">
        <v>5</v>
      </c>
      <c r="F124" s="264" t="s">
        <v>275</v>
      </c>
      <c r="G124" s="265"/>
      <c r="H124" s="265"/>
      <c r="I124" s="265"/>
      <c r="J124" s="158"/>
      <c r="K124" s="159" t="s">
        <v>5</v>
      </c>
      <c r="L124" s="158"/>
      <c r="M124" s="158"/>
      <c r="N124" s="158"/>
      <c r="O124" s="158"/>
      <c r="P124" s="158"/>
      <c r="Q124" s="158"/>
      <c r="R124" s="160"/>
      <c r="T124" s="161"/>
      <c r="U124" s="158"/>
      <c r="V124" s="158"/>
      <c r="W124" s="158"/>
      <c r="X124" s="158"/>
      <c r="Y124" s="158"/>
      <c r="Z124" s="158"/>
      <c r="AA124" s="162"/>
      <c r="AT124" s="163" t="s">
        <v>173</v>
      </c>
      <c r="AU124" s="163" t="s">
        <v>86</v>
      </c>
      <c r="AV124" s="11" t="s">
        <v>82</v>
      </c>
      <c r="AW124" s="11" t="s">
        <v>32</v>
      </c>
      <c r="AX124" s="11" t="s">
        <v>75</v>
      </c>
      <c r="AY124" s="163" t="s">
        <v>166</v>
      </c>
    </row>
    <row r="125" spans="2:65" s="11" customFormat="1" ht="16.5" customHeight="1">
      <c r="B125" s="157"/>
      <c r="C125" s="158"/>
      <c r="D125" s="158"/>
      <c r="E125" s="159" t="s">
        <v>5</v>
      </c>
      <c r="F125" s="229" t="s">
        <v>276</v>
      </c>
      <c r="G125" s="230"/>
      <c r="H125" s="230"/>
      <c r="I125" s="230"/>
      <c r="J125" s="158"/>
      <c r="K125" s="159" t="s">
        <v>5</v>
      </c>
      <c r="L125" s="158"/>
      <c r="M125" s="158"/>
      <c r="N125" s="158"/>
      <c r="O125" s="158"/>
      <c r="P125" s="158"/>
      <c r="Q125" s="158"/>
      <c r="R125" s="160"/>
      <c r="T125" s="161"/>
      <c r="U125" s="158"/>
      <c r="V125" s="158"/>
      <c r="W125" s="158"/>
      <c r="X125" s="158"/>
      <c r="Y125" s="158"/>
      <c r="Z125" s="158"/>
      <c r="AA125" s="162"/>
      <c r="AT125" s="163" t="s">
        <v>173</v>
      </c>
      <c r="AU125" s="163" t="s">
        <v>86</v>
      </c>
      <c r="AV125" s="11" t="s">
        <v>82</v>
      </c>
      <c r="AW125" s="11" t="s">
        <v>32</v>
      </c>
      <c r="AX125" s="11" t="s">
        <v>75</v>
      </c>
      <c r="AY125" s="163" t="s">
        <v>166</v>
      </c>
    </row>
    <row r="126" spans="2:65" s="11" customFormat="1" ht="16.5" customHeight="1">
      <c r="B126" s="157"/>
      <c r="C126" s="158"/>
      <c r="D126" s="158"/>
      <c r="E126" s="159" t="s">
        <v>5</v>
      </c>
      <c r="F126" s="229" t="s">
        <v>277</v>
      </c>
      <c r="G126" s="230"/>
      <c r="H126" s="230"/>
      <c r="I126" s="230"/>
      <c r="J126" s="158"/>
      <c r="K126" s="159" t="s">
        <v>5</v>
      </c>
      <c r="L126" s="158"/>
      <c r="M126" s="158"/>
      <c r="N126" s="158"/>
      <c r="O126" s="158"/>
      <c r="P126" s="158"/>
      <c r="Q126" s="158"/>
      <c r="R126" s="160"/>
      <c r="T126" s="161"/>
      <c r="U126" s="158"/>
      <c r="V126" s="158"/>
      <c r="W126" s="158"/>
      <c r="X126" s="158"/>
      <c r="Y126" s="158"/>
      <c r="Z126" s="158"/>
      <c r="AA126" s="162"/>
      <c r="AT126" s="163" t="s">
        <v>173</v>
      </c>
      <c r="AU126" s="163" t="s">
        <v>86</v>
      </c>
      <c r="AV126" s="11" t="s">
        <v>82</v>
      </c>
      <c r="AW126" s="11" t="s">
        <v>32</v>
      </c>
      <c r="AX126" s="11" t="s">
        <v>75</v>
      </c>
      <c r="AY126" s="163" t="s">
        <v>166</v>
      </c>
    </row>
    <row r="127" spans="2:65" s="11" customFormat="1" ht="16.5" customHeight="1">
      <c r="B127" s="157"/>
      <c r="C127" s="158"/>
      <c r="D127" s="158"/>
      <c r="E127" s="159" t="s">
        <v>5</v>
      </c>
      <c r="F127" s="229" t="s">
        <v>288</v>
      </c>
      <c r="G127" s="230"/>
      <c r="H127" s="230"/>
      <c r="I127" s="230"/>
      <c r="J127" s="158"/>
      <c r="K127" s="159" t="s">
        <v>5</v>
      </c>
      <c r="L127" s="158"/>
      <c r="M127" s="158"/>
      <c r="N127" s="158"/>
      <c r="O127" s="158"/>
      <c r="P127" s="158"/>
      <c r="Q127" s="158"/>
      <c r="R127" s="160"/>
      <c r="T127" s="161"/>
      <c r="U127" s="158"/>
      <c r="V127" s="158"/>
      <c r="W127" s="158"/>
      <c r="X127" s="158"/>
      <c r="Y127" s="158"/>
      <c r="Z127" s="158"/>
      <c r="AA127" s="162"/>
      <c r="AT127" s="163" t="s">
        <v>173</v>
      </c>
      <c r="AU127" s="163" t="s">
        <v>86</v>
      </c>
      <c r="AV127" s="11" t="s">
        <v>82</v>
      </c>
      <c r="AW127" s="11" t="s">
        <v>32</v>
      </c>
      <c r="AX127" s="11" t="s">
        <v>75</v>
      </c>
      <c r="AY127" s="163" t="s">
        <v>166</v>
      </c>
    </row>
    <row r="128" spans="2:65" s="10" customFormat="1" ht="16.5" customHeight="1">
      <c r="B128" s="149"/>
      <c r="C128" s="150"/>
      <c r="D128" s="150"/>
      <c r="E128" s="151" t="s">
        <v>5</v>
      </c>
      <c r="F128" s="262" t="s">
        <v>1264</v>
      </c>
      <c r="G128" s="263"/>
      <c r="H128" s="263"/>
      <c r="I128" s="263"/>
      <c r="J128" s="150"/>
      <c r="K128" s="152">
        <v>18.5</v>
      </c>
      <c r="L128" s="150"/>
      <c r="M128" s="150"/>
      <c r="N128" s="150"/>
      <c r="O128" s="150"/>
      <c r="P128" s="150"/>
      <c r="Q128" s="150"/>
      <c r="R128" s="153"/>
      <c r="T128" s="154"/>
      <c r="U128" s="150"/>
      <c r="V128" s="150"/>
      <c r="W128" s="150"/>
      <c r="X128" s="150"/>
      <c r="Y128" s="150"/>
      <c r="Z128" s="150"/>
      <c r="AA128" s="155"/>
      <c r="AT128" s="156" t="s">
        <v>173</v>
      </c>
      <c r="AU128" s="156" t="s">
        <v>86</v>
      </c>
      <c r="AV128" s="10" t="s">
        <v>86</v>
      </c>
      <c r="AW128" s="10" t="s">
        <v>32</v>
      </c>
      <c r="AX128" s="10" t="s">
        <v>75</v>
      </c>
      <c r="AY128" s="156" t="s">
        <v>166</v>
      </c>
    </row>
    <row r="129" spans="2:65" s="11" customFormat="1" ht="16.5" customHeight="1">
      <c r="B129" s="157"/>
      <c r="C129" s="158"/>
      <c r="D129" s="158"/>
      <c r="E129" s="159" t="s">
        <v>5</v>
      </c>
      <c r="F129" s="229" t="s">
        <v>290</v>
      </c>
      <c r="G129" s="230"/>
      <c r="H129" s="230"/>
      <c r="I129" s="230"/>
      <c r="J129" s="158"/>
      <c r="K129" s="159" t="s">
        <v>5</v>
      </c>
      <c r="L129" s="158"/>
      <c r="M129" s="158"/>
      <c r="N129" s="158"/>
      <c r="O129" s="158"/>
      <c r="P129" s="158"/>
      <c r="Q129" s="158"/>
      <c r="R129" s="160"/>
      <c r="T129" s="161"/>
      <c r="U129" s="158"/>
      <c r="V129" s="158"/>
      <c r="W129" s="158"/>
      <c r="X129" s="158"/>
      <c r="Y129" s="158"/>
      <c r="Z129" s="158"/>
      <c r="AA129" s="162"/>
      <c r="AT129" s="163" t="s">
        <v>173</v>
      </c>
      <c r="AU129" s="163" t="s">
        <v>86</v>
      </c>
      <c r="AV129" s="11" t="s">
        <v>82</v>
      </c>
      <c r="AW129" s="11" t="s">
        <v>32</v>
      </c>
      <c r="AX129" s="11" t="s">
        <v>75</v>
      </c>
      <c r="AY129" s="163" t="s">
        <v>166</v>
      </c>
    </row>
    <row r="130" spans="2:65" s="10" customFormat="1" ht="16.5" customHeight="1">
      <c r="B130" s="149"/>
      <c r="C130" s="150"/>
      <c r="D130" s="150"/>
      <c r="E130" s="151" t="s">
        <v>5</v>
      </c>
      <c r="F130" s="262" t="s">
        <v>1265</v>
      </c>
      <c r="G130" s="263"/>
      <c r="H130" s="263"/>
      <c r="I130" s="263"/>
      <c r="J130" s="150"/>
      <c r="K130" s="152">
        <v>17.5</v>
      </c>
      <c r="L130" s="150"/>
      <c r="M130" s="150"/>
      <c r="N130" s="150"/>
      <c r="O130" s="150"/>
      <c r="P130" s="150"/>
      <c r="Q130" s="150"/>
      <c r="R130" s="153"/>
      <c r="T130" s="154"/>
      <c r="U130" s="150"/>
      <c r="V130" s="150"/>
      <c r="W130" s="150"/>
      <c r="X130" s="150"/>
      <c r="Y130" s="150"/>
      <c r="Z130" s="150"/>
      <c r="AA130" s="155"/>
      <c r="AT130" s="156" t="s">
        <v>173</v>
      </c>
      <c r="AU130" s="156" t="s">
        <v>86</v>
      </c>
      <c r="AV130" s="10" t="s">
        <v>86</v>
      </c>
      <c r="AW130" s="10" t="s">
        <v>32</v>
      </c>
      <c r="AX130" s="10" t="s">
        <v>75</v>
      </c>
      <c r="AY130" s="156" t="s">
        <v>166</v>
      </c>
    </row>
    <row r="131" spans="2:65" s="12" customFormat="1" ht="16.5" customHeight="1">
      <c r="B131" s="168"/>
      <c r="C131" s="169"/>
      <c r="D131" s="169"/>
      <c r="E131" s="170" t="s">
        <v>5</v>
      </c>
      <c r="F131" s="268" t="s">
        <v>294</v>
      </c>
      <c r="G131" s="269"/>
      <c r="H131" s="269"/>
      <c r="I131" s="269"/>
      <c r="J131" s="169"/>
      <c r="K131" s="171">
        <v>36</v>
      </c>
      <c r="L131" s="169"/>
      <c r="M131" s="169"/>
      <c r="N131" s="169"/>
      <c r="O131" s="169"/>
      <c r="P131" s="169"/>
      <c r="Q131" s="169"/>
      <c r="R131" s="172"/>
      <c r="T131" s="173"/>
      <c r="U131" s="169"/>
      <c r="V131" s="169"/>
      <c r="W131" s="169"/>
      <c r="X131" s="169"/>
      <c r="Y131" s="169"/>
      <c r="Z131" s="169"/>
      <c r="AA131" s="174"/>
      <c r="AT131" s="175" t="s">
        <v>173</v>
      </c>
      <c r="AU131" s="175" t="s">
        <v>86</v>
      </c>
      <c r="AV131" s="12" t="s">
        <v>92</v>
      </c>
      <c r="AW131" s="12" t="s">
        <v>32</v>
      </c>
      <c r="AX131" s="12" t="s">
        <v>82</v>
      </c>
      <c r="AY131" s="175" t="s">
        <v>166</v>
      </c>
    </row>
    <row r="132" spans="2:65" s="1" customFormat="1" ht="25.5" customHeight="1">
      <c r="B132" s="139"/>
      <c r="C132" s="140" t="s">
        <v>89</v>
      </c>
      <c r="D132" s="140" t="s">
        <v>167</v>
      </c>
      <c r="E132" s="141" t="s">
        <v>280</v>
      </c>
      <c r="F132" s="231" t="s">
        <v>281</v>
      </c>
      <c r="G132" s="231"/>
      <c r="H132" s="231"/>
      <c r="I132" s="231"/>
      <c r="J132" s="142" t="s">
        <v>270</v>
      </c>
      <c r="K132" s="143">
        <v>2.3759999999999999</v>
      </c>
      <c r="L132" s="232">
        <v>0</v>
      </c>
      <c r="M132" s="232"/>
      <c r="N132" s="232">
        <f>ROUND(L132*K132,2)</f>
        <v>0</v>
      </c>
      <c r="O132" s="232"/>
      <c r="P132" s="232"/>
      <c r="Q132" s="232"/>
      <c r="R132" s="144"/>
      <c r="T132" s="145" t="s">
        <v>5</v>
      </c>
      <c r="U132" s="43" t="s">
        <v>40</v>
      </c>
      <c r="V132" s="146">
        <v>0.22</v>
      </c>
      <c r="W132" s="146">
        <f>V132*K132</f>
        <v>0.52271999999999996</v>
      </c>
      <c r="X132" s="146">
        <v>0</v>
      </c>
      <c r="Y132" s="146">
        <f>X132*K132</f>
        <v>0</v>
      </c>
      <c r="Z132" s="146">
        <v>9.8000000000000004E-2</v>
      </c>
      <c r="AA132" s="147">
        <f>Z132*K132</f>
        <v>0.232848</v>
      </c>
      <c r="AR132" s="21" t="s">
        <v>92</v>
      </c>
      <c r="AT132" s="21" t="s">
        <v>167</v>
      </c>
      <c r="AU132" s="21" t="s">
        <v>86</v>
      </c>
      <c r="AY132" s="21" t="s">
        <v>166</v>
      </c>
      <c r="BE132" s="148">
        <f>IF(U132="základní",N132,0)</f>
        <v>0</v>
      </c>
      <c r="BF132" s="148">
        <f>IF(U132="snížená",N132,0)</f>
        <v>0</v>
      </c>
      <c r="BG132" s="148">
        <f>IF(U132="zákl. přenesená",N132,0)</f>
        <v>0</v>
      </c>
      <c r="BH132" s="148">
        <f>IF(U132="sníž. přenesená",N132,0)</f>
        <v>0</v>
      </c>
      <c r="BI132" s="148">
        <f>IF(U132="nulová",N132,0)</f>
        <v>0</v>
      </c>
      <c r="BJ132" s="21" t="s">
        <v>82</v>
      </c>
      <c r="BK132" s="148">
        <f>ROUND(L132*K132,2)</f>
        <v>0</v>
      </c>
      <c r="BL132" s="21" t="s">
        <v>92</v>
      </c>
      <c r="BM132" s="21" t="s">
        <v>282</v>
      </c>
    </row>
    <row r="133" spans="2:65" s="11" customFormat="1" ht="16.5" customHeight="1">
      <c r="B133" s="157"/>
      <c r="C133" s="158"/>
      <c r="D133" s="158"/>
      <c r="E133" s="159" t="s">
        <v>5</v>
      </c>
      <c r="F133" s="264" t="s">
        <v>275</v>
      </c>
      <c r="G133" s="265"/>
      <c r="H133" s="265"/>
      <c r="I133" s="265"/>
      <c r="J133" s="158"/>
      <c r="K133" s="159" t="s">
        <v>5</v>
      </c>
      <c r="L133" s="158"/>
      <c r="M133" s="158"/>
      <c r="N133" s="158"/>
      <c r="O133" s="158"/>
      <c r="P133" s="158"/>
      <c r="Q133" s="158"/>
      <c r="R133" s="160"/>
      <c r="T133" s="161"/>
      <c r="U133" s="158"/>
      <c r="V133" s="158"/>
      <c r="W133" s="158"/>
      <c r="X133" s="158"/>
      <c r="Y133" s="158"/>
      <c r="Z133" s="158"/>
      <c r="AA133" s="162"/>
      <c r="AT133" s="163" t="s">
        <v>173</v>
      </c>
      <c r="AU133" s="163" t="s">
        <v>86</v>
      </c>
      <c r="AV133" s="11" t="s">
        <v>82</v>
      </c>
      <c r="AW133" s="11" t="s">
        <v>32</v>
      </c>
      <c r="AX133" s="11" t="s">
        <v>75</v>
      </c>
      <c r="AY133" s="163" t="s">
        <v>166</v>
      </c>
    </row>
    <row r="134" spans="2:65" s="11" customFormat="1" ht="16.5" customHeight="1">
      <c r="B134" s="157"/>
      <c r="C134" s="158"/>
      <c r="D134" s="158"/>
      <c r="E134" s="159" t="s">
        <v>5</v>
      </c>
      <c r="F134" s="229" t="s">
        <v>276</v>
      </c>
      <c r="G134" s="230"/>
      <c r="H134" s="230"/>
      <c r="I134" s="230"/>
      <c r="J134" s="158"/>
      <c r="K134" s="159" t="s">
        <v>5</v>
      </c>
      <c r="L134" s="158"/>
      <c r="M134" s="158"/>
      <c r="N134" s="158"/>
      <c r="O134" s="158"/>
      <c r="P134" s="158"/>
      <c r="Q134" s="158"/>
      <c r="R134" s="160"/>
      <c r="T134" s="161"/>
      <c r="U134" s="158"/>
      <c r="V134" s="158"/>
      <c r="W134" s="158"/>
      <c r="X134" s="158"/>
      <c r="Y134" s="158"/>
      <c r="Z134" s="158"/>
      <c r="AA134" s="162"/>
      <c r="AT134" s="163" t="s">
        <v>173</v>
      </c>
      <c r="AU134" s="163" t="s">
        <v>86</v>
      </c>
      <c r="AV134" s="11" t="s">
        <v>82</v>
      </c>
      <c r="AW134" s="11" t="s">
        <v>32</v>
      </c>
      <c r="AX134" s="11" t="s">
        <v>75</v>
      </c>
      <c r="AY134" s="163" t="s">
        <v>166</v>
      </c>
    </row>
    <row r="135" spans="2:65" s="11" customFormat="1" ht="16.5" customHeight="1">
      <c r="B135" s="157"/>
      <c r="C135" s="158"/>
      <c r="D135" s="158"/>
      <c r="E135" s="159" t="s">
        <v>5</v>
      </c>
      <c r="F135" s="229" t="s">
        <v>277</v>
      </c>
      <c r="G135" s="230"/>
      <c r="H135" s="230"/>
      <c r="I135" s="230"/>
      <c r="J135" s="158"/>
      <c r="K135" s="159" t="s">
        <v>5</v>
      </c>
      <c r="L135" s="158"/>
      <c r="M135" s="158"/>
      <c r="N135" s="158"/>
      <c r="O135" s="158"/>
      <c r="P135" s="158"/>
      <c r="Q135" s="158"/>
      <c r="R135" s="160"/>
      <c r="T135" s="161"/>
      <c r="U135" s="158"/>
      <c r="V135" s="158"/>
      <c r="W135" s="158"/>
      <c r="X135" s="158"/>
      <c r="Y135" s="158"/>
      <c r="Z135" s="158"/>
      <c r="AA135" s="162"/>
      <c r="AT135" s="163" t="s">
        <v>173</v>
      </c>
      <c r="AU135" s="163" t="s">
        <v>86</v>
      </c>
      <c r="AV135" s="11" t="s">
        <v>82</v>
      </c>
      <c r="AW135" s="11" t="s">
        <v>32</v>
      </c>
      <c r="AX135" s="11" t="s">
        <v>75</v>
      </c>
      <c r="AY135" s="163" t="s">
        <v>166</v>
      </c>
    </row>
    <row r="136" spans="2:65" s="11" customFormat="1" ht="16.5" customHeight="1">
      <c r="B136" s="157"/>
      <c r="C136" s="158"/>
      <c r="D136" s="158"/>
      <c r="E136" s="159" t="s">
        <v>5</v>
      </c>
      <c r="F136" s="229" t="s">
        <v>283</v>
      </c>
      <c r="G136" s="230"/>
      <c r="H136" s="230"/>
      <c r="I136" s="230"/>
      <c r="J136" s="158"/>
      <c r="K136" s="159" t="s">
        <v>5</v>
      </c>
      <c r="L136" s="158"/>
      <c r="M136" s="158"/>
      <c r="N136" s="158"/>
      <c r="O136" s="158"/>
      <c r="P136" s="158"/>
      <c r="Q136" s="158"/>
      <c r="R136" s="160"/>
      <c r="T136" s="161"/>
      <c r="U136" s="158"/>
      <c r="V136" s="158"/>
      <c r="W136" s="158"/>
      <c r="X136" s="158"/>
      <c r="Y136" s="158"/>
      <c r="Z136" s="158"/>
      <c r="AA136" s="162"/>
      <c r="AT136" s="163" t="s">
        <v>173</v>
      </c>
      <c r="AU136" s="163" t="s">
        <v>86</v>
      </c>
      <c r="AV136" s="11" t="s">
        <v>82</v>
      </c>
      <c r="AW136" s="11" t="s">
        <v>32</v>
      </c>
      <c r="AX136" s="11" t="s">
        <v>75</v>
      </c>
      <c r="AY136" s="163" t="s">
        <v>166</v>
      </c>
    </row>
    <row r="137" spans="2:65" s="10" customFormat="1" ht="16.5" customHeight="1">
      <c r="B137" s="149"/>
      <c r="C137" s="150"/>
      <c r="D137" s="150"/>
      <c r="E137" s="151" t="s">
        <v>5</v>
      </c>
      <c r="F137" s="262" t="s">
        <v>1266</v>
      </c>
      <c r="G137" s="263"/>
      <c r="H137" s="263"/>
      <c r="I137" s="263"/>
      <c r="J137" s="150"/>
      <c r="K137" s="152">
        <v>2.3759999999999999</v>
      </c>
      <c r="L137" s="150"/>
      <c r="M137" s="150"/>
      <c r="N137" s="150"/>
      <c r="O137" s="150"/>
      <c r="P137" s="150"/>
      <c r="Q137" s="150"/>
      <c r="R137" s="153"/>
      <c r="T137" s="154"/>
      <c r="U137" s="150"/>
      <c r="V137" s="150"/>
      <c r="W137" s="150"/>
      <c r="X137" s="150"/>
      <c r="Y137" s="150"/>
      <c r="Z137" s="150"/>
      <c r="AA137" s="155"/>
      <c r="AT137" s="156" t="s">
        <v>173</v>
      </c>
      <c r="AU137" s="156" t="s">
        <v>86</v>
      </c>
      <c r="AV137" s="10" t="s">
        <v>86</v>
      </c>
      <c r="AW137" s="10" t="s">
        <v>32</v>
      </c>
      <c r="AX137" s="10" t="s">
        <v>82</v>
      </c>
      <c r="AY137" s="156" t="s">
        <v>166</v>
      </c>
    </row>
    <row r="138" spans="2:65" s="1" customFormat="1" ht="25.5" customHeight="1">
      <c r="B138" s="139"/>
      <c r="C138" s="140" t="s">
        <v>92</v>
      </c>
      <c r="D138" s="140" t="s">
        <v>167</v>
      </c>
      <c r="E138" s="141" t="s">
        <v>697</v>
      </c>
      <c r="F138" s="231" t="s">
        <v>698</v>
      </c>
      <c r="G138" s="231"/>
      <c r="H138" s="231"/>
      <c r="I138" s="231"/>
      <c r="J138" s="142" t="s">
        <v>270</v>
      </c>
      <c r="K138" s="143">
        <v>84</v>
      </c>
      <c r="L138" s="232">
        <v>0</v>
      </c>
      <c r="M138" s="232"/>
      <c r="N138" s="232">
        <f>ROUND(L138*K138,2)</f>
        <v>0</v>
      </c>
      <c r="O138" s="232"/>
      <c r="P138" s="232"/>
      <c r="Q138" s="232"/>
      <c r="R138" s="144"/>
      <c r="T138" s="145" t="s">
        <v>5</v>
      </c>
      <c r="U138" s="43" t="s">
        <v>40</v>
      </c>
      <c r="V138" s="146">
        <v>0.46300000000000002</v>
      </c>
      <c r="W138" s="146">
        <f>V138*K138</f>
        <v>38.892000000000003</v>
      </c>
      <c r="X138" s="146">
        <v>0</v>
      </c>
      <c r="Y138" s="146">
        <f>X138*K138</f>
        <v>0</v>
      </c>
      <c r="Z138" s="146">
        <v>0.625</v>
      </c>
      <c r="AA138" s="147">
        <f>Z138*K138</f>
        <v>52.5</v>
      </c>
      <c r="AR138" s="21" t="s">
        <v>92</v>
      </c>
      <c r="AT138" s="21" t="s">
        <v>167</v>
      </c>
      <c r="AU138" s="21" t="s">
        <v>86</v>
      </c>
      <c r="AY138" s="21" t="s">
        <v>166</v>
      </c>
      <c r="BE138" s="148">
        <f>IF(U138="základní",N138,0)</f>
        <v>0</v>
      </c>
      <c r="BF138" s="148">
        <f>IF(U138="snížená",N138,0)</f>
        <v>0</v>
      </c>
      <c r="BG138" s="148">
        <f>IF(U138="zákl. přenesená",N138,0)</f>
        <v>0</v>
      </c>
      <c r="BH138" s="148">
        <f>IF(U138="sníž. přenesená",N138,0)</f>
        <v>0</v>
      </c>
      <c r="BI138" s="148">
        <f>IF(U138="nulová",N138,0)</f>
        <v>0</v>
      </c>
      <c r="BJ138" s="21" t="s">
        <v>82</v>
      </c>
      <c r="BK138" s="148">
        <f>ROUND(L138*K138,2)</f>
        <v>0</v>
      </c>
      <c r="BL138" s="21" t="s">
        <v>92</v>
      </c>
      <c r="BM138" s="21" t="s">
        <v>1267</v>
      </c>
    </row>
    <row r="139" spans="2:65" s="11" customFormat="1" ht="16.5" customHeight="1">
      <c r="B139" s="157"/>
      <c r="C139" s="158"/>
      <c r="D139" s="158"/>
      <c r="E139" s="159" t="s">
        <v>5</v>
      </c>
      <c r="F139" s="264" t="s">
        <v>275</v>
      </c>
      <c r="G139" s="265"/>
      <c r="H139" s="265"/>
      <c r="I139" s="265"/>
      <c r="J139" s="158"/>
      <c r="K139" s="159" t="s">
        <v>5</v>
      </c>
      <c r="L139" s="158"/>
      <c r="M139" s="158"/>
      <c r="N139" s="158"/>
      <c r="O139" s="158"/>
      <c r="P139" s="158"/>
      <c r="Q139" s="158"/>
      <c r="R139" s="160"/>
      <c r="T139" s="161"/>
      <c r="U139" s="158"/>
      <c r="V139" s="158"/>
      <c r="W139" s="158"/>
      <c r="X139" s="158"/>
      <c r="Y139" s="158"/>
      <c r="Z139" s="158"/>
      <c r="AA139" s="162"/>
      <c r="AT139" s="163" t="s">
        <v>173</v>
      </c>
      <c r="AU139" s="163" t="s">
        <v>86</v>
      </c>
      <c r="AV139" s="11" t="s">
        <v>82</v>
      </c>
      <c r="AW139" s="11" t="s">
        <v>32</v>
      </c>
      <c r="AX139" s="11" t="s">
        <v>75</v>
      </c>
      <c r="AY139" s="163" t="s">
        <v>166</v>
      </c>
    </row>
    <row r="140" spans="2:65" s="11" customFormat="1" ht="16.5" customHeight="1">
      <c r="B140" s="157"/>
      <c r="C140" s="158"/>
      <c r="D140" s="158"/>
      <c r="E140" s="159" t="s">
        <v>5</v>
      </c>
      <c r="F140" s="229" t="s">
        <v>276</v>
      </c>
      <c r="G140" s="230"/>
      <c r="H140" s="230"/>
      <c r="I140" s="230"/>
      <c r="J140" s="158"/>
      <c r="K140" s="159" t="s">
        <v>5</v>
      </c>
      <c r="L140" s="158"/>
      <c r="M140" s="158"/>
      <c r="N140" s="158"/>
      <c r="O140" s="158"/>
      <c r="P140" s="158"/>
      <c r="Q140" s="158"/>
      <c r="R140" s="160"/>
      <c r="T140" s="161"/>
      <c r="U140" s="158"/>
      <c r="V140" s="158"/>
      <c r="W140" s="158"/>
      <c r="X140" s="158"/>
      <c r="Y140" s="158"/>
      <c r="Z140" s="158"/>
      <c r="AA140" s="162"/>
      <c r="AT140" s="163" t="s">
        <v>173</v>
      </c>
      <c r="AU140" s="163" t="s">
        <v>86</v>
      </c>
      <c r="AV140" s="11" t="s">
        <v>82</v>
      </c>
      <c r="AW140" s="11" t="s">
        <v>32</v>
      </c>
      <c r="AX140" s="11" t="s">
        <v>75</v>
      </c>
      <c r="AY140" s="163" t="s">
        <v>166</v>
      </c>
    </row>
    <row r="141" spans="2:65" s="11" customFormat="1" ht="16.5" customHeight="1">
      <c r="B141" s="157"/>
      <c r="C141" s="158"/>
      <c r="D141" s="158"/>
      <c r="E141" s="159" t="s">
        <v>5</v>
      </c>
      <c r="F141" s="229" t="s">
        <v>277</v>
      </c>
      <c r="G141" s="230"/>
      <c r="H141" s="230"/>
      <c r="I141" s="230"/>
      <c r="J141" s="158"/>
      <c r="K141" s="159" t="s">
        <v>5</v>
      </c>
      <c r="L141" s="158"/>
      <c r="M141" s="158"/>
      <c r="N141" s="158"/>
      <c r="O141" s="158"/>
      <c r="P141" s="158"/>
      <c r="Q141" s="158"/>
      <c r="R141" s="160"/>
      <c r="T141" s="161"/>
      <c r="U141" s="158"/>
      <c r="V141" s="158"/>
      <c r="W141" s="158"/>
      <c r="X141" s="158"/>
      <c r="Y141" s="158"/>
      <c r="Z141" s="158"/>
      <c r="AA141" s="162"/>
      <c r="AT141" s="163" t="s">
        <v>173</v>
      </c>
      <c r="AU141" s="163" t="s">
        <v>86</v>
      </c>
      <c r="AV141" s="11" t="s">
        <v>82</v>
      </c>
      <c r="AW141" s="11" t="s">
        <v>32</v>
      </c>
      <c r="AX141" s="11" t="s">
        <v>75</v>
      </c>
      <c r="AY141" s="163" t="s">
        <v>166</v>
      </c>
    </row>
    <row r="142" spans="2:65" s="11" customFormat="1" ht="16.5" customHeight="1">
      <c r="B142" s="157"/>
      <c r="C142" s="158"/>
      <c r="D142" s="158"/>
      <c r="E142" s="159" t="s">
        <v>5</v>
      </c>
      <c r="F142" s="229" t="s">
        <v>278</v>
      </c>
      <c r="G142" s="230"/>
      <c r="H142" s="230"/>
      <c r="I142" s="230"/>
      <c r="J142" s="158"/>
      <c r="K142" s="159" t="s">
        <v>5</v>
      </c>
      <c r="L142" s="158"/>
      <c r="M142" s="158"/>
      <c r="N142" s="158"/>
      <c r="O142" s="158"/>
      <c r="P142" s="158"/>
      <c r="Q142" s="158"/>
      <c r="R142" s="160"/>
      <c r="T142" s="161"/>
      <c r="U142" s="158"/>
      <c r="V142" s="158"/>
      <c r="W142" s="158"/>
      <c r="X142" s="158"/>
      <c r="Y142" s="158"/>
      <c r="Z142" s="158"/>
      <c r="AA142" s="162"/>
      <c r="AT142" s="163" t="s">
        <v>173</v>
      </c>
      <c r="AU142" s="163" t="s">
        <v>86</v>
      </c>
      <c r="AV142" s="11" t="s">
        <v>82</v>
      </c>
      <c r="AW142" s="11" t="s">
        <v>32</v>
      </c>
      <c r="AX142" s="11" t="s">
        <v>75</v>
      </c>
      <c r="AY142" s="163" t="s">
        <v>166</v>
      </c>
    </row>
    <row r="143" spans="2:65" s="10" customFormat="1" ht="16.5" customHeight="1">
      <c r="B143" s="149"/>
      <c r="C143" s="150"/>
      <c r="D143" s="150"/>
      <c r="E143" s="151" t="s">
        <v>5</v>
      </c>
      <c r="F143" s="262" t="s">
        <v>1268</v>
      </c>
      <c r="G143" s="263"/>
      <c r="H143" s="263"/>
      <c r="I143" s="263"/>
      <c r="J143" s="150"/>
      <c r="K143" s="152">
        <v>84</v>
      </c>
      <c r="L143" s="150"/>
      <c r="M143" s="150"/>
      <c r="N143" s="150"/>
      <c r="O143" s="150"/>
      <c r="P143" s="150"/>
      <c r="Q143" s="150"/>
      <c r="R143" s="153"/>
      <c r="T143" s="154"/>
      <c r="U143" s="150"/>
      <c r="V143" s="150"/>
      <c r="W143" s="150"/>
      <c r="X143" s="150"/>
      <c r="Y143" s="150"/>
      <c r="Z143" s="150"/>
      <c r="AA143" s="155"/>
      <c r="AT143" s="156" t="s">
        <v>173</v>
      </c>
      <c r="AU143" s="156" t="s">
        <v>86</v>
      </c>
      <c r="AV143" s="10" t="s">
        <v>86</v>
      </c>
      <c r="AW143" s="10" t="s">
        <v>32</v>
      </c>
      <c r="AX143" s="10" t="s">
        <v>82</v>
      </c>
      <c r="AY143" s="156" t="s">
        <v>166</v>
      </c>
    </row>
    <row r="144" spans="2:65" s="1" customFormat="1" ht="25.5" customHeight="1">
      <c r="B144" s="139"/>
      <c r="C144" s="140" t="s">
        <v>95</v>
      </c>
      <c r="D144" s="140" t="s">
        <v>167</v>
      </c>
      <c r="E144" s="141" t="s">
        <v>295</v>
      </c>
      <c r="F144" s="231" t="s">
        <v>296</v>
      </c>
      <c r="G144" s="231"/>
      <c r="H144" s="231"/>
      <c r="I144" s="231"/>
      <c r="J144" s="142" t="s">
        <v>270</v>
      </c>
      <c r="K144" s="143">
        <v>802.5</v>
      </c>
      <c r="L144" s="232">
        <v>0</v>
      </c>
      <c r="M144" s="232"/>
      <c r="N144" s="232">
        <f>ROUND(L144*K144,2)</f>
        <v>0</v>
      </c>
      <c r="O144" s="232"/>
      <c r="P144" s="232"/>
      <c r="Q144" s="232"/>
      <c r="R144" s="144"/>
      <c r="T144" s="145" t="s">
        <v>5</v>
      </c>
      <c r="U144" s="43" t="s">
        <v>40</v>
      </c>
      <c r="V144" s="146">
        <v>0.14399999999999999</v>
      </c>
      <c r="W144" s="146">
        <f>V144*K144</f>
        <v>115.55999999999999</v>
      </c>
      <c r="X144" s="146">
        <v>0</v>
      </c>
      <c r="Y144" s="146">
        <f>X144*K144</f>
        <v>0</v>
      </c>
      <c r="Z144" s="146">
        <v>0.57999999999999996</v>
      </c>
      <c r="AA144" s="147">
        <f>Z144*K144</f>
        <v>465.45</v>
      </c>
      <c r="AR144" s="21" t="s">
        <v>92</v>
      </c>
      <c r="AT144" s="21" t="s">
        <v>167</v>
      </c>
      <c r="AU144" s="21" t="s">
        <v>86</v>
      </c>
      <c r="AY144" s="21" t="s">
        <v>166</v>
      </c>
      <c r="BE144" s="148">
        <f>IF(U144="základní",N144,0)</f>
        <v>0</v>
      </c>
      <c r="BF144" s="148">
        <f>IF(U144="snížená",N144,0)</f>
        <v>0</v>
      </c>
      <c r="BG144" s="148">
        <f>IF(U144="zákl. přenesená",N144,0)</f>
        <v>0</v>
      </c>
      <c r="BH144" s="148">
        <f>IF(U144="sníž. přenesená",N144,0)</f>
        <v>0</v>
      </c>
      <c r="BI144" s="148">
        <f>IF(U144="nulová",N144,0)</f>
        <v>0</v>
      </c>
      <c r="BJ144" s="21" t="s">
        <v>82</v>
      </c>
      <c r="BK144" s="148">
        <f>ROUND(L144*K144,2)</f>
        <v>0</v>
      </c>
      <c r="BL144" s="21" t="s">
        <v>92</v>
      </c>
      <c r="BM144" s="21" t="s">
        <v>297</v>
      </c>
    </row>
    <row r="145" spans="2:65" s="11" customFormat="1" ht="16.5" customHeight="1">
      <c r="B145" s="157"/>
      <c r="C145" s="158"/>
      <c r="D145" s="158"/>
      <c r="E145" s="159" t="s">
        <v>5</v>
      </c>
      <c r="F145" s="264" t="s">
        <v>275</v>
      </c>
      <c r="G145" s="265"/>
      <c r="H145" s="265"/>
      <c r="I145" s="265"/>
      <c r="J145" s="158"/>
      <c r="K145" s="159" t="s">
        <v>5</v>
      </c>
      <c r="L145" s="158"/>
      <c r="M145" s="158"/>
      <c r="N145" s="158"/>
      <c r="O145" s="158"/>
      <c r="P145" s="158"/>
      <c r="Q145" s="158"/>
      <c r="R145" s="160"/>
      <c r="T145" s="161"/>
      <c r="U145" s="158"/>
      <c r="V145" s="158"/>
      <c r="W145" s="158"/>
      <c r="X145" s="158"/>
      <c r="Y145" s="158"/>
      <c r="Z145" s="158"/>
      <c r="AA145" s="162"/>
      <c r="AT145" s="163" t="s">
        <v>173</v>
      </c>
      <c r="AU145" s="163" t="s">
        <v>86</v>
      </c>
      <c r="AV145" s="11" t="s">
        <v>82</v>
      </c>
      <c r="AW145" s="11" t="s">
        <v>32</v>
      </c>
      <c r="AX145" s="11" t="s">
        <v>75</v>
      </c>
      <c r="AY145" s="163" t="s">
        <v>166</v>
      </c>
    </row>
    <row r="146" spans="2:65" s="11" customFormat="1" ht="16.5" customHeight="1">
      <c r="B146" s="157"/>
      <c r="C146" s="158"/>
      <c r="D146" s="158"/>
      <c r="E146" s="159" t="s">
        <v>5</v>
      </c>
      <c r="F146" s="229" t="s">
        <v>276</v>
      </c>
      <c r="G146" s="230"/>
      <c r="H146" s="230"/>
      <c r="I146" s="230"/>
      <c r="J146" s="158"/>
      <c r="K146" s="159" t="s">
        <v>5</v>
      </c>
      <c r="L146" s="158"/>
      <c r="M146" s="158"/>
      <c r="N146" s="158"/>
      <c r="O146" s="158"/>
      <c r="P146" s="158"/>
      <c r="Q146" s="158"/>
      <c r="R146" s="160"/>
      <c r="T146" s="161"/>
      <c r="U146" s="158"/>
      <c r="V146" s="158"/>
      <c r="W146" s="158"/>
      <c r="X146" s="158"/>
      <c r="Y146" s="158"/>
      <c r="Z146" s="158"/>
      <c r="AA146" s="162"/>
      <c r="AT146" s="163" t="s">
        <v>173</v>
      </c>
      <c r="AU146" s="163" t="s">
        <v>86</v>
      </c>
      <c r="AV146" s="11" t="s">
        <v>82</v>
      </c>
      <c r="AW146" s="11" t="s">
        <v>32</v>
      </c>
      <c r="AX146" s="11" t="s">
        <v>75</v>
      </c>
      <c r="AY146" s="163" t="s">
        <v>166</v>
      </c>
    </row>
    <row r="147" spans="2:65" s="11" customFormat="1" ht="16.5" customHeight="1">
      <c r="B147" s="157"/>
      <c r="C147" s="158"/>
      <c r="D147" s="158"/>
      <c r="E147" s="159" t="s">
        <v>5</v>
      </c>
      <c r="F147" s="229" t="s">
        <v>277</v>
      </c>
      <c r="G147" s="230"/>
      <c r="H147" s="230"/>
      <c r="I147" s="230"/>
      <c r="J147" s="158"/>
      <c r="K147" s="159" t="s">
        <v>5</v>
      </c>
      <c r="L147" s="158"/>
      <c r="M147" s="158"/>
      <c r="N147" s="158"/>
      <c r="O147" s="158"/>
      <c r="P147" s="158"/>
      <c r="Q147" s="158"/>
      <c r="R147" s="160"/>
      <c r="T147" s="161"/>
      <c r="U147" s="158"/>
      <c r="V147" s="158"/>
      <c r="W147" s="158"/>
      <c r="X147" s="158"/>
      <c r="Y147" s="158"/>
      <c r="Z147" s="158"/>
      <c r="AA147" s="162"/>
      <c r="AT147" s="163" t="s">
        <v>173</v>
      </c>
      <c r="AU147" s="163" t="s">
        <v>86</v>
      </c>
      <c r="AV147" s="11" t="s">
        <v>82</v>
      </c>
      <c r="AW147" s="11" t="s">
        <v>32</v>
      </c>
      <c r="AX147" s="11" t="s">
        <v>75</v>
      </c>
      <c r="AY147" s="163" t="s">
        <v>166</v>
      </c>
    </row>
    <row r="148" spans="2:65" s="11" customFormat="1" ht="16.5" customHeight="1">
      <c r="B148" s="157"/>
      <c r="C148" s="158"/>
      <c r="D148" s="158"/>
      <c r="E148" s="159" t="s">
        <v>5</v>
      </c>
      <c r="F148" s="229" t="s">
        <v>298</v>
      </c>
      <c r="G148" s="230"/>
      <c r="H148" s="230"/>
      <c r="I148" s="230"/>
      <c r="J148" s="158"/>
      <c r="K148" s="159" t="s">
        <v>5</v>
      </c>
      <c r="L148" s="158"/>
      <c r="M148" s="158"/>
      <c r="N148" s="158"/>
      <c r="O148" s="158"/>
      <c r="P148" s="158"/>
      <c r="Q148" s="158"/>
      <c r="R148" s="160"/>
      <c r="T148" s="161"/>
      <c r="U148" s="158"/>
      <c r="V148" s="158"/>
      <c r="W148" s="158"/>
      <c r="X148" s="158"/>
      <c r="Y148" s="158"/>
      <c r="Z148" s="158"/>
      <c r="AA148" s="162"/>
      <c r="AT148" s="163" t="s">
        <v>173</v>
      </c>
      <c r="AU148" s="163" t="s">
        <v>86</v>
      </c>
      <c r="AV148" s="11" t="s">
        <v>82</v>
      </c>
      <c r="AW148" s="11" t="s">
        <v>32</v>
      </c>
      <c r="AX148" s="11" t="s">
        <v>75</v>
      </c>
      <c r="AY148" s="163" t="s">
        <v>166</v>
      </c>
    </row>
    <row r="149" spans="2:65" s="10" customFormat="1" ht="16.5" customHeight="1">
      <c r="B149" s="149"/>
      <c r="C149" s="150"/>
      <c r="D149" s="150"/>
      <c r="E149" s="151" t="s">
        <v>5</v>
      </c>
      <c r="F149" s="262" t="s">
        <v>1269</v>
      </c>
      <c r="G149" s="263"/>
      <c r="H149" s="263"/>
      <c r="I149" s="263"/>
      <c r="J149" s="150"/>
      <c r="K149" s="152">
        <v>718.5</v>
      </c>
      <c r="L149" s="150"/>
      <c r="M149" s="150"/>
      <c r="N149" s="150"/>
      <c r="O149" s="150"/>
      <c r="P149" s="150"/>
      <c r="Q149" s="150"/>
      <c r="R149" s="153"/>
      <c r="T149" s="154"/>
      <c r="U149" s="150"/>
      <c r="V149" s="150"/>
      <c r="W149" s="150"/>
      <c r="X149" s="150"/>
      <c r="Y149" s="150"/>
      <c r="Z149" s="150"/>
      <c r="AA149" s="155"/>
      <c r="AT149" s="156" t="s">
        <v>173</v>
      </c>
      <c r="AU149" s="156" t="s">
        <v>86</v>
      </c>
      <c r="AV149" s="10" t="s">
        <v>86</v>
      </c>
      <c r="AW149" s="10" t="s">
        <v>32</v>
      </c>
      <c r="AX149" s="10" t="s">
        <v>75</v>
      </c>
      <c r="AY149" s="156" t="s">
        <v>166</v>
      </c>
    </row>
    <row r="150" spans="2:65" s="11" customFormat="1" ht="16.5" customHeight="1">
      <c r="B150" s="157"/>
      <c r="C150" s="158"/>
      <c r="D150" s="158"/>
      <c r="E150" s="159" t="s">
        <v>5</v>
      </c>
      <c r="F150" s="229" t="s">
        <v>283</v>
      </c>
      <c r="G150" s="230"/>
      <c r="H150" s="230"/>
      <c r="I150" s="230"/>
      <c r="J150" s="158"/>
      <c r="K150" s="159" t="s">
        <v>5</v>
      </c>
      <c r="L150" s="158"/>
      <c r="M150" s="158"/>
      <c r="N150" s="158"/>
      <c r="O150" s="158"/>
      <c r="P150" s="158"/>
      <c r="Q150" s="158"/>
      <c r="R150" s="160"/>
      <c r="T150" s="161"/>
      <c r="U150" s="158"/>
      <c r="V150" s="158"/>
      <c r="W150" s="158"/>
      <c r="X150" s="158"/>
      <c r="Y150" s="158"/>
      <c r="Z150" s="158"/>
      <c r="AA150" s="162"/>
      <c r="AT150" s="163" t="s">
        <v>173</v>
      </c>
      <c r="AU150" s="163" t="s">
        <v>86</v>
      </c>
      <c r="AV150" s="11" t="s">
        <v>82</v>
      </c>
      <c r="AW150" s="11" t="s">
        <v>32</v>
      </c>
      <c r="AX150" s="11" t="s">
        <v>75</v>
      </c>
      <c r="AY150" s="163" t="s">
        <v>166</v>
      </c>
    </row>
    <row r="151" spans="2:65" s="10" customFormat="1" ht="16.5" customHeight="1">
      <c r="B151" s="149"/>
      <c r="C151" s="150"/>
      <c r="D151" s="150"/>
      <c r="E151" s="151" t="s">
        <v>5</v>
      </c>
      <c r="F151" s="262" t="s">
        <v>1268</v>
      </c>
      <c r="G151" s="263"/>
      <c r="H151" s="263"/>
      <c r="I151" s="263"/>
      <c r="J151" s="150"/>
      <c r="K151" s="152">
        <v>84</v>
      </c>
      <c r="L151" s="150"/>
      <c r="M151" s="150"/>
      <c r="N151" s="150"/>
      <c r="O151" s="150"/>
      <c r="P151" s="150"/>
      <c r="Q151" s="150"/>
      <c r="R151" s="153"/>
      <c r="T151" s="154"/>
      <c r="U151" s="150"/>
      <c r="V151" s="150"/>
      <c r="W151" s="150"/>
      <c r="X151" s="150"/>
      <c r="Y151" s="150"/>
      <c r="Z151" s="150"/>
      <c r="AA151" s="155"/>
      <c r="AT151" s="156" t="s">
        <v>173</v>
      </c>
      <c r="AU151" s="156" t="s">
        <v>86</v>
      </c>
      <c r="AV151" s="10" t="s">
        <v>86</v>
      </c>
      <c r="AW151" s="10" t="s">
        <v>32</v>
      </c>
      <c r="AX151" s="10" t="s">
        <v>75</v>
      </c>
      <c r="AY151" s="156" t="s">
        <v>166</v>
      </c>
    </row>
    <row r="152" spans="2:65" s="12" customFormat="1" ht="16.5" customHeight="1">
      <c r="B152" s="168"/>
      <c r="C152" s="169"/>
      <c r="D152" s="169"/>
      <c r="E152" s="170" t="s">
        <v>5</v>
      </c>
      <c r="F152" s="268" t="s">
        <v>294</v>
      </c>
      <c r="G152" s="269"/>
      <c r="H152" s="269"/>
      <c r="I152" s="269"/>
      <c r="J152" s="169"/>
      <c r="K152" s="171">
        <v>802.5</v>
      </c>
      <c r="L152" s="169"/>
      <c r="M152" s="169"/>
      <c r="N152" s="169"/>
      <c r="O152" s="169"/>
      <c r="P152" s="169"/>
      <c r="Q152" s="169"/>
      <c r="R152" s="172"/>
      <c r="T152" s="173"/>
      <c r="U152" s="169"/>
      <c r="V152" s="169"/>
      <c r="W152" s="169"/>
      <c r="X152" s="169"/>
      <c r="Y152" s="169"/>
      <c r="Z152" s="169"/>
      <c r="AA152" s="174"/>
      <c r="AT152" s="175" t="s">
        <v>173</v>
      </c>
      <c r="AU152" s="175" t="s">
        <v>86</v>
      </c>
      <c r="AV152" s="12" t="s">
        <v>92</v>
      </c>
      <c r="AW152" s="12" t="s">
        <v>32</v>
      </c>
      <c r="AX152" s="12" t="s">
        <v>82</v>
      </c>
      <c r="AY152" s="175" t="s">
        <v>166</v>
      </c>
    </row>
    <row r="153" spans="2:65" s="1" customFormat="1" ht="38.25" customHeight="1">
      <c r="B153" s="139"/>
      <c r="C153" s="140" t="s">
        <v>98</v>
      </c>
      <c r="D153" s="140" t="s">
        <v>167</v>
      </c>
      <c r="E153" s="141" t="s">
        <v>1034</v>
      </c>
      <c r="F153" s="231" t="s">
        <v>1035</v>
      </c>
      <c r="G153" s="231"/>
      <c r="H153" s="231"/>
      <c r="I153" s="231"/>
      <c r="J153" s="142" t="s">
        <v>270</v>
      </c>
      <c r="K153" s="143">
        <v>718.5</v>
      </c>
      <c r="L153" s="232">
        <v>0</v>
      </c>
      <c r="M153" s="232"/>
      <c r="N153" s="232">
        <f>ROUND(L153*K153,2)</f>
        <v>0</v>
      </c>
      <c r="O153" s="232"/>
      <c r="P153" s="232"/>
      <c r="Q153" s="232"/>
      <c r="R153" s="144"/>
      <c r="T153" s="145" t="s">
        <v>5</v>
      </c>
      <c r="U153" s="43" t="s">
        <v>40</v>
      </c>
      <c r="V153" s="146">
        <v>2.8000000000000001E-2</v>
      </c>
      <c r="W153" s="146">
        <f>V153*K153</f>
        <v>20.118000000000002</v>
      </c>
      <c r="X153" s="146">
        <v>1.2E-4</v>
      </c>
      <c r="Y153" s="146">
        <f>X153*K153</f>
        <v>8.6220000000000005E-2</v>
      </c>
      <c r="Z153" s="146">
        <v>0.25600000000000001</v>
      </c>
      <c r="AA153" s="147">
        <f>Z153*K153</f>
        <v>183.93600000000001</v>
      </c>
      <c r="AR153" s="21" t="s">
        <v>92</v>
      </c>
      <c r="AT153" s="21" t="s">
        <v>167</v>
      </c>
      <c r="AU153" s="21" t="s">
        <v>86</v>
      </c>
      <c r="AY153" s="21" t="s">
        <v>166</v>
      </c>
      <c r="BE153" s="148">
        <f>IF(U153="základní",N153,0)</f>
        <v>0</v>
      </c>
      <c r="BF153" s="148">
        <f>IF(U153="snížená",N153,0)</f>
        <v>0</v>
      </c>
      <c r="BG153" s="148">
        <f>IF(U153="zákl. přenesená",N153,0)</f>
        <v>0</v>
      </c>
      <c r="BH153" s="148">
        <f>IF(U153="sníž. přenesená",N153,0)</f>
        <v>0</v>
      </c>
      <c r="BI153" s="148">
        <f>IF(U153="nulová",N153,0)</f>
        <v>0</v>
      </c>
      <c r="BJ153" s="21" t="s">
        <v>82</v>
      </c>
      <c r="BK153" s="148">
        <f>ROUND(L153*K153,2)</f>
        <v>0</v>
      </c>
      <c r="BL153" s="21" t="s">
        <v>92</v>
      </c>
      <c r="BM153" s="21" t="s">
        <v>1270</v>
      </c>
    </row>
    <row r="154" spans="2:65" s="11" customFormat="1" ht="16.5" customHeight="1">
      <c r="B154" s="157"/>
      <c r="C154" s="158"/>
      <c r="D154" s="158"/>
      <c r="E154" s="159" t="s">
        <v>5</v>
      </c>
      <c r="F154" s="264" t="s">
        <v>275</v>
      </c>
      <c r="G154" s="265"/>
      <c r="H154" s="265"/>
      <c r="I154" s="265"/>
      <c r="J154" s="158"/>
      <c r="K154" s="159" t="s">
        <v>5</v>
      </c>
      <c r="L154" s="158"/>
      <c r="M154" s="158"/>
      <c r="N154" s="158"/>
      <c r="O154" s="158"/>
      <c r="P154" s="158"/>
      <c r="Q154" s="158"/>
      <c r="R154" s="160"/>
      <c r="T154" s="161"/>
      <c r="U154" s="158"/>
      <c r="V154" s="158"/>
      <c r="W154" s="158"/>
      <c r="X154" s="158"/>
      <c r="Y154" s="158"/>
      <c r="Z154" s="158"/>
      <c r="AA154" s="162"/>
      <c r="AT154" s="163" t="s">
        <v>173</v>
      </c>
      <c r="AU154" s="163" t="s">
        <v>86</v>
      </c>
      <c r="AV154" s="11" t="s">
        <v>82</v>
      </c>
      <c r="AW154" s="11" t="s">
        <v>32</v>
      </c>
      <c r="AX154" s="11" t="s">
        <v>75</v>
      </c>
      <c r="AY154" s="163" t="s">
        <v>166</v>
      </c>
    </row>
    <row r="155" spans="2:65" s="11" customFormat="1" ht="16.5" customHeight="1">
      <c r="B155" s="157"/>
      <c r="C155" s="158"/>
      <c r="D155" s="158"/>
      <c r="E155" s="159" t="s">
        <v>5</v>
      </c>
      <c r="F155" s="229" t="s">
        <v>276</v>
      </c>
      <c r="G155" s="230"/>
      <c r="H155" s="230"/>
      <c r="I155" s="230"/>
      <c r="J155" s="158"/>
      <c r="K155" s="159" t="s">
        <v>5</v>
      </c>
      <c r="L155" s="158"/>
      <c r="M155" s="158"/>
      <c r="N155" s="158"/>
      <c r="O155" s="158"/>
      <c r="P155" s="158"/>
      <c r="Q155" s="158"/>
      <c r="R155" s="160"/>
      <c r="T155" s="161"/>
      <c r="U155" s="158"/>
      <c r="V155" s="158"/>
      <c r="W155" s="158"/>
      <c r="X155" s="158"/>
      <c r="Y155" s="158"/>
      <c r="Z155" s="158"/>
      <c r="AA155" s="162"/>
      <c r="AT155" s="163" t="s">
        <v>173</v>
      </c>
      <c r="AU155" s="163" t="s">
        <v>86</v>
      </c>
      <c r="AV155" s="11" t="s">
        <v>82</v>
      </c>
      <c r="AW155" s="11" t="s">
        <v>32</v>
      </c>
      <c r="AX155" s="11" t="s">
        <v>75</v>
      </c>
      <c r="AY155" s="163" t="s">
        <v>166</v>
      </c>
    </row>
    <row r="156" spans="2:65" s="11" customFormat="1" ht="16.5" customHeight="1">
      <c r="B156" s="157"/>
      <c r="C156" s="158"/>
      <c r="D156" s="158"/>
      <c r="E156" s="159" t="s">
        <v>5</v>
      </c>
      <c r="F156" s="229" t="s">
        <v>277</v>
      </c>
      <c r="G156" s="230"/>
      <c r="H156" s="230"/>
      <c r="I156" s="230"/>
      <c r="J156" s="158"/>
      <c r="K156" s="159" t="s">
        <v>5</v>
      </c>
      <c r="L156" s="158"/>
      <c r="M156" s="158"/>
      <c r="N156" s="158"/>
      <c r="O156" s="158"/>
      <c r="P156" s="158"/>
      <c r="Q156" s="158"/>
      <c r="R156" s="160"/>
      <c r="T156" s="161"/>
      <c r="U156" s="158"/>
      <c r="V156" s="158"/>
      <c r="W156" s="158"/>
      <c r="X156" s="158"/>
      <c r="Y156" s="158"/>
      <c r="Z156" s="158"/>
      <c r="AA156" s="162"/>
      <c r="AT156" s="163" t="s">
        <v>173</v>
      </c>
      <c r="AU156" s="163" t="s">
        <v>86</v>
      </c>
      <c r="AV156" s="11" t="s">
        <v>82</v>
      </c>
      <c r="AW156" s="11" t="s">
        <v>32</v>
      </c>
      <c r="AX156" s="11" t="s">
        <v>75</v>
      </c>
      <c r="AY156" s="163" t="s">
        <v>166</v>
      </c>
    </row>
    <row r="157" spans="2:65" s="10" customFormat="1" ht="16.5" customHeight="1">
      <c r="B157" s="149"/>
      <c r="C157" s="150"/>
      <c r="D157" s="150"/>
      <c r="E157" s="151" t="s">
        <v>5</v>
      </c>
      <c r="F157" s="262" t="s">
        <v>1269</v>
      </c>
      <c r="G157" s="263"/>
      <c r="H157" s="263"/>
      <c r="I157" s="263"/>
      <c r="J157" s="150"/>
      <c r="K157" s="152">
        <v>718.5</v>
      </c>
      <c r="L157" s="150"/>
      <c r="M157" s="150"/>
      <c r="N157" s="150"/>
      <c r="O157" s="150"/>
      <c r="P157" s="150"/>
      <c r="Q157" s="150"/>
      <c r="R157" s="153"/>
      <c r="T157" s="154"/>
      <c r="U157" s="150"/>
      <c r="V157" s="150"/>
      <c r="W157" s="150"/>
      <c r="X157" s="150"/>
      <c r="Y157" s="150"/>
      <c r="Z157" s="150"/>
      <c r="AA157" s="155"/>
      <c r="AT157" s="156" t="s">
        <v>173</v>
      </c>
      <c r="AU157" s="156" t="s">
        <v>86</v>
      </c>
      <c r="AV157" s="10" t="s">
        <v>86</v>
      </c>
      <c r="AW157" s="10" t="s">
        <v>32</v>
      </c>
      <c r="AX157" s="10" t="s">
        <v>82</v>
      </c>
      <c r="AY157" s="156" t="s">
        <v>166</v>
      </c>
    </row>
    <row r="158" spans="2:65" s="1" customFormat="1" ht="16.5" customHeight="1">
      <c r="B158" s="139"/>
      <c r="C158" s="140" t="s">
        <v>101</v>
      </c>
      <c r="D158" s="140" t="s">
        <v>167</v>
      </c>
      <c r="E158" s="141" t="s">
        <v>307</v>
      </c>
      <c r="F158" s="231" t="s">
        <v>308</v>
      </c>
      <c r="G158" s="231"/>
      <c r="H158" s="231"/>
      <c r="I158" s="231"/>
      <c r="J158" s="142" t="s">
        <v>309</v>
      </c>
      <c r="K158" s="143">
        <v>232.5</v>
      </c>
      <c r="L158" s="232">
        <v>0</v>
      </c>
      <c r="M158" s="232"/>
      <c r="N158" s="232">
        <f>ROUND(L158*K158,2)</f>
        <v>0</v>
      </c>
      <c r="O158" s="232"/>
      <c r="P158" s="232"/>
      <c r="Q158" s="232"/>
      <c r="R158" s="144"/>
      <c r="T158" s="145" t="s">
        <v>5</v>
      </c>
      <c r="U158" s="43" t="s">
        <v>40</v>
      </c>
      <c r="V158" s="146">
        <v>0.27200000000000002</v>
      </c>
      <c r="W158" s="146">
        <f>V158*K158</f>
        <v>63.24</v>
      </c>
      <c r="X158" s="146">
        <v>0</v>
      </c>
      <c r="Y158" s="146">
        <f>X158*K158</f>
        <v>0</v>
      </c>
      <c r="Z158" s="146">
        <v>0.28999999999999998</v>
      </c>
      <c r="AA158" s="147">
        <f>Z158*K158</f>
        <v>67.424999999999997</v>
      </c>
      <c r="AR158" s="21" t="s">
        <v>92</v>
      </c>
      <c r="AT158" s="21" t="s">
        <v>167</v>
      </c>
      <c r="AU158" s="21" t="s">
        <v>86</v>
      </c>
      <c r="AY158" s="21" t="s">
        <v>166</v>
      </c>
      <c r="BE158" s="148">
        <f>IF(U158="základní",N158,0)</f>
        <v>0</v>
      </c>
      <c r="BF158" s="148">
        <f>IF(U158="snížená",N158,0)</f>
        <v>0</v>
      </c>
      <c r="BG158" s="148">
        <f>IF(U158="zákl. přenesená",N158,0)</f>
        <v>0</v>
      </c>
      <c r="BH158" s="148">
        <f>IF(U158="sníž. přenesená",N158,0)</f>
        <v>0</v>
      </c>
      <c r="BI158" s="148">
        <f>IF(U158="nulová",N158,0)</f>
        <v>0</v>
      </c>
      <c r="BJ158" s="21" t="s">
        <v>82</v>
      </c>
      <c r="BK158" s="148">
        <f>ROUND(L158*K158,2)</f>
        <v>0</v>
      </c>
      <c r="BL158" s="21" t="s">
        <v>92</v>
      </c>
      <c r="BM158" s="21" t="s">
        <v>310</v>
      </c>
    </row>
    <row r="159" spans="2:65" s="11" customFormat="1" ht="16.5" customHeight="1">
      <c r="B159" s="157"/>
      <c r="C159" s="158"/>
      <c r="D159" s="158"/>
      <c r="E159" s="159" t="s">
        <v>5</v>
      </c>
      <c r="F159" s="264" t="s">
        <v>275</v>
      </c>
      <c r="G159" s="265"/>
      <c r="H159" s="265"/>
      <c r="I159" s="265"/>
      <c r="J159" s="158"/>
      <c r="K159" s="159" t="s">
        <v>5</v>
      </c>
      <c r="L159" s="158"/>
      <c r="M159" s="158"/>
      <c r="N159" s="158"/>
      <c r="O159" s="158"/>
      <c r="P159" s="158"/>
      <c r="Q159" s="158"/>
      <c r="R159" s="160"/>
      <c r="T159" s="161"/>
      <c r="U159" s="158"/>
      <c r="V159" s="158"/>
      <c r="W159" s="158"/>
      <c r="X159" s="158"/>
      <c r="Y159" s="158"/>
      <c r="Z159" s="158"/>
      <c r="AA159" s="162"/>
      <c r="AT159" s="163" t="s">
        <v>173</v>
      </c>
      <c r="AU159" s="163" t="s">
        <v>86</v>
      </c>
      <c r="AV159" s="11" t="s">
        <v>82</v>
      </c>
      <c r="AW159" s="11" t="s">
        <v>32</v>
      </c>
      <c r="AX159" s="11" t="s">
        <v>75</v>
      </c>
      <c r="AY159" s="163" t="s">
        <v>166</v>
      </c>
    </row>
    <row r="160" spans="2:65" s="11" customFormat="1" ht="16.5" customHeight="1">
      <c r="B160" s="157"/>
      <c r="C160" s="158"/>
      <c r="D160" s="158"/>
      <c r="E160" s="159" t="s">
        <v>5</v>
      </c>
      <c r="F160" s="229" t="s">
        <v>276</v>
      </c>
      <c r="G160" s="230"/>
      <c r="H160" s="230"/>
      <c r="I160" s="230"/>
      <c r="J160" s="158"/>
      <c r="K160" s="159" t="s">
        <v>5</v>
      </c>
      <c r="L160" s="158"/>
      <c r="M160" s="158"/>
      <c r="N160" s="158"/>
      <c r="O160" s="158"/>
      <c r="P160" s="158"/>
      <c r="Q160" s="158"/>
      <c r="R160" s="160"/>
      <c r="T160" s="161"/>
      <c r="U160" s="158"/>
      <c r="V160" s="158"/>
      <c r="W160" s="158"/>
      <c r="X160" s="158"/>
      <c r="Y160" s="158"/>
      <c r="Z160" s="158"/>
      <c r="AA160" s="162"/>
      <c r="AT160" s="163" t="s">
        <v>173</v>
      </c>
      <c r="AU160" s="163" t="s">
        <v>86</v>
      </c>
      <c r="AV160" s="11" t="s">
        <v>82</v>
      </c>
      <c r="AW160" s="11" t="s">
        <v>32</v>
      </c>
      <c r="AX160" s="11" t="s">
        <v>75</v>
      </c>
      <c r="AY160" s="163" t="s">
        <v>166</v>
      </c>
    </row>
    <row r="161" spans="2:65" s="11" customFormat="1" ht="16.5" customHeight="1">
      <c r="B161" s="157"/>
      <c r="C161" s="158"/>
      <c r="D161" s="158"/>
      <c r="E161" s="159" t="s">
        <v>5</v>
      </c>
      <c r="F161" s="229" t="s">
        <v>277</v>
      </c>
      <c r="G161" s="230"/>
      <c r="H161" s="230"/>
      <c r="I161" s="230"/>
      <c r="J161" s="158"/>
      <c r="K161" s="159" t="s">
        <v>5</v>
      </c>
      <c r="L161" s="158"/>
      <c r="M161" s="158"/>
      <c r="N161" s="158"/>
      <c r="O161" s="158"/>
      <c r="P161" s="158"/>
      <c r="Q161" s="158"/>
      <c r="R161" s="160"/>
      <c r="T161" s="161"/>
      <c r="U161" s="158"/>
      <c r="V161" s="158"/>
      <c r="W161" s="158"/>
      <c r="X161" s="158"/>
      <c r="Y161" s="158"/>
      <c r="Z161" s="158"/>
      <c r="AA161" s="162"/>
      <c r="AT161" s="163" t="s">
        <v>173</v>
      </c>
      <c r="AU161" s="163" t="s">
        <v>86</v>
      </c>
      <c r="AV161" s="11" t="s">
        <v>82</v>
      </c>
      <c r="AW161" s="11" t="s">
        <v>32</v>
      </c>
      <c r="AX161" s="11" t="s">
        <v>75</v>
      </c>
      <c r="AY161" s="163" t="s">
        <v>166</v>
      </c>
    </row>
    <row r="162" spans="2:65" s="10" customFormat="1" ht="16.5" customHeight="1">
      <c r="B162" s="149"/>
      <c r="C162" s="150"/>
      <c r="D162" s="150"/>
      <c r="E162" s="151" t="s">
        <v>5</v>
      </c>
      <c r="F162" s="262" t="s">
        <v>1271</v>
      </c>
      <c r="G162" s="263"/>
      <c r="H162" s="263"/>
      <c r="I162" s="263"/>
      <c r="J162" s="150"/>
      <c r="K162" s="152">
        <v>232.5</v>
      </c>
      <c r="L162" s="150"/>
      <c r="M162" s="150"/>
      <c r="N162" s="150"/>
      <c r="O162" s="150"/>
      <c r="P162" s="150"/>
      <c r="Q162" s="150"/>
      <c r="R162" s="153"/>
      <c r="T162" s="154"/>
      <c r="U162" s="150"/>
      <c r="V162" s="150"/>
      <c r="W162" s="150"/>
      <c r="X162" s="150"/>
      <c r="Y162" s="150"/>
      <c r="Z162" s="150"/>
      <c r="AA162" s="155"/>
      <c r="AT162" s="156" t="s">
        <v>173</v>
      </c>
      <c r="AU162" s="156" t="s">
        <v>86</v>
      </c>
      <c r="AV162" s="10" t="s">
        <v>86</v>
      </c>
      <c r="AW162" s="10" t="s">
        <v>32</v>
      </c>
      <c r="AX162" s="10" t="s">
        <v>82</v>
      </c>
      <c r="AY162" s="156" t="s">
        <v>166</v>
      </c>
    </row>
    <row r="163" spans="2:65" s="1" customFormat="1" ht="16.5" customHeight="1">
      <c r="B163" s="139"/>
      <c r="C163" s="140" t="s">
        <v>104</v>
      </c>
      <c r="D163" s="140" t="s">
        <v>167</v>
      </c>
      <c r="E163" s="141" t="s">
        <v>312</v>
      </c>
      <c r="F163" s="231" t="s">
        <v>313</v>
      </c>
      <c r="G163" s="231"/>
      <c r="H163" s="231"/>
      <c r="I163" s="231"/>
      <c r="J163" s="142" t="s">
        <v>309</v>
      </c>
      <c r="K163" s="143">
        <v>487.5</v>
      </c>
      <c r="L163" s="232">
        <v>0</v>
      </c>
      <c r="M163" s="232"/>
      <c r="N163" s="232">
        <f>ROUND(L163*K163,2)</f>
        <v>0</v>
      </c>
      <c r="O163" s="232"/>
      <c r="P163" s="232"/>
      <c r="Q163" s="232"/>
      <c r="R163" s="144"/>
      <c r="T163" s="145" t="s">
        <v>5</v>
      </c>
      <c r="U163" s="43" t="s">
        <v>40</v>
      </c>
      <c r="V163" s="146">
        <v>0.14699999999999999</v>
      </c>
      <c r="W163" s="146">
        <f>V163*K163</f>
        <v>71.662499999999994</v>
      </c>
      <c r="X163" s="146">
        <v>0</v>
      </c>
      <c r="Y163" s="146">
        <f>X163*K163</f>
        <v>0</v>
      </c>
      <c r="Z163" s="146">
        <v>0.115</v>
      </c>
      <c r="AA163" s="147">
        <f>Z163*K163</f>
        <v>56.0625</v>
      </c>
      <c r="AR163" s="21" t="s">
        <v>92</v>
      </c>
      <c r="AT163" s="21" t="s">
        <v>167</v>
      </c>
      <c r="AU163" s="21" t="s">
        <v>86</v>
      </c>
      <c r="AY163" s="21" t="s">
        <v>166</v>
      </c>
      <c r="BE163" s="148">
        <f>IF(U163="základní",N163,0)</f>
        <v>0</v>
      </c>
      <c r="BF163" s="148">
        <f>IF(U163="snížená",N163,0)</f>
        <v>0</v>
      </c>
      <c r="BG163" s="148">
        <f>IF(U163="zákl. přenesená",N163,0)</f>
        <v>0</v>
      </c>
      <c r="BH163" s="148">
        <f>IF(U163="sníž. přenesená",N163,0)</f>
        <v>0</v>
      </c>
      <c r="BI163" s="148">
        <f>IF(U163="nulová",N163,0)</f>
        <v>0</v>
      </c>
      <c r="BJ163" s="21" t="s">
        <v>82</v>
      </c>
      <c r="BK163" s="148">
        <f>ROUND(L163*K163,2)</f>
        <v>0</v>
      </c>
      <c r="BL163" s="21" t="s">
        <v>92</v>
      </c>
      <c r="BM163" s="21" t="s">
        <v>314</v>
      </c>
    </row>
    <row r="164" spans="2:65" s="11" customFormat="1" ht="16.5" customHeight="1">
      <c r="B164" s="157"/>
      <c r="C164" s="158"/>
      <c r="D164" s="158"/>
      <c r="E164" s="159" t="s">
        <v>5</v>
      </c>
      <c r="F164" s="264" t="s">
        <v>275</v>
      </c>
      <c r="G164" s="265"/>
      <c r="H164" s="265"/>
      <c r="I164" s="265"/>
      <c r="J164" s="158"/>
      <c r="K164" s="159" t="s">
        <v>5</v>
      </c>
      <c r="L164" s="158"/>
      <c r="M164" s="158"/>
      <c r="N164" s="158"/>
      <c r="O164" s="158"/>
      <c r="P164" s="158"/>
      <c r="Q164" s="158"/>
      <c r="R164" s="160"/>
      <c r="T164" s="161"/>
      <c r="U164" s="158"/>
      <c r="V164" s="158"/>
      <c r="W164" s="158"/>
      <c r="X164" s="158"/>
      <c r="Y164" s="158"/>
      <c r="Z164" s="158"/>
      <c r="AA164" s="162"/>
      <c r="AT164" s="163" t="s">
        <v>173</v>
      </c>
      <c r="AU164" s="163" t="s">
        <v>86</v>
      </c>
      <c r="AV164" s="11" t="s">
        <v>82</v>
      </c>
      <c r="AW164" s="11" t="s">
        <v>32</v>
      </c>
      <c r="AX164" s="11" t="s">
        <v>75</v>
      </c>
      <c r="AY164" s="163" t="s">
        <v>166</v>
      </c>
    </row>
    <row r="165" spans="2:65" s="11" customFormat="1" ht="16.5" customHeight="1">
      <c r="B165" s="157"/>
      <c r="C165" s="158"/>
      <c r="D165" s="158"/>
      <c r="E165" s="159" t="s">
        <v>5</v>
      </c>
      <c r="F165" s="229" t="s">
        <v>276</v>
      </c>
      <c r="G165" s="230"/>
      <c r="H165" s="230"/>
      <c r="I165" s="230"/>
      <c r="J165" s="158"/>
      <c r="K165" s="159" t="s">
        <v>5</v>
      </c>
      <c r="L165" s="158"/>
      <c r="M165" s="158"/>
      <c r="N165" s="158"/>
      <c r="O165" s="158"/>
      <c r="P165" s="158"/>
      <c r="Q165" s="158"/>
      <c r="R165" s="160"/>
      <c r="T165" s="161"/>
      <c r="U165" s="158"/>
      <c r="V165" s="158"/>
      <c r="W165" s="158"/>
      <c r="X165" s="158"/>
      <c r="Y165" s="158"/>
      <c r="Z165" s="158"/>
      <c r="AA165" s="162"/>
      <c r="AT165" s="163" t="s">
        <v>173</v>
      </c>
      <c r="AU165" s="163" t="s">
        <v>86</v>
      </c>
      <c r="AV165" s="11" t="s">
        <v>82</v>
      </c>
      <c r="AW165" s="11" t="s">
        <v>32</v>
      </c>
      <c r="AX165" s="11" t="s">
        <v>75</v>
      </c>
      <c r="AY165" s="163" t="s">
        <v>166</v>
      </c>
    </row>
    <row r="166" spans="2:65" s="11" customFormat="1" ht="16.5" customHeight="1">
      <c r="B166" s="157"/>
      <c r="C166" s="158"/>
      <c r="D166" s="158"/>
      <c r="E166" s="159" t="s">
        <v>5</v>
      </c>
      <c r="F166" s="229" t="s">
        <v>277</v>
      </c>
      <c r="G166" s="230"/>
      <c r="H166" s="230"/>
      <c r="I166" s="230"/>
      <c r="J166" s="158"/>
      <c r="K166" s="159" t="s">
        <v>5</v>
      </c>
      <c r="L166" s="158"/>
      <c r="M166" s="158"/>
      <c r="N166" s="158"/>
      <c r="O166" s="158"/>
      <c r="P166" s="158"/>
      <c r="Q166" s="158"/>
      <c r="R166" s="160"/>
      <c r="T166" s="161"/>
      <c r="U166" s="158"/>
      <c r="V166" s="158"/>
      <c r="W166" s="158"/>
      <c r="X166" s="158"/>
      <c r="Y166" s="158"/>
      <c r="Z166" s="158"/>
      <c r="AA166" s="162"/>
      <c r="AT166" s="163" t="s">
        <v>173</v>
      </c>
      <c r="AU166" s="163" t="s">
        <v>86</v>
      </c>
      <c r="AV166" s="11" t="s">
        <v>82</v>
      </c>
      <c r="AW166" s="11" t="s">
        <v>32</v>
      </c>
      <c r="AX166" s="11" t="s">
        <v>75</v>
      </c>
      <c r="AY166" s="163" t="s">
        <v>166</v>
      </c>
    </row>
    <row r="167" spans="2:65" s="10" customFormat="1" ht="16.5" customHeight="1">
      <c r="B167" s="149"/>
      <c r="C167" s="150"/>
      <c r="D167" s="150"/>
      <c r="E167" s="151" t="s">
        <v>5</v>
      </c>
      <c r="F167" s="262" t="s">
        <v>1272</v>
      </c>
      <c r="G167" s="263"/>
      <c r="H167" s="263"/>
      <c r="I167" s="263"/>
      <c r="J167" s="150"/>
      <c r="K167" s="152">
        <v>487.5</v>
      </c>
      <c r="L167" s="150"/>
      <c r="M167" s="150"/>
      <c r="N167" s="150"/>
      <c r="O167" s="150"/>
      <c r="P167" s="150"/>
      <c r="Q167" s="150"/>
      <c r="R167" s="153"/>
      <c r="T167" s="154"/>
      <c r="U167" s="150"/>
      <c r="V167" s="150"/>
      <c r="W167" s="150"/>
      <c r="X167" s="150"/>
      <c r="Y167" s="150"/>
      <c r="Z167" s="150"/>
      <c r="AA167" s="155"/>
      <c r="AT167" s="156" t="s">
        <v>173</v>
      </c>
      <c r="AU167" s="156" t="s">
        <v>86</v>
      </c>
      <c r="AV167" s="10" t="s">
        <v>86</v>
      </c>
      <c r="AW167" s="10" t="s">
        <v>32</v>
      </c>
      <c r="AX167" s="10" t="s">
        <v>82</v>
      </c>
      <c r="AY167" s="156" t="s">
        <v>166</v>
      </c>
    </row>
    <row r="168" spans="2:65" s="1" customFormat="1" ht="16.5" customHeight="1">
      <c r="B168" s="139"/>
      <c r="C168" s="140" t="s">
        <v>107</v>
      </c>
      <c r="D168" s="140" t="s">
        <v>167</v>
      </c>
      <c r="E168" s="141" t="s">
        <v>316</v>
      </c>
      <c r="F168" s="231" t="s">
        <v>317</v>
      </c>
      <c r="G168" s="231"/>
      <c r="H168" s="231"/>
      <c r="I168" s="231"/>
      <c r="J168" s="142" t="s">
        <v>309</v>
      </c>
      <c r="K168" s="143">
        <v>230</v>
      </c>
      <c r="L168" s="232">
        <v>0</v>
      </c>
      <c r="M168" s="232"/>
      <c r="N168" s="232">
        <f>ROUND(L168*K168,2)</f>
        <v>0</v>
      </c>
      <c r="O168" s="232"/>
      <c r="P168" s="232"/>
      <c r="Q168" s="232"/>
      <c r="R168" s="144"/>
      <c r="T168" s="145" t="s">
        <v>5</v>
      </c>
      <c r="U168" s="43" t="s">
        <v>40</v>
      </c>
      <c r="V168" s="146">
        <v>0.70299999999999996</v>
      </c>
      <c r="W168" s="146">
        <f>V168*K168</f>
        <v>161.69</v>
      </c>
      <c r="X168" s="146">
        <v>8.6800000000000002E-3</v>
      </c>
      <c r="Y168" s="146">
        <f>X168*K168</f>
        <v>1.9964</v>
      </c>
      <c r="Z168" s="146">
        <v>0</v>
      </c>
      <c r="AA168" s="147">
        <f>Z168*K168</f>
        <v>0</v>
      </c>
      <c r="AR168" s="21" t="s">
        <v>92</v>
      </c>
      <c r="AT168" s="21" t="s">
        <v>167</v>
      </c>
      <c r="AU168" s="21" t="s">
        <v>86</v>
      </c>
      <c r="AY168" s="21" t="s">
        <v>166</v>
      </c>
      <c r="BE168" s="148">
        <f>IF(U168="základní",N168,0)</f>
        <v>0</v>
      </c>
      <c r="BF168" s="148">
        <f>IF(U168="snížená",N168,0)</f>
        <v>0</v>
      </c>
      <c r="BG168" s="148">
        <f>IF(U168="zákl. přenesená",N168,0)</f>
        <v>0</v>
      </c>
      <c r="BH168" s="148">
        <f>IF(U168="sníž. přenesená",N168,0)</f>
        <v>0</v>
      </c>
      <c r="BI168" s="148">
        <f>IF(U168="nulová",N168,0)</f>
        <v>0</v>
      </c>
      <c r="BJ168" s="21" t="s">
        <v>82</v>
      </c>
      <c r="BK168" s="148">
        <f>ROUND(L168*K168,2)</f>
        <v>0</v>
      </c>
      <c r="BL168" s="21" t="s">
        <v>92</v>
      </c>
      <c r="BM168" s="21" t="s">
        <v>318</v>
      </c>
    </row>
    <row r="169" spans="2:65" s="11" customFormat="1" ht="16.5" customHeight="1">
      <c r="B169" s="157"/>
      <c r="C169" s="158"/>
      <c r="D169" s="158"/>
      <c r="E169" s="159" t="s">
        <v>5</v>
      </c>
      <c r="F169" s="264" t="s">
        <v>275</v>
      </c>
      <c r="G169" s="265"/>
      <c r="H169" s="265"/>
      <c r="I169" s="265"/>
      <c r="J169" s="158"/>
      <c r="K169" s="159" t="s">
        <v>5</v>
      </c>
      <c r="L169" s="158"/>
      <c r="M169" s="158"/>
      <c r="N169" s="158"/>
      <c r="O169" s="158"/>
      <c r="P169" s="158"/>
      <c r="Q169" s="158"/>
      <c r="R169" s="160"/>
      <c r="T169" s="161"/>
      <c r="U169" s="158"/>
      <c r="V169" s="158"/>
      <c r="W169" s="158"/>
      <c r="X169" s="158"/>
      <c r="Y169" s="158"/>
      <c r="Z169" s="158"/>
      <c r="AA169" s="162"/>
      <c r="AT169" s="163" t="s">
        <v>173</v>
      </c>
      <c r="AU169" s="163" t="s">
        <v>86</v>
      </c>
      <c r="AV169" s="11" t="s">
        <v>82</v>
      </c>
      <c r="AW169" s="11" t="s">
        <v>32</v>
      </c>
      <c r="AX169" s="11" t="s">
        <v>75</v>
      </c>
      <c r="AY169" s="163" t="s">
        <v>166</v>
      </c>
    </row>
    <row r="170" spans="2:65" s="11" customFormat="1" ht="16.5" customHeight="1">
      <c r="B170" s="157"/>
      <c r="C170" s="158"/>
      <c r="D170" s="158"/>
      <c r="E170" s="159" t="s">
        <v>5</v>
      </c>
      <c r="F170" s="229" t="s">
        <v>276</v>
      </c>
      <c r="G170" s="230"/>
      <c r="H170" s="230"/>
      <c r="I170" s="230"/>
      <c r="J170" s="158"/>
      <c r="K170" s="159" t="s">
        <v>5</v>
      </c>
      <c r="L170" s="158"/>
      <c r="M170" s="158"/>
      <c r="N170" s="158"/>
      <c r="O170" s="158"/>
      <c r="P170" s="158"/>
      <c r="Q170" s="158"/>
      <c r="R170" s="160"/>
      <c r="T170" s="161"/>
      <c r="U170" s="158"/>
      <c r="V170" s="158"/>
      <c r="W170" s="158"/>
      <c r="X170" s="158"/>
      <c r="Y170" s="158"/>
      <c r="Z170" s="158"/>
      <c r="AA170" s="162"/>
      <c r="AT170" s="163" t="s">
        <v>173</v>
      </c>
      <c r="AU170" s="163" t="s">
        <v>86</v>
      </c>
      <c r="AV170" s="11" t="s">
        <v>82</v>
      </c>
      <c r="AW170" s="11" t="s">
        <v>32</v>
      </c>
      <c r="AX170" s="11" t="s">
        <v>75</v>
      </c>
      <c r="AY170" s="163" t="s">
        <v>166</v>
      </c>
    </row>
    <row r="171" spans="2:65" s="11" customFormat="1" ht="16.5" customHeight="1">
      <c r="B171" s="157"/>
      <c r="C171" s="158"/>
      <c r="D171" s="158"/>
      <c r="E171" s="159" t="s">
        <v>5</v>
      </c>
      <c r="F171" s="229" t="s">
        <v>277</v>
      </c>
      <c r="G171" s="230"/>
      <c r="H171" s="230"/>
      <c r="I171" s="230"/>
      <c r="J171" s="158"/>
      <c r="K171" s="159" t="s">
        <v>5</v>
      </c>
      <c r="L171" s="158"/>
      <c r="M171" s="158"/>
      <c r="N171" s="158"/>
      <c r="O171" s="158"/>
      <c r="P171" s="158"/>
      <c r="Q171" s="158"/>
      <c r="R171" s="160"/>
      <c r="T171" s="161"/>
      <c r="U171" s="158"/>
      <c r="V171" s="158"/>
      <c r="W171" s="158"/>
      <c r="X171" s="158"/>
      <c r="Y171" s="158"/>
      <c r="Z171" s="158"/>
      <c r="AA171" s="162"/>
      <c r="AT171" s="163" t="s">
        <v>173</v>
      </c>
      <c r="AU171" s="163" t="s">
        <v>86</v>
      </c>
      <c r="AV171" s="11" t="s">
        <v>82</v>
      </c>
      <c r="AW171" s="11" t="s">
        <v>32</v>
      </c>
      <c r="AX171" s="11" t="s">
        <v>75</v>
      </c>
      <c r="AY171" s="163" t="s">
        <v>166</v>
      </c>
    </row>
    <row r="172" spans="2:65" s="10" customFormat="1" ht="16.5" customHeight="1">
      <c r="B172" s="149"/>
      <c r="C172" s="150"/>
      <c r="D172" s="150"/>
      <c r="E172" s="151" t="s">
        <v>5</v>
      </c>
      <c r="F172" s="262" t="s">
        <v>705</v>
      </c>
      <c r="G172" s="263"/>
      <c r="H172" s="263"/>
      <c r="I172" s="263"/>
      <c r="J172" s="150"/>
      <c r="K172" s="152">
        <v>230</v>
      </c>
      <c r="L172" s="150"/>
      <c r="M172" s="150"/>
      <c r="N172" s="150"/>
      <c r="O172" s="150"/>
      <c r="P172" s="150"/>
      <c r="Q172" s="150"/>
      <c r="R172" s="153"/>
      <c r="T172" s="154"/>
      <c r="U172" s="150"/>
      <c r="V172" s="150"/>
      <c r="W172" s="150"/>
      <c r="X172" s="150"/>
      <c r="Y172" s="150"/>
      <c r="Z172" s="150"/>
      <c r="AA172" s="155"/>
      <c r="AT172" s="156" t="s">
        <v>173</v>
      </c>
      <c r="AU172" s="156" t="s">
        <v>86</v>
      </c>
      <c r="AV172" s="10" t="s">
        <v>86</v>
      </c>
      <c r="AW172" s="10" t="s">
        <v>32</v>
      </c>
      <c r="AX172" s="10" t="s">
        <v>82</v>
      </c>
      <c r="AY172" s="156" t="s">
        <v>166</v>
      </c>
    </row>
    <row r="173" spans="2:65" s="1" customFormat="1" ht="38.25" customHeight="1">
      <c r="B173" s="139"/>
      <c r="C173" s="140" t="s">
        <v>110</v>
      </c>
      <c r="D173" s="140" t="s">
        <v>167</v>
      </c>
      <c r="E173" s="141" t="s">
        <v>1273</v>
      </c>
      <c r="F173" s="231" t="s">
        <v>1274</v>
      </c>
      <c r="G173" s="231"/>
      <c r="H173" s="231"/>
      <c r="I173" s="231"/>
      <c r="J173" s="142" t="s">
        <v>322</v>
      </c>
      <c r="K173" s="143">
        <v>92.878</v>
      </c>
      <c r="L173" s="232">
        <v>0</v>
      </c>
      <c r="M173" s="232"/>
      <c r="N173" s="232">
        <f>ROUND(L173*K173,2)</f>
        <v>0</v>
      </c>
      <c r="O173" s="232"/>
      <c r="P173" s="232"/>
      <c r="Q173" s="232"/>
      <c r="R173" s="144"/>
      <c r="T173" s="145" t="s">
        <v>5</v>
      </c>
      <c r="U173" s="43" t="s">
        <v>40</v>
      </c>
      <c r="V173" s="146">
        <v>0.43099999999999999</v>
      </c>
      <c r="W173" s="146">
        <f>V173*K173</f>
        <v>40.030417999999997</v>
      </c>
      <c r="X173" s="146">
        <v>0</v>
      </c>
      <c r="Y173" s="146">
        <f>X173*K173</f>
        <v>0</v>
      </c>
      <c r="Z173" s="146">
        <v>0</v>
      </c>
      <c r="AA173" s="147">
        <f>Z173*K173</f>
        <v>0</v>
      </c>
      <c r="AR173" s="21" t="s">
        <v>92</v>
      </c>
      <c r="AT173" s="21" t="s">
        <v>167</v>
      </c>
      <c r="AU173" s="21" t="s">
        <v>86</v>
      </c>
      <c r="AY173" s="21" t="s">
        <v>166</v>
      </c>
      <c r="BE173" s="148">
        <f>IF(U173="základní",N173,0)</f>
        <v>0</v>
      </c>
      <c r="BF173" s="148">
        <f>IF(U173="snížená",N173,0)</f>
        <v>0</v>
      </c>
      <c r="BG173" s="148">
        <f>IF(U173="zákl. přenesená",N173,0)</f>
        <v>0</v>
      </c>
      <c r="BH173" s="148">
        <f>IF(U173="sníž. přenesená",N173,0)</f>
        <v>0</v>
      </c>
      <c r="BI173" s="148">
        <f>IF(U173="nulová",N173,0)</f>
        <v>0</v>
      </c>
      <c r="BJ173" s="21" t="s">
        <v>82</v>
      </c>
      <c r="BK173" s="148">
        <f>ROUND(L173*K173,2)</f>
        <v>0</v>
      </c>
      <c r="BL173" s="21" t="s">
        <v>92</v>
      </c>
      <c r="BM173" s="21" t="s">
        <v>1275</v>
      </c>
    </row>
    <row r="174" spans="2:65" s="11" customFormat="1" ht="16.5" customHeight="1">
      <c r="B174" s="157"/>
      <c r="C174" s="158"/>
      <c r="D174" s="158"/>
      <c r="E174" s="159" t="s">
        <v>5</v>
      </c>
      <c r="F174" s="264" t="s">
        <v>275</v>
      </c>
      <c r="G174" s="265"/>
      <c r="H174" s="265"/>
      <c r="I174" s="265"/>
      <c r="J174" s="158"/>
      <c r="K174" s="159" t="s">
        <v>5</v>
      </c>
      <c r="L174" s="158"/>
      <c r="M174" s="158"/>
      <c r="N174" s="158"/>
      <c r="O174" s="158"/>
      <c r="P174" s="158"/>
      <c r="Q174" s="158"/>
      <c r="R174" s="160"/>
      <c r="T174" s="161"/>
      <c r="U174" s="158"/>
      <c r="V174" s="158"/>
      <c r="W174" s="158"/>
      <c r="X174" s="158"/>
      <c r="Y174" s="158"/>
      <c r="Z174" s="158"/>
      <c r="AA174" s="162"/>
      <c r="AT174" s="163" t="s">
        <v>173</v>
      </c>
      <c r="AU174" s="163" t="s">
        <v>86</v>
      </c>
      <c r="AV174" s="11" t="s">
        <v>82</v>
      </c>
      <c r="AW174" s="11" t="s">
        <v>32</v>
      </c>
      <c r="AX174" s="11" t="s">
        <v>75</v>
      </c>
      <c r="AY174" s="163" t="s">
        <v>166</v>
      </c>
    </row>
    <row r="175" spans="2:65" s="11" customFormat="1" ht="16.5" customHeight="1">
      <c r="B175" s="157"/>
      <c r="C175" s="158"/>
      <c r="D175" s="158"/>
      <c r="E175" s="159" t="s">
        <v>5</v>
      </c>
      <c r="F175" s="229" t="s">
        <v>276</v>
      </c>
      <c r="G175" s="230"/>
      <c r="H175" s="230"/>
      <c r="I175" s="230"/>
      <c r="J175" s="158"/>
      <c r="K175" s="159" t="s">
        <v>5</v>
      </c>
      <c r="L175" s="158"/>
      <c r="M175" s="158"/>
      <c r="N175" s="158"/>
      <c r="O175" s="158"/>
      <c r="P175" s="158"/>
      <c r="Q175" s="158"/>
      <c r="R175" s="160"/>
      <c r="T175" s="161"/>
      <c r="U175" s="158"/>
      <c r="V175" s="158"/>
      <c r="W175" s="158"/>
      <c r="X175" s="158"/>
      <c r="Y175" s="158"/>
      <c r="Z175" s="158"/>
      <c r="AA175" s="162"/>
      <c r="AT175" s="163" t="s">
        <v>173</v>
      </c>
      <c r="AU175" s="163" t="s">
        <v>86</v>
      </c>
      <c r="AV175" s="11" t="s">
        <v>82</v>
      </c>
      <c r="AW175" s="11" t="s">
        <v>32</v>
      </c>
      <c r="AX175" s="11" t="s">
        <v>75</v>
      </c>
      <c r="AY175" s="163" t="s">
        <v>166</v>
      </c>
    </row>
    <row r="176" spans="2:65" s="11" customFormat="1" ht="16.5" customHeight="1">
      <c r="B176" s="157"/>
      <c r="C176" s="158"/>
      <c r="D176" s="158"/>
      <c r="E176" s="159" t="s">
        <v>5</v>
      </c>
      <c r="F176" s="229" t="s">
        <v>277</v>
      </c>
      <c r="G176" s="230"/>
      <c r="H176" s="230"/>
      <c r="I176" s="230"/>
      <c r="J176" s="158"/>
      <c r="K176" s="159" t="s">
        <v>5</v>
      </c>
      <c r="L176" s="158"/>
      <c r="M176" s="158"/>
      <c r="N176" s="158"/>
      <c r="O176" s="158"/>
      <c r="P176" s="158"/>
      <c r="Q176" s="158"/>
      <c r="R176" s="160"/>
      <c r="T176" s="161"/>
      <c r="U176" s="158"/>
      <c r="V176" s="158"/>
      <c r="W176" s="158"/>
      <c r="X176" s="158"/>
      <c r="Y176" s="158"/>
      <c r="Z176" s="158"/>
      <c r="AA176" s="162"/>
      <c r="AT176" s="163" t="s">
        <v>173</v>
      </c>
      <c r="AU176" s="163" t="s">
        <v>86</v>
      </c>
      <c r="AV176" s="11" t="s">
        <v>82</v>
      </c>
      <c r="AW176" s="11" t="s">
        <v>32</v>
      </c>
      <c r="AX176" s="11" t="s">
        <v>75</v>
      </c>
      <c r="AY176" s="163" t="s">
        <v>166</v>
      </c>
    </row>
    <row r="177" spans="2:65" s="10" customFormat="1" ht="16.5" customHeight="1">
      <c r="B177" s="149"/>
      <c r="C177" s="150"/>
      <c r="D177" s="150"/>
      <c r="E177" s="151" t="s">
        <v>5</v>
      </c>
      <c r="F177" s="262" t="s">
        <v>1276</v>
      </c>
      <c r="G177" s="263"/>
      <c r="H177" s="263"/>
      <c r="I177" s="263"/>
      <c r="J177" s="150"/>
      <c r="K177" s="152">
        <v>82.628</v>
      </c>
      <c r="L177" s="150"/>
      <c r="M177" s="150"/>
      <c r="N177" s="150"/>
      <c r="O177" s="150"/>
      <c r="P177" s="150"/>
      <c r="Q177" s="150"/>
      <c r="R177" s="153"/>
      <c r="T177" s="154"/>
      <c r="U177" s="150"/>
      <c r="V177" s="150"/>
      <c r="W177" s="150"/>
      <c r="X177" s="150"/>
      <c r="Y177" s="150"/>
      <c r="Z177" s="150"/>
      <c r="AA177" s="155"/>
      <c r="AT177" s="156" t="s">
        <v>173</v>
      </c>
      <c r="AU177" s="156" t="s">
        <v>86</v>
      </c>
      <c r="AV177" s="10" t="s">
        <v>86</v>
      </c>
      <c r="AW177" s="10" t="s">
        <v>32</v>
      </c>
      <c r="AX177" s="10" t="s">
        <v>75</v>
      </c>
      <c r="AY177" s="156" t="s">
        <v>166</v>
      </c>
    </row>
    <row r="178" spans="2:65" s="10" customFormat="1" ht="16.5" customHeight="1">
      <c r="B178" s="149"/>
      <c r="C178" s="150"/>
      <c r="D178" s="150"/>
      <c r="E178" s="151" t="s">
        <v>5</v>
      </c>
      <c r="F178" s="262" t="s">
        <v>1277</v>
      </c>
      <c r="G178" s="263"/>
      <c r="H178" s="263"/>
      <c r="I178" s="263"/>
      <c r="J178" s="150"/>
      <c r="K178" s="152">
        <v>10.25</v>
      </c>
      <c r="L178" s="150"/>
      <c r="M178" s="150"/>
      <c r="N178" s="150"/>
      <c r="O178" s="150"/>
      <c r="P178" s="150"/>
      <c r="Q178" s="150"/>
      <c r="R178" s="153"/>
      <c r="T178" s="154"/>
      <c r="U178" s="150"/>
      <c r="V178" s="150"/>
      <c r="W178" s="150"/>
      <c r="X178" s="150"/>
      <c r="Y178" s="150"/>
      <c r="Z178" s="150"/>
      <c r="AA178" s="155"/>
      <c r="AT178" s="156" t="s">
        <v>173</v>
      </c>
      <c r="AU178" s="156" t="s">
        <v>86</v>
      </c>
      <c r="AV178" s="10" t="s">
        <v>86</v>
      </c>
      <c r="AW178" s="10" t="s">
        <v>32</v>
      </c>
      <c r="AX178" s="10" t="s">
        <v>75</v>
      </c>
      <c r="AY178" s="156" t="s">
        <v>166</v>
      </c>
    </row>
    <row r="179" spans="2:65" s="12" customFormat="1" ht="16.5" customHeight="1">
      <c r="B179" s="168"/>
      <c r="C179" s="169"/>
      <c r="D179" s="169"/>
      <c r="E179" s="170" t="s">
        <v>5</v>
      </c>
      <c r="F179" s="268" t="s">
        <v>294</v>
      </c>
      <c r="G179" s="269"/>
      <c r="H179" s="269"/>
      <c r="I179" s="269"/>
      <c r="J179" s="169"/>
      <c r="K179" s="171">
        <v>92.878</v>
      </c>
      <c r="L179" s="169"/>
      <c r="M179" s="169"/>
      <c r="N179" s="169"/>
      <c r="O179" s="169"/>
      <c r="P179" s="169"/>
      <c r="Q179" s="169"/>
      <c r="R179" s="172"/>
      <c r="T179" s="173"/>
      <c r="U179" s="169"/>
      <c r="V179" s="169"/>
      <c r="W179" s="169"/>
      <c r="X179" s="169"/>
      <c r="Y179" s="169"/>
      <c r="Z179" s="169"/>
      <c r="AA179" s="174"/>
      <c r="AT179" s="175" t="s">
        <v>173</v>
      </c>
      <c r="AU179" s="175" t="s">
        <v>86</v>
      </c>
      <c r="AV179" s="12" t="s">
        <v>92</v>
      </c>
      <c r="AW179" s="12" t="s">
        <v>32</v>
      </c>
      <c r="AX179" s="12" t="s">
        <v>82</v>
      </c>
      <c r="AY179" s="175" t="s">
        <v>166</v>
      </c>
    </row>
    <row r="180" spans="2:65" s="1" customFormat="1" ht="38.25" customHeight="1">
      <c r="B180" s="139"/>
      <c r="C180" s="140" t="s">
        <v>113</v>
      </c>
      <c r="D180" s="140" t="s">
        <v>167</v>
      </c>
      <c r="E180" s="141" t="s">
        <v>326</v>
      </c>
      <c r="F180" s="231" t="s">
        <v>327</v>
      </c>
      <c r="G180" s="231"/>
      <c r="H180" s="231"/>
      <c r="I180" s="231"/>
      <c r="J180" s="142" t="s">
        <v>322</v>
      </c>
      <c r="K180" s="143">
        <v>289.41000000000003</v>
      </c>
      <c r="L180" s="232">
        <v>0</v>
      </c>
      <c r="M180" s="232"/>
      <c r="N180" s="232">
        <f>ROUND(L180*K180,2)</f>
        <v>0</v>
      </c>
      <c r="O180" s="232"/>
      <c r="P180" s="232"/>
      <c r="Q180" s="232"/>
      <c r="R180" s="144"/>
      <c r="T180" s="145" t="s">
        <v>5</v>
      </c>
      <c r="U180" s="43" t="s">
        <v>40</v>
      </c>
      <c r="V180" s="146">
        <v>0.223</v>
      </c>
      <c r="W180" s="146">
        <f>V180*K180</f>
        <v>64.538430000000005</v>
      </c>
      <c r="X180" s="146">
        <v>0</v>
      </c>
      <c r="Y180" s="146">
        <f>X180*K180</f>
        <v>0</v>
      </c>
      <c r="Z180" s="146">
        <v>0</v>
      </c>
      <c r="AA180" s="147">
        <f>Z180*K180</f>
        <v>0</v>
      </c>
      <c r="AR180" s="21" t="s">
        <v>92</v>
      </c>
      <c r="AT180" s="21" t="s">
        <v>167</v>
      </c>
      <c r="AU180" s="21" t="s">
        <v>86</v>
      </c>
      <c r="AY180" s="21" t="s">
        <v>166</v>
      </c>
      <c r="BE180" s="148">
        <f>IF(U180="základní",N180,0)</f>
        <v>0</v>
      </c>
      <c r="BF180" s="148">
        <f>IF(U180="snížená",N180,0)</f>
        <v>0</v>
      </c>
      <c r="BG180" s="148">
        <f>IF(U180="zákl. přenesená",N180,0)</f>
        <v>0</v>
      </c>
      <c r="BH180" s="148">
        <f>IF(U180="sníž. přenesená",N180,0)</f>
        <v>0</v>
      </c>
      <c r="BI180" s="148">
        <f>IF(U180="nulová",N180,0)</f>
        <v>0</v>
      </c>
      <c r="BJ180" s="21" t="s">
        <v>82</v>
      </c>
      <c r="BK180" s="148">
        <f>ROUND(L180*K180,2)</f>
        <v>0</v>
      </c>
      <c r="BL180" s="21" t="s">
        <v>92</v>
      </c>
      <c r="BM180" s="21" t="s">
        <v>328</v>
      </c>
    </row>
    <row r="181" spans="2:65" s="11" customFormat="1" ht="16.5" customHeight="1">
      <c r="B181" s="157"/>
      <c r="C181" s="158"/>
      <c r="D181" s="158"/>
      <c r="E181" s="159" t="s">
        <v>5</v>
      </c>
      <c r="F181" s="264" t="s">
        <v>275</v>
      </c>
      <c r="G181" s="265"/>
      <c r="H181" s="265"/>
      <c r="I181" s="265"/>
      <c r="J181" s="158"/>
      <c r="K181" s="159" t="s">
        <v>5</v>
      </c>
      <c r="L181" s="158"/>
      <c r="M181" s="158"/>
      <c r="N181" s="158"/>
      <c r="O181" s="158"/>
      <c r="P181" s="158"/>
      <c r="Q181" s="158"/>
      <c r="R181" s="160"/>
      <c r="T181" s="161"/>
      <c r="U181" s="158"/>
      <c r="V181" s="158"/>
      <c r="W181" s="158"/>
      <c r="X181" s="158"/>
      <c r="Y181" s="158"/>
      <c r="Z181" s="158"/>
      <c r="AA181" s="162"/>
      <c r="AT181" s="163" t="s">
        <v>173</v>
      </c>
      <c r="AU181" s="163" t="s">
        <v>86</v>
      </c>
      <c r="AV181" s="11" t="s">
        <v>82</v>
      </c>
      <c r="AW181" s="11" t="s">
        <v>32</v>
      </c>
      <c r="AX181" s="11" t="s">
        <v>75</v>
      </c>
      <c r="AY181" s="163" t="s">
        <v>166</v>
      </c>
    </row>
    <row r="182" spans="2:65" s="11" customFormat="1" ht="16.5" customHeight="1">
      <c r="B182" s="157"/>
      <c r="C182" s="158"/>
      <c r="D182" s="158"/>
      <c r="E182" s="159" t="s">
        <v>5</v>
      </c>
      <c r="F182" s="229" t="s">
        <v>276</v>
      </c>
      <c r="G182" s="230"/>
      <c r="H182" s="230"/>
      <c r="I182" s="230"/>
      <c r="J182" s="158"/>
      <c r="K182" s="159" t="s">
        <v>5</v>
      </c>
      <c r="L182" s="158"/>
      <c r="M182" s="158"/>
      <c r="N182" s="158"/>
      <c r="O182" s="158"/>
      <c r="P182" s="158"/>
      <c r="Q182" s="158"/>
      <c r="R182" s="160"/>
      <c r="T182" s="161"/>
      <c r="U182" s="158"/>
      <c r="V182" s="158"/>
      <c r="W182" s="158"/>
      <c r="X182" s="158"/>
      <c r="Y182" s="158"/>
      <c r="Z182" s="158"/>
      <c r="AA182" s="162"/>
      <c r="AT182" s="163" t="s">
        <v>173</v>
      </c>
      <c r="AU182" s="163" t="s">
        <v>86</v>
      </c>
      <c r="AV182" s="11" t="s">
        <v>82</v>
      </c>
      <c r="AW182" s="11" t="s">
        <v>32</v>
      </c>
      <c r="AX182" s="11" t="s">
        <v>75</v>
      </c>
      <c r="AY182" s="163" t="s">
        <v>166</v>
      </c>
    </row>
    <row r="183" spans="2:65" s="11" customFormat="1" ht="16.5" customHeight="1">
      <c r="B183" s="157"/>
      <c r="C183" s="158"/>
      <c r="D183" s="158"/>
      <c r="E183" s="159" t="s">
        <v>5</v>
      </c>
      <c r="F183" s="229" t="s">
        <v>277</v>
      </c>
      <c r="G183" s="230"/>
      <c r="H183" s="230"/>
      <c r="I183" s="230"/>
      <c r="J183" s="158"/>
      <c r="K183" s="159" t="s">
        <v>5</v>
      </c>
      <c r="L183" s="158"/>
      <c r="M183" s="158"/>
      <c r="N183" s="158"/>
      <c r="O183" s="158"/>
      <c r="P183" s="158"/>
      <c r="Q183" s="158"/>
      <c r="R183" s="160"/>
      <c r="T183" s="161"/>
      <c r="U183" s="158"/>
      <c r="V183" s="158"/>
      <c r="W183" s="158"/>
      <c r="X183" s="158"/>
      <c r="Y183" s="158"/>
      <c r="Z183" s="158"/>
      <c r="AA183" s="162"/>
      <c r="AT183" s="163" t="s">
        <v>173</v>
      </c>
      <c r="AU183" s="163" t="s">
        <v>86</v>
      </c>
      <c r="AV183" s="11" t="s">
        <v>82</v>
      </c>
      <c r="AW183" s="11" t="s">
        <v>32</v>
      </c>
      <c r="AX183" s="11" t="s">
        <v>75</v>
      </c>
      <c r="AY183" s="163" t="s">
        <v>166</v>
      </c>
    </row>
    <row r="184" spans="2:65" s="10" customFormat="1" ht="16.5" customHeight="1">
      <c r="B184" s="149"/>
      <c r="C184" s="150"/>
      <c r="D184" s="150"/>
      <c r="E184" s="151" t="s">
        <v>5</v>
      </c>
      <c r="F184" s="262" t="s">
        <v>1278</v>
      </c>
      <c r="G184" s="263"/>
      <c r="H184" s="263"/>
      <c r="I184" s="263"/>
      <c r="J184" s="150"/>
      <c r="K184" s="152">
        <v>258.66000000000003</v>
      </c>
      <c r="L184" s="150"/>
      <c r="M184" s="150"/>
      <c r="N184" s="150"/>
      <c r="O184" s="150"/>
      <c r="P184" s="150"/>
      <c r="Q184" s="150"/>
      <c r="R184" s="153"/>
      <c r="T184" s="154"/>
      <c r="U184" s="150"/>
      <c r="V184" s="150"/>
      <c r="W184" s="150"/>
      <c r="X184" s="150"/>
      <c r="Y184" s="150"/>
      <c r="Z184" s="150"/>
      <c r="AA184" s="155"/>
      <c r="AT184" s="156" t="s">
        <v>173</v>
      </c>
      <c r="AU184" s="156" t="s">
        <v>86</v>
      </c>
      <c r="AV184" s="10" t="s">
        <v>86</v>
      </c>
      <c r="AW184" s="10" t="s">
        <v>32</v>
      </c>
      <c r="AX184" s="10" t="s">
        <v>75</v>
      </c>
      <c r="AY184" s="156" t="s">
        <v>166</v>
      </c>
    </row>
    <row r="185" spans="2:65" s="10" customFormat="1" ht="16.5" customHeight="1">
      <c r="B185" s="149"/>
      <c r="C185" s="150"/>
      <c r="D185" s="150"/>
      <c r="E185" s="151" t="s">
        <v>5</v>
      </c>
      <c r="F185" s="262" t="s">
        <v>1279</v>
      </c>
      <c r="G185" s="263"/>
      <c r="H185" s="263"/>
      <c r="I185" s="263"/>
      <c r="J185" s="150"/>
      <c r="K185" s="152">
        <v>30.75</v>
      </c>
      <c r="L185" s="150"/>
      <c r="M185" s="150"/>
      <c r="N185" s="150"/>
      <c r="O185" s="150"/>
      <c r="P185" s="150"/>
      <c r="Q185" s="150"/>
      <c r="R185" s="153"/>
      <c r="T185" s="154"/>
      <c r="U185" s="150"/>
      <c r="V185" s="150"/>
      <c r="W185" s="150"/>
      <c r="X185" s="150"/>
      <c r="Y185" s="150"/>
      <c r="Z185" s="150"/>
      <c r="AA185" s="155"/>
      <c r="AT185" s="156" t="s">
        <v>173</v>
      </c>
      <c r="AU185" s="156" t="s">
        <v>86</v>
      </c>
      <c r="AV185" s="10" t="s">
        <v>86</v>
      </c>
      <c r="AW185" s="10" t="s">
        <v>32</v>
      </c>
      <c r="AX185" s="10" t="s">
        <v>75</v>
      </c>
      <c r="AY185" s="156" t="s">
        <v>166</v>
      </c>
    </row>
    <row r="186" spans="2:65" s="12" customFormat="1" ht="16.5" customHeight="1">
      <c r="B186" s="168"/>
      <c r="C186" s="169"/>
      <c r="D186" s="169"/>
      <c r="E186" s="170" t="s">
        <v>5</v>
      </c>
      <c r="F186" s="268" t="s">
        <v>294</v>
      </c>
      <c r="G186" s="269"/>
      <c r="H186" s="269"/>
      <c r="I186" s="269"/>
      <c r="J186" s="169"/>
      <c r="K186" s="171">
        <v>289.41000000000003</v>
      </c>
      <c r="L186" s="169"/>
      <c r="M186" s="169"/>
      <c r="N186" s="169"/>
      <c r="O186" s="169"/>
      <c r="P186" s="169"/>
      <c r="Q186" s="169"/>
      <c r="R186" s="172"/>
      <c r="T186" s="173"/>
      <c r="U186" s="169"/>
      <c r="V186" s="169"/>
      <c r="W186" s="169"/>
      <c r="X186" s="169"/>
      <c r="Y186" s="169"/>
      <c r="Z186" s="169"/>
      <c r="AA186" s="174"/>
      <c r="AT186" s="175" t="s">
        <v>173</v>
      </c>
      <c r="AU186" s="175" t="s">
        <v>86</v>
      </c>
      <c r="AV186" s="12" t="s">
        <v>92</v>
      </c>
      <c r="AW186" s="12" t="s">
        <v>32</v>
      </c>
      <c r="AX186" s="12" t="s">
        <v>82</v>
      </c>
      <c r="AY186" s="175" t="s">
        <v>166</v>
      </c>
    </row>
    <row r="187" spans="2:65" s="1" customFormat="1" ht="25.5" customHeight="1">
      <c r="B187" s="139"/>
      <c r="C187" s="140" t="s">
        <v>116</v>
      </c>
      <c r="D187" s="140" t="s">
        <v>167</v>
      </c>
      <c r="E187" s="141" t="s">
        <v>331</v>
      </c>
      <c r="F187" s="231" t="s">
        <v>332</v>
      </c>
      <c r="G187" s="231"/>
      <c r="H187" s="231"/>
      <c r="I187" s="231"/>
      <c r="J187" s="142" t="s">
        <v>322</v>
      </c>
      <c r="K187" s="143">
        <v>92.878</v>
      </c>
      <c r="L187" s="232">
        <v>0</v>
      </c>
      <c r="M187" s="232"/>
      <c r="N187" s="232">
        <f>ROUND(L187*K187,2)</f>
        <v>0</v>
      </c>
      <c r="O187" s="232"/>
      <c r="P187" s="232"/>
      <c r="Q187" s="232"/>
      <c r="R187" s="144"/>
      <c r="T187" s="145" t="s">
        <v>5</v>
      </c>
      <c r="U187" s="43" t="s">
        <v>40</v>
      </c>
      <c r="V187" s="146">
        <v>8.3000000000000004E-2</v>
      </c>
      <c r="W187" s="146">
        <f>V187*K187</f>
        <v>7.7088740000000007</v>
      </c>
      <c r="X187" s="146">
        <v>0</v>
      </c>
      <c r="Y187" s="146">
        <f>X187*K187</f>
        <v>0</v>
      </c>
      <c r="Z187" s="146">
        <v>0</v>
      </c>
      <c r="AA187" s="147">
        <f>Z187*K187</f>
        <v>0</v>
      </c>
      <c r="AR187" s="21" t="s">
        <v>92</v>
      </c>
      <c r="AT187" s="21" t="s">
        <v>167</v>
      </c>
      <c r="AU187" s="21" t="s">
        <v>86</v>
      </c>
      <c r="AY187" s="21" t="s">
        <v>166</v>
      </c>
      <c r="BE187" s="148">
        <f>IF(U187="základní",N187,0)</f>
        <v>0</v>
      </c>
      <c r="BF187" s="148">
        <f>IF(U187="snížená",N187,0)</f>
        <v>0</v>
      </c>
      <c r="BG187" s="148">
        <f>IF(U187="zákl. přenesená",N187,0)</f>
        <v>0</v>
      </c>
      <c r="BH187" s="148">
        <f>IF(U187="sníž. přenesená",N187,0)</f>
        <v>0</v>
      </c>
      <c r="BI187" s="148">
        <f>IF(U187="nulová",N187,0)</f>
        <v>0</v>
      </c>
      <c r="BJ187" s="21" t="s">
        <v>82</v>
      </c>
      <c r="BK187" s="148">
        <f>ROUND(L187*K187,2)</f>
        <v>0</v>
      </c>
      <c r="BL187" s="21" t="s">
        <v>92</v>
      </c>
      <c r="BM187" s="21" t="s">
        <v>333</v>
      </c>
    </row>
    <row r="188" spans="2:65" s="1" customFormat="1" ht="38.25" customHeight="1">
      <c r="B188" s="139"/>
      <c r="C188" s="140" t="s">
        <v>119</v>
      </c>
      <c r="D188" s="140" t="s">
        <v>167</v>
      </c>
      <c r="E188" s="141" t="s">
        <v>334</v>
      </c>
      <c r="F188" s="231" t="s">
        <v>335</v>
      </c>
      <c r="G188" s="231"/>
      <c r="H188" s="231"/>
      <c r="I188" s="231"/>
      <c r="J188" s="142" t="s">
        <v>322</v>
      </c>
      <c r="K188" s="143">
        <v>289.41000000000003</v>
      </c>
      <c r="L188" s="232">
        <v>0</v>
      </c>
      <c r="M188" s="232"/>
      <c r="N188" s="232">
        <f>ROUND(L188*K188,2)</f>
        <v>0</v>
      </c>
      <c r="O188" s="232"/>
      <c r="P188" s="232"/>
      <c r="Q188" s="232"/>
      <c r="R188" s="144"/>
      <c r="T188" s="145" t="s">
        <v>5</v>
      </c>
      <c r="U188" s="43" t="s">
        <v>40</v>
      </c>
      <c r="V188" s="146">
        <v>8.3000000000000004E-2</v>
      </c>
      <c r="W188" s="146">
        <f>V188*K188</f>
        <v>24.021030000000003</v>
      </c>
      <c r="X188" s="146">
        <v>0</v>
      </c>
      <c r="Y188" s="146">
        <f>X188*K188</f>
        <v>0</v>
      </c>
      <c r="Z188" s="146">
        <v>0</v>
      </c>
      <c r="AA188" s="147">
        <f>Z188*K188</f>
        <v>0</v>
      </c>
      <c r="AR188" s="21" t="s">
        <v>92</v>
      </c>
      <c r="AT188" s="21" t="s">
        <v>167</v>
      </c>
      <c r="AU188" s="21" t="s">
        <v>86</v>
      </c>
      <c r="AY188" s="21" t="s">
        <v>166</v>
      </c>
      <c r="BE188" s="148">
        <f>IF(U188="základní",N188,0)</f>
        <v>0</v>
      </c>
      <c r="BF188" s="148">
        <f>IF(U188="snížená",N188,0)</f>
        <v>0</v>
      </c>
      <c r="BG188" s="148">
        <f>IF(U188="zákl. přenesená",N188,0)</f>
        <v>0</v>
      </c>
      <c r="BH188" s="148">
        <f>IF(U188="sníž. přenesená",N188,0)</f>
        <v>0</v>
      </c>
      <c r="BI188" s="148">
        <f>IF(U188="nulová",N188,0)</f>
        <v>0</v>
      </c>
      <c r="BJ188" s="21" t="s">
        <v>82</v>
      </c>
      <c r="BK188" s="148">
        <f>ROUND(L188*K188,2)</f>
        <v>0</v>
      </c>
      <c r="BL188" s="21" t="s">
        <v>92</v>
      </c>
      <c r="BM188" s="21" t="s">
        <v>336</v>
      </c>
    </row>
    <row r="189" spans="2:65" s="1" customFormat="1" ht="25.5" customHeight="1">
      <c r="B189" s="139"/>
      <c r="C189" s="140" t="s">
        <v>122</v>
      </c>
      <c r="D189" s="140" t="s">
        <v>167</v>
      </c>
      <c r="E189" s="141" t="s">
        <v>337</v>
      </c>
      <c r="F189" s="231" t="s">
        <v>338</v>
      </c>
      <c r="G189" s="231"/>
      <c r="H189" s="231"/>
      <c r="I189" s="231"/>
      <c r="J189" s="142" t="s">
        <v>322</v>
      </c>
      <c r="K189" s="143">
        <v>43.75</v>
      </c>
      <c r="L189" s="232">
        <v>0</v>
      </c>
      <c r="M189" s="232"/>
      <c r="N189" s="232">
        <f>ROUND(L189*K189,2)</f>
        <v>0</v>
      </c>
      <c r="O189" s="232"/>
      <c r="P189" s="232"/>
      <c r="Q189" s="232"/>
      <c r="R189" s="144"/>
      <c r="T189" s="145" t="s">
        <v>5</v>
      </c>
      <c r="U189" s="43" t="s">
        <v>40</v>
      </c>
      <c r="V189" s="146">
        <v>2.3199999999999998</v>
      </c>
      <c r="W189" s="146">
        <f>V189*K189</f>
        <v>101.5</v>
      </c>
      <c r="X189" s="146">
        <v>0</v>
      </c>
      <c r="Y189" s="146">
        <f>X189*K189</f>
        <v>0</v>
      </c>
      <c r="Z189" s="146">
        <v>0</v>
      </c>
      <c r="AA189" s="147">
        <f>Z189*K189</f>
        <v>0</v>
      </c>
      <c r="AR189" s="21" t="s">
        <v>92</v>
      </c>
      <c r="AT189" s="21" t="s">
        <v>167</v>
      </c>
      <c r="AU189" s="21" t="s">
        <v>86</v>
      </c>
      <c r="AY189" s="21" t="s">
        <v>166</v>
      </c>
      <c r="BE189" s="148">
        <f>IF(U189="základní",N189,0)</f>
        <v>0</v>
      </c>
      <c r="BF189" s="148">
        <f>IF(U189="snížená",N189,0)</f>
        <v>0</v>
      </c>
      <c r="BG189" s="148">
        <f>IF(U189="zákl. přenesená",N189,0)</f>
        <v>0</v>
      </c>
      <c r="BH189" s="148">
        <f>IF(U189="sníž. přenesená",N189,0)</f>
        <v>0</v>
      </c>
      <c r="BI189" s="148">
        <f>IF(U189="nulová",N189,0)</f>
        <v>0</v>
      </c>
      <c r="BJ189" s="21" t="s">
        <v>82</v>
      </c>
      <c r="BK189" s="148">
        <f>ROUND(L189*K189,2)</f>
        <v>0</v>
      </c>
      <c r="BL189" s="21" t="s">
        <v>92</v>
      </c>
      <c r="BM189" s="21" t="s">
        <v>339</v>
      </c>
    </row>
    <row r="190" spans="2:65" s="11" customFormat="1" ht="16.5" customHeight="1">
      <c r="B190" s="157"/>
      <c r="C190" s="158"/>
      <c r="D190" s="158"/>
      <c r="E190" s="159" t="s">
        <v>5</v>
      </c>
      <c r="F190" s="264" t="s">
        <v>275</v>
      </c>
      <c r="G190" s="265"/>
      <c r="H190" s="265"/>
      <c r="I190" s="265"/>
      <c r="J190" s="158"/>
      <c r="K190" s="159" t="s">
        <v>5</v>
      </c>
      <c r="L190" s="158"/>
      <c r="M190" s="158"/>
      <c r="N190" s="158"/>
      <c r="O190" s="158"/>
      <c r="P190" s="158"/>
      <c r="Q190" s="158"/>
      <c r="R190" s="160"/>
      <c r="T190" s="161"/>
      <c r="U190" s="158"/>
      <c r="V190" s="158"/>
      <c r="W190" s="158"/>
      <c r="X190" s="158"/>
      <c r="Y190" s="158"/>
      <c r="Z190" s="158"/>
      <c r="AA190" s="162"/>
      <c r="AT190" s="163" t="s">
        <v>173</v>
      </c>
      <c r="AU190" s="163" t="s">
        <v>86</v>
      </c>
      <c r="AV190" s="11" t="s">
        <v>82</v>
      </c>
      <c r="AW190" s="11" t="s">
        <v>32</v>
      </c>
      <c r="AX190" s="11" t="s">
        <v>75</v>
      </c>
      <c r="AY190" s="163" t="s">
        <v>166</v>
      </c>
    </row>
    <row r="191" spans="2:65" s="11" customFormat="1" ht="16.5" customHeight="1">
      <c r="B191" s="157"/>
      <c r="C191" s="158"/>
      <c r="D191" s="158"/>
      <c r="E191" s="159" t="s">
        <v>5</v>
      </c>
      <c r="F191" s="229" t="s">
        <v>276</v>
      </c>
      <c r="G191" s="230"/>
      <c r="H191" s="230"/>
      <c r="I191" s="230"/>
      <c r="J191" s="158"/>
      <c r="K191" s="159" t="s">
        <v>5</v>
      </c>
      <c r="L191" s="158"/>
      <c r="M191" s="158"/>
      <c r="N191" s="158"/>
      <c r="O191" s="158"/>
      <c r="P191" s="158"/>
      <c r="Q191" s="158"/>
      <c r="R191" s="160"/>
      <c r="T191" s="161"/>
      <c r="U191" s="158"/>
      <c r="V191" s="158"/>
      <c r="W191" s="158"/>
      <c r="X191" s="158"/>
      <c r="Y191" s="158"/>
      <c r="Z191" s="158"/>
      <c r="AA191" s="162"/>
      <c r="AT191" s="163" t="s">
        <v>173</v>
      </c>
      <c r="AU191" s="163" t="s">
        <v>86</v>
      </c>
      <c r="AV191" s="11" t="s">
        <v>82</v>
      </c>
      <c r="AW191" s="11" t="s">
        <v>32</v>
      </c>
      <c r="AX191" s="11" t="s">
        <v>75</v>
      </c>
      <c r="AY191" s="163" t="s">
        <v>166</v>
      </c>
    </row>
    <row r="192" spans="2:65" s="11" customFormat="1" ht="16.5" customHeight="1">
      <c r="B192" s="157"/>
      <c r="C192" s="158"/>
      <c r="D192" s="158"/>
      <c r="E192" s="159" t="s">
        <v>5</v>
      </c>
      <c r="F192" s="229" t="s">
        <v>277</v>
      </c>
      <c r="G192" s="230"/>
      <c r="H192" s="230"/>
      <c r="I192" s="230"/>
      <c r="J192" s="158"/>
      <c r="K192" s="159" t="s">
        <v>5</v>
      </c>
      <c r="L192" s="158"/>
      <c r="M192" s="158"/>
      <c r="N192" s="158"/>
      <c r="O192" s="158"/>
      <c r="P192" s="158"/>
      <c r="Q192" s="158"/>
      <c r="R192" s="160"/>
      <c r="T192" s="161"/>
      <c r="U192" s="158"/>
      <c r="V192" s="158"/>
      <c r="W192" s="158"/>
      <c r="X192" s="158"/>
      <c r="Y192" s="158"/>
      <c r="Z192" s="158"/>
      <c r="AA192" s="162"/>
      <c r="AT192" s="163" t="s">
        <v>173</v>
      </c>
      <c r="AU192" s="163" t="s">
        <v>86</v>
      </c>
      <c r="AV192" s="11" t="s">
        <v>82</v>
      </c>
      <c r="AW192" s="11" t="s">
        <v>32</v>
      </c>
      <c r="AX192" s="11" t="s">
        <v>75</v>
      </c>
      <c r="AY192" s="163" t="s">
        <v>166</v>
      </c>
    </row>
    <row r="193" spans="2:65" s="10" customFormat="1" ht="16.5" customHeight="1">
      <c r="B193" s="149"/>
      <c r="C193" s="150"/>
      <c r="D193" s="150"/>
      <c r="E193" s="151" t="s">
        <v>5</v>
      </c>
      <c r="F193" s="262" t="s">
        <v>1280</v>
      </c>
      <c r="G193" s="263"/>
      <c r="H193" s="263"/>
      <c r="I193" s="263"/>
      <c r="J193" s="150"/>
      <c r="K193" s="152">
        <v>43.75</v>
      </c>
      <c r="L193" s="150"/>
      <c r="M193" s="150"/>
      <c r="N193" s="150"/>
      <c r="O193" s="150"/>
      <c r="P193" s="150"/>
      <c r="Q193" s="150"/>
      <c r="R193" s="153"/>
      <c r="T193" s="154"/>
      <c r="U193" s="150"/>
      <c r="V193" s="150"/>
      <c r="W193" s="150"/>
      <c r="X193" s="150"/>
      <c r="Y193" s="150"/>
      <c r="Z193" s="150"/>
      <c r="AA193" s="155"/>
      <c r="AT193" s="156" t="s">
        <v>173</v>
      </c>
      <c r="AU193" s="156" t="s">
        <v>86</v>
      </c>
      <c r="AV193" s="10" t="s">
        <v>86</v>
      </c>
      <c r="AW193" s="10" t="s">
        <v>32</v>
      </c>
      <c r="AX193" s="10" t="s">
        <v>82</v>
      </c>
      <c r="AY193" s="156" t="s">
        <v>166</v>
      </c>
    </row>
    <row r="194" spans="2:65" s="1" customFormat="1" ht="25.5" customHeight="1">
      <c r="B194" s="139"/>
      <c r="C194" s="140" t="s">
        <v>11</v>
      </c>
      <c r="D194" s="140" t="s">
        <v>167</v>
      </c>
      <c r="E194" s="141" t="s">
        <v>341</v>
      </c>
      <c r="F194" s="231" t="s">
        <v>342</v>
      </c>
      <c r="G194" s="231"/>
      <c r="H194" s="231"/>
      <c r="I194" s="231"/>
      <c r="J194" s="142" t="s">
        <v>322</v>
      </c>
      <c r="K194" s="143">
        <v>43.75</v>
      </c>
      <c r="L194" s="232">
        <v>0</v>
      </c>
      <c r="M194" s="232"/>
      <c r="N194" s="232">
        <f>ROUND(L194*K194,2)</f>
        <v>0</v>
      </c>
      <c r="O194" s="232"/>
      <c r="P194" s="232"/>
      <c r="Q194" s="232"/>
      <c r="R194" s="144"/>
      <c r="T194" s="145" t="s">
        <v>5</v>
      </c>
      <c r="U194" s="43" t="s">
        <v>40</v>
      </c>
      <c r="V194" s="146">
        <v>0.65400000000000003</v>
      </c>
      <c r="W194" s="146">
        <f>V194*K194</f>
        <v>28.612500000000001</v>
      </c>
      <c r="X194" s="146">
        <v>0</v>
      </c>
      <c r="Y194" s="146">
        <f>X194*K194</f>
        <v>0</v>
      </c>
      <c r="Z194" s="146">
        <v>0</v>
      </c>
      <c r="AA194" s="147">
        <f>Z194*K194</f>
        <v>0</v>
      </c>
      <c r="AR194" s="21" t="s">
        <v>92</v>
      </c>
      <c r="AT194" s="21" t="s">
        <v>167</v>
      </c>
      <c r="AU194" s="21" t="s">
        <v>86</v>
      </c>
      <c r="AY194" s="21" t="s">
        <v>166</v>
      </c>
      <c r="BE194" s="148">
        <f>IF(U194="základní",N194,0)</f>
        <v>0</v>
      </c>
      <c r="BF194" s="148">
        <f>IF(U194="snížená",N194,0)</f>
        <v>0</v>
      </c>
      <c r="BG194" s="148">
        <f>IF(U194="zákl. přenesená",N194,0)</f>
        <v>0</v>
      </c>
      <c r="BH194" s="148">
        <f>IF(U194="sníž. přenesená",N194,0)</f>
        <v>0</v>
      </c>
      <c r="BI194" s="148">
        <f>IF(U194="nulová",N194,0)</f>
        <v>0</v>
      </c>
      <c r="BJ194" s="21" t="s">
        <v>82</v>
      </c>
      <c r="BK194" s="148">
        <f>ROUND(L194*K194,2)</f>
        <v>0</v>
      </c>
      <c r="BL194" s="21" t="s">
        <v>92</v>
      </c>
      <c r="BM194" s="21" t="s">
        <v>343</v>
      </c>
    </row>
    <row r="195" spans="2:65" s="1" customFormat="1" ht="25.5" customHeight="1">
      <c r="B195" s="139"/>
      <c r="C195" s="140" t="s">
        <v>127</v>
      </c>
      <c r="D195" s="140" t="s">
        <v>167</v>
      </c>
      <c r="E195" s="141" t="s">
        <v>345</v>
      </c>
      <c r="F195" s="231" t="s">
        <v>346</v>
      </c>
      <c r="G195" s="231"/>
      <c r="H195" s="231"/>
      <c r="I195" s="231"/>
      <c r="J195" s="142" t="s">
        <v>322</v>
      </c>
      <c r="K195" s="143">
        <v>22.5</v>
      </c>
      <c r="L195" s="232">
        <v>0</v>
      </c>
      <c r="M195" s="232"/>
      <c r="N195" s="232">
        <f>ROUND(L195*K195,2)</f>
        <v>0</v>
      </c>
      <c r="O195" s="232"/>
      <c r="P195" s="232"/>
      <c r="Q195" s="232"/>
      <c r="R195" s="144"/>
      <c r="T195" s="145" t="s">
        <v>5</v>
      </c>
      <c r="U195" s="43" t="s">
        <v>40</v>
      </c>
      <c r="V195" s="146">
        <v>1.43</v>
      </c>
      <c r="W195" s="146">
        <f>V195*K195</f>
        <v>32.174999999999997</v>
      </c>
      <c r="X195" s="146">
        <v>0</v>
      </c>
      <c r="Y195" s="146">
        <f>X195*K195</f>
        <v>0</v>
      </c>
      <c r="Z195" s="146">
        <v>0</v>
      </c>
      <c r="AA195" s="147">
        <f>Z195*K195</f>
        <v>0</v>
      </c>
      <c r="AR195" s="21" t="s">
        <v>92</v>
      </c>
      <c r="AT195" s="21" t="s">
        <v>167</v>
      </c>
      <c r="AU195" s="21" t="s">
        <v>86</v>
      </c>
      <c r="AY195" s="21" t="s">
        <v>166</v>
      </c>
      <c r="BE195" s="148">
        <f>IF(U195="základní",N195,0)</f>
        <v>0</v>
      </c>
      <c r="BF195" s="148">
        <f>IF(U195="snížená",N195,0)</f>
        <v>0</v>
      </c>
      <c r="BG195" s="148">
        <f>IF(U195="zákl. přenesená",N195,0)</f>
        <v>0</v>
      </c>
      <c r="BH195" s="148">
        <f>IF(U195="sníž. přenesená",N195,0)</f>
        <v>0</v>
      </c>
      <c r="BI195" s="148">
        <f>IF(U195="nulová",N195,0)</f>
        <v>0</v>
      </c>
      <c r="BJ195" s="21" t="s">
        <v>82</v>
      </c>
      <c r="BK195" s="148">
        <f>ROUND(L195*K195,2)</f>
        <v>0</v>
      </c>
      <c r="BL195" s="21" t="s">
        <v>92</v>
      </c>
      <c r="BM195" s="21" t="s">
        <v>347</v>
      </c>
    </row>
    <row r="196" spans="2:65" s="11" customFormat="1" ht="16.5" customHeight="1">
      <c r="B196" s="157"/>
      <c r="C196" s="158"/>
      <c r="D196" s="158"/>
      <c r="E196" s="159" t="s">
        <v>5</v>
      </c>
      <c r="F196" s="264" t="s">
        <v>275</v>
      </c>
      <c r="G196" s="265"/>
      <c r="H196" s="265"/>
      <c r="I196" s="265"/>
      <c r="J196" s="158"/>
      <c r="K196" s="159" t="s">
        <v>5</v>
      </c>
      <c r="L196" s="158"/>
      <c r="M196" s="158"/>
      <c r="N196" s="158"/>
      <c r="O196" s="158"/>
      <c r="P196" s="158"/>
      <c r="Q196" s="158"/>
      <c r="R196" s="160"/>
      <c r="T196" s="161"/>
      <c r="U196" s="158"/>
      <c r="V196" s="158"/>
      <c r="W196" s="158"/>
      <c r="X196" s="158"/>
      <c r="Y196" s="158"/>
      <c r="Z196" s="158"/>
      <c r="AA196" s="162"/>
      <c r="AT196" s="163" t="s">
        <v>173</v>
      </c>
      <c r="AU196" s="163" t="s">
        <v>86</v>
      </c>
      <c r="AV196" s="11" t="s">
        <v>82</v>
      </c>
      <c r="AW196" s="11" t="s">
        <v>32</v>
      </c>
      <c r="AX196" s="11" t="s">
        <v>75</v>
      </c>
      <c r="AY196" s="163" t="s">
        <v>166</v>
      </c>
    </row>
    <row r="197" spans="2:65" s="11" customFormat="1" ht="16.5" customHeight="1">
      <c r="B197" s="157"/>
      <c r="C197" s="158"/>
      <c r="D197" s="158"/>
      <c r="E197" s="159" t="s">
        <v>5</v>
      </c>
      <c r="F197" s="229" t="s">
        <v>276</v>
      </c>
      <c r="G197" s="230"/>
      <c r="H197" s="230"/>
      <c r="I197" s="230"/>
      <c r="J197" s="158"/>
      <c r="K197" s="159" t="s">
        <v>5</v>
      </c>
      <c r="L197" s="158"/>
      <c r="M197" s="158"/>
      <c r="N197" s="158"/>
      <c r="O197" s="158"/>
      <c r="P197" s="158"/>
      <c r="Q197" s="158"/>
      <c r="R197" s="160"/>
      <c r="T197" s="161"/>
      <c r="U197" s="158"/>
      <c r="V197" s="158"/>
      <c r="W197" s="158"/>
      <c r="X197" s="158"/>
      <c r="Y197" s="158"/>
      <c r="Z197" s="158"/>
      <c r="AA197" s="162"/>
      <c r="AT197" s="163" t="s">
        <v>173</v>
      </c>
      <c r="AU197" s="163" t="s">
        <v>86</v>
      </c>
      <c r="AV197" s="11" t="s">
        <v>82</v>
      </c>
      <c r="AW197" s="11" t="s">
        <v>32</v>
      </c>
      <c r="AX197" s="11" t="s">
        <v>75</v>
      </c>
      <c r="AY197" s="163" t="s">
        <v>166</v>
      </c>
    </row>
    <row r="198" spans="2:65" s="11" customFormat="1" ht="16.5" customHeight="1">
      <c r="B198" s="157"/>
      <c r="C198" s="158"/>
      <c r="D198" s="158"/>
      <c r="E198" s="159" t="s">
        <v>5</v>
      </c>
      <c r="F198" s="229" t="s">
        <v>277</v>
      </c>
      <c r="G198" s="230"/>
      <c r="H198" s="230"/>
      <c r="I198" s="230"/>
      <c r="J198" s="158"/>
      <c r="K198" s="159" t="s">
        <v>5</v>
      </c>
      <c r="L198" s="158"/>
      <c r="M198" s="158"/>
      <c r="N198" s="158"/>
      <c r="O198" s="158"/>
      <c r="P198" s="158"/>
      <c r="Q198" s="158"/>
      <c r="R198" s="160"/>
      <c r="T198" s="161"/>
      <c r="U198" s="158"/>
      <c r="V198" s="158"/>
      <c r="W198" s="158"/>
      <c r="X198" s="158"/>
      <c r="Y198" s="158"/>
      <c r="Z198" s="158"/>
      <c r="AA198" s="162"/>
      <c r="AT198" s="163" t="s">
        <v>173</v>
      </c>
      <c r="AU198" s="163" t="s">
        <v>86</v>
      </c>
      <c r="AV198" s="11" t="s">
        <v>82</v>
      </c>
      <c r="AW198" s="11" t="s">
        <v>32</v>
      </c>
      <c r="AX198" s="11" t="s">
        <v>75</v>
      </c>
      <c r="AY198" s="163" t="s">
        <v>166</v>
      </c>
    </row>
    <row r="199" spans="2:65" s="10" customFormat="1" ht="16.5" customHeight="1">
      <c r="B199" s="149"/>
      <c r="C199" s="150"/>
      <c r="D199" s="150"/>
      <c r="E199" s="151" t="s">
        <v>5</v>
      </c>
      <c r="F199" s="262" t="s">
        <v>1281</v>
      </c>
      <c r="G199" s="263"/>
      <c r="H199" s="263"/>
      <c r="I199" s="263"/>
      <c r="J199" s="150"/>
      <c r="K199" s="152">
        <v>22.5</v>
      </c>
      <c r="L199" s="150"/>
      <c r="M199" s="150"/>
      <c r="N199" s="150"/>
      <c r="O199" s="150"/>
      <c r="P199" s="150"/>
      <c r="Q199" s="150"/>
      <c r="R199" s="153"/>
      <c r="T199" s="154"/>
      <c r="U199" s="150"/>
      <c r="V199" s="150"/>
      <c r="W199" s="150"/>
      <c r="X199" s="150"/>
      <c r="Y199" s="150"/>
      <c r="Z199" s="150"/>
      <c r="AA199" s="155"/>
      <c r="AT199" s="156" t="s">
        <v>173</v>
      </c>
      <c r="AU199" s="156" t="s">
        <v>86</v>
      </c>
      <c r="AV199" s="10" t="s">
        <v>86</v>
      </c>
      <c r="AW199" s="10" t="s">
        <v>32</v>
      </c>
      <c r="AX199" s="10" t="s">
        <v>82</v>
      </c>
      <c r="AY199" s="156" t="s">
        <v>166</v>
      </c>
    </row>
    <row r="200" spans="2:65" s="1" customFormat="1" ht="25.5" customHeight="1">
      <c r="B200" s="139"/>
      <c r="C200" s="140" t="s">
        <v>344</v>
      </c>
      <c r="D200" s="140" t="s">
        <v>167</v>
      </c>
      <c r="E200" s="141" t="s">
        <v>350</v>
      </c>
      <c r="F200" s="231" t="s">
        <v>351</v>
      </c>
      <c r="G200" s="231"/>
      <c r="H200" s="231"/>
      <c r="I200" s="231"/>
      <c r="J200" s="142" t="s">
        <v>322</v>
      </c>
      <c r="K200" s="143">
        <v>22.5</v>
      </c>
      <c r="L200" s="232">
        <v>0</v>
      </c>
      <c r="M200" s="232"/>
      <c r="N200" s="232">
        <f>ROUND(L200*K200,2)</f>
        <v>0</v>
      </c>
      <c r="O200" s="232"/>
      <c r="P200" s="232"/>
      <c r="Q200" s="232"/>
      <c r="R200" s="144"/>
      <c r="T200" s="145" t="s">
        <v>5</v>
      </c>
      <c r="U200" s="43" t="s">
        <v>40</v>
      </c>
      <c r="V200" s="146">
        <v>0.1</v>
      </c>
      <c r="W200" s="146">
        <f>V200*K200</f>
        <v>2.25</v>
      </c>
      <c r="X200" s="146">
        <v>0</v>
      </c>
      <c r="Y200" s="146">
        <f>X200*K200</f>
        <v>0</v>
      </c>
      <c r="Z200" s="146">
        <v>0</v>
      </c>
      <c r="AA200" s="147">
        <f>Z200*K200</f>
        <v>0</v>
      </c>
      <c r="AR200" s="21" t="s">
        <v>92</v>
      </c>
      <c r="AT200" s="21" t="s">
        <v>167</v>
      </c>
      <c r="AU200" s="21" t="s">
        <v>86</v>
      </c>
      <c r="AY200" s="21" t="s">
        <v>166</v>
      </c>
      <c r="BE200" s="148">
        <f>IF(U200="základní",N200,0)</f>
        <v>0</v>
      </c>
      <c r="BF200" s="148">
        <f>IF(U200="snížená",N200,0)</f>
        <v>0</v>
      </c>
      <c r="BG200" s="148">
        <f>IF(U200="zákl. přenesená",N200,0)</f>
        <v>0</v>
      </c>
      <c r="BH200" s="148">
        <f>IF(U200="sníž. přenesená",N200,0)</f>
        <v>0</v>
      </c>
      <c r="BI200" s="148">
        <f>IF(U200="nulová",N200,0)</f>
        <v>0</v>
      </c>
      <c r="BJ200" s="21" t="s">
        <v>82</v>
      </c>
      <c r="BK200" s="148">
        <f>ROUND(L200*K200,2)</f>
        <v>0</v>
      </c>
      <c r="BL200" s="21" t="s">
        <v>92</v>
      </c>
      <c r="BM200" s="21" t="s">
        <v>352</v>
      </c>
    </row>
    <row r="201" spans="2:65" s="1" customFormat="1" ht="25.5" customHeight="1">
      <c r="B201" s="139"/>
      <c r="C201" s="140" t="s">
        <v>349</v>
      </c>
      <c r="D201" s="140" t="s">
        <v>167</v>
      </c>
      <c r="E201" s="141" t="s">
        <v>354</v>
      </c>
      <c r="F201" s="231" t="s">
        <v>355</v>
      </c>
      <c r="G201" s="231"/>
      <c r="H201" s="231"/>
      <c r="I201" s="231"/>
      <c r="J201" s="142" t="s">
        <v>270</v>
      </c>
      <c r="K201" s="143">
        <v>45</v>
      </c>
      <c r="L201" s="232">
        <v>0</v>
      </c>
      <c r="M201" s="232"/>
      <c r="N201" s="232">
        <f>ROUND(L201*K201,2)</f>
        <v>0</v>
      </c>
      <c r="O201" s="232"/>
      <c r="P201" s="232"/>
      <c r="Q201" s="232"/>
      <c r="R201" s="144"/>
      <c r="T201" s="145" t="s">
        <v>5</v>
      </c>
      <c r="U201" s="43" t="s">
        <v>40</v>
      </c>
      <c r="V201" s="146">
        <v>0.23599999999999999</v>
      </c>
      <c r="W201" s="146">
        <f>V201*K201</f>
        <v>10.62</v>
      </c>
      <c r="X201" s="146">
        <v>8.4000000000000003E-4</v>
      </c>
      <c r="Y201" s="146">
        <f>X201*K201</f>
        <v>3.78E-2</v>
      </c>
      <c r="Z201" s="146">
        <v>0</v>
      </c>
      <c r="AA201" s="147">
        <f>Z201*K201</f>
        <v>0</v>
      </c>
      <c r="AR201" s="21" t="s">
        <v>92</v>
      </c>
      <c r="AT201" s="21" t="s">
        <v>167</v>
      </c>
      <c r="AU201" s="21" t="s">
        <v>86</v>
      </c>
      <c r="AY201" s="21" t="s">
        <v>166</v>
      </c>
      <c r="BE201" s="148">
        <f>IF(U201="základní",N201,0)</f>
        <v>0</v>
      </c>
      <c r="BF201" s="148">
        <f>IF(U201="snížená",N201,0)</f>
        <v>0</v>
      </c>
      <c r="BG201" s="148">
        <f>IF(U201="zákl. přenesená",N201,0)</f>
        <v>0</v>
      </c>
      <c r="BH201" s="148">
        <f>IF(U201="sníž. přenesená",N201,0)</f>
        <v>0</v>
      </c>
      <c r="BI201" s="148">
        <f>IF(U201="nulová",N201,0)</f>
        <v>0</v>
      </c>
      <c r="BJ201" s="21" t="s">
        <v>82</v>
      </c>
      <c r="BK201" s="148">
        <f>ROUND(L201*K201,2)</f>
        <v>0</v>
      </c>
      <c r="BL201" s="21" t="s">
        <v>92</v>
      </c>
      <c r="BM201" s="21" t="s">
        <v>356</v>
      </c>
    </row>
    <row r="202" spans="2:65" s="11" customFormat="1" ht="16.5" customHeight="1">
      <c r="B202" s="157"/>
      <c r="C202" s="158"/>
      <c r="D202" s="158"/>
      <c r="E202" s="159" t="s">
        <v>5</v>
      </c>
      <c r="F202" s="264" t="s">
        <v>275</v>
      </c>
      <c r="G202" s="265"/>
      <c r="H202" s="265"/>
      <c r="I202" s="265"/>
      <c r="J202" s="158"/>
      <c r="K202" s="159" t="s">
        <v>5</v>
      </c>
      <c r="L202" s="158"/>
      <c r="M202" s="158"/>
      <c r="N202" s="158"/>
      <c r="O202" s="158"/>
      <c r="P202" s="158"/>
      <c r="Q202" s="158"/>
      <c r="R202" s="160"/>
      <c r="T202" s="161"/>
      <c r="U202" s="158"/>
      <c r="V202" s="158"/>
      <c r="W202" s="158"/>
      <c r="X202" s="158"/>
      <c r="Y202" s="158"/>
      <c r="Z202" s="158"/>
      <c r="AA202" s="162"/>
      <c r="AT202" s="163" t="s">
        <v>173</v>
      </c>
      <c r="AU202" s="163" t="s">
        <v>86</v>
      </c>
      <c r="AV202" s="11" t="s">
        <v>82</v>
      </c>
      <c r="AW202" s="11" t="s">
        <v>32</v>
      </c>
      <c r="AX202" s="11" t="s">
        <v>75</v>
      </c>
      <c r="AY202" s="163" t="s">
        <v>166</v>
      </c>
    </row>
    <row r="203" spans="2:65" s="11" customFormat="1" ht="16.5" customHeight="1">
      <c r="B203" s="157"/>
      <c r="C203" s="158"/>
      <c r="D203" s="158"/>
      <c r="E203" s="159" t="s">
        <v>5</v>
      </c>
      <c r="F203" s="229" t="s">
        <v>276</v>
      </c>
      <c r="G203" s="230"/>
      <c r="H203" s="230"/>
      <c r="I203" s="230"/>
      <c r="J203" s="158"/>
      <c r="K203" s="159" t="s">
        <v>5</v>
      </c>
      <c r="L203" s="158"/>
      <c r="M203" s="158"/>
      <c r="N203" s="158"/>
      <c r="O203" s="158"/>
      <c r="P203" s="158"/>
      <c r="Q203" s="158"/>
      <c r="R203" s="160"/>
      <c r="T203" s="161"/>
      <c r="U203" s="158"/>
      <c r="V203" s="158"/>
      <c r="W203" s="158"/>
      <c r="X203" s="158"/>
      <c r="Y203" s="158"/>
      <c r="Z203" s="158"/>
      <c r="AA203" s="162"/>
      <c r="AT203" s="163" t="s">
        <v>173</v>
      </c>
      <c r="AU203" s="163" t="s">
        <v>86</v>
      </c>
      <c r="AV203" s="11" t="s">
        <v>82</v>
      </c>
      <c r="AW203" s="11" t="s">
        <v>32</v>
      </c>
      <c r="AX203" s="11" t="s">
        <v>75</v>
      </c>
      <c r="AY203" s="163" t="s">
        <v>166</v>
      </c>
    </row>
    <row r="204" spans="2:65" s="11" customFormat="1" ht="16.5" customHeight="1">
      <c r="B204" s="157"/>
      <c r="C204" s="158"/>
      <c r="D204" s="158"/>
      <c r="E204" s="159" t="s">
        <v>5</v>
      </c>
      <c r="F204" s="229" t="s">
        <v>277</v>
      </c>
      <c r="G204" s="230"/>
      <c r="H204" s="230"/>
      <c r="I204" s="230"/>
      <c r="J204" s="158"/>
      <c r="K204" s="159" t="s">
        <v>5</v>
      </c>
      <c r="L204" s="158"/>
      <c r="M204" s="158"/>
      <c r="N204" s="158"/>
      <c r="O204" s="158"/>
      <c r="P204" s="158"/>
      <c r="Q204" s="158"/>
      <c r="R204" s="160"/>
      <c r="T204" s="161"/>
      <c r="U204" s="158"/>
      <c r="V204" s="158"/>
      <c r="W204" s="158"/>
      <c r="X204" s="158"/>
      <c r="Y204" s="158"/>
      <c r="Z204" s="158"/>
      <c r="AA204" s="162"/>
      <c r="AT204" s="163" t="s">
        <v>173</v>
      </c>
      <c r="AU204" s="163" t="s">
        <v>86</v>
      </c>
      <c r="AV204" s="11" t="s">
        <v>82</v>
      </c>
      <c r="AW204" s="11" t="s">
        <v>32</v>
      </c>
      <c r="AX204" s="11" t="s">
        <v>75</v>
      </c>
      <c r="AY204" s="163" t="s">
        <v>166</v>
      </c>
    </row>
    <row r="205" spans="2:65" s="10" customFormat="1" ht="16.5" customHeight="1">
      <c r="B205" s="149"/>
      <c r="C205" s="150"/>
      <c r="D205" s="150"/>
      <c r="E205" s="151" t="s">
        <v>5</v>
      </c>
      <c r="F205" s="262" t="s">
        <v>1282</v>
      </c>
      <c r="G205" s="263"/>
      <c r="H205" s="263"/>
      <c r="I205" s="263"/>
      <c r="J205" s="150"/>
      <c r="K205" s="152">
        <v>45</v>
      </c>
      <c r="L205" s="150"/>
      <c r="M205" s="150"/>
      <c r="N205" s="150"/>
      <c r="O205" s="150"/>
      <c r="P205" s="150"/>
      <c r="Q205" s="150"/>
      <c r="R205" s="153"/>
      <c r="T205" s="154"/>
      <c r="U205" s="150"/>
      <c r="V205" s="150"/>
      <c r="W205" s="150"/>
      <c r="X205" s="150"/>
      <c r="Y205" s="150"/>
      <c r="Z205" s="150"/>
      <c r="AA205" s="155"/>
      <c r="AT205" s="156" t="s">
        <v>173</v>
      </c>
      <c r="AU205" s="156" t="s">
        <v>86</v>
      </c>
      <c r="AV205" s="10" t="s">
        <v>86</v>
      </c>
      <c r="AW205" s="10" t="s">
        <v>32</v>
      </c>
      <c r="AX205" s="10" t="s">
        <v>82</v>
      </c>
      <c r="AY205" s="156" t="s">
        <v>166</v>
      </c>
    </row>
    <row r="206" spans="2:65" s="1" customFormat="1" ht="25.5" customHeight="1">
      <c r="B206" s="139"/>
      <c r="C206" s="140" t="s">
        <v>353</v>
      </c>
      <c r="D206" s="140" t="s">
        <v>167</v>
      </c>
      <c r="E206" s="141" t="s">
        <v>359</v>
      </c>
      <c r="F206" s="231" t="s">
        <v>360</v>
      </c>
      <c r="G206" s="231"/>
      <c r="H206" s="231"/>
      <c r="I206" s="231"/>
      <c r="J206" s="142" t="s">
        <v>270</v>
      </c>
      <c r="K206" s="143">
        <v>45</v>
      </c>
      <c r="L206" s="232">
        <v>0</v>
      </c>
      <c r="M206" s="232"/>
      <c r="N206" s="232">
        <f>ROUND(L206*K206,2)</f>
        <v>0</v>
      </c>
      <c r="O206" s="232"/>
      <c r="P206" s="232"/>
      <c r="Q206" s="232"/>
      <c r="R206" s="144"/>
      <c r="T206" s="145" t="s">
        <v>5</v>
      </c>
      <c r="U206" s="43" t="s">
        <v>40</v>
      </c>
      <c r="V206" s="146">
        <v>7.0000000000000007E-2</v>
      </c>
      <c r="W206" s="146">
        <f>V206*K206</f>
        <v>3.1500000000000004</v>
      </c>
      <c r="X206" s="146">
        <v>0</v>
      </c>
      <c r="Y206" s="146">
        <f>X206*K206</f>
        <v>0</v>
      </c>
      <c r="Z206" s="146">
        <v>0</v>
      </c>
      <c r="AA206" s="147">
        <f>Z206*K206</f>
        <v>0</v>
      </c>
      <c r="AR206" s="21" t="s">
        <v>92</v>
      </c>
      <c r="AT206" s="21" t="s">
        <v>167</v>
      </c>
      <c r="AU206" s="21" t="s">
        <v>86</v>
      </c>
      <c r="AY206" s="21" t="s">
        <v>166</v>
      </c>
      <c r="BE206" s="148">
        <f>IF(U206="základní",N206,0)</f>
        <v>0</v>
      </c>
      <c r="BF206" s="148">
        <f>IF(U206="snížená",N206,0)</f>
        <v>0</v>
      </c>
      <c r="BG206" s="148">
        <f>IF(U206="zákl. přenesená",N206,0)</f>
        <v>0</v>
      </c>
      <c r="BH206" s="148">
        <f>IF(U206="sníž. přenesená",N206,0)</f>
        <v>0</v>
      </c>
      <c r="BI206" s="148">
        <f>IF(U206="nulová",N206,0)</f>
        <v>0</v>
      </c>
      <c r="BJ206" s="21" t="s">
        <v>82</v>
      </c>
      <c r="BK206" s="148">
        <f>ROUND(L206*K206,2)</f>
        <v>0</v>
      </c>
      <c r="BL206" s="21" t="s">
        <v>92</v>
      </c>
      <c r="BM206" s="21" t="s">
        <v>361</v>
      </c>
    </row>
    <row r="207" spans="2:65" s="1" customFormat="1" ht="25.5" customHeight="1">
      <c r="B207" s="139"/>
      <c r="C207" s="140" t="s">
        <v>358</v>
      </c>
      <c r="D207" s="140" t="s">
        <v>167</v>
      </c>
      <c r="E207" s="141" t="s">
        <v>362</v>
      </c>
      <c r="F207" s="231" t="s">
        <v>363</v>
      </c>
      <c r="G207" s="231"/>
      <c r="H207" s="231"/>
      <c r="I207" s="231"/>
      <c r="J207" s="142" t="s">
        <v>322</v>
      </c>
      <c r="K207" s="143">
        <v>141.62799999999999</v>
      </c>
      <c r="L207" s="232">
        <v>0</v>
      </c>
      <c r="M207" s="232"/>
      <c r="N207" s="232">
        <f>ROUND(L207*K207,2)</f>
        <v>0</v>
      </c>
      <c r="O207" s="232"/>
      <c r="P207" s="232"/>
      <c r="Q207" s="232"/>
      <c r="R207" s="144"/>
      <c r="T207" s="145" t="s">
        <v>5</v>
      </c>
      <c r="U207" s="43" t="s">
        <v>40</v>
      </c>
      <c r="V207" s="146">
        <v>8.3000000000000004E-2</v>
      </c>
      <c r="W207" s="146">
        <f>V207*K207</f>
        <v>11.755123999999999</v>
      </c>
      <c r="X207" s="146">
        <v>0</v>
      </c>
      <c r="Y207" s="146">
        <f>X207*K207</f>
        <v>0</v>
      </c>
      <c r="Z207" s="146">
        <v>0</v>
      </c>
      <c r="AA207" s="147">
        <f>Z207*K207</f>
        <v>0</v>
      </c>
      <c r="AR207" s="21" t="s">
        <v>92</v>
      </c>
      <c r="AT207" s="21" t="s">
        <v>167</v>
      </c>
      <c r="AU207" s="21" t="s">
        <v>86</v>
      </c>
      <c r="AY207" s="21" t="s">
        <v>166</v>
      </c>
      <c r="BE207" s="148">
        <f>IF(U207="základní",N207,0)</f>
        <v>0</v>
      </c>
      <c r="BF207" s="148">
        <f>IF(U207="snížená",N207,0)</f>
        <v>0</v>
      </c>
      <c r="BG207" s="148">
        <f>IF(U207="zákl. přenesená",N207,0)</f>
        <v>0</v>
      </c>
      <c r="BH207" s="148">
        <f>IF(U207="sníž. přenesená",N207,0)</f>
        <v>0</v>
      </c>
      <c r="BI207" s="148">
        <f>IF(U207="nulová",N207,0)</f>
        <v>0</v>
      </c>
      <c r="BJ207" s="21" t="s">
        <v>82</v>
      </c>
      <c r="BK207" s="148">
        <f>ROUND(L207*K207,2)</f>
        <v>0</v>
      </c>
      <c r="BL207" s="21" t="s">
        <v>92</v>
      </c>
      <c r="BM207" s="21" t="s">
        <v>364</v>
      </c>
    </row>
    <row r="208" spans="2:65" s="10" customFormat="1" ht="16.5" customHeight="1">
      <c r="B208" s="149"/>
      <c r="C208" s="150"/>
      <c r="D208" s="150"/>
      <c r="E208" s="151" t="s">
        <v>5</v>
      </c>
      <c r="F208" s="240" t="s">
        <v>1283</v>
      </c>
      <c r="G208" s="241"/>
      <c r="H208" s="241"/>
      <c r="I208" s="241"/>
      <c r="J208" s="150"/>
      <c r="K208" s="152">
        <v>159.12799999999999</v>
      </c>
      <c r="L208" s="150"/>
      <c r="M208" s="150"/>
      <c r="N208" s="150"/>
      <c r="O208" s="150"/>
      <c r="P208" s="150"/>
      <c r="Q208" s="150"/>
      <c r="R208" s="153"/>
      <c r="T208" s="154"/>
      <c r="U208" s="150"/>
      <c r="V208" s="150"/>
      <c r="W208" s="150"/>
      <c r="X208" s="150"/>
      <c r="Y208" s="150"/>
      <c r="Z208" s="150"/>
      <c r="AA208" s="155"/>
      <c r="AT208" s="156" t="s">
        <v>173</v>
      </c>
      <c r="AU208" s="156" t="s">
        <v>86</v>
      </c>
      <c r="AV208" s="10" t="s">
        <v>86</v>
      </c>
      <c r="AW208" s="10" t="s">
        <v>32</v>
      </c>
      <c r="AX208" s="10" t="s">
        <v>75</v>
      </c>
      <c r="AY208" s="156" t="s">
        <v>166</v>
      </c>
    </row>
    <row r="209" spans="2:65" s="10" customFormat="1" ht="16.5" customHeight="1">
      <c r="B209" s="149"/>
      <c r="C209" s="150"/>
      <c r="D209" s="150"/>
      <c r="E209" s="151" t="s">
        <v>5</v>
      </c>
      <c r="F209" s="262" t="s">
        <v>1284</v>
      </c>
      <c r="G209" s="263"/>
      <c r="H209" s="263"/>
      <c r="I209" s="263"/>
      <c r="J209" s="150"/>
      <c r="K209" s="152">
        <v>-17.5</v>
      </c>
      <c r="L209" s="150"/>
      <c r="M209" s="150"/>
      <c r="N209" s="150"/>
      <c r="O209" s="150"/>
      <c r="P209" s="150"/>
      <c r="Q209" s="150"/>
      <c r="R209" s="153"/>
      <c r="T209" s="154"/>
      <c r="U209" s="150"/>
      <c r="V209" s="150"/>
      <c r="W209" s="150"/>
      <c r="X209" s="150"/>
      <c r="Y209" s="150"/>
      <c r="Z209" s="150"/>
      <c r="AA209" s="155"/>
      <c r="AT209" s="156" t="s">
        <v>173</v>
      </c>
      <c r="AU209" s="156" t="s">
        <v>86</v>
      </c>
      <c r="AV209" s="10" t="s">
        <v>86</v>
      </c>
      <c r="AW209" s="10" t="s">
        <v>32</v>
      </c>
      <c r="AX209" s="10" t="s">
        <v>75</v>
      </c>
      <c r="AY209" s="156" t="s">
        <v>166</v>
      </c>
    </row>
    <row r="210" spans="2:65" s="12" customFormat="1" ht="16.5" customHeight="1">
      <c r="B210" s="168"/>
      <c r="C210" s="169"/>
      <c r="D210" s="169"/>
      <c r="E210" s="170" t="s">
        <v>5</v>
      </c>
      <c r="F210" s="268" t="s">
        <v>294</v>
      </c>
      <c r="G210" s="269"/>
      <c r="H210" s="269"/>
      <c r="I210" s="269"/>
      <c r="J210" s="169"/>
      <c r="K210" s="171">
        <v>141.62799999999999</v>
      </c>
      <c r="L210" s="169"/>
      <c r="M210" s="169"/>
      <c r="N210" s="169"/>
      <c r="O210" s="169"/>
      <c r="P210" s="169"/>
      <c r="Q210" s="169"/>
      <c r="R210" s="172"/>
      <c r="T210" s="173"/>
      <c r="U210" s="169"/>
      <c r="V210" s="169"/>
      <c r="W210" s="169"/>
      <c r="X210" s="169"/>
      <c r="Y210" s="169"/>
      <c r="Z210" s="169"/>
      <c r="AA210" s="174"/>
      <c r="AT210" s="175" t="s">
        <v>173</v>
      </c>
      <c r="AU210" s="175" t="s">
        <v>86</v>
      </c>
      <c r="AV210" s="12" t="s">
        <v>92</v>
      </c>
      <c r="AW210" s="12" t="s">
        <v>32</v>
      </c>
      <c r="AX210" s="12" t="s">
        <v>82</v>
      </c>
      <c r="AY210" s="175" t="s">
        <v>166</v>
      </c>
    </row>
    <row r="211" spans="2:65" s="1" customFormat="1" ht="38.25" customHeight="1">
      <c r="B211" s="139"/>
      <c r="C211" s="140" t="s">
        <v>10</v>
      </c>
      <c r="D211" s="140" t="s">
        <v>167</v>
      </c>
      <c r="E211" s="141" t="s">
        <v>368</v>
      </c>
      <c r="F211" s="231" t="s">
        <v>369</v>
      </c>
      <c r="G211" s="231"/>
      <c r="H211" s="231"/>
      <c r="I211" s="231"/>
      <c r="J211" s="142" t="s">
        <v>322</v>
      </c>
      <c r="K211" s="143">
        <v>289.41000000000003</v>
      </c>
      <c r="L211" s="232">
        <v>0</v>
      </c>
      <c r="M211" s="232"/>
      <c r="N211" s="232">
        <f>ROUND(L211*K211,2)</f>
        <v>0</v>
      </c>
      <c r="O211" s="232"/>
      <c r="P211" s="232"/>
      <c r="Q211" s="232"/>
      <c r="R211" s="144"/>
      <c r="T211" s="145" t="s">
        <v>5</v>
      </c>
      <c r="U211" s="43" t="s">
        <v>40</v>
      </c>
      <c r="V211" s="146">
        <v>8.3000000000000004E-2</v>
      </c>
      <c r="W211" s="146">
        <f>V211*K211</f>
        <v>24.021030000000003</v>
      </c>
      <c r="X211" s="146">
        <v>0</v>
      </c>
      <c r="Y211" s="146">
        <f>X211*K211</f>
        <v>0</v>
      </c>
      <c r="Z211" s="146">
        <v>0</v>
      </c>
      <c r="AA211" s="147">
        <f>Z211*K211</f>
        <v>0</v>
      </c>
      <c r="AR211" s="21" t="s">
        <v>92</v>
      </c>
      <c r="AT211" s="21" t="s">
        <v>167</v>
      </c>
      <c r="AU211" s="21" t="s">
        <v>86</v>
      </c>
      <c r="AY211" s="21" t="s">
        <v>166</v>
      </c>
      <c r="BE211" s="148">
        <f>IF(U211="základní",N211,0)</f>
        <v>0</v>
      </c>
      <c r="BF211" s="148">
        <f>IF(U211="snížená",N211,0)</f>
        <v>0</v>
      </c>
      <c r="BG211" s="148">
        <f>IF(U211="zákl. přenesená",N211,0)</f>
        <v>0</v>
      </c>
      <c r="BH211" s="148">
        <f>IF(U211="sníž. přenesená",N211,0)</f>
        <v>0</v>
      </c>
      <c r="BI211" s="148">
        <f>IF(U211="nulová",N211,0)</f>
        <v>0</v>
      </c>
      <c r="BJ211" s="21" t="s">
        <v>82</v>
      </c>
      <c r="BK211" s="148">
        <f>ROUND(L211*K211,2)</f>
        <v>0</v>
      </c>
      <c r="BL211" s="21" t="s">
        <v>92</v>
      </c>
      <c r="BM211" s="21" t="s">
        <v>370</v>
      </c>
    </row>
    <row r="212" spans="2:65" s="1" customFormat="1" ht="25.5" customHeight="1">
      <c r="B212" s="139"/>
      <c r="C212" s="140" t="s">
        <v>367</v>
      </c>
      <c r="D212" s="140" t="s">
        <v>167</v>
      </c>
      <c r="E212" s="141" t="s">
        <v>372</v>
      </c>
      <c r="F212" s="231" t="s">
        <v>373</v>
      </c>
      <c r="G212" s="231"/>
      <c r="H212" s="231"/>
      <c r="I212" s="231"/>
      <c r="J212" s="142" t="s">
        <v>374</v>
      </c>
      <c r="K212" s="143">
        <v>254.93</v>
      </c>
      <c r="L212" s="232">
        <v>0</v>
      </c>
      <c r="M212" s="232"/>
      <c r="N212" s="232">
        <f>ROUND(L212*K212,2)</f>
        <v>0</v>
      </c>
      <c r="O212" s="232"/>
      <c r="P212" s="232"/>
      <c r="Q212" s="232"/>
      <c r="R212" s="144"/>
      <c r="T212" s="145" t="s">
        <v>5</v>
      </c>
      <c r="U212" s="43" t="s">
        <v>40</v>
      </c>
      <c r="V212" s="146">
        <v>0</v>
      </c>
      <c r="W212" s="146">
        <f>V212*K212</f>
        <v>0</v>
      </c>
      <c r="X212" s="146">
        <v>0</v>
      </c>
      <c r="Y212" s="146">
        <f>X212*K212</f>
        <v>0</v>
      </c>
      <c r="Z212" s="146">
        <v>0</v>
      </c>
      <c r="AA212" s="147">
        <f>Z212*K212</f>
        <v>0</v>
      </c>
      <c r="AR212" s="21" t="s">
        <v>92</v>
      </c>
      <c r="AT212" s="21" t="s">
        <v>167</v>
      </c>
      <c r="AU212" s="21" t="s">
        <v>86</v>
      </c>
      <c r="AY212" s="21" t="s">
        <v>166</v>
      </c>
      <c r="BE212" s="148">
        <f>IF(U212="základní",N212,0)</f>
        <v>0</v>
      </c>
      <c r="BF212" s="148">
        <f>IF(U212="snížená",N212,0)</f>
        <v>0</v>
      </c>
      <c r="BG212" s="148">
        <f>IF(U212="zákl. přenesená",N212,0)</f>
        <v>0</v>
      </c>
      <c r="BH212" s="148">
        <f>IF(U212="sníž. přenesená",N212,0)</f>
        <v>0</v>
      </c>
      <c r="BI212" s="148">
        <f>IF(U212="nulová",N212,0)</f>
        <v>0</v>
      </c>
      <c r="BJ212" s="21" t="s">
        <v>82</v>
      </c>
      <c r="BK212" s="148">
        <f>ROUND(L212*K212,2)</f>
        <v>0</v>
      </c>
      <c r="BL212" s="21" t="s">
        <v>92</v>
      </c>
      <c r="BM212" s="21" t="s">
        <v>375</v>
      </c>
    </row>
    <row r="213" spans="2:65" s="10" customFormat="1" ht="16.5" customHeight="1">
      <c r="B213" s="149"/>
      <c r="C213" s="150"/>
      <c r="D213" s="150"/>
      <c r="E213" s="151" t="s">
        <v>5</v>
      </c>
      <c r="F213" s="240" t="s">
        <v>1285</v>
      </c>
      <c r="G213" s="241"/>
      <c r="H213" s="241"/>
      <c r="I213" s="241"/>
      <c r="J213" s="150"/>
      <c r="K213" s="152">
        <v>254.93</v>
      </c>
      <c r="L213" s="150"/>
      <c r="M213" s="150"/>
      <c r="N213" s="150"/>
      <c r="O213" s="150"/>
      <c r="P213" s="150"/>
      <c r="Q213" s="150"/>
      <c r="R213" s="153"/>
      <c r="T213" s="154"/>
      <c r="U213" s="150"/>
      <c r="V213" s="150"/>
      <c r="W213" s="150"/>
      <c r="X213" s="150"/>
      <c r="Y213" s="150"/>
      <c r="Z213" s="150"/>
      <c r="AA213" s="155"/>
      <c r="AT213" s="156" t="s">
        <v>173</v>
      </c>
      <c r="AU213" s="156" t="s">
        <v>86</v>
      </c>
      <c r="AV213" s="10" t="s">
        <v>86</v>
      </c>
      <c r="AW213" s="10" t="s">
        <v>32</v>
      </c>
      <c r="AX213" s="10" t="s">
        <v>82</v>
      </c>
      <c r="AY213" s="156" t="s">
        <v>166</v>
      </c>
    </row>
    <row r="214" spans="2:65" s="1" customFormat="1" ht="25.5" customHeight="1">
      <c r="B214" s="139"/>
      <c r="C214" s="140" t="s">
        <v>371</v>
      </c>
      <c r="D214" s="140" t="s">
        <v>167</v>
      </c>
      <c r="E214" s="141" t="s">
        <v>378</v>
      </c>
      <c r="F214" s="231" t="s">
        <v>379</v>
      </c>
      <c r="G214" s="231"/>
      <c r="H214" s="231"/>
      <c r="I214" s="231"/>
      <c r="J214" s="142" t="s">
        <v>374</v>
      </c>
      <c r="K214" s="143">
        <v>520.93799999999999</v>
      </c>
      <c r="L214" s="232">
        <v>0</v>
      </c>
      <c r="M214" s="232"/>
      <c r="N214" s="232">
        <f>ROUND(L214*K214,2)</f>
        <v>0</v>
      </c>
      <c r="O214" s="232"/>
      <c r="P214" s="232"/>
      <c r="Q214" s="232"/>
      <c r="R214" s="144"/>
      <c r="T214" s="145" t="s">
        <v>5</v>
      </c>
      <c r="U214" s="43" t="s">
        <v>40</v>
      </c>
      <c r="V214" s="146">
        <v>0</v>
      </c>
      <c r="W214" s="146">
        <f>V214*K214</f>
        <v>0</v>
      </c>
      <c r="X214" s="146">
        <v>0</v>
      </c>
      <c r="Y214" s="146">
        <f>X214*K214</f>
        <v>0</v>
      </c>
      <c r="Z214" s="146">
        <v>0</v>
      </c>
      <c r="AA214" s="147">
        <f>Z214*K214</f>
        <v>0</v>
      </c>
      <c r="AR214" s="21" t="s">
        <v>92</v>
      </c>
      <c r="AT214" s="21" t="s">
        <v>167</v>
      </c>
      <c r="AU214" s="21" t="s">
        <v>86</v>
      </c>
      <c r="AY214" s="21" t="s">
        <v>166</v>
      </c>
      <c r="BE214" s="148">
        <f>IF(U214="základní",N214,0)</f>
        <v>0</v>
      </c>
      <c r="BF214" s="148">
        <f>IF(U214="snížená",N214,0)</f>
        <v>0</v>
      </c>
      <c r="BG214" s="148">
        <f>IF(U214="zákl. přenesená",N214,0)</f>
        <v>0</v>
      </c>
      <c r="BH214" s="148">
        <f>IF(U214="sníž. přenesená",N214,0)</f>
        <v>0</v>
      </c>
      <c r="BI214" s="148">
        <f>IF(U214="nulová",N214,0)</f>
        <v>0</v>
      </c>
      <c r="BJ214" s="21" t="s">
        <v>82</v>
      </c>
      <c r="BK214" s="148">
        <f>ROUND(L214*K214,2)</f>
        <v>0</v>
      </c>
      <c r="BL214" s="21" t="s">
        <v>92</v>
      </c>
      <c r="BM214" s="21" t="s">
        <v>380</v>
      </c>
    </row>
    <row r="215" spans="2:65" s="10" customFormat="1" ht="16.5" customHeight="1">
      <c r="B215" s="149"/>
      <c r="C215" s="150"/>
      <c r="D215" s="150"/>
      <c r="E215" s="151" t="s">
        <v>5</v>
      </c>
      <c r="F215" s="240" t="s">
        <v>1286</v>
      </c>
      <c r="G215" s="241"/>
      <c r="H215" s="241"/>
      <c r="I215" s="241"/>
      <c r="J215" s="150"/>
      <c r="K215" s="152">
        <v>520.93799999999999</v>
      </c>
      <c r="L215" s="150"/>
      <c r="M215" s="150"/>
      <c r="N215" s="150"/>
      <c r="O215" s="150"/>
      <c r="P215" s="150"/>
      <c r="Q215" s="150"/>
      <c r="R215" s="153"/>
      <c r="T215" s="154"/>
      <c r="U215" s="150"/>
      <c r="V215" s="150"/>
      <c r="W215" s="150"/>
      <c r="X215" s="150"/>
      <c r="Y215" s="150"/>
      <c r="Z215" s="150"/>
      <c r="AA215" s="155"/>
      <c r="AT215" s="156" t="s">
        <v>173</v>
      </c>
      <c r="AU215" s="156" t="s">
        <v>86</v>
      </c>
      <c r="AV215" s="10" t="s">
        <v>86</v>
      </c>
      <c r="AW215" s="10" t="s">
        <v>32</v>
      </c>
      <c r="AX215" s="10" t="s">
        <v>82</v>
      </c>
      <c r="AY215" s="156" t="s">
        <v>166</v>
      </c>
    </row>
    <row r="216" spans="2:65" s="1" customFormat="1" ht="25.5" customHeight="1">
      <c r="B216" s="139"/>
      <c r="C216" s="140" t="s">
        <v>377</v>
      </c>
      <c r="D216" s="140" t="s">
        <v>167</v>
      </c>
      <c r="E216" s="141" t="s">
        <v>383</v>
      </c>
      <c r="F216" s="231" t="s">
        <v>384</v>
      </c>
      <c r="G216" s="231"/>
      <c r="H216" s="231"/>
      <c r="I216" s="231"/>
      <c r="J216" s="142" t="s">
        <v>322</v>
      </c>
      <c r="K216" s="143">
        <v>13.5</v>
      </c>
      <c r="L216" s="232">
        <v>0</v>
      </c>
      <c r="M216" s="232"/>
      <c r="N216" s="232">
        <f>ROUND(L216*K216,2)</f>
        <v>0</v>
      </c>
      <c r="O216" s="232"/>
      <c r="P216" s="232"/>
      <c r="Q216" s="232"/>
      <c r="R216" s="144"/>
      <c r="T216" s="145" t="s">
        <v>5</v>
      </c>
      <c r="U216" s="43" t="s">
        <v>40</v>
      </c>
      <c r="V216" s="146">
        <v>0.29899999999999999</v>
      </c>
      <c r="W216" s="146">
        <f>V216*K216</f>
        <v>4.0365000000000002</v>
      </c>
      <c r="X216" s="146">
        <v>0</v>
      </c>
      <c r="Y216" s="146">
        <f>X216*K216</f>
        <v>0</v>
      </c>
      <c r="Z216" s="146">
        <v>0</v>
      </c>
      <c r="AA216" s="147">
        <f>Z216*K216</f>
        <v>0</v>
      </c>
      <c r="AR216" s="21" t="s">
        <v>92</v>
      </c>
      <c r="AT216" s="21" t="s">
        <v>167</v>
      </c>
      <c r="AU216" s="21" t="s">
        <v>86</v>
      </c>
      <c r="AY216" s="21" t="s">
        <v>166</v>
      </c>
      <c r="BE216" s="148">
        <f>IF(U216="základní",N216,0)</f>
        <v>0</v>
      </c>
      <c r="BF216" s="148">
        <f>IF(U216="snížená",N216,0)</f>
        <v>0</v>
      </c>
      <c r="BG216" s="148">
        <f>IF(U216="zákl. přenesená",N216,0)</f>
        <v>0</v>
      </c>
      <c r="BH216" s="148">
        <f>IF(U216="sníž. přenesená",N216,0)</f>
        <v>0</v>
      </c>
      <c r="BI216" s="148">
        <f>IF(U216="nulová",N216,0)</f>
        <v>0</v>
      </c>
      <c r="BJ216" s="21" t="s">
        <v>82</v>
      </c>
      <c r="BK216" s="148">
        <f>ROUND(L216*K216,2)</f>
        <v>0</v>
      </c>
      <c r="BL216" s="21" t="s">
        <v>92</v>
      </c>
      <c r="BM216" s="21" t="s">
        <v>385</v>
      </c>
    </row>
    <row r="217" spans="2:65" s="11" customFormat="1" ht="16.5" customHeight="1">
      <c r="B217" s="157"/>
      <c r="C217" s="158"/>
      <c r="D217" s="158"/>
      <c r="E217" s="159" t="s">
        <v>5</v>
      </c>
      <c r="F217" s="264" t="s">
        <v>275</v>
      </c>
      <c r="G217" s="265"/>
      <c r="H217" s="265"/>
      <c r="I217" s="265"/>
      <c r="J217" s="158"/>
      <c r="K217" s="159" t="s">
        <v>5</v>
      </c>
      <c r="L217" s="158"/>
      <c r="M217" s="158"/>
      <c r="N217" s="158"/>
      <c r="O217" s="158"/>
      <c r="P217" s="158"/>
      <c r="Q217" s="158"/>
      <c r="R217" s="160"/>
      <c r="T217" s="161"/>
      <c r="U217" s="158"/>
      <c r="V217" s="158"/>
      <c r="W217" s="158"/>
      <c r="X217" s="158"/>
      <c r="Y217" s="158"/>
      <c r="Z217" s="158"/>
      <c r="AA217" s="162"/>
      <c r="AT217" s="163" t="s">
        <v>173</v>
      </c>
      <c r="AU217" s="163" t="s">
        <v>86</v>
      </c>
      <c r="AV217" s="11" t="s">
        <v>82</v>
      </c>
      <c r="AW217" s="11" t="s">
        <v>32</v>
      </c>
      <c r="AX217" s="11" t="s">
        <v>75</v>
      </c>
      <c r="AY217" s="163" t="s">
        <v>166</v>
      </c>
    </row>
    <row r="218" spans="2:65" s="11" customFormat="1" ht="16.5" customHeight="1">
      <c r="B218" s="157"/>
      <c r="C218" s="158"/>
      <c r="D218" s="158"/>
      <c r="E218" s="159" t="s">
        <v>5</v>
      </c>
      <c r="F218" s="229" t="s">
        <v>276</v>
      </c>
      <c r="G218" s="230"/>
      <c r="H218" s="230"/>
      <c r="I218" s="230"/>
      <c r="J218" s="158"/>
      <c r="K218" s="159" t="s">
        <v>5</v>
      </c>
      <c r="L218" s="158"/>
      <c r="M218" s="158"/>
      <c r="N218" s="158"/>
      <c r="O218" s="158"/>
      <c r="P218" s="158"/>
      <c r="Q218" s="158"/>
      <c r="R218" s="160"/>
      <c r="T218" s="161"/>
      <c r="U218" s="158"/>
      <c r="V218" s="158"/>
      <c r="W218" s="158"/>
      <c r="X218" s="158"/>
      <c r="Y218" s="158"/>
      <c r="Z218" s="158"/>
      <c r="AA218" s="162"/>
      <c r="AT218" s="163" t="s">
        <v>173</v>
      </c>
      <c r="AU218" s="163" t="s">
        <v>86</v>
      </c>
      <c r="AV218" s="11" t="s">
        <v>82</v>
      </c>
      <c r="AW218" s="11" t="s">
        <v>32</v>
      </c>
      <c r="AX218" s="11" t="s">
        <v>75</v>
      </c>
      <c r="AY218" s="163" t="s">
        <v>166</v>
      </c>
    </row>
    <row r="219" spans="2:65" s="11" customFormat="1" ht="16.5" customHeight="1">
      <c r="B219" s="157"/>
      <c r="C219" s="158"/>
      <c r="D219" s="158"/>
      <c r="E219" s="159" t="s">
        <v>5</v>
      </c>
      <c r="F219" s="229" t="s">
        <v>277</v>
      </c>
      <c r="G219" s="230"/>
      <c r="H219" s="230"/>
      <c r="I219" s="230"/>
      <c r="J219" s="158"/>
      <c r="K219" s="159" t="s">
        <v>5</v>
      </c>
      <c r="L219" s="158"/>
      <c r="M219" s="158"/>
      <c r="N219" s="158"/>
      <c r="O219" s="158"/>
      <c r="P219" s="158"/>
      <c r="Q219" s="158"/>
      <c r="R219" s="160"/>
      <c r="T219" s="161"/>
      <c r="U219" s="158"/>
      <c r="V219" s="158"/>
      <c r="W219" s="158"/>
      <c r="X219" s="158"/>
      <c r="Y219" s="158"/>
      <c r="Z219" s="158"/>
      <c r="AA219" s="162"/>
      <c r="AT219" s="163" t="s">
        <v>173</v>
      </c>
      <c r="AU219" s="163" t="s">
        <v>86</v>
      </c>
      <c r="AV219" s="11" t="s">
        <v>82</v>
      </c>
      <c r="AW219" s="11" t="s">
        <v>32</v>
      </c>
      <c r="AX219" s="11" t="s">
        <v>75</v>
      </c>
      <c r="AY219" s="163" t="s">
        <v>166</v>
      </c>
    </row>
    <row r="220" spans="2:65" s="10" customFormat="1" ht="16.5" customHeight="1">
      <c r="B220" s="149"/>
      <c r="C220" s="150"/>
      <c r="D220" s="150"/>
      <c r="E220" s="151" t="s">
        <v>5</v>
      </c>
      <c r="F220" s="262" t="s">
        <v>1287</v>
      </c>
      <c r="G220" s="263"/>
      <c r="H220" s="263"/>
      <c r="I220" s="263"/>
      <c r="J220" s="150"/>
      <c r="K220" s="152">
        <v>13.5</v>
      </c>
      <c r="L220" s="150"/>
      <c r="M220" s="150"/>
      <c r="N220" s="150"/>
      <c r="O220" s="150"/>
      <c r="P220" s="150"/>
      <c r="Q220" s="150"/>
      <c r="R220" s="153"/>
      <c r="T220" s="154"/>
      <c r="U220" s="150"/>
      <c r="V220" s="150"/>
      <c r="W220" s="150"/>
      <c r="X220" s="150"/>
      <c r="Y220" s="150"/>
      <c r="Z220" s="150"/>
      <c r="AA220" s="155"/>
      <c r="AT220" s="156" t="s">
        <v>173</v>
      </c>
      <c r="AU220" s="156" t="s">
        <v>86</v>
      </c>
      <c r="AV220" s="10" t="s">
        <v>86</v>
      </c>
      <c r="AW220" s="10" t="s">
        <v>32</v>
      </c>
      <c r="AX220" s="10" t="s">
        <v>82</v>
      </c>
      <c r="AY220" s="156" t="s">
        <v>166</v>
      </c>
    </row>
    <row r="221" spans="2:65" s="1" customFormat="1" ht="16.5" customHeight="1">
      <c r="B221" s="139"/>
      <c r="C221" s="176" t="s">
        <v>382</v>
      </c>
      <c r="D221" s="176" t="s">
        <v>388</v>
      </c>
      <c r="E221" s="177" t="s">
        <v>389</v>
      </c>
      <c r="F221" s="266" t="s">
        <v>390</v>
      </c>
      <c r="G221" s="266"/>
      <c r="H221" s="266"/>
      <c r="I221" s="266"/>
      <c r="J221" s="178" t="s">
        <v>374</v>
      </c>
      <c r="K221" s="179">
        <v>27</v>
      </c>
      <c r="L221" s="267">
        <v>0</v>
      </c>
      <c r="M221" s="267"/>
      <c r="N221" s="267">
        <f>ROUND(L221*K221,2)</f>
        <v>0</v>
      </c>
      <c r="O221" s="232"/>
      <c r="P221" s="232"/>
      <c r="Q221" s="232"/>
      <c r="R221" s="144"/>
      <c r="T221" s="145" t="s">
        <v>5</v>
      </c>
      <c r="U221" s="43" t="s">
        <v>40</v>
      </c>
      <c r="V221" s="146">
        <v>0</v>
      </c>
      <c r="W221" s="146">
        <f>V221*K221</f>
        <v>0</v>
      </c>
      <c r="X221" s="146">
        <v>1</v>
      </c>
      <c r="Y221" s="146">
        <f>X221*K221</f>
        <v>27</v>
      </c>
      <c r="Z221" s="146">
        <v>0</v>
      </c>
      <c r="AA221" s="147">
        <f>Z221*K221</f>
        <v>0</v>
      </c>
      <c r="AR221" s="21" t="s">
        <v>104</v>
      </c>
      <c r="AT221" s="21" t="s">
        <v>388</v>
      </c>
      <c r="AU221" s="21" t="s">
        <v>86</v>
      </c>
      <c r="AY221" s="21" t="s">
        <v>166</v>
      </c>
      <c r="BE221" s="148">
        <f>IF(U221="základní",N221,0)</f>
        <v>0</v>
      </c>
      <c r="BF221" s="148">
        <f>IF(U221="snížená",N221,0)</f>
        <v>0</v>
      </c>
      <c r="BG221" s="148">
        <f>IF(U221="zákl. přenesená",N221,0)</f>
        <v>0</v>
      </c>
      <c r="BH221" s="148">
        <f>IF(U221="sníž. přenesená",N221,0)</f>
        <v>0</v>
      </c>
      <c r="BI221" s="148">
        <f>IF(U221="nulová",N221,0)</f>
        <v>0</v>
      </c>
      <c r="BJ221" s="21" t="s">
        <v>82</v>
      </c>
      <c r="BK221" s="148">
        <f>ROUND(L221*K221,2)</f>
        <v>0</v>
      </c>
      <c r="BL221" s="21" t="s">
        <v>92</v>
      </c>
      <c r="BM221" s="21" t="s">
        <v>391</v>
      </c>
    </row>
    <row r="222" spans="2:65" s="10" customFormat="1" ht="16.5" customHeight="1">
      <c r="B222" s="149"/>
      <c r="C222" s="150"/>
      <c r="D222" s="150"/>
      <c r="E222" s="151" t="s">
        <v>5</v>
      </c>
      <c r="F222" s="240" t="s">
        <v>1288</v>
      </c>
      <c r="G222" s="241"/>
      <c r="H222" s="241"/>
      <c r="I222" s="241"/>
      <c r="J222" s="150"/>
      <c r="K222" s="152">
        <v>27</v>
      </c>
      <c r="L222" s="150"/>
      <c r="M222" s="150"/>
      <c r="N222" s="150"/>
      <c r="O222" s="150"/>
      <c r="P222" s="150"/>
      <c r="Q222" s="150"/>
      <c r="R222" s="153"/>
      <c r="T222" s="154"/>
      <c r="U222" s="150"/>
      <c r="V222" s="150"/>
      <c r="W222" s="150"/>
      <c r="X222" s="150"/>
      <c r="Y222" s="150"/>
      <c r="Z222" s="150"/>
      <c r="AA222" s="155"/>
      <c r="AT222" s="156" t="s">
        <v>173</v>
      </c>
      <c r="AU222" s="156" t="s">
        <v>86</v>
      </c>
      <c r="AV222" s="10" t="s">
        <v>86</v>
      </c>
      <c r="AW222" s="10" t="s">
        <v>32</v>
      </c>
      <c r="AX222" s="10" t="s">
        <v>82</v>
      </c>
      <c r="AY222" s="156" t="s">
        <v>166</v>
      </c>
    </row>
    <row r="223" spans="2:65" s="1" customFormat="1" ht="38.25" customHeight="1">
      <c r="B223" s="139"/>
      <c r="C223" s="140" t="s">
        <v>387</v>
      </c>
      <c r="D223" s="140" t="s">
        <v>167</v>
      </c>
      <c r="E223" s="141" t="s">
        <v>394</v>
      </c>
      <c r="F223" s="231" t="s">
        <v>395</v>
      </c>
      <c r="G223" s="231"/>
      <c r="H223" s="231"/>
      <c r="I223" s="231"/>
      <c r="J223" s="142" t="s">
        <v>322</v>
      </c>
      <c r="K223" s="143">
        <v>17.5</v>
      </c>
      <c r="L223" s="232">
        <v>0</v>
      </c>
      <c r="M223" s="232"/>
      <c r="N223" s="232">
        <f>ROUND(L223*K223,2)</f>
        <v>0</v>
      </c>
      <c r="O223" s="232"/>
      <c r="P223" s="232"/>
      <c r="Q223" s="232"/>
      <c r="R223" s="144"/>
      <c r="T223" s="145" t="s">
        <v>5</v>
      </c>
      <c r="U223" s="43" t="s">
        <v>40</v>
      </c>
      <c r="V223" s="146">
        <v>2.2559999999999998</v>
      </c>
      <c r="W223" s="146">
        <f>V223*K223</f>
        <v>39.479999999999997</v>
      </c>
      <c r="X223" s="146">
        <v>0</v>
      </c>
      <c r="Y223" s="146">
        <f>X223*K223</f>
        <v>0</v>
      </c>
      <c r="Z223" s="146">
        <v>0</v>
      </c>
      <c r="AA223" s="147">
        <f>Z223*K223</f>
        <v>0</v>
      </c>
      <c r="AR223" s="21" t="s">
        <v>92</v>
      </c>
      <c r="AT223" s="21" t="s">
        <v>167</v>
      </c>
      <c r="AU223" s="21" t="s">
        <v>86</v>
      </c>
      <c r="AY223" s="21" t="s">
        <v>166</v>
      </c>
      <c r="BE223" s="148">
        <f>IF(U223="základní",N223,0)</f>
        <v>0</v>
      </c>
      <c r="BF223" s="148">
        <f>IF(U223="snížená",N223,0)</f>
        <v>0</v>
      </c>
      <c r="BG223" s="148">
        <f>IF(U223="zákl. přenesená",N223,0)</f>
        <v>0</v>
      </c>
      <c r="BH223" s="148">
        <f>IF(U223="sníž. přenesená",N223,0)</f>
        <v>0</v>
      </c>
      <c r="BI223" s="148">
        <f>IF(U223="nulová",N223,0)</f>
        <v>0</v>
      </c>
      <c r="BJ223" s="21" t="s">
        <v>82</v>
      </c>
      <c r="BK223" s="148">
        <f>ROUND(L223*K223,2)</f>
        <v>0</v>
      </c>
      <c r="BL223" s="21" t="s">
        <v>92</v>
      </c>
      <c r="BM223" s="21" t="s">
        <v>396</v>
      </c>
    </row>
    <row r="224" spans="2:65" s="11" customFormat="1" ht="16.5" customHeight="1">
      <c r="B224" s="157"/>
      <c r="C224" s="158"/>
      <c r="D224" s="158"/>
      <c r="E224" s="159" t="s">
        <v>5</v>
      </c>
      <c r="F224" s="264" t="s">
        <v>275</v>
      </c>
      <c r="G224" s="265"/>
      <c r="H224" s="265"/>
      <c r="I224" s="265"/>
      <c r="J224" s="158"/>
      <c r="K224" s="159" t="s">
        <v>5</v>
      </c>
      <c r="L224" s="158"/>
      <c r="M224" s="158"/>
      <c r="N224" s="158"/>
      <c r="O224" s="158"/>
      <c r="P224" s="158"/>
      <c r="Q224" s="158"/>
      <c r="R224" s="160"/>
      <c r="T224" s="161"/>
      <c r="U224" s="158"/>
      <c r="V224" s="158"/>
      <c r="W224" s="158"/>
      <c r="X224" s="158"/>
      <c r="Y224" s="158"/>
      <c r="Z224" s="158"/>
      <c r="AA224" s="162"/>
      <c r="AT224" s="163" t="s">
        <v>173</v>
      </c>
      <c r="AU224" s="163" t="s">
        <v>86</v>
      </c>
      <c r="AV224" s="11" t="s">
        <v>82</v>
      </c>
      <c r="AW224" s="11" t="s">
        <v>32</v>
      </c>
      <c r="AX224" s="11" t="s">
        <v>75</v>
      </c>
      <c r="AY224" s="163" t="s">
        <v>166</v>
      </c>
    </row>
    <row r="225" spans="2:65" s="11" customFormat="1" ht="16.5" customHeight="1">
      <c r="B225" s="157"/>
      <c r="C225" s="158"/>
      <c r="D225" s="158"/>
      <c r="E225" s="159" t="s">
        <v>5</v>
      </c>
      <c r="F225" s="229" t="s">
        <v>276</v>
      </c>
      <c r="G225" s="230"/>
      <c r="H225" s="230"/>
      <c r="I225" s="230"/>
      <c r="J225" s="158"/>
      <c r="K225" s="159" t="s">
        <v>5</v>
      </c>
      <c r="L225" s="158"/>
      <c r="M225" s="158"/>
      <c r="N225" s="158"/>
      <c r="O225" s="158"/>
      <c r="P225" s="158"/>
      <c r="Q225" s="158"/>
      <c r="R225" s="160"/>
      <c r="T225" s="161"/>
      <c r="U225" s="158"/>
      <c r="V225" s="158"/>
      <c r="W225" s="158"/>
      <c r="X225" s="158"/>
      <c r="Y225" s="158"/>
      <c r="Z225" s="158"/>
      <c r="AA225" s="162"/>
      <c r="AT225" s="163" t="s">
        <v>173</v>
      </c>
      <c r="AU225" s="163" t="s">
        <v>86</v>
      </c>
      <c r="AV225" s="11" t="s">
        <v>82</v>
      </c>
      <c r="AW225" s="11" t="s">
        <v>32</v>
      </c>
      <c r="AX225" s="11" t="s">
        <v>75</v>
      </c>
      <c r="AY225" s="163" t="s">
        <v>166</v>
      </c>
    </row>
    <row r="226" spans="2:65" s="11" customFormat="1" ht="16.5" customHeight="1">
      <c r="B226" s="157"/>
      <c r="C226" s="158"/>
      <c r="D226" s="158"/>
      <c r="E226" s="159" t="s">
        <v>5</v>
      </c>
      <c r="F226" s="229" t="s">
        <v>277</v>
      </c>
      <c r="G226" s="230"/>
      <c r="H226" s="230"/>
      <c r="I226" s="230"/>
      <c r="J226" s="158"/>
      <c r="K226" s="159" t="s">
        <v>5</v>
      </c>
      <c r="L226" s="158"/>
      <c r="M226" s="158"/>
      <c r="N226" s="158"/>
      <c r="O226" s="158"/>
      <c r="P226" s="158"/>
      <c r="Q226" s="158"/>
      <c r="R226" s="160"/>
      <c r="T226" s="161"/>
      <c r="U226" s="158"/>
      <c r="V226" s="158"/>
      <c r="W226" s="158"/>
      <c r="X226" s="158"/>
      <c r="Y226" s="158"/>
      <c r="Z226" s="158"/>
      <c r="AA226" s="162"/>
      <c r="AT226" s="163" t="s">
        <v>173</v>
      </c>
      <c r="AU226" s="163" t="s">
        <v>86</v>
      </c>
      <c r="AV226" s="11" t="s">
        <v>82</v>
      </c>
      <c r="AW226" s="11" t="s">
        <v>32</v>
      </c>
      <c r="AX226" s="11" t="s">
        <v>75</v>
      </c>
      <c r="AY226" s="163" t="s">
        <v>166</v>
      </c>
    </row>
    <row r="227" spans="2:65" s="11" customFormat="1" ht="16.5" customHeight="1">
      <c r="B227" s="157"/>
      <c r="C227" s="158"/>
      <c r="D227" s="158"/>
      <c r="E227" s="159" t="s">
        <v>5</v>
      </c>
      <c r="F227" s="229" t="s">
        <v>397</v>
      </c>
      <c r="G227" s="230"/>
      <c r="H227" s="230"/>
      <c r="I227" s="230"/>
      <c r="J227" s="158"/>
      <c r="K227" s="159" t="s">
        <v>5</v>
      </c>
      <c r="L227" s="158"/>
      <c r="M227" s="158"/>
      <c r="N227" s="158"/>
      <c r="O227" s="158"/>
      <c r="P227" s="158"/>
      <c r="Q227" s="158"/>
      <c r="R227" s="160"/>
      <c r="T227" s="161"/>
      <c r="U227" s="158"/>
      <c r="V227" s="158"/>
      <c r="W227" s="158"/>
      <c r="X227" s="158"/>
      <c r="Y227" s="158"/>
      <c r="Z227" s="158"/>
      <c r="AA227" s="162"/>
      <c r="AT227" s="163" t="s">
        <v>173</v>
      </c>
      <c r="AU227" s="163" t="s">
        <v>86</v>
      </c>
      <c r="AV227" s="11" t="s">
        <v>82</v>
      </c>
      <c r="AW227" s="11" t="s">
        <v>32</v>
      </c>
      <c r="AX227" s="11" t="s">
        <v>75</v>
      </c>
      <c r="AY227" s="163" t="s">
        <v>166</v>
      </c>
    </row>
    <row r="228" spans="2:65" s="10" customFormat="1" ht="16.5" customHeight="1">
      <c r="B228" s="149"/>
      <c r="C228" s="150"/>
      <c r="D228" s="150"/>
      <c r="E228" s="151" t="s">
        <v>5</v>
      </c>
      <c r="F228" s="262" t="s">
        <v>1289</v>
      </c>
      <c r="G228" s="263"/>
      <c r="H228" s="263"/>
      <c r="I228" s="263"/>
      <c r="J228" s="150"/>
      <c r="K228" s="152">
        <v>17.5</v>
      </c>
      <c r="L228" s="150"/>
      <c r="M228" s="150"/>
      <c r="N228" s="150"/>
      <c r="O228" s="150"/>
      <c r="P228" s="150"/>
      <c r="Q228" s="150"/>
      <c r="R228" s="153"/>
      <c r="T228" s="154"/>
      <c r="U228" s="150"/>
      <c r="V228" s="150"/>
      <c r="W228" s="150"/>
      <c r="X228" s="150"/>
      <c r="Y228" s="150"/>
      <c r="Z228" s="150"/>
      <c r="AA228" s="155"/>
      <c r="AT228" s="156" t="s">
        <v>173</v>
      </c>
      <c r="AU228" s="156" t="s">
        <v>86</v>
      </c>
      <c r="AV228" s="10" t="s">
        <v>86</v>
      </c>
      <c r="AW228" s="10" t="s">
        <v>32</v>
      </c>
      <c r="AX228" s="10" t="s">
        <v>82</v>
      </c>
      <c r="AY228" s="156" t="s">
        <v>166</v>
      </c>
    </row>
    <row r="229" spans="2:65" s="1" customFormat="1" ht="25.5" customHeight="1">
      <c r="B229" s="139"/>
      <c r="C229" s="140" t="s">
        <v>393</v>
      </c>
      <c r="D229" s="140" t="s">
        <v>167</v>
      </c>
      <c r="E229" s="141" t="s">
        <v>400</v>
      </c>
      <c r="F229" s="231" t="s">
        <v>401</v>
      </c>
      <c r="G229" s="231"/>
      <c r="H229" s="231"/>
      <c r="I229" s="231"/>
      <c r="J229" s="142" t="s">
        <v>322</v>
      </c>
      <c r="K229" s="143">
        <v>51.25</v>
      </c>
      <c r="L229" s="232">
        <v>0</v>
      </c>
      <c r="M229" s="232"/>
      <c r="N229" s="232">
        <f>ROUND(L229*K229,2)</f>
        <v>0</v>
      </c>
      <c r="O229" s="232"/>
      <c r="P229" s="232"/>
      <c r="Q229" s="232"/>
      <c r="R229" s="144"/>
      <c r="T229" s="145" t="s">
        <v>5</v>
      </c>
      <c r="U229" s="43" t="s">
        <v>40</v>
      </c>
      <c r="V229" s="146">
        <v>0.28599999999999998</v>
      </c>
      <c r="W229" s="146">
        <f>V229*K229</f>
        <v>14.657499999999999</v>
      </c>
      <c r="X229" s="146">
        <v>0</v>
      </c>
      <c r="Y229" s="146">
        <f>X229*K229</f>
        <v>0</v>
      </c>
      <c r="Z229" s="146">
        <v>0</v>
      </c>
      <c r="AA229" s="147">
        <f>Z229*K229</f>
        <v>0</v>
      </c>
      <c r="AR229" s="21" t="s">
        <v>92</v>
      </c>
      <c r="AT229" s="21" t="s">
        <v>167</v>
      </c>
      <c r="AU229" s="21" t="s">
        <v>86</v>
      </c>
      <c r="AY229" s="21" t="s">
        <v>166</v>
      </c>
      <c r="BE229" s="148">
        <f>IF(U229="základní",N229,0)</f>
        <v>0</v>
      </c>
      <c r="BF229" s="148">
        <f>IF(U229="snížená",N229,0)</f>
        <v>0</v>
      </c>
      <c r="BG229" s="148">
        <f>IF(U229="zákl. přenesená",N229,0)</f>
        <v>0</v>
      </c>
      <c r="BH229" s="148">
        <f>IF(U229="sníž. přenesená",N229,0)</f>
        <v>0</v>
      </c>
      <c r="BI229" s="148">
        <f>IF(U229="nulová",N229,0)</f>
        <v>0</v>
      </c>
      <c r="BJ229" s="21" t="s">
        <v>82</v>
      </c>
      <c r="BK229" s="148">
        <f>ROUND(L229*K229,2)</f>
        <v>0</v>
      </c>
      <c r="BL229" s="21" t="s">
        <v>92</v>
      </c>
      <c r="BM229" s="21" t="s">
        <v>402</v>
      </c>
    </row>
    <row r="230" spans="2:65" s="11" customFormat="1" ht="16.5" customHeight="1">
      <c r="B230" s="157"/>
      <c r="C230" s="158"/>
      <c r="D230" s="158"/>
      <c r="E230" s="159" t="s">
        <v>5</v>
      </c>
      <c r="F230" s="264" t="s">
        <v>275</v>
      </c>
      <c r="G230" s="265"/>
      <c r="H230" s="265"/>
      <c r="I230" s="265"/>
      <c r="J230" s="158"/>
      <c r="K230" s="159" t="s">
        <v>5</v>
      </c>
      <c r="L230" s="158"/>
      <c r="M230" s="158"/>
      <c r="N230" s="158"/>
      <c r="O230" s="158"/>
      <c r="P230" s="158"/>
      <c r="Q230" s="158"/>
      <c r="R230" s="160"/>
      <c r="T230" s="161"/>
      <c r="U230" s="158"/>
      <c r="V230" s="158"/>
      <c r="W230" s="158"/>
      <c r="X230" s="158"/>
      <c r="Y230" s="158"/>
      <c r="Z230" s="158"/>
      <c r="AA230" s="162"/>
      <c r="AT230" s="163" t="s">
        <v>173</v>
      </c>
      <c r="AU230" s="163" t="s">
        <v>86</v>
      </c>
      <c r="AV230" s="11" t="s">
        <v>82</v>
      </c>
      <c r="AW230" s="11" t="s">
        <v>32</v>
      </c>
      <c r="AX230" s="11" t="s">
        <v>75</v>
      </c>
      <c r="AY230" s="163" t="s">
        <v>166</v>
      </c>
    </row>
    <row r="231" spans="2:65" s="11" customFormat="1" ht="16.5" customHeight="1">
      <c r="B231" s="157"/>
      <c r="C231" s="158"/>
      <c r="D231" s="158"/>
      <c r="E231" s="159" t="s">
        <v>5</v>
      </c>
      <c r="F231" s="229" t="s">
        <v>276</v>
      </c>
      <c r="G231" s="230"/>
      <c r="H231" s="230"/>
      <c r="I231" s="230"/>
      <c r="J231" s="158"/>
      <c r="K231" s="159" t="s">
        <v>5</v>
      </c>
      <c r="L231" s="158"/>
      <c r="M231" s="158"/>
      <c r="N231" s="158"/>
      <c r="O231" s="158"/>
      <c r="P231" s="158"/>
      <c r="Q231" s="158"/>
      <c r="R231" s="160"/>
      <c r="T231" s="161"/>
      <c r="U231" s="158"/>
      <c r="V231" s="158"/>
      <c r="W231" s="158"/>
      <c r="X231" s="158"/>
      <c r="Y231" s="158"/>
      <c r="Z231" s="158"/>
      <c r="AA231" s="162"/>
      <c r="AT231" s="163" t="s">
        <v>173</v>
      </c>
      <c r="AU231" s="163" t="s">
        <v>86</v>
      </c>
      <c r="AV231" s="11" t="s">
        <v>82</v>
      </c>
      <c r="AW231" s="11" t="s">
        <v>32</v>
      </c>
      <c r="AX231" s="11" t="s">
        <v>75</v>
      </c>
      <c r="AY231" s="163" t="s">
        <v>166</v>
      </c>
    </row>
    <row r="232" spans="2:65" s="11" customFormat="1" ht="16.5" customHeight="1">
      <c r="B232" s="157"/>
      <c r="C232" s="158"/>
      <c r="D232" s="158"/>
      <c r="E232" s="159" t="s">
        <v>5</v>
      </c>
      <c r="F232" s="229" t="s">
        <v>277</v>
      </c>
      <c r="G232" s="230"/>
      <c r="H232" s="230"/>
      <c r="I232" s="230"/>
      <c r="J232" s="158"/>
      <c r="K232" s="159" t="s">
        <v>5</v>
      </c>
      <c r="L232" s="158"/>
      <c r="M232" s="158"/>
      <c r="N232" s="158"/>
      <c r="O232" s="158"/>
      <c r="P232" s="158"/>
      <c r="Q232" s="158"/>
      <c r="R232" s="160"/>
      <c r="T232" s="161"/>
      <c r="U232" s="158"/>
      <c r="V232" s="158"/>
      <c r="W232" s="158"/>
      <c r="X232" s="158"/>
      <c r="Y232" s="158"/>
      <c r="Z232" s="158"/>
      <c r="AA232" s="162"/>
      <c r="AT232" s="163" t="s">
        <v>173</v>
      </c>
      <c r="AU232" s="163" t="s">
        <v>86</v>
      </c>
      <c r="AV232" s="11" t="s">
        <v>82</v>
      </c>
      <c r="AW232" s="11" t="s">
        <v>32</v>
      </c>
      <c r="AX232" s="11" t="s">
        <v>75</v>
      </c>
      <c r="AY232" s="163" t="s">
        <v>166</v>
      </c>
    </row>
    <row r="233" spans="2:65" s="10" customFormat="1" ht="16.5" customHeight="1">
      <c r="B233" s="149"/>
      <c r="C233" s="150"/>
      <c r="D233" s="150"/>
      <c r="E233" s="151" t="s">
        <v>5</v>
      </c>
      <c r="F233" s="262" t="s">
        <v>1290</v>
      </c>
      <c r="G233" s="263"/>
      <c r="H233" s="263"/>
      <c r="I233" s="263"/>
      <c r="J233" s="150"/>
      <c r="K233" s="152">
        <v>7.5</v>
      </c>
      <c r="L233" s="150"/>
      <c r="M233" s="150"/>
      <c r="N233" s="150"/>
      <c r="O233" s="150"/>
      <c r="P233" s="150"/>
      <c r="Q233" s="150"/>
      <c r="R233" s="153"/>
      <c r="T233" s="154"/>
      <c r="U233" s="150"/>
      <c r="V233" s="150"/>
      <c r="W233" s="150"/>
      <c r="X233" s="150"/>
      <c r="Y233" s="150"/>
      <c r="Z233" s="150"/>
      <c r="AA233" s="155"/>
      <c r="AT233" s="156" t="s">
        <v>173</v>
      </c>
      <c r="AU233" s="156" t="s">
        <v>86</v>
      </c>
      <c r="AV233" s="10" t="s">
        <v>86</v>
      </c>
      <c r="AW233" s="10" t="s">
        <v>32</v>
      </c>
      <c r="AX233" s="10" t="s">
        <v>75</v>
      </c>
      <c r="AY233" s="156" t="s">
        <v>166</v>
      </c>
    </row>
    <row r="234" spans="2:65" s="10" customFormat="1" ht="16.5" customHeight="1">
      <c r="B234" s="149"/>
      <c r="C234" s="150"/>
      <c r="D234" s="150"/>
      <c r="E234" s="151" t="s">
        <v>5</v>
      </c>
      <c r="F234" s="262" t="s">
        <v>1280</v>
      </c>
      <c r="G234" s="263"/>
      <c r="H234" s="263"/>
      <c r="I234" s="263"/>
      <c r="J234" s="150"/>
      <c r="K234" s="152">
        <v>43.75</v>
      </c>
      <c r="L234" s="150"/>
      <c r="M234" s="150"/>
      <c r="N234" s="150"/>
      <c r="O234" s="150"/>
      <c r="P234" s="150"/>
      <c r="Q234" s="150"/>
      <c r="R234" s="153"/>
      <c r="T234" s="154"/>
      <c r="U234" s="150"/>
      <c r="V234" s="150"/>
      <c r="W234" s="150"/>
      <c r="X234" s="150"/>
      <c r="Y234" s="150"/>
      <c r="Z234" s="150"/>
      <c r="AA234" s="155"/>
      <c r="AT234" s="156" t="s">
        <v>173</v>
      </c>
      <c r="AU234" s="156" t="s">
        <v>86</v>
      </c>
      <c r="AV234" s="10" t="s">
        <v>86</v>
      </c>
      <c r="AW234" s="10" t="s">
        <v>32</v>
      </c>
      <c r="AX234" s="10" t="s">
        <v>75</v>
      </c>
      <c r="AY234" s="156" t="s">
        <v>166</v>
      </c>
    </row>
    <row r="235" spans="2:65" s="12" customFormat="1" ht="16.5" customHeight="1">
      <c r="B235" s="168"/>
      <c r="C235" s="169"/>
      <c r="D235" s="169"/>
      <c r="E235" s="170" t="s">
        <v>5</v>
      </c>
      <c r="F235" s="268" t="s">
        <v>294</v>
      </c>
      <c r="G235" s="269"/>
      <c r="H235" s="269"/>
      <c r="I235" s="269"/>
      <c r="J235" s="169"/>
      <c r="K235" s="171">
        <v>51.25</v>
      </c>
      <c r="L235" s="169"/>
      <c r="M235" s="169"/>
      <c r="N235" s="169"/>
      <c r="O235" s="169"/>
      <c r="P235" s="169"/>
      <c r="Q235" s="169"/>
      <c r="R235" s="172"/>
      <c r="T235" s="173"/>
      <c r="U235" s="169"/>
      <c r="V235" s="169"/>
      <c r="W235" s="169"/>
      <c r="X235" s="169"/>
      <c r="Y235" s="169"/>
      <c r="Z235" s="169"/>
      <c r="AA235" s="174"/>
      <c r="AT235" s="175" t="s">
        <v>173</v>
      </c>
      <c r="AU235" s="175" t="s">
        <v>86</v>
      </c>
      <c r="AV235" s="12" t="s">
        <v>92</v>
      </c>
      <c r="AW235" s="12" t="s">
        <v>32</v>
      </c>
      <c r="AX235" s="12" t="s">
        <v>82</v>
      </c>
      <c r="AY235" s="175" t="s">
        <v>166</v>
      </c>
    </row>
    <row r="236" spans="2:65" s="1" customFormat="1" ht="16.5" customHeight="1">
      <c r="B236" s="139"/>
      <c r="C236" s="176" t="s">
        <v>399</v>
      </c>
      <c r="D236" s="176" t="s">
        <v>388</v>
      </c>
      <c r="E236" s="177" t="s">
        <v>405</v>
      </c>
      <c r="F236" s="266" t="s">
        <v>406</v>
      </c>
      <c r="G236" s="266"/>
      <c r="H236" s="266"/>
      <c r="I236" s="266"/>
      <c r="J236" s="178" t="s">
        <v>374</v>
      </c>
      <c r="K236" s="179">
        <v>102.5</v>
      </c>
      <c r="L236" s="267">
        <v>0</v>
      </c>
      <c r="M236" s="267"/>
      <c r="N236" s="267">
        <f>ROUND(L236*K236,2)</f>
        <v>0</v>
      </c>
      <c r="O236" s="232"/>
      <c r="P236" s="232"/>
      <c r="Q236" s="232"/>
      <c r="R236" s="144"/>
      <c r="T236" s="145" t="s">
        <v>5</v>
      </c>
      <c r="U236" s="43" t="s">
        <v>40</v>
      </c>
      <c r="V236" s="146">
        <v>0</v>
      </c>
      <c r="W236" s="146">
        <f>V236*K236</f>
        <v>0</v>
      </c>
      <c r="X236" s="146">
        <v>1</v>
      </c>
      <c r="Y236" s="146">
        <f>X236*K236</f>
        <v>102.5</v>
      </c>
      <c r="Z236" s="146">
        <v>0</v>
      </c>
      <c r="AA236" s="147">
        <f>Z236*K236</f>
        <v>0</v>
      </c>
      <c r="AR236" s="21" t="s">
        <v>104</v>
      </c>
      <c r="AT236" s="21" t="s">
        <v>388</v>
      </c>
      <c r="AU236" s="21" t="s">
        <v>86</v>
      </c>
      <c r="AY236" s="21" t="s">
        <v>166</v>
      </c>
      <c r="BE236" s="148">
        <f>IF(U236="základní",N236,0)</f>
        <v>0</v>
      </c>
      <c r="BF236" s="148">
        <f>IF(U236="snížená",N236,0)</f>
        <v>0</v>
      </c>
      <c r="BG236" s="148">
        <f>IF(U236="zákl. přenesená",N236,0)</f>
        <v>0</v>
      </c>
      <c r="BH236" s="148">
        <f>IF(U236="sníž. přenesená",N236,0)</f>
        <v>0</v>
      </c>
      <c r="BI236" s="148">
        <f>IF(U236="nulová",N236,0)</f>
        <v>0</v>
      </c>
      <c r="BJ236" s="21" t="s">
        <v>82</v>
      </c>
      <c r="BK236" s="148">
        <f>ROUND(L236*K236,2)</f>
        <v>0</v>
      </c>
      <c r="BL236" s="21" t="s">
        <v>92</v>
      </c>
      <c r="BM236" s="21" t="s">
        <v>407</v>
      </c>
    </row>
    <row r="237" spans="2:65" s="10" customFormat="1" ht="16.5" customHeight="1">
      <c r="B237" s="149"/>
      <c r="C237" s="150"/>
      <c r="D237" s="150"/>
      <c r="E237" s="151" t="s">
        <v>5</v>
      </c>
      <c r="F237" s="240" t="s">
        <v>1291</v>
      </c>
      <c r="G237" s="241"/>
      <c r="H237" s="241"/>
      <c r="I237" s="241"/>
      <c r="J237" s="150"/>
      <c r="K237" s="152">
        <v>102.5</v>
      </c>
      <c r="L237" s="150"/>
      <c r="M237" s="150"/>
      <c r="N237" s="150"/>
      <c r="O237" s="150"/>
      <c r="P237" s="150"/>
      <c r="Q237" s="150"/>
      <c r="R237" s="153"/>
      <c r="T237" s="154"/>
      <c r="U237" s="150"/>
      <c r="V237" s="150"/>
      <c r="W237" s="150"/>
      <c r="X237" s="150"/>
      <c r="Y237" s="150"/>
      <c r="Z237" s="150"/>
      <c r="AA237" s="155"/>
      <c r="AT237" s="156" t="s">
        <v>173</v>
      </c>
      <c r="AU237" s="156" t="s">
        <v>86</v>
      </c>
      <c r="AV237" s="10" t="s">
        <v>86</v>
      </c>
      <c r="AW237" s="10" t="s">
        <v>32</v>
      </c>
      <c r="AX237" s="10" t="s">
        <v>82</v>
      </c>
      <c r="AY237" s="156" t="s">
        <v>166</v>
      </c>
    </row>
    <row r="238" spans="2:65" s="1" customFormat="1" ht="16.5" customHeight="1">
      <c r="B238" s="139"/>
      <c r="C238" s="140" t="s">
        <v>404</v>
      </c>
      <c r="D238" s="140" t="s">
        <v>167</v>
      </c>
      <c r="E238" s="141" t="s">
        <v>410</v>
      </c>
      <c r="F238" s="231" t="s">
        <v>411</v>
      </c>
      <c r="G238" s="231"/>
      <c r="H238" s="231"/>
      <c r="I238" s="231"/>
      <c r="J238" s="142" t="s">
        <v>270</v>
      </c>
      <c r="K238" s="143">
        <v>884.4</v>
      </c>
      <c r="L238" s="232">
        <v>0</v>
      </c>
      <c r="M238" s="232"/>
      <c r="N238" s="232">
        <f>ROUND(L238*K238,2)</f>
        <v>0</v>
      </c>
      <c r="O238" s="232"/>
      <c r="P238" s="232"/>
      <c r="Q238" s="232"/>
      <c r="R238" s="144"/>
      <c r="T238" s="145" t="s">
        <v>5</v>
      </c>
      <c r="U238" s="43" t="s">
        <v>40</v>
      </c>
      <c r="V238" s="146">
        <v>3.5000000000000003E-2</v>
      </c>
      <c r="W238" s="146">
        <f>V238*K238</f>
        <v>30.954000000000001</v>
      </c>
      <c r="X238" s="146">
        <v>0</v>
      </c>
      <c r="Y238" s="146">
        <f>X238*K238</f>
        <v>0</v>
      </c>
      <c r="Z238" s="146">
        <v>0</v>
      </c>
      <c r="AA238" s="147">
        <f>Z238*K238</f>
        <v>0</v>
      </c>
      <c r="AR238" s="21" t="s">
        <v>92</v>
      </c>
      <c r="AT238" s="21" t="s">
        <v>167</v>
      </c>
      <c r="AU238" s="21" t="s">
        <v>86</v>
      </c>
      <c r="AY238" s="21" t="s">
        <v>166</v>
      </c>
      <c r="BE238" s="148">
        <f>IF(U238="základní",N238,0)</f>
        <v>0</v>
      </c>
      <c r="BF238" s="148">
        <f>IF(U238="snížená",N238,0)</f>
        <v>0</v>
      </c>
      <c r="BG238" s="148">
        <f>IF(U238="zákl. přenesená",N238,0)</f>
        <v>0</v>
      </c>
      <c r="BH238" s="148">
        <f>IF(U238="sníž. přenesená",N238,0)</f>
        <v>0</v>
      </c>
      <c r="BI238" s="148">
        <f>IF(U238="nulová",N238,0)</f>
        <v>0</v>
      </c>
      <c r="BJ238" s="21" t="s">
        <v>82</v>
      </c>
      <c r="BK238" s="148">
        <f>ROUND(L238*K238,2)</f>
        <v>0</v>
      </c>
      <c r="BL238" s="21" t="s">
        <v>92</v>
      </c>
      <c r="BM238" s="21" t="s">
        <v>1292</v>
      </c>
    </row>
    <row r="239" spans="2:65" s="1" customFormat="1" ht="38.25" customHeight="1">
      <c r="B239" s="139"/>
      <c r="C239" s="140" t="s">
        <v>409</v>
      </c>
      <c r="D239" s="140" t="s">
        <v>167</v>
      </c>
      <c r="E239" s="141" t="s">
        <v>414</v>
      </c>
      <c r="F239" s="231" t="s">
        <v>415</v>
      </c>
      <c r="G239" s="231"/>
      <c r="H239" s="231"/>
      <c r="I239" s="231"/>
      <c r="J239" s="142" t="s">
        <v>270</v>
      </c>
      <c r="K239" s="143">
        <v>82</v>
      </c>
      <c r="L239" s="232">
        <v>0</v>
      </c>
      <c r="M239" s="232"/>
      <c r="N239" s="232">
        <f>ROUND(L239*K239,2)</f>
        <v>0</v>
      </c>
      <c r="O239" s="232"/>
      <c r="P239" s="232"/>
      <c r="Q239" s="232"/>
      <c r="R239" s="144"/>
      <c r="T239" s="145" t="s">
        <v>5</v>
      </c>
      <c r="U239" s="43" t="s">
        <v>40</v>
      </c>
      <c r="V239" s="146">
        <v>0.13</v>
      </c>
      <c r="W239" s="146">
        <f>V239*K239</f>
        <v>10.66</v>
      </c>
      <c r="X239" s="146">
        <v>0</v>
      </c>
      <c r="Y239" s="146">
        <f>X239*K239</f>
        <v>0</v>
      </c>
      <c r="Z239" s="146">
        <v>0</v>
      </c>
      <c r="AA239" s="147">
        <f>Z239*K239</f>
        <v>0</v>
      </c>
      <c r="AR239" s="21" t="s">
        <v>92</v>
      </c>
      <c r="AT239" s="21" t="s">
        <v>167</v>
      </c>
      <c r="AU239" s="21" t="s">
        <v>86</v>
      </c>
      <c r="AY239" s="21" t="s">
        <v>166</v>
      </c>
      <c r="BE239" s="148">
        <f>IF(U239="základní",N239,0)</f>
        <v>0</v>
      </c>
      <c r="BF239" s="148">
        <f>IF(U239="snížená",N239,0)</f>
        <v>0</v>
      </c>
      <c r="BG239" s="148">
        <f>IF(U239="zákl. přenesená",N239,0)</f>
        <v>0</v>
      </c>
      <c r="BH239" s="148">
        <f>IF(U239="sníž. přenesená",N239,0)</f>
        <v>0</v>
      </c>
      <c r="BI239" s="148">
        <f>IF(U239="nulová",N239,0)</f>
        <v>0</v>
      </c>
      <c r="BJ239" s="21" t="s">
        <v>82</v>
      </c>
      <c r="BK239" s="148">
        <f>ROUND(L239*K239,2)</f>
        <v>0</v>
      </c>
      <c r="BL239" s="21" t="s">
        <v>92</v>
      </c>
      <c r="BM239" s="21" t="s">
        <v>416</v>
      </c>
    </row>
    <row r="240" spans="2:65" s="11" customFormat="1" ht="16.5" customHeight="1">
      <c r="B240" s="157"/>
      <c r="C240" s="158"/>
      <c r="D240" s="158"/>
      <c r="E240" s="159" t="s">
        <v>5</v>
      </c>
      <c r="F240" s="264" t="s">
        <v>275</v>
      </c>
      <c r="G240" s="265"/>
      <c r="H240" s="265"/>
      <c r="I240" s="265"/>
      <c r="J240" s="158"/>
      <c r="K240" s="159" t="s">
        <v>5</v>
      </c>
      <c r="L240" s="158"/>
      <c r="M240" s="158"/>
      <c r="N240" s="158"/>
      <c r="O240" s="158"/>
      <c r="P240" s="158"/>
      <c r="Q240" s="158"/>
      <c r="R240" s="160"/>
      <c r="T240" s="161"/>
      <c r="U240" s="158"/>
      <c r="V240" s="158"/>
      <c r="W240" s="158"/>
      <c r="X240" s="158"/>
      <c r="Y240" s="158"/>
      <c r="Z240" s="158"/>
      <c r="AA240" s="162"/>
      <c r="AT240" s="163" t="s">
        <v>173</v>
      </c>
      <c r="AU240" s="163" t="s">
        <v>86</v>
      </c>
      <c r="AV240" s="11" t="s">
        <v>82</v>
      </c>
      <c r="AW240" s="11" t="s">
        <v>32</v>
      </c>
      <c r="AX240" s="11" t="s">
        <v>75</v>
      </c>
      <c r="AY240" s="163" t="s">
        <v>166</v>
      </c>
    </row>
    <row r="241" spans="2:65" s="11" customFormat="1" ht="16.5" customHeight="1">
      <c r="B241" s="157"/>
      <c r="C241" s="158"/>
      <c r="D241" s="158"/>
      <c r="E241" s="159" t="s">
        <v>5</v>
      </c>
      <c r="F241" s="229" t="s">
        <v>276</v>
      </c>
      <c r="G241" s="230"/>
      <c r="H241" s="230"/>
      <c r="I241" s="230"/>
      <c r="J241" s="158"/>
      <c r="K241" s="159" t="s">
        <v>5</v>
      </c>
      <c r="L241" s="158"/>
      <c r="M241" s="158"/>
      <c r="N241" s="158"/>
      <c r="O241" s="158"/>
      <c r="P241" s="158"/>
      <c r="Q241" s="158"/>
      <c r="R241" s="160"/>
      <c r="T241" s="161"/>
      <c r="U241" s="158"/>
      <c r="V241" s="158"/>
      <c r="W241" s="158"/>
      <c r="X241" s="158"/>
      <c r="Y241" s="158"/>
      <c r="Z241" s="158"/>
      <c r="AA241" s="162"/>
      <c r="AT241" s="163" t="s">
        <v>173</v>
      </c>
      <c r="AU241" s="163" t="s">
        <v>86</v>
      </c>
      <c r="AV241" s="11" t="s">
        <v>82</v>
      </c>
      <c r="AW241" s="11" t="s">
        <v>32</v>
      </c>
      <c r="AX241" s="11" t="s">
        <v>75</v>
      </c>
      <c r="AY241" s="163" t="s">
        <v>166</v>
      </c>
    </row>
    <row r="242" spans="2:65" s="11" customFormat="1" ht="16.5" customHeight="1">
      <c r="B242" s="157"/>
      <c r="C242" s="158"/>
      <c r="D242" s="158"/>
      <c r="E242" s="159" t="s">
        <v>5</v>
      </c>
      <c r="F242" s="229" t="s">
        <v>277</v>
      </c>
      <c r="G242" s="230"/>
      <c r="H242" s="230"/>
      <c r="I242" s="230"/>
      <c r="J242" s="158"/>
      <c r="K242" s="159" t="s">
        <v>5</v>
      </c>
      <c r="L242" s="158"/>
      <c r="M242" s="158"/>
      <c r="N242" s="158"/>
      <c r="O242" s="158"/>
      <c r="P242" s="158"/>
      <c r="Q242" s="158"/>
      <c r="R242" s="160"/>
      <c r="T242" s="161"/>
      <c r="U242" s="158"/>
      <c r="V242" s="158"/>
      <c r="W242" s="158"/>
      <c r="X242" s="158"/>
      <c r="Y242" s="158"/>
      <c r="Z242" s="158"/>
      <c r="AA242" s="162"/>
      <c r="AT242" s="163" t="s">
        <v>173</v>
      </c>
      <c r="AU242" s="163" t="s">
        <v>86</v>
      </c>
      <c r="AV242" s="11" t="s">
        <v>82</v>
      </c>
      <c r="AW242" s="11" t="s">
        <v>32</v>
      </c>
      <c r="AX242" s="11" t="s">
        <v>75</v>
      </c>
      <c r="AY242" s="163" t="s">
        <v>166</v>
      </c>
    </row>
    <row r="243" spans="2:65" s="10" customFormat="1" ht="16.5" customHeight="1">
      <c r="B243" s="149"/>
      <c r="C243" s="150"/>
      <c r="D243" s="150"/>
      <c r="E243" s="151" t="s">
        <v>5</v>
      </c>
      <c r="F243" s="262" t="s">
        <v>1293</v>
      </c>
      <c r="G243" s="263"/>
      <c r="H243" s="263"/>
      <c r="I243" s="263"/>
      <c r="J243" s="150"/>
      <c r="K243" s="152">
        <v>82</v>
      </c>
      <c r="L243" s="150"/>
      <c r="M243" s="150"/>
      <c r="N243" s="150"/>
      <c r="O243" s="150"/>
      <c r="P243" s="150"/>
      <c r="Q243" s="150"/>
      <c r="R243" s="153"/>
      <c r="T243" s="154"/>
      <c r="U243" s="150"/>
      <c r="V243" s="150"/>
      <c r="W243" s="150"/>
      <c r="X243" s="150"/>
      <c r="Y243" s="150"/>
      <c r="Z243" s="150"/>
      <c r="AA243" s="155"/>
      <c r="AT243" s="156" t="s">
        <v>173</v>
      </c>
      <c r="AU243" s="156" t="s">
        <v>86</v>
      </c>
      <c r="AV243" s="10" t="s">
        <v>86</v>
      </c>
      <c r="AW243" s="10" t="s">
        <v>32</v>
      </c>
      <c r="AX243" s="10" t="s">
        <v>82</v>
      </c>
      <c r="AY243" s="156" t="s">
        <v>166</v>
      </c>
    </row>
    <row r="244" spans="2:65" s="1" customFormat="1" ht="16.5" customHeight="1">
      <c r="B244" s="139"/>
      <c r="C244" s="176" t="s">
        <v>413</v>
      </c>
      <c r="D244" s="176" t="s">
        <v>388</v>
      </c>
      <c r="E244" s="177" t="s">
        <v>419</v>
      </c>
      <c r="F244" s="266" t="s">
        <v>420</v>
      </c>
      <c r="G244" s="266"/>
      <c r="H244" s="266"/>
      <c r="I244" s="266"/>
      <c r="J244" s="178" t="s">
        <v>322</v>
      </c>
      <c r="K244" s="179">
        <v>8.1999999999999993</v>
      </c>
      <c r="L244" s="267">
        <v>0</v>
      </c>
      <c r="M244" s="267"/>
      <c r="N244" s="267">
        <f>ROUND(L244*K244,2)</f>
        <v>0</v>
      </c>
      <c r="O244" s="232"/>
      <c r="P244" s="232"/>
      <c r="Q244" s="232"/>
      <c r="R244" s="144"/>
      <c r="T244" s="145" t="s">
        <v>5</v>
      </c>
      <c r="U244" s="43" t="s">
        <v>40</v>
      </c>
      <c r="V244" s="146">
        <v>0</v>
      </c>
      <c r="W244" s="146">
        <f>V244*K244</f>
        <v>0</v>
      </c>
      <c r="X244" s="146">
        <v>0</v>
      </c>
      <c r="Y244" s="146">
        <f>X244*K244</f>
        <v>0</v>
      </c>
      <c r="Z244" s="146">
        <v>0</v>
      </c>
      <c r="AA244" s="147">
        <f>Z244*K244</f>
        <v>0</v>
      </c>
      <c r="AR244" s="21" t="s">
        <v>104</v>
      </c>
      <c r="AT244" s="21" t="s">
        <v>388</v>
      </c>
      <c r="AU244" s="21" t="s">
        <v>86</v>
      </c>
      <c r="AY244" s="21" t="s">
        <v>166</v>
      </c>
      <c r="BE244" s="148">
        <f>IF(U244="základní",N244,0)</f>
        <v>0</v>
      </c>
      <c r="BF244" s="148">
        <f>IF(U244="snížená",N244,0)</f>
        <v>0</v>
      </c>
      <c r="BG244" s="148">
        <f>IF(U244="zákl. přenesená",N244,0)</f>
        <v>0</v>
      </c>
      <c r="BH244" s="148">
        <f>IF(U244="sníž. přenesená",N244,0)</f>
        <v>0</v>
      </c>
      <c r="BI244" s="148">
        <f>IF(U244="nulová",N244,0)</f>
        <v>0</v>
      </c>
      <c r="BJ244" s="21" t="s">
        <v>82</v>
      </c>
      <c r="BK244" s="148">
        <f>ROUND(L244*K244,2)</f>
        <v>0</v>
      </c>
      <c r="BL244" s="21" t="s">
        <v>92</v>
      </c>
      <c r="BM244" s="21" t="s">
        <v>421</v>
      </c>
    </row>
    <row r="245" spans="2:65" s="10" customFormat="1" ht="16.5" customHeight="1">
      <c r="B245" s="149"/>
      <c r="C245" s="150"/>
      <c r="D245" s="150"/>
      <c r="E245" s="151" t="s">
        <v>5</v>
      </c>
      <c r="F245" s="240" t="s">
        <v>1294</v>
      </c>
      <c r="G245" s="241"/>
      <c r="H245" s="241"/>
      <c r="I245" s="241"/>
      <c r="J245" s="150"/>
      <c r="K245" s="152">
        <v>8.1999999999999993</v>
      </c>
      <c r="L245" s="150"/>
      <c r="M245" s="150"/>
      <c r="N245" s="150"/>
      <c r="O245" s="150"/>
      <c r="P245" s="150"/>
      <c r="Q245" s="150"/>
      <c r="R245" s="153"/>
      <c r="T245" s="154"/>
      <c r="U245" s="150"/>
      <c r="V245" s="150"/>
      <c r="W245" s="150"/>
      <c r="X245" s="150"/>
      <c r="Y245" s="150"/>
      <c r="Z245" s="150"/>
      <c r="AA245" s="155"/>
      <c r="AT245" s="156" t="s">
        <v>173</v>
      </c>
      <c r="AU245" s="156" t="s">
        <v>86</v>
      </c>
      <c r="AV245" s="10" t="s">
        <v>86</v>
      </c>
      <c r="AW245" s="10" t="s">
        <v>32</v>
      </c>
      <c r="AX245" s="10" t="s">
        <v>82</v>
      </c>
      <c r="AY245" s="156" t="s">
        <v>166</v>
      </c>
    </row>
    <row r="246" spans="2:65" s="1" customFormat="1" ht="38.25" customHeight="1">
      <c r="B246" s="139"/>
      <c r="C246" s="140" t="s">
        <v>418</v>
      </c>
      <c r="D246" s="140" t="s">
        <v>167</v>
      </c>
      <c r="E246" s="141" t="s">
        <v>424</v>
      </c>
      <c r="F246" s="231" t="s">
        <v>425</v>
      </c>
      <c r="G246" s="231"/>
      <c r="H246" s="231"/>
      <c r="I246" s="231"/>
      <c r="J246" s="142" t="s">
        <v>270</v>
      </c>
      <c r="K246" s="143">
        <v>82</v>
      </c>
      <c r="L246" s="232">
        <v>0</v>
      </c>
      <c r="M246" s="232"/>
      <c r="N246" s="232">
        <f>ROUND(L246*K246,2)</f>
        <v>0</v>
      </c>
      <c r="O246" s="232"/>
      <c r="P246" s="232"/>
      <c r="Q246" s="232"/>
      <c r="R246" s="144"/>
      <c r="T246" s="145" t="s">
        <v>5</v>
      </c>
      <c r="U246" s="43" t="s">
        <v>40</v>
      </c>
      <c r="V246" s="146">
        <v>5.8000000000000003E-2</v>
      </c>
      <c r="W246" s="146">
        <f>V246*K246</f>
        <v>4.7560000000000002</v>
      </c>
      <c r="X246" s="146">
        <v>0</v>
      </c>
      <c r="Y246" s="146">
        <f>X246*K246</f>
        <v>0</v>
      </c>
      <c r="Z246" s="146">
        <v>0</v>
      </c>
      <c r="AA246" s="147">
        <f>Z246*K246</f>
        <v>0</v>
      </c>
      <c r="AR246" s="21" t="s">
        <v>92</v>
      </c>
      <c r="AT246" s="21" t="s">
        <v>167</v>
      </c>
      <c r="AU246" s="21" t="s">
        <v>86</v>
      </c>
      <c r="AY246" s="21" t="s">
        <v>166</v>
      </c>
      <c r="BE246" s="148">
        <f>IF(U246="základní",N246,0)</f>
        <v>0</v>
      </c>
      <c r="BF246" s="148">
        <f>IF(U246="snížená",N246,0)</f>
        <v>0</v>
      </c>
      <c r="BG246" s="148">
        <f>IF(U246="zákl. přenesená",N246,0)</f>
        <v>0</v>
      </c>
      <c r="BH246" s="148">
        <f>IF(U246="sníž. přenesená",N246,0)</f>
        <v>0</v>
      </c>
      <c r="BI246" s="148">
        <f>IF(U246="nulová",N246,0)</f>
        <v>0</v>
      </c>
      <c r="BJ246" s="21" t="s">
        <v>82</v>
      </c>
      <c r="BK246" s="148">
        <f>ROUND(L246*K246,2)</f>
        <v>0</v>
      </c>
      <c r="BL246" s="21" t="s">
        <v>92</v>
      </c>
      <c r="BM246" s="21" t="s">
        <v>426</v>
      </c>
    </row>
    <row r="247" spans="2:65" s="1" customFormat="1" ht="16.5" customHeight="1">
      <c r="B247" s="139"/>
      <c r="C247" s="176" t="s">
        <v>423</v>
      </c>
      <c r="D247" s="176" t="s">
        <v>388</v>
      </c>
      <c r="E247" s="177" t="s">
        <v>428</v>
      </c>
      <c r="F247" s="266" t="s">
        <v>429</v>
      </c>
      <c r="G247" s="266"/>
      <c r="H247" s="266"/>
      <c r="I247" s="266"/>
      <c r="J247" s="178" t="s">
        <v>430</v>
      </c>
      <c r="K247" s="179">
        <v>1.23</v>
      </c>
      <c r="L247" s="267">
        <v>0</v>
      </c>
      <c r="M247" s="267"/>
      <c r="N247" s="267">
        <f>ROUND(L247*K247,2)</f>
        <v>0</v>
      </c>
      <c r="O247" s="232"/>
      <c r="P247" s="232"/>
      <c r="Q247" s="232"/>
      <c r="R247" s="144"/>
      <c r="T247" s="145" t="s">
        <v>5</v>
      </c>
      <c r="U247" s="43" t="s">
        <v>40</v>
      </c>
      <c r="V247" s="146">
        <v>0</v>
      </c>
      <c r="W247" s="146">
        <f>V247*K247</f>
        <v>0</v>
      </c>
      <c r="X247" s="146">
        <v>1E-3</v>
      </c>
      <c r="Y247" s="146">
        <f>X247*K247</f>
        <v>1.23E-3</v>
      </c>
      <c r="Z247" s="146">
        <v>0</v>
      </c>
      <c r="AA247" s="147">
        <f>Z247*K247</f>
        <v>0</v>
      </c>
      <c r="AR247" s="21" t="s">
        <v>104</v>
      </c>
      <c r="AT247" s="21" t="s">
        <v>388</v>
      </c>
      <c r="AU247" s="21" t="s">
        <v>86</v>
      </c>
      <c r="AY247" s="21" t="s">
        <v>166</v>
      </c>
      <c r="BE247" s="148">
        <f>IF(U247="základní",N247,0)</f>
        <v>0</v>
      </c>
      <c r="BF247" s="148">
        <f>IF(U247="snížená",N247,0)</f>
        <v>0</v>
      </c>
      <c r="BG247" s="148">
        <f>IF(U247="zákl. přenesená",N247,0)</f>
        <v>0</v>
      </c>
      <c r="BH247" s="148">
        <f>IF(U247="sníž. přenesená",N247,0)</f>
        <v>0</v>
      </c>
      <c r="BI247" s="148">
        <f>IF(U247="nulová",N247,0)</f>
        <v>0</v>
      </c>
      <c r="BJ247" s="21" t="s">
        <v>82</v>
      </c>
      <c r="BK247" s="148">
        <f>ROUND(L247*K247,2)</f>
        <v>0</v>
      </c>
      <c r="BL247" s="21" t="s">
        <v>92</v>
      </c>
      <c r="BM247" s="21" t="s">
        <v>431</v>
      </c>
    </row>
    <row r="248" spans="2:65" s="9" customFormat="1" ht="29.85" customHeight="1">
      <c r="B248" s="129"/>
      <c r="C248" s="130"/>
      <c r="D248" s="164" t="s">
        <v>260</v>
      </c>
      <c r="E248" s="164"/>
      <c r="F248" s="164"/>
      <c r="G248" s="164"/>
      <c r="H248" s="164"/>
      <c r="I248" s="164"/>
      <c r="J248" s="164"/>
      <c r="K248" s="164"/>
      <c r="L248" s="164"/>
      <c r="M248" s="164"/>
      <c r="N248" s="260">
        <f>BK248</f>
        <v>0</v>
      </c>
      <c r="O248" s="261"/>
      <c r="P248" s="261"/>
      <c r="Q248" s="261"/>
      <c r="R248" s="132"/>
      <c r="T248" s="133"/>
      <c r="U248" s="130"/>
      <c r="V248" s="130"/>
      <c r="W248" s="134">
        <f>SUM(W249:W256)</f>
        <v>66.5</v>
      </c>
      <c r="X248" s="130"/>
      <c r="Y248" s="134">
        <f>SUM(Y249:Y256)</f>
        <v>40.551000000000002</v>
      </c>
      <c r="Z248" s="130"/>
      <c r="AA248" s="135">
        <f>SUM(AA249:AA256)</f>
        <v>0</v>
      </c>
      <c r="AR248" s="136" t="s">
        <v>82</v>
      </c>
      <c r="AT248" s="137" t="s">
        <v>74</v>
      </c>
      <c r="AU248" s="137" t="s">
        <v>82</v>
      </c>
      <c r="AY248" s="136" t="s">
        <v>166</v>
      </c>
      <c r="BK248" s="138">
        <f>SUM(BK249:BK256)</f>
        <v>0</v>
      </c>
    </row>
    <row r="249" spans="2:65" s="1" customFormat="1" ht="38.25" customHeight="1">
      <c r="B249" s="139"/>
      <c r="C249" s="140" t="s">
        <v>427</v>
      </c>
      <c r="D249" s="140" t="s">
        <v>167</v>
      </c>
      <c r="E249" s="141" t="s">
        <v>433</v>
      </c>
      <c r="F249" s="231" t="s">
        <v>434</v>
      </c>
      <c r="G249" s="231"/>
      <c r="H249" s="231"/>
      <c r="I249" s="231"/>
      <c r="J249" s="142" t="s">
        <v>270</v>
      </c>
      <c r="K249" s="143">
        <v>350</v>
      </c>
      <c r="L249" s="232">
        <v>0</v>
      </c>
      <c r="M249" s="232"/>
      <c r="N249" s="232">
        <f>ROUND(L249*K249,2)</f>
        <v>0</v>
      </c>
      <c r="O249" s="232"/>
      <c r="P249" s="232"/>
      <c r="Q249" s="232"/>
      <c r="R249" s="144"/>
      <c r="T249" s="145" t="s">
        <v>5</v>
      </c>
      <c r="U249" s="43" t="s">
        <v>40</v>
      </c>
      <c r="V249" s="146">
        <v>7.4999999999999997E-2</v>
      </c>
      <c r="W249" s="146">
        <f>V249*K249</f>
        <v>26.25</v>
      </c>
      <c r="X249" s="146">
        <v>1.7000000000000001E-4</v>
      </c>
      <c r="Y249" s="146">
        <f>X249*K249</f>
        <v>5.9500000000000004E-2</v>
      </c>
      <c r="Z249" s="146">
        <v>0</v>
      </c>
      <c r="AA249" s="147">
        <f>Z249*K249</f>
        <v>0</v>
      </c>
      <c r="AR249" s="21" t="s">
        <v>92</v>
      </c>
      <c r="AT249" s="21" t="s">
        <v>167</v>
      </c>
      <c r="AU249" s="21" t="s">
        <v>86</v>
      </c>
      <c r="AY249" s="21" t="s">
        <v>166</v>
      </c>
      <c r="BE249" s="148">
        <f>IF(U249="základní",N249,0)</f>
        <v>0</v>
      </c>
      <c r="BF249" s="148">
        <f>IF(U249="snížená",N249,0)</f>
        <v>0</v>
      </c>
      <c r="BG249" s="148">
        <f>IF(U249="zákl. přenesená",N249,0)</f>
        <v>0</v>
      </c>
      <c r="BH249" s="148">
        <f>IF(U249="sníž. přenesená",N249,0)</f>
        <v>0</v>
      </c>
      <c r="BI249" s="148">
        <f>IF(U249="nulová",N249,0)</f>
        <v>0</v>
      </c>
      <c r="BJ249" s="21" t="s">
        <v>82</v>
      </c>
      <c r="BK249" s="148">
        <f>ROUND(L249*K249,2)</f>
        <v>0</v>
      </c>
      <c r="BL249" s="21" t="s">
        <v>92</v>
      </c>
      <c r="BM249" s="21" t="s">
        <v>1295</v>
      </c>
    </row>
    <row r="250" spans="2:65" s="10" customFormat="1" ht="16.5" customHeight="1">
      <c r="B250" s="149"/>
      <c r="C250" s="150"/>
      <c r="D250" s="150"/>
      <c r="E250" s="151" t="s">
        <v>5</v>
      </c>
      <c r="F250" s="240" t="s">
        <v>1296</v>
      </c>
      <c r="G250" s="241"/>
      <c r="H250" s="241"/>
      <c r="I250" s="241"/>
      <c r="J250" s="150"/>
      <c r="K250" s="152">
        <v>350</v>
      </c>
      <c r="L250" s="150"/>
      <c r="M250" s="150"/>
      <c r="N250" s="150"/>
      <c r="O250" s="150"/>
      <c r="P250" s="150"/>
      <c r="Q250" s="150"/>
      <c r="R250" s="153"/>
      <c r="T250" s="154"/>
      <c r="U250" s="150"/>
      <c r="V250" s="150"/>
      <c r="W250" s="150"/>
      <c r="X250" s="150"/>
      <c r="Y250" s="150"/>
      <c r="Z250" s="150"/>
      <c r="AA250" s="155"/>
      <c r="AT250" s="156" t="s">
        <v>173</v>
      </c>
      <c r="AU250" s="156" t="s">
        <v>86</v>
      </c>
      <c r="AV250" s="10" t="s">
        <v>86</v>
      </c>
      <c r="AW250" s="10" t="s">
        <v>32</v>
      </c>
      <c r="AX250" s="10" t="s">
        <v>82</v>
      </c>
      <c r="AY250" s="156" t="s">
        <v>166</v>
      </c>
    </row>
    <row r="251" spans="2:65" s="1" customFormat="1" ht="16.5" customHeight="1">
      <c r="B251" s="139"/>
      <c r="C251" s="176" t="s">
        <v>432</v>
      </c>
      <c r="D251" s="176" t="s">
        <v>388</v>
      </c>
      <c r="E251" s="177" t="s">
        <v>438</v>
      </c>
      <c r="F251" s="266" t="s">
        <v>439</v>
      </c>
      <c r="G251" s="266"/>
      <c r="H251" s="266"/>
      <c r="I251" s="266"/>
      <c r="J251" s="178" t="s">
        <v>270</v>
      </c>
      <c r="K251" s="179">
        <v>350</v>
      </c>
      <c r="L251" s="267">
        <v>0</v>
      </c>
      <c r="M251" s="267"/>
      <c r="N251" s="267">
        <f>ROUND(L251*K251,2)</f>
        <v>0</v>
      </c>
      <c r="O251" s="232"/>
      <c r="P251" s="232"/>
      <c r="Q251" s="232"/>
      <c r="R251" s="144"/>
      <c r="T251" s="145" t="s">
        <v>5</v>
      </c>
      <c r="U251" s="43" t="s">
        <v>40</v>
      </c>
      <c r="V251" s="146">
        <v>0</v>
      </c>
      <c r="W251" s="146">
        <f>V251*K251</f>
        <v>0</v>
      </c>
      <c r="X251" s="146">
        <v>4.0000000000000002E-4</v>
      </c>
      <c r="Y251" s="146">
        <f>X251*K251</f>
        <v>0.14000000000000001</v>
      </c>
      <c r="Z251" s="146">
        <v>0</v>
      </c>
      <c r="AA251" s="147">
        <f>Z251*K251</f>
        <v>0</v>
      </c>
      <c r="AR251" s="21" t="s">
        <v>104</v>
      </c>
      <c r="AT251" s="21" t="s">
        <v>388</v>
      </c>
      <c r="AU251" s="21" t="s">
        <v>86</v>
      </c>
      <c r="AY251" s="21" t="s">
        <v>166</v>
      </c>
      <c r="BE251" s="148">
        <f>IF(U251="základní",N251,0)</f>
        <v>0</v>
      </c>
      <c r="BF251" s="148">
        <f>IF(U251="snížená",N251,0)</f>
        <v>0</v>
      </c>
      <c r="BG251" s="148">
        <f>IF(U251="zákl. přenesená",N251,0)</f>
        <v>0</v>
      </c>
      <c r="BH251" s="148">
        <f>IF(U251="sníž. přenesená",N251,0)</f>
        <v>0</v>
      </c>
      <c r="BI251" s="148">
        <f>IF(U251="nulová",N251,0)</f>
        <v>0</v>
      </c>
      <c r="BJ251" s="21" t="s">
        <v>82</v>
      </c>
      <c r="BK251" s="148">
        <f>ROUND(L251*K251,2)</f>
        <v>0</v>
      </c>
      <c r="BL251" s="21" t="s">
        <v>92</v>
      </c>
      <c r="BM251" s="21" t="s">
        <v>1297</v>
      </c>
    </row>
    <row r="252" spans="2:65" s="1" customFormat="1" ht="38.25" customHeight="1">
      <c r="B252" s="139"/>
      <c r="C252" s="140" t="s">
        <v>437</v>
      </c>
      <c r="D252" s="140" t="s">
        <v>167</v>
      </c>
      <c r="E252" s="141" t="s">
        <v>442</v>
      </c>
      <c r="F252" s="231" t="s">
        <v>443</v>
      </c>
      <c r="G252" s="231"/>
      <c r="H252" s="231"/>
      <c r="I252" s="231"/>
      <c r="J252" s="142" t="s">
        <v>309</v>
      </c>
      <c r="K252" s="143">
        <v>175</v>
      </c>
      <c r="L252" s="232">
        <v>0</v>
      </c>
      <c r="M252" s="232"/>
      <c r="N252" s="232">
        <f>ROUND(L252*K252,2)</f>
        <v>0</v>
      </c>
      <c r="O252" s="232"/>
      <c r="P252" s="232"/>
      <c r="Q252" s="232"/>
      <c r="R252" s="144"/>
      <c r="T252" s="145" t="s">
        <v>5</v>
      </c>
      <c r="U252" s="43" t="s">
        <v>40</v>
      </c>
      <c r="V252" s="146">
        <v>0.23</v>
      </c>
      <c r="W252" s="146">
        <f>V252*K252</f>
        <v>40.25</v>
      </c>
      <c r="X252" s="146">
        <v>0.23058000000000001</v>
      </c>
      <c r="Y252" s="146">
        <f>X252*K252</f>
        <v>40.351500000000001</v>
      </c>
      <c r="Z252" s="146">
        <v>0</v>
      </c>
      <c r="AA252" s="147">
        <f>Z252*K252</f>
        <v>0</v>
      </c>
      <c r="AR252" s="21" t="s">
        <v>92</v>
      </c>
      <c r="AT252" s="21" t="s">
        <v>167</v>
      </c>
      <c r="AU252" s="21" t="s">
        <v>86</v>
      </c>
      <c r="AY252" s="21" t="s">
        <v>166</v>
      </c>
      <c r="BE252" s="148">
        <f>IF(U252="základní",N252,0)</f>
        <v>0</v>
      </c>
      <c r="BF252" s="148">
        <f>IF(U252="snížená",N252,0)</f>
        <v>0</v>
      </c>
      <c r="BG252" s="148">
        <f>IF(U252="zákl. přenesená",N252,0)</f>
        <v>0</v>
      </c>
      <c r="BH252" s="148">
        <f>IF(U252="sníž. přenesená",N252,0)</f>
        <v>0</v>
      </c>
      <c r="BI252" s="148">
        <f>IF(U252="nulová",N252,0)</f>
        <v>0</v>
      </c>
      <c r="BJ252" s="21" t="s">
        <v>82</v>
      </c>
      <c r="BK252" s="148">
        <f>ROUND(L252*K252,2)</f>
        <v>0</v>
      </c>
      <c r="BL252" s="21" t="s">
        <v>92</v>
      </c>
      <c r="BM252" s="21" t="s">
        <v>444</v>
      </c>
    </row>
    <row r="253" spans="2:65" s="11" customFormat="1" ht="16.5" customHeight="1">
      <c r="B253" s="157"/>
      <c r="C253" s="158"/>
      <c r="D253" s="158"/>
      <c r="E253" s="159" t="s">
        <v>5</v>
      </c>
      <c r="F253" s="264" t="s">
        <v>275</v>
      </c>
      <c r="G253" s="265"/>
      <c r="H253" s="265"/>
      <c r="I253" s="265"/>
      <c r="J253" s="158"/>
      <c r="K253" s="159" t="s">
        <v>5</v>
      </c>
      <c r="L253" s="158"/>
      <c r="M253" s="158"/>
      <c r="N253" s="158"/>
      <c r="O253" s="158"/>
      <c r="P253" s="158"/>
      <c r="Q253" s="158"/>
      <c r="R253" s="160"/>
      <c r="T253" s="161"/>
      <c r="U253" s="158"/>
      <c r="V253" s="158"/>
      <c r="W253" s="158"/>
      <c r="X253" s="158"/>
      <c r="Y253" s="158"/>
      <c r="Z253" s="158"/>
      <c r="AA253" s="162"/>
      <c r="AT253" s="163" t="s">
        <v>173</v>
      </c>
      <c r="AU253" s="163" t="s">
        <v>86</v>
      </c>
      <c r="AV253" s="11" t="s">
        <v>82</v>
      </c>
      <c r="AW253" s="11" t="s">
        <v>32</v>
      </c>
      <c r="AX253" s="11" t="s">
        <v>75</v>
      </c>
      <c r="AY253" s="163" t="s">
        <v>166</v>
      </c>
    </row>
    <row r="254" spans="2:65" s="11" customFormat="1" ht="16.5" customHeight="1">
      <c r="B254" s="157"/>
      <c r="C254" s="158"/>
      <c r="D254" s="158"/>
      <c r="E254" s="159" t="s">
        <v>5</v>
      </c>
      <c r="F254" s="229" t="s">
        <v>276</v>
      </c>
      <c r="G254" s="230"/>
      <c r="H254" s="230"/>
      <c r="I254" s="230"/>
      <c r="J254" s="158"/>
      <c r="K254" s="159" t="s">
        <v>5</v>
      </c>
      <c r="L254" s="158"/>
      <c r="M254" s="158"/>
      <c r="N254" s="158"/>
      <c r="O254" s="158"/>
      <c r="P254" s="158"/>
      <c r="Q254" s="158"/>
      <c r="R254" s="160"/>
      <c r="T254" s="161"/>
      <c r="U254" s="158"/>
      <c r="V254" s="158"/>
      <c r="W254" s="158"/>
      <c r="X254" s="158"/>
      <c r="Y254" s="158"/>
      <c r="Z254" s="158"/>
      <c r="AA254" s="162"/>
      <c r="AT254" s="163" t="s">
        <v>173</v>
      </c>
      <c r="AU254" s="163" t="s">
        <v>86</v>
      </c>
      <c r="AV254" s="11" t="s">
        <v>82</v>
      </c>
      <c r="AW254" s="11" t="s">
        <v>32</v>
      </c>
      <c r="AX254" s="11" t="s">
        <v>75</v>
      </c>
      <c r="AY254" s="163" t="s">
        <v>166</v>
      </c>
    </row>
    <row r="255" spans="2:65" s="11" customFormat="1" ht="16.5" customHeight="1">
      <c r="B255" s="157"/>
      <c r="C255" s="158"/>
      <c r="D255" s="158"/>
      <c r="E255" s="159" t="s">
        <v>5</v>
      </c>
      <c r="F255" s="229" t="s">
        <v>277</v>
      </c>
      <c r="G255" s="230"/>
      <c r="H255" s="230"/>
      <c r="I255" s="230"/>
      <c r="J255" s="158"/>
      <c r="K255" s="159" t="s">
        <v>5</v>
      </c>
      <c r="L255" s="158"/>
      <c r="M255" s="158"/>
      <c r="N255" s="158"/>
      <c r="O255" s="158"/>
      <c r="P255" s="158"/>
      <c r="Q255" s="158"/>
      <c r="R255" s="160"/>
      <c r="T255" s="161"/>
      <c r="U255" s="158"/>
      <c r="V255" s="158"/>
      <c r="W255" s="158"/>
      <c r="X255" s="158"/>
      <c r="Y255" s="158"/>
      <c r="Z255" s="158"/>
      <c r="AA255" s="162"/>
      <c r="AT255" s="163" t="s">
        <v>173</v>
      </c>
      <c r="AU255" s="163" t="s">
        <v>86</v>
      </c>
      <c r="AV255" s="11" t="s">
        <v>82</v>
      </c>
      <c r="AW255" s="11" t="s">
        <v>32</v>
      </c>
      <c r="AX255" s="11" t="s">
        <v>75</v>
      </c>
      <c r="AY255" s="163" t="s">
        <v>166</v>
      </c>
    </row>
    <row r="256" spans="2:65" s="10" customFormat="1" ht="16.5" customHeight="1">
      <c r="B256" s="149"/>
      <c r="C256" s="150"/>
      <c r="D256" s="150"/>
      <c r="E256" s="151" t="s">
        <v>5</v>
      </c>
      <c r="F256" s="262" t="s">
        <v>1298</v>
      </c>
      <c r="G256" s="263"/>
      <c r="H256" s="263"/>
      <c r="I256" s="263"/>
      <c r="J256" s="150"/>
      <c r="K256" s="152">
        <v>175</v>
      </c>
      <c r="L256" s="150"/>
      <c r="M256" s="150"/>
      <c r="N256" s="150"/>
      <c r="O256" s="150"/>
      <c r="P256" s="150"/>
      <c r="Q256" s="150"/>
      <c r="R256" s="153"/>
      <c r="T256" s="154"/>
      <c r="U256" s="150"/>
      <c r="V256" s="150"/>
      <c r="W256" s="150"/>
      <c r="X256" s="150"/>
      <c r="Y256" s="150"/>
      <c r="Z256" s="150"/>
      <c r="AA256" s="155"/>
      <c r="AT256" s="156" t="s">
        <v>173</v>
      </c>
      <c r="AU256" s="156" t="s">
        <v>86</v>
      </c>
      <c r="AV256" s="10" t="s">
        <v>86</v>
      </c>
      <c r="AW256" s="10" t="s">
        <v>32</v>
      </c>
      <c r="AX256" s="10" t="s">
        <v>82</v>
      </c>
      <c r="AY256" s="156" t="s">
        <v>166</v>
      </c>
    </row>
    <row r="257" spans="2:65" s="9" customFormat="1" ht="29.85" customHeight="1">
      <c r="B257" s="129"/>
      <c r="C257" s="130"/>
      <c r="D257" s="164" t="s">
        <v>261</v>
      </c>
      <c r="E257" s="164"/>
      <c r="F257" s="164"/>
      <c r="G257" s="164"/>
      <c r="H257" s="164"/>
      <c r="I257" s="164"/>
      <c r="J257" s="164"/>
      <c r="K257" s="164"/>
      <c r="L257" s="164"/>
      <c r="M257" s="164"/>
      <c r="N257" s="237">
        <f>BK257</f>
        <v>0</v>
      </c>
      <c r="O257" s="238"/>
      <c r="P257" s="238"/>
      <c r="Q257" s="238"/>
      <c r="R257" s="132"/>
      <c r="T257" s="133"/>
      <c r="U257" s="130"/>
      <c r="V257" s="130"/>
      <c r="W257" s="134">
        <f>SUM(W258:W263)</f>
        <v>4.8990280000000004</v>
      </c>
      <c r="X257" s="130"/>
      <c r="Y257" s="134">
        <f>SUM(Y258:Y263)</f>
        <v>0</v>
      </c>
      <c r="Z257" s="130"/>
      <c r="AA257" s="135">
        <f>SUM(AA258:AA263)</f>
        <v>1.3816000000000002</v>
      </c>
      <c r="AR257" s="136" t="s">
        <v>82</v>
      </c>
      <c r="AT257" s="137" t="s">
        <v>74</v>
      </c>
      <c r="AU257" s="137" t="s">
        <v>82</v>
      </c>
      <c r="AY257" s="136" t="s">
        <v>166</v>
      </c>
      <c r="BK257" s="138">
        <f>SUM(BK258:BK263)</f>
        <v>0</v>
      </c>
    </row>
    <row r="258" spans="2:65" s="1" customFormat="1" ht="38.25" customHeight="1">
      <c r="B258" s="139"/>
      <c r="C258" s="140" t="s">
        <v>441</v>
      </c>
      <c r="D258" s="140" t="s">
        <v>167</v>
      </c>
      <c r="E258" s="141" t="s">
        <v>447</v>
      </c>
      <c r="F258" s="231" t="s">
        <v>448</v>
      </c>
      <c r="G258" s="231"/>
      <c r="H258" s="231"/>
      <c r="I258" s="231"/>
      <c r="J258" s="142" t="s">
        <v>322</v>
      </c>
      <c r="K258" s="143">
        <v>0.628</v>
      </c>
      <c r="L258" s="232">
        <v>0</v>
      </c>
      <c r="M258" s="232"/>
      <c r="N258" s="232">
        <f>ROUND(L258*K258,2)</f>
        <v>0</v>
      </c>
      <c r="O258" s="232"/>
      <c r="P258" s="232"/>
      <c r="Q258" s="232"/>
      <c r="R258" s="144"/>
      <c r="T258" s="145" t="s">
        <v>5</v>
      </c>
      <c r="U258" s="43" t="s">
        <v>40</v>
      </c>
      <c r="V258" s="146">
        <v>7.8010000000000002</v>
      </c>
      <c r="W258" s="146">
        <f>V258*K258</f>
        <v>4.8990280000000004</v>
      </c>
      <c r="X258" s="146">
        <v>0</v>
      </c>
      <c r="Y258" s="146">
        <f>X258*K258</f>
        <v>0</v>
      </c>
      <c r="Z258" s="146">
        <v>2.2000000000000002</v>
      </c>
      <c r="AA258" s="147">
        <f>Z258*K258</f>
        <v>1.3816000000000002</v>
      </c>
      <c r="AR258" s="21" t="s">
        <v>92</v>
      </c>
      <c r="AT258" s="21" t="s">
        <v>167</v>
      </c>
      <c r="AU258" s="21" t="s">
        <v>86</v>
      </c>
      <c r="AY258" s="21" t="s">
        <v>166</v>
      </c>
      <c r="BE258" s="148">
        <f>IF(U258="základní",N258,0)</f>
        <v>0</v>
      </c>
      <c r="BF258" s="148">
        <f>IF(U258="snížená",N258,0)</f>
        <v>0</v>
      </c>
      <c r="BG258" s="148">
        <f>IF(U258="zákl. přenesená",N258,0)</f>
        <v>0</v>
      </c>
      <c r="BH258" s="148">
        <f>IF(U258="sníž. přenesená",N258,0)</f>
        <v>0</v>
      </c>
      <c r="BI258" s="148">
        <f>IF(U258="nulová",N258,0)</f>
        <v>0</v>
      </c>
      <c r="BJ258" s="21" t="s">
        <v>82</v>
      </c>
      <c r="BK258" s="148">
        <f>ROUND(L258*K258,2)</f>
        <v>0</v>
      </c>
      <c r="BL258" s="21" t="s">
        <v>92</v>
      </c>
      <c r="BM258" s="21" t="s">
        <v>449</v>
      </c>
    </row>
    <row r="259" spans="2:65" s="11" customFormat="1" ht="16.5" customHeight="1">
      <c r="B259" s="157"/>
      <c r="C259" s="158"/>
      <c r="D259" s="158"/>
      <c r="E259" s="159" t="s">
        <v>5</v>
      </c>
      <c r="F259" s="264" t="s">
        <v>275</v>
      </c>
      <c r="G259" s="265"/>
      <c r="H259" s="265"/>
      <c r="I259" s="265"/>
      <c r="J259" s="158"/>
      <c r="K259" s="159" t="s">
        <v>5</v>
      </c>
      <c r="L259" s="158"/>
      <c r="M259" s="158"/>
      <c r="N259" s="158"/>
      <c r="O259" s="158"/>
      <c r="P259" s="158"/>
      <c r="Q259" s="158"/>
      <c r="R259" s="160"/>
      <c r="T259" s="161"/>
      <c r="U259" s="158"/>
      <c r="V259" s="158"/>
      <c r="W259" s="158"/>
      <c r="X259" s="158"/>
      <c r="Y259" s="158"/>
      <c r="Z259" s="158"/>
      <c r="AA259" s="162"/>
      <c r="AT259" s="163" t="s">
        <v>173</v>
      </c>
      <c r="AU259" s="163" t="s">
        <v>86</v>
      </c>
      <c r="AV259" s="11" t="s">
        <v>82</v>
      </c>
      <c r="AW259" s="11" t="s">
        <v>32</v>
      </c>
      <c r="AX259" s="11" t="s">
        <v>75</v>
      </c>
      <c r="AY259" s="163" t="s">
        <v>166</v>
      </c>
    </row>
    <row r="260" spans="2:65" s="11" customFormat="1" ht="16.5" customHeight="1">
      <c r="B260" s="157"/>
      <c r="C260" s="158"/>
      <c r="D260" s="158"/>
      <c r="E260" s="159" t="s">
        <v>5</v>
      </c>
      <c r="F260" s="229" t="s">
        <v>276</v>
      </c>
      <c r="G260" s="230"/>
      <c r="H260" s="230"/>
      <c r="I260" s="230"/>
      <c r="J260" s="158"/>
      <c r="K260" s="159" t="s">
        <v>5</v>
      </c>
      <c r="L260" s="158"/>
      <c r="M260" s="158"/>
      <c r="N260" s="158"/>
      <c r="O260" s="158"/>
      <c r="P260" s="158"/>
      <c r="Q260" s="158"/>
      <c r="R260" s="160"/>
      <c r="T260" s="161"/>
      <c r="U260" s="158"/>
      <c r="V260" s="158"/>
      <c r="W260" s="158"/>
      <c r="X260" s="158"/>
      <c r="Y260" s="158"/>
      <c r="Z260" s="158"/>
      <c r="AA260" s="162"/>
      <c r="AT260" s="163" t="s">
        <v>173</v>
      </c>
      <c r="AU260" s="163" t="s">
        <v>86</v>
      </c>
      <c r="AV260" s="11" t="s">
        <v>82</v>
      </c>
      <c r="AW260" s="11" t="s">
        <v>32</v>
      </c>
      <c r="AX260" s="11" t="s">
        <v>75</v>
      </c>
      <c r="AY260" s="163" t="s">
        <v>166</v>
      </c>
    </row>
    <row r="261" spans="2:65" s="11" customFormat="1" ht="16.5" customHeight="1">
      <c r="B261" s="157"/>
      <c r="C261" s="158"/>
      <c r="D261" s="158"/>
      <c r="E261" s="159" t="s">
        <v>5</v>
      </c>
      <c r="F261" s="229" t="s">
        <v>277</v>
      </c>
      <c r="G261" s="230"/>
      <c r="H261" s="230"/>
      <c r="I261" s="230"/>
      <c r="J261" s="158"/>
      <c r="K261" s="159" t="s">
        <v>5</v>
      </c>
      <c r="L261" s="158"/>
      <c r="M261" s="158"/>
      <c r="N261" s="158"/>
      <c r="O261" s="158"/>
      <c r="P261" s="158"/>
      <c r="Q261" s="158"/>
      <c r="R261" s="160"/>
      <c r="T261" s="161"/>
      <c r="U261" s="158"/>
      <c r="V261" s="158"/>
      <c r="W261" s="158"/>
      <c r="X261" s="158"/>
      <c r="Y261" s="158"/>
      <c r="Z261" s="158"/>
      <c r="AA261" s="162"/>
      <c r="AT261" s="163" t="s">
        <v>173</v>
      </c>
      <c r="AU261" s="163" t="s">
        <v>86</v>
      </c>
      <c r="AV261" s="11" t="s">
        <v>82</v>
      </c>
      <c r="AW261" s="11" t="s">
        <v>32</v>
      </c>
      <c r="AX261" s="11" t="s">
        <v>75</v>
      </c>
      <c r="AY261" s="163" t="s">
        <v>166</v>
      </c>
    </row>
    <row r="262" spans="2:65" s="11" customFormat="1" ht="16.5" customHeight="1">
      <c r="B262" s="157"/>
      <c r="C262" s="158"/>
      <c r="D262" s="158"/>
      <c r="E262" s="159" t="s">
        <v>5</v>
      </c>
      <c r="F262" s="229" t="s">
        <v>450</v>
      </c>
      <c r="G262" s="230"/>
      <c r="H262" s="230"/>
      <c r="I262" s="230"/>
      <c r="J262" s="158"/>
      <c r="K262" s="159" t="s">
        <v>5</v>
      </c>
      <c r="L262" s="158"/>
      <c r="M262" s="158"/>
      <c r="N262" s="158"/>
      <c r="O262" s="158"/>
      <c r="P262" s="158"/>
      <c r="Q262" s="158"/>
      <c r="R262" s="160"/>
      <c r="T262" s="161"/>
      <c r="U262" s="158"/>
      <c r="V262" s="158"/>
      <c r="W262" s="158"/>
      <c r="X262" s="158"/>
      <c r="Y262" s="158"/>
      <c r="Z262" s="158"/>
      <c r="AA262" s="162"/>
      <c r="AT262" s="163" t="s">
        <v>173</v>
      </c>
      <c r="AU262" s="163" t="s">
        <v>86</v>
      </c>
      <c r="AV262" s="11" t="s">
        <v>82</v>
      </c>
      <c r="AW262" s="11" t="s">
        <v>32</v>
      </c>
      <c r="AX262" s="11" t="s">
        <v>75</v>
      </c>
      <c r="AY262" s="163" t="s">
        <v>166</v>
      </c>
    </row>
    <row r="263" spans="2:65" s="10" customFormat="1" ht="25.5" customHeight="1">
      <c r="B263" s="149"/>
      <c r="C263" s="150"/>
      <c r="D263" s="150"/>
      <c r="E263" s="151" t="s">
        <v>5</v>
      </c>
      <c r="F263" s="262" t="s">
        <v>1299</v>
      </c>
      <c r="G263" s="263"/>
      <c r="H263" s="263"/>
      <c r="I263" s="263"/>
      <c r="J263" s="150"/>
      <c r="K263" s="152">
        <v>0.628</v>
      </c>
      <c r="L263" s="150"/>
      <c r="M263" s="150"/>
      <c r="N263" s="150"/>
      <c r="O263" s="150"/>
      <c r="P263" s="150"/>
      <c r="Q263" s="150"/>
      <c r="R263" s="153"/>
      <c r="T263" s="154"/>
      <c r="U263" s="150"/>
      <c r="V263" s="150"/>
      <c r="W263" s="150"/>
      <c r="X263" s="150"/>
      <c r="Y263" s="150"/>
      <c r="Z263" s="150"/>
      <c r="AA263" s="155"/>
      <c r="AT263" s="156" t="s">
        <v>173</v>
      </c>
      <c r="AU263" s="156" t="s">
        <v>86</v>
      </c>
      <c r="AV263" s="10" t="s">
        <v>86</v>
      </c>
      <c r="AW263" s="10" t="s">
        <v>32</v>
      </c>
      <c r="AX263" s="10" t="s">
        <v>82</v>
      </c>
      <c r="AY263" s="156" t="s">
        <v>166</v>
      </c>
    </row>
    <row r="264" spans="2:65" s="9" customFormat="1" ht="29.85" customHeight="1">
      <c r="B264" s="129"/>
      <c r="C264" s="130"/>
      <c r="D264" s="164" t="s">
        <v>262</v>
      </c>
      <c r="E264" s="164"/>
      <c r="F264" s="164"/>
      <c r="G264" s="164"/>
      <c r="H264" s="164"/>
      <c r="I264" s="164"/>
      <c r="J264" s="164"/>
      <c r="K264" s="164"/>
      <c r="L264" s="164"/>
      <c r="M264" s="164"/>
      <c r="N264" s="237">
        <f>BK264</f>
        <v>0</v>
      </c>
      <c r="O264" s="238"/>
      <c r="P264" s="238"/>
      <c r="Q264" s="238"/>
      <c r="R264" s="132"/>
      <c r="T264" s="133"/>
      <c r="U264" s="130"/>
      <c r="V264" s="130"/>
      <c r="W264" s="134">
        <f>SUM(W265:W269)</f>
        <v>1.9754999999999998</v>
      </c>
      <c r="X264" s="130"/>
      <c r="Y264" s="134">
        <f>SUM(Y265:Y269)</f>
        <v>0</v>
      </c>
      <c r="Z264" s="130"/>
      <c r="AA264" s="135">
        <f>SUM(AA265:AA269)</f>
        <v>0</v>
      </c>
      <c r="AR264" s="136" t="s">
        <v>82</v>
      </c>
      <c r="AT264" s="137" t="s">
        <v>74</v>
      </c>
      <c r="AU264" s="137" t="s">
        <v>82</v>
      </c>
      <c r="AY264" s="136" t="s">
        <v>166</v>
      </c>
      <c r="BK264" s="138">
        <f>SUM(BK265:BK269)</f>
        <v>0</v>
      </c>
    </row>
    <row r="265" spans="2:65" s="1" customFormat="1" ht="25.5" customHeight="1">
      <c r="B265" s="139"/>
      <c r="C265" s="140" t="s">
        <v>446</v>
      </c>
      <c r="D265" s="140" t="s">
        <v>167</v>
      </c>
      <c r="E265" s="141" t="s">
        <v>453</v>
      </c>
      <c r="F265" s="231" t="s">
        <v>454</v>
      </c>
      <c r="G265" s="231"/>
      <c r="H265" s="231"/>
      <c r="I265" s="231"/>
      <c r="J265" s="142" t="s">
        <v>322</v>
      </c>
      <c r="K265" s="143">
        <v>1.5</v>
      </c>
      <c r="L265" s="232">
        <v>0</v>
      </c>
      <c r="M265" s="232"/>
      <c r="N265" s="232">
        <f>ROUND(L265*K265,2)</f>
        <v>0</v>
      </c>
      <c r="O265" s="232"/>
      <c r="P265" s="232"/>
      <c r="Q265" s="232"/>
      <c r="R265" s="144"/>
      <c r="T265" s="145" t="s">
        <v>5</v>
      </c>
      <c r="U265" s="43" t="s">
        <v>40</v>
      </c>
      <c r="V265" s="146">
        <v>1.3169999999999999</v>
      </c>
      <c r="W265" s="146">
        <f>V265*K265</f>
        <v>1.9754999999999998</v>
      </c>
      <c r="X265" s="146">
        <v>0</v>
      </c>
      <c r="Y265" s="146">
        <f>X265*K265</f>
        <v>0</v>
      </c>
      <c r="Z265" s="146">
        <v>0</v>
      </c>
      <c r="AA265" s="147">
        <f>Z265*K265</f>
        <v>0</v>
      </c>
      <c r="AR265" s="21" t="s">
        <v>92</v>
      </c>
      <c r="AT265" s="21" t="s">
        <v>167</v>
      </c>
      <c r="AU265" s="21" t="s">
        <v>86</v>
      </c>
      <c r="AY265" s="21" t="s">
        <v>166</v>
      </c>
      <c r="BE265" s="148">
        <f>IF(U265="základní",N265,0)</f>
        <v>0</v>
      </c>
      <c r="BF265" s="148">
        <f>IF(U265="snížená",N265,0)</f>
        <v>0</v>
      </c>
      <c r="BG265" s="148">
        <f>IF(U265="zákl. přenesená",N265,0)</f>
        <v>0</v>
      </c>
      <c r="BH265" s="148">
        <f>IF(U265="sníž. přenesená",N265,0)</f>
        <v>0</v>
      </c>
      <c r="BI265" s="148">
        <f>IF(U265="nulová",N265,0)</f>
        <v>0</v>
      </c>
      <c r="BJ265" s="21" t="s">
        <v>82</v>
      </c>
      <c r="BK265" s="148">
        <f>ROUND(L265*K265,2)</f>
        <v>0</v>
      </c>
      <c r="BL265" s="21" t="s">
        <v>92</v>
      </c>
      <c r="BM265" s="21" t="s">
        <v>455</v>
      </c>
    </row>
    <row r="266" spans="2:65" s="11" customFormat="1" ht="16.5" customHeight="1">
      <c r="B266" s="157"/>
      <c r="C266" s="158"/>
      <c r="D266" s="158"/>
      <c r="E266" s="159" t="s">
        <v>5</v>
      </c>
      <c r="F266" s="264" t="s">
        <v>275</v>
      </c>
      <c r="G266" s="265"/>
      <c r="H266" s="265"/>
      <c r="I266" s="265"/>
      <c r="J266" s="158"/>
      <c r="K266" s="159" t="s">
        <v>5</v>
      </c>
      <c r="L266" s="158"/>
      <c r="M266" s="158"/>
      <c r="N266" s="158"/>
      <c r="O266" s="158"/>
      <c r="P266" s="158"/>
      <c r="Q266" s="158"/>
      <c r="R266" s="160"/>
      <c r="T266" s="161"/>
      <c r="U266" s="158"/>
      <c r="V266" s="158"/>
      <c r="W266" s="158"/>
      <c r="X266" s="158"/>
      <c r="Y266" s="158"/>
      <c r="Z266" s="158"/>
      <c r="AA266" s="162"/>
      <c r="AT266" s="163" t="s">
        <v>173</v>
      </c>
      <c r="AU266" s="163" t="s">
        <v>86</v>
      </c>
      <c r="AV266" s="11" t="s">
        <v>82</v>
      </c>
      <c r="AW266" s="11" t="s">
        <v>32</v>
      </c>
      <c r="AX266" s="11" t="s">
        <v>75</v>
      </c>
      <c r="AY266" s="163" t="s">
        <v>166</v>
      </c>
    </row>
    <row r="267" spans="2:65" s="11" customFormat="1" ht="16.5" customHeight="1">
      <c r="B267" s="157"/>
      <c r="C267" s="158"/>
      <c r="D267" s="158"/>
      <c r="E267" s="159" t="s">
        <v>5</v>
      </c>
      <c r="F267" s="229" t="s">
        <v>276</v>
      </c>
      <c r="G267" s="230"/>
      <c r="H267" s="230"/>
      <c r="I267" s="230"/>
      <c r="J267" s="158"/>
      <c r="K267" s="159" t="s">
        <v>5</v>
      </c>
      <c r="L267" s="158"/>
      <c r="M267" s="158"/>
      <c r="N267" s="158"/>
      <c r="O267" s="158"/>
      <c r="P267" s="158"/>
      <c r="Q267" s="158"/>
      <c r="R267" s="160"/>
      <c r="T267" s="161"/>
      <c r="U267" s="158"/>
      <c r="V267" s="158"/>
      <c r="W267" s="158"/>
      <c r="X267" s="158"/>
      <c r="Y267" s="158"/>
      <c r="Z267" s="158"/>
      <c r="AA267" s="162"/>
      <c r="AT267" s="163" t="s">
        <v>173</v>
      </c>
      <c r="AU267" s="163" t="s">
        <v>86</v>
      </c>
      <c r="AV267" s="11" t="s">
        <v>82</v>
      </c>
      <c r="AW267" s="11" t="s">
        <v>32</v>
      </c>
      <c r="AX267" s="11" t="s">
        <v>75</v>
      </c>
      <c r="AY267" s="163" t="s">
        <v>166</v>
      </c>
    </row>
    <row r="268" spans="2:65" s="11" customFormat="1" ht="16.5" customHeight="1">
      <c r="B268" s="157"/>
      <c r="C268" s="158"/>
      <c r="D268" s="158"/>
      <c r="E268" s="159" t="s">
        <v>5</v>
      </c>
      <c r="F268" s="229" t="s">
        <v>277</v>
      </c>
      <c r="G268" s="230"/>
      <c r="H268" s="230"/>
      <c r="I268" s="230"/>
      <c r="J268" s="158"/>
      <c r="K268" s="159" t="s">
        <v>5</v>
      </c>
      <c r="L268" s="158"/>
      <c r="M268" s="158"/>
      <c r="N268" s="158"/>
      <c r="O268" s="158"/>
      <c r="P268" s="158"/>
      <c r="Q268" s="158"/>
      <c r="R268" s="160"/>
      <c r="T268" s="161"/>
      <c r="U268" s="158"/>
      <c r="V268" s="158"/>
      <c r="W268" s="158"/>
      <c r="X268" s="158"/>
      <c r="Y268" s="158"/>
      <c r="Z268" s="158"/>
      <c r="AA268" s="162"/>
      <c r="AT268" s="163" t="s">
        <v>173</v>
      </c>
      <c r="AU268" s="163" t="s">
        <v>86</v>
      </c>
      <c r="AV268" s="11" t="s">
        <v>82</v>
      </c>
      <c r="AW268" s="11" t="s">
        <v>32</v>
      </c>
      <c r="AX268" s="11" t="s">
        <v>75</v>
      </c>
      <c r="AY268" s="163" t="s">
        <v>166</v>
      </c>
    </row>
    <row r="269" spans="2:65" s="10" customFormat="1" ht="16.5" customHeight="1">
      <c r="B269" s="149"/>
      <c r="C269" s="150"/>
      <c r="D269" s="150"/>
      <c r="E269" s="151" t="s">
        <v>5</v>
      </c>
      <c r="F269" s="262" t="s">
        <v>1300</v>
      </c>
      <c r="G269" s="263"/>
      <c r="H269" s="263"/>
      <c r="I269" s="263"/>
      <c r="J269" s="150"/>
      <c r="K269" s="152">
        <v>1.5</v>
      </c>
      <c r="L269" s="150"/>
      <c r="M269" s="150"/>
      <c r="N269" s="150"/>
      <c r="O269" s="150"/>
      <c r="P269" s="150"/>
      <c r="Q269" s="150"/>
      <c r="R269" s="153"/>
      <c r="T269" s="154"/>
      <c r="U269" s="150"/>
      <c r="V269" s="150"/>
      <c r="W269" s="150"/>
      <c r="X269" s="150"/>
      <c r="Y269" s="150"/>
      <c r="Z269" s="150"/>
      <c r="AA269" s="155"/>
      <c r="AT269" s="156" t="s">
        <v>173</v>
      </c>
      <c r="AU269" s="156" t="s">
        <v>86</v>
      </c>
      <c r="AV269" s="10" t="s">
        <v>86</v>
      </c>
      <c r="AW269" s="10" t="s">
        <v>32</v>
      </c>
      <c r="AX269" s="10" t="s">
        <v>82</v>
      </c>
      <c r="AY269" s="156" t="s">
        <v>166</v>
      </c>
    </row>
    <row r="270" spans="2:65" s="9" customFormat="1" ht="29.85" customHeight="1">
      <c r="B270" s="129"/>
      <c r="C270" s="130"/>
      <c r="D270" s="164" t="s">
        <v>263</v>
      </c>
      <c r="E270" s="164"/>
      <c r="F270" s="164"/>
      <c r="G270" s="164"/>
      <c r="H270" s="164"/>
      <c r="I270" s="164"/>
      <c r="J270" s="164"/>
      <c r="K270" s="164"/>
      <c r="L270" s="164"/>
      <c r="M270" s="164"/>
      <c r="N270" s="237">
        <f>BK270</f>
        <v>0</v>
      </c>
      <c r="O270" s="238"/>
      <c r="P270" s="238"/>
      <c r="Q270" s="238"/>
      <c r="R270" s="132"/>
      <c r="T270" s="133"/>
      <c r="U270" s="130"/>
      <c r="V270" s="130"/>
      <c r="W270" s="134">
        <f>SUM(W271:W325)</f>
        <v>261.55394999999993</v>
      </c>
      <c r="X270" s="130"/>
      <c r="Y270" s="134">
        <f>SUM(Y271:Y325)</f>
        <v>9.1271749999999994</v>
      </c>
      <c r="Z270" s="130"/>
      <c r="AA270" s="135">
        <f>SUM(AA271:AA325)</f>
        <v>0</v>
      </c>
      <c r="AR270" s="136" t="s">
        <v>82</v>
      </c>
      <c r="AT270" s="137" t="s">
        <v>74</v>
      </c>
      <c r="AU270" s="137" t="s">
        <v>82</v>
      </c>
      <c r="AY270" s="136" t="s">
        <v>166</v>
      </c>
      <c r="BK270" s="138">
        <f>SUM(BK271:BK325)</f>
        <v>0</v>
      </c>
    </row>
    <row r="271" spans="2:65" s="1" customFormat="1" ht="16.5" customHeight="1">
      <c r="B271" s="139"/>
      <c r="C271" s="140" t="s">
        <v>452</v>
      </c>
      <c r="D271" s="140" t="s">
        <v>167</v>
      </c>
      <c r="E271" s="141" t="s">
        <v>458</v>
      </c>
      <c r="F271" s="231" t="s">
        <v>459</v>
      </c>
      <c r="G271" s="231"/>
      <c r="H271" s="231"/>
      <c r="I271" s="231"/>
      <c r="J271" s="142" t="s">
        <v>270</v>
      </c>
      <c r="K271" s="143">
        <v>754.42499999999995</v>
      </c>
      <c r="L271" s="232">
        <v>0</v>
      </c>
      <c r="M271" s="232"/>
      <c r="N271" s="232">
        <f>ROUND(L271*K271,2)</f>
        <v>0</v>
      </c>
      <c r="O271" s="232"/>
      <c r="P271" s="232"/>
      <c r="Q271" s="232"/>
      <c r="R271" s="144"/>
      <c r="T271" s="145" t="s">
        <v>5</v>
      </c>
      <c r="U271" s="43" t="s">
        <v>40</v>
      </c>
      <c r="V271" s="146">
        <v>2.5999999999999999E-2</v>
      </c>
      <c r="W271" s="146">
        <f>V271*K271</f>
        <v>19.615049999999997</v>
      </c>
      <c r="X271" s="146">
        <v>0</v>
      </c>
      <c r="Y271" s="146">
        <f>X271*K271</f>
        <v>0</v>
      </c>
      <c r="Z271" s="146">
        <v>0</v>
      </c>
      <c r="AA271" s="147">
        <f>Z271*K271</f>
        <v>0</v>
      </c>
      <c r="AR271" s="21" t="s">
        <v>92</v>
      </c>
      <c r="AT271" s="21" t="s">
        <v>167</v>
      </c>
      <c r="AU271" s="21" t="s">
        <v>86</v>
      </c>
      <c r="AY271" s="21" t="s">
        <v>166</v>
      </c>
      <c r="BE271" s="148">
        <f>IF(U271="základní",N271,0)</f>
        <v>0</v>
      </c>
      <c r="BF271" s="148">
        <f>IF(U271="snížená",N271,0)</f>
        <v>0</v>
      </c>
      <c r="BG271" s="148">
        <f>IF(U271="zákl. přenesená",N271,0)</f>
        <v>0</v>
      </c>
      <c r="BH271" s="148">
        <f>IF(U271="sníž. přenesená",N271,0)</f>
        <v>0</v>
      </c>
      <c r="BI271" s="148">
        <f>IF(U271="nulová",N271,0)</f>
        <v>0</v>
      </c>
      <c r="BJ271" s="21" t="s">
        <v>82</v>
      </c>
      <c r="BK271" s="148">
        <f>ROUND(L271*K271,2)</f>
        <v>0</v>
      </c>
      <c r="BL271" s="21" t="s">
        <v>92</v>
      </c>
      <c r="BM271" s="21" t="s">
        <v>460</v>
      </c>
    </row>
    <row r="272" spans="2:65" s="10" customFormat="1" ht="16.5" customHeight="1">
      <c r="B272" s="149"/>
      <c r="C272" s="150"/>
      <c r="D272" s="150"/>
      <c r="E272" s="151" t="s">
        <v>5</v>
      </c>
      <c r="F272" s="240" t="s">
        <v>1301</v>
      </c>
      <c r="G272" s="241"/>
      <c r="H272" s="241"/>
      <c r="I272" s="241"/>
      <c r="J272" s="150"/>
      <c r="K272" s="152">
        <v>754.42499999999995</v>
      </c>
      <c r="L272" s="150"/>
      <c r="M272" s="150"/>
      <c r="N272" s="150"/>
      <c r="O272" s="150"/>
      <c r="P272" s="150"/>
      <c r="Q272" s="150"/>
      <c r="R272" s="153"/>
      <c r="T272" s="154"/>
      <c r="U272" s="150"/>
      <c r="V272" s="150"/>
      <c r="W272" s="150"/>
      <c r="X272" s="150"/>
      <c r="Y272" s="150"/>
      <c r="Z272" s="150"/>
      <c r="AA272" s="155"/>
      <c r="AT272" s="156" t="s">
        <v>173</v>
      </c>
      <c r="AU272" s="156" t="s">
        <v>86</v>
      </c>
      <c r="AV272" s="10" t="s">
        <v>86</v>
      </c>
      <c r="AW272" s="10" t="s">
        <v>32</v>
      </c>
      <c r="AX272" s="10" t="s">
        <v>82</v>
      </c>
      <c r="AY272" s="156" t="s">
        <v>166</v>
      </c>
    </row>
    <row r="273" spans="2:65" s="1" customFormat="1" ht="16.5" customHeight="1">
      <c r="B273" s="139"/>
      <c r="C273" s="140" t="s">
        <v>457</v>
      </c>
      <c r="D273" s="140" t="s">
        <v>167</v>
      </c>
      <c r="E273" s="141" t="s">
        <v>463</v>
      </c>
      <c r="F273" s="231" t="s">
        <v>464</v>
      </c>
      <c r="G273" s="231"/>
      <c r="H273" s="231"/>
      <c r="I273" s="231"/>
      <c r="J273" s="142" t="s">
        <v>270</v>
      </c>
      <c r="K273" s="143">
        <v>862.2</v>
      </c>
      <c r="L273" s="232">
        <v>0</v>
      </c>
      <c r="M273" s="232"/>
      <c r="N273" s="232">
        <f>ROUND(L273*K273,2)</f>
        <v>0</v>
      </c>
      <c r="O273" s="232"/>
      <c r="P273" s="232"/>
      <c r="Q273" s="232"/>
      <c r="R273" s="144"/>
      <c r="T273" s="145" t="s">
        <v>5</v>
      </c>
      <c r="U273" s="43" t="s">
        <v>40</v>
      </c>
      <c r="V273" s="146">
        <v>2.5999999999999999E-2</v>
      </c>
      <c r="W273" s="146">
        <f>V273*K273</f>
        <v>22.417200000000001</v>
      </c>
      <c r="X273" s="146">
        <v>0</v>
      </c>
      <c r="Y273" s="146">
        <f>X273*K273</f>
        <v>0</v>
      </c>
      <c r="Z273" s="146">
        <v>0</v>
      </c>
      <c r="AA273" s="147">
        <f>Z273*K273</f>
        <v>0</v>
      </c>
      <c r="AR273" s="21" t="s">
        <v>92</v>
      </c>
      <c r="AT273" s="21" t="s">
        <v>167</v>
      </c>
      <c r="AU273" s="21" t="s">
        <v>86</v>
      </c>
      <c r="AY273" s="21" t="s">
        <v>166</v>
      </c>
      <c r="BE273" s="148">
        <f>IF(U273="základní",N273,0)</f>
        <v>0</v>
      </c>
      <c r="BF273" s="148">
        <f>IF(U273="snížená",N273,0)</f>
        <v>0</v>
      </c>
      <c r="BG273" s="148">
        <f>IF(U273="zákl. přenesená",N273,0)</f>
        <v>0</v>
      </c>
      <c r="BH273" s="148">
        <f>IF(U273="sníž. přenesená",N273,0)</f>
        <v>0</v>
      </c>
      <c r="BI273" s="148">
        <f>IF(U273="nulová",N273,0)</f>
        <v>0</v>
      </c>
      <c r="BJ273" s="21" t="s">
        <v>82</v>
      </c>
      <c r="BK273" s="148">
        <f>ROUND(L273*K273,2)</f>
        <v>0</v>
      </c>
      <c r="BL273" s="21" t="s">
        <v>92</v>
      </c>
      <c r="BM273" s="21" t="s">
        <v>465</v>
      </c>
    </row>
    <row r="274" spans="2:65" s="10" customFormat="1" ht="16.5" customHeight="1">
      <c r="B274" s="149"/>
      <c r="C274" s="150"/>
      <c r="D274" s="150"/>
      <c r="E274" s="151" t="s">
        <v>5</v>
      </c>
      <c r="F274" s="240" t="s">
        <v>1302</v>
      </c>
      <c r="G274" s="241"/>
      <c r="H274" s="241"/>
      <c r="I274" s="241"/>
      <c r="J274" s="150"/>
      <c r="K274" s="152">
        <v>862.2</v>
      </c>
      <c r="L274" s="150"/>
      <c r="M274" s="150"/>
      <c r="N274" s="150"/>
      <c r="O274" s="150"/>
      <c r="P274" s="150"/>
      <c r="Q274" s="150"/>
      <c r="R274" s="153"/>
      <c r="T274" s="154"/>
      <c r="U274" s="150"/>
      <c r="V274" s="150"/>
      <c r="W274" s="150"/>
      <c r="X274" s="150"/>
      <c r="Y274" s="150"/>
      <c r="Z274" s="150"/>
      <c r="AA274" s="155"/>
      <c r="AT274" s="156" t="s">
        <v>173</v>
      </c>
      <c r="AU274" s="156" t="s">
        <v>86</v>
      </c>
      <c r="AV274" s="10" t="s">
        <v>86</v>
      </c>
      <c r="AW274" s="10" t="s">
        <v>32</v>
      </c>
      <c r="AX274" s="10" t="s">
        <v>82</v>
      </c>
      <c r="AY274" s="156" t="s">
        <v>166</v>
      </c>
    </row>
    <row r="275" spans="2:65" s="1" customFormat="1" ht="16.5" customHeight="1">
      <c r="B275" s="139"/>
      <c r="C275" s="140" t="s">
        <v>462</v>
      </c>
      <c r="D275" s="140" t="s">
        <v>167</v>
      </c>
      <c r="E275" s="141" t="s">
        <v>468</v>
      </c>
      <c r="F275" s="231" t="s">
        <v>469</v>
      </c>
      <c r="G275" s="231"/>
      <c r="H275" s="231"/>
      <c r="I275" s="231"/>
      <c r="J275" s="142" t="s">
        <v>270</v>
      </c>
      <c r="K275" s="143">
        <v>106.2</v>
      </c>
      <c r="L275" s="232">
        <v>0</v>
      </c>
      <c r="M275" s="232"/>
      <c r="N275" s="232">
        <f>ROUND(L275*K275,2)</f>
        <v>0</v>
      </c>
      <c r="O275" s="232"/>
      <c r="P275" s="232"/>
      <c r="Q275" s="232"/>
      <c r="R275" s="144"/>
      <c r="T275" s="145" t="s">
        <v>5</v>
      </c>
      <c r="U275" s="43" t="s">
        <v>40</v>
      </c>
      <c r="V275" s="146">
        <v>2.9000000000000001E-2</v>
      </c>
      <c r="W275" s="146">
        <f>V275*K275</f>
        <v>3.0798000000000001</v>
      </c>
      <c r="X275" s="146">
        <v>0</v>
      </c>
      <c r="Y275" s="146">
        <f>X275*K275</f>
        <v>0</v>
      </c>
      <c r="Z275" s="146">
        <v>0</v>
      </c>
      <c r="AA275" s="147">
        <f>Z275*K275</f>
        <v>0</v>
      </c>
      <c r="AR275" s="21" t="s">
        <v>92</v>
      </c>
      <c r="AT275" s="21" t="s">
        <v>167</v>
      </c>
      <c r="AU275" s="21" t="s">
        <v>86</v>
      </c>
      <c r="AY275" s="21" t="s">
        <v>166</v>
      </c>
      <c r="BE275" s="148">
        <f>IF(U275="základní",N275,0)</f>
        <v>0</v>
      </c>
      <c r="BF275" s="148">
        <f>IF(U275="snížená",N275,0)</f>
        <v>0</v>
      </c>
      <c r="BG275" s="148">
        <f>IF(U275="zákl. přenesená",N275,0)</f>
        <v>0</v>
      </c>
      <c r="BH275" s="148">
        <f>IF(U275="sníž. přenesená",N275,0)</f>
        <v>0</v>
      </c>
      <c r="BI275" s="148">
        <f>IF(U275="nulová",N275,0)</f>
        <v>0</v>
      </c>
      <c r="BJ275" s="21" t="s">
        <v>82</v>
      </c>
      <c r="BK275" s="148">
        <f>ROUND(L275*K275,2)</f>
        <v>0</v>
      </c>
      <c r="BL275" s="21" t="s">
        <v>92</v>
      </c>
      <c r="BM275" s="21" t="s">
        <v>470</v>
      </c>
    </row>
    <row r="276" spans="2:65" s="11" customFormat="1" ht="16.5" customHeight="1">
      <c r="B276" s="157"/>
      <c r="C276" s="158"/>
      <c r="D276" s="158"/>
      <c r="E276" s="159" t="s">
        <v>5</v>
      </c>
      <c r="F276" s="264" t="s">
        <v>275</v>
      </c>
      <c r="G276" s="265"/>
      <c r="H276" s="265"/>
      <c r="I276" s="265"/>
      <c r="J276" s="158"/>
      <c r="K276" s="159" t="s">
        <v>5</v>
      </c>
      <c r="L276" s="158"/>
      <c r="M276" s="158"/>
      <c r="N276" s="158"/>
      <c r="O276" s="158"/>
      <c r="P276" s="158"/>
      <c r="Q276" s="158"/>
      <c r="R276" s="160"/>
      <c r="T276" s="161"/>
      <c r="U276" s="158"/>
      <c r="V276" s="158"/>
      <c r="W276" s="158"/>
      <c r="X276" s="158"/>
      <c r="Y276" s="158"/>
      <c r="Z276" s="158"/>
      <c r="AA276" s="162"/>
      <c r="AT276" s="163" t="s">
        <v>173</v>
      </c>
      <c r="AU276" s="163" t="s">
        <v>86</v>
      </c>
      <c r="AV276" s="11" t="s">
        <v>82</v>
      </c>
      <c r="AW276" s="11" t="s">
        <v>32</v>
      </c>
      <c r="AX276" s="11" t="s">
        <v>75</v>
      </c>
      <c r="AY276" s="163" t="s">
        <v>166</v>
      </c>
    </row>
    <row r="277" spans="2:65" s="11" customFormat="1" ht="16.5" customHeight="1">
      <c r="B277" s="157"/>
      <c r="C277" s="158"/>
      <c r="D277" s="158"/>
      <c r="E277" s="159" t="s">
        <v>5</v>
      </c>
      <c r="F277" s="229" t="s">
        <v>276</v>
      </c>
      <c r="G277" s="230"/>
      <c r="H277" s="230"/>
      <c r="I277" s="230"/>
      <c r="J277" s="158"/>
      <c r="K277" s="159" t="s">
        <v>5</v>
      </c>
      <c r="L277" s="158"/>
      <c r="M277" s="158"/>
      <c r="N277" s="158"/>
      <c r="O277" s="158"/>
      <c r="P277" s="158"/>
      <c r="Q277" s="158"/>
      <c r="R277" s="160"/>
      <c r="T277" s="161"/>
      <c r="U277" s="158"/>
      <c r="V277" s="158"/>
      <c r="W277" s="158"/>
      <c r="X277" s="158"/>
      <c r="Y277" s="158"/>
      <c r="Z277" s="158"/>
      <c r="AA277" s="162"/>
      <c r="AT277" s="163" t="s">
        <v>173</v>
      </c>
      <c r="AU277" s="163" t="s">
        <v>86</v>
      </c>
      <c r="AV277" s="11" t="s">
        <v>82</v>
      </c>
      <c r="AW277" s="11" t="s">
        <v>32</v>
      </c>
      <c r="AX277" s="11" t="s">
        <v>75</v>
      </c>
      <c r="AY277" s="163" t="s">
        <v>166</v>
      </c>
    </row>
    <row r="278" spans="2:65" s="11" customFormat="1" ht="16.5" customHeight="1">
      <c r="B278" s="157"/>
      <c r="C278" s="158"/>
      <c r="D278" s="158"/>
      <c r="E278" s="159" t="s">
        <v>5</v>
      </c>
      <c r="F278" s="229" t="s">
        <v>277</v>
      </c>
      <c r="G278" s="230"/>
      <c r="H278" s="230"/>
      <c r="I278" s="230"/>
      <c r="J278" s="158"/>
      <c r="K278" s="159" t="s">
        <v>5</v>
      </c>
      <c r="L278" s="158"/>
      <c r="M278" s="158"/>
      <c r="N278" s="158"/>
      <c r="O278" s="158"/>
      <c r="P278" s="158"/>
      <c r="Q278" s="158"/>
      <c r="R278" s="160"/>
      <c r="T278" s="161"/>
      <c r="U278" s="158"/>
      <c r="V278" s="158"/>
      <c r="W278" s="158"/>
      <c r="X278" s="158"/>
      <c r="Y278" s="158"/>
      <c r="Z278" s="158"/>
      <c r="AA278" s="162"/>
      <c r="AT278" s="163" t="s">
        <v>173</v>
      </c>
      <c r="AU278" s="163" t="s">
        <v>86</v>
      </c>
      <c r="AV278" s="11" t="s">
        <v>82</v>
      </c>
      <c r="AW278" s="11" t="s">
        <v>32</v>
      </c>
      <c r="AX278" s="11" t="s">
        <v>75</v>
      </c>
      <c r="AY278" s="163" t="s">
        <v>166</v>
      </c>
    </row>
    <row r="279" spans="2:65" s="11" customFormat="1" ht="16.5" customHeight="1">
      <c r="B279" s="157"/>
      <c r="C279" s="158"/>
      <c r="D279" s="158"/>
      <c r="E279" s="159" t="s">
        <v>5</v>
      </c>
      <c r="F279" s="229" t="s">
        <v>471</v>
      </c>
      <c r="G279" s="230"/>
      <c r="H279" s="230"/>
      <c r="I279" s="230"/>
      <c r="J279" s="158"/>
      <c r="K279" s="159" t="s">
        <v>5</v>
      </c>
      <c r="L279" s="158"/>
      <c r="M279" s="158"/>
      <c r="N279" s="158"/>
      <c r="O279" s="158"/>
      <c r="P279" s="158"/>
      <c r="Q279" s="158"/>
      <c r="R279" s="160"/>
      <c r="T279" s="161"/>
      <c r="U279" s="158"/>
      <c r="V279" s="158"/>
      <c r="W279" s="158"/>
      <c r="X279" s="158"/>
      <c r="Y279" s="158"/>
      <c r="Z279" s="158"/>
      <c r="AA279" s="162"/>
      <c r="AT279" s="163" t="s">
        <v>173</v>
      </c>
      <c r="AU279" s="163" t="s">
        <v>86</v>
      </c>
      <c r="AV279" s="11" t="s">
        <v>82</v>
      </c>
      <c r="AW279" s="11" t="s">
        <v>32</v>
      </c>
      <c r="AX279" s="11" t="s">
        <v>75</v>
      </c>
      <c r="AY279" s="163" t="s">
        <v>166</v>
      </c>
    </row>
    <row r="280" spans="2:65" s="10" customFormat="1" ht="16.5" customHeight="1">
      <c r="B280" s="149"/>
      <c r="C280" s="150"/>
      <c r="D280" s="150"/>
      <c r="E280" s="151" t="s">
        <v>5</v>
      </c>
      <c r="F280" s="262" t="s">
        <v>1303</v>
      </c>
      <c r="G280" s="263"/>
      <c r="H280" s="263"/>
      <c r="I280" s="263"/>
      <c r="J280" s="150"/>
      <c r="K280" s="152">
        <v>22.2</v>
      </c>
      <c r="L280" s="150"/>
      <c r="M280" s="150"/>
      <c r="N280" s="150"/>
      <c r="O280" s="150"/>
      <c r="P280" s="150"/>
      <c r="Q280" s="150"/>
      <c r="R280" s="153"/>
      <c r="T280" s="154"/>
      <c r="U280" s="150"/>
      <c r="V280" s="150"/>
      <c r="W280" s="150"/>
      <c r="X280" s="150"/>
      <c r="Y280" s="150"/>
      <c r="Z280" s="150"/>
      <c r="AA280" s="155"/>
      <c r="AT280" s="156" t="s">
        <v>173</v>
      </c>
      <c r="AU280" s="156" t="s">
        <v>86</v>
      </c>
      <c r="AV280" s="10" t="s">
        <v>86</v>
      </c>
      <c r="AW280" s="10" t="s">
        <v>32</v>
      </c>
      <c r="AX280" s="10" t="s">
        <v>75</v>
      </c>
      <c r="AY280" s="156" t="s">
        <v>166</v>
      </c>
    </row>
    <row r="281" spans="2:65" s="11" customFormat="1" ht="16.5" customHeight="1">
      <c r="B281" s="157"/>
      <c r="C281" s="158"/>
      <c r="D281" s="158"/>
      <c r="E281" s="159" t="s">
        <v>5</v>
      </c>
      <c r="F281" s="229" t="s">
        <v>1227</v>
      </c>
      <c r="G281" s="230"/>
      <c r="H281" s="230"/>
      <c r="I281" s="230"/>
      <c r="J281" s="158"/>
      <c r="K281" s="159" t="s">
        <v>5</v>
      </c>
      <c r="L281" s="158"/>
      <c r="M281" s="158"/>
      <c r="N281" s="158"/>
      <c r="O281" s="158"/>
      <c r="P281" s="158"/>
      <c r="Q281" s="158"/>
      <c r="R281" s="160"/>
      <c r="T281" s="161"/>
      <c r="U281" s="158"/>
      <c r="V281" s="158"/>
      <c r="W281" s="158"/>
      <c r="X281" s="158"/>
      <c r="Y281" s="158"/>
      <c r="Z281" s="158"/>
      <c r="AA281" s="162"/>
      <c r="AT281" s="163" t="s">
        <v>173</v>
      </c>
      <c r="AU281" s="163" t="s">
        <v>86</v>
      </c>
      <c r="AV281" s="11" t="s">
        <v>82</v>
      </c>
      <c r="AW281" s="11" t="s">
        <v>32</v>
      </c>
      <c r="AX281" s="11" t="s">
        <v>75</v>
      </c>
      <c r="AY281" s="163" t="s">
        <v>166</v>
      </c>
    </row>
    <row r="282" spans="2:65" s="10" customFormat="1" ht="16.5" customHeight="1">
      <c r="B282" s="149"/>
      <c r="C282" s="150"/>
      <c r="D282" s="150"/>
      <c r="E282" s="151" t="s">
        <v>5</v>
      </c>
      <c r="F282" s="262" t="s">
        <v>1268</v>
      </c>
      <c r="G282" s="263"/>
      <c r="H282" s="263"/>
      <c r="I282" s="263"/>
      <c r="J282" s="150"/>
      <c r="K282" s="152">
        <v>84</v>
      </c>
      <c r="L282" s="150"/>
      <c r="M282" s="150"/>
      <c r="N282" s="150"/>
      <c r="O282" s="150"/>
      <c r="P282" s="150"/>
      <c r="Q282" s="150"/>
      <c r="R282" s="153"/>
      <c r="T282" s="154"/>
      <c r="U282" s="150"/>
      <c r="V282" s="150"/>
      <c r="W282" s="150"/>
      <c r="X282" s="150"/>
      <c r="Y282" s="150"/>
      <c r="Z282" s="150"/>
      <c r="AA282" s="155"/>
      <c r="AT282" s="156" t="s">
        <v>173</v>
      </c>
      <c r="AU282" s="156" t="s">
        <v>86</v>
      </c>
      <c r="AV282" s="10" t="s">
        <v>86</v>
      </c>
      <c r="AW282" s="10" t="s">
        <v>32</v>
      </c>
      <c r="AX282" s="10" t="s">
        <v>75</v>
      </c>
      <c r="AY282" s="156" t="s">
        <v>166</v>
      </c>
    </row>
    <row r="283" spans="2:65" s="12" customFormat="1" ht="16.5" customHeight="1">
      <c r="B283" s="168"/>
      <c r="C283" s="169"/>
      <c r="D283" s="169"/>
      <c r="E283" s="170" t="s">
        <v>5</v>
      </c>
      <c r="F283" s="268" t="s">
        <v>294</v>
      </c>
      <c r="G283" s="269"/>
      <c r="H283" s="269"/>
      <c r="I283" s="269"/>
      <c r="J283" s="169"/>
      <c r="K283" s="171">
        <v>106.2</v>
      </c>
      <c r="L283" s="169"/>
      <c r="M283" s="169"/>
      <c r="N283" s="169"/>
      <c r="O283" s="169"/>
      <c r="P283" s="169"/>
      <c r="Q283" s="169"/>
      <c r="R283" s="172"/>
      <c r="T283" s="173"/>
      <c r="U283" s="169"/>
      <c r="V283" s="169"/>
      <c r="W283" s="169"/>
      <c r="X283" s="169"/>
      <c r="Y283" s="169"/>
      <c r="Z283" s="169"/>
      <c r="AA283" s="174"/>
      <c r="AT283" s="175" t="s">
        <v>173</v>
      </c>
      <c r="AU283" s="175" t="s">
        <v>86</v>
      </c>
      <c r="AV283" s="12" t="s">
        <v>92</v>
      </c>
      <c r="AW283" s="12" t="s">
        <v>32</v>
      </c>
      <c r="AX283" s="12" t="s">
        <v>82</v>
      </c>
      <c r="AY283" s="175" t="s">
        <v>166</v>
      </c>
    </row>
    <row r="284" spans="2:65" s="1" customFormat="1" ht="16.5" customHeight="1">
      <c r="B284" s="139"/>
      <c r="C284" s="140" t="s">
        <v>467</v>
      </c>
      <c r="D284" s="140" t="s">
        <v>167</v>
      </c>
      <c r="E284" s="141" t="s">
        <v>475</v>
      </c>
      <c r="F284" s="231" t="s">
        <v>476</v>
      </c>
      <c r="G284" s="231"/>
      <c r="H284" s="231"/>
      <c r="I284" s="231"/>
      <c r="J284" s="142" t="s">
        <v>270</v>
      </c>
      <c r="K284" s="143">
        <v>17.5</v>
      </c>
      <c r="L284" s="232">
        <v>0</v>
      </c>
      <c r="M284" s="232"/>
      <c r="N284" s="232">
        <f>ROUND(L284*K284,2)</f>
        <v>0</v>
      </c>
      <c r="O284" s="232"/>
      <c r="P284" s="232"/>
      <c r="Q284" s="232"/>
      <c r="R284" s="144"/>
      <c r="T284" s="145" t="s">
        <v>5</v>
      </c>
      <c r="U284" s="43" t="s">
        <v>40</v>
      </c>
      <c r="V284" s="146">
        <v>3.1E-2</v>
      </c>
      <c r="W284" s="146">
        <f>V284*K284</f>
        <v>0.54249999999999998</v>
      </c>
      <c r="X284" s="146">
        <v>0</v>
      </c>
      <c r="Y284" s="146">
        <f>X284*K284</f>
        <v>0</v>
      </c>
      <c r="Z284" s="146">
        <v>0</v>
      </c>
      <c r="AA284" s="147">
        <f>Z284*K284</f>
        <v>0</v>
      </c>
      <c r="AR284" s="21" t="s">
        <v>92</v>
      </c>
      <c r="AT284" s="21" t="s">
        <v>167</v>
      </c>
      <c r="AU284" s="21" t="s">
        <v>86</v>
      </c>
      <c r="AY284" s="21" t="s">
        <v>166</v>
      </c>
      <c r="BE284" s="148">
        <f>IF(U284="základní",N284,0)</f>
        <v>0</v>
      </c>
      <c r="BF284" s="148">
        <f>IF(U284="snížená",N284,0)</f>
        <v>0</v>
      </c>
      <c r="BG284" s="148">
        <f>IF(U284="zákl. přenesená",N284,0)</f>
        <v>0</v>
      </c>
      <c r="BH284" s="148">
        <f>IF(U284="sníž. přenesená",N284,0)</f>
        <v>0</v>
      </c>
      <c r="BI284" s="148">
        <f>IF(U284="nulová",N284,0)</f>
        <v>0</v>
      </c>
      <c r="BJ284" s="21" t="s">
        <v>82</v>
      </c>
      <c r="BK284" s="148">
        <f>ROUND(L284*K284,2)</f>
        <v>0</v>
      </c>
      <c r="BL284" s="21" t="s">
        <v>92</v>
      </c>
      <c r="BM284" s="21" t="s">
        <v>477</v>
      </c>
    </row>
    <row r="285" spans="2:65" s="11" customFormat="1" ht="16.5" customHeight="1">
      <c r="B285" s="157"/>
      <c r="C285" s="158"/>
      <c r="D285" s="158"/>
      <c r="E285" s="159" t="s">
        <v>5</v>
      </c>
      <c r="F285" s="264" t="s">
        <v>275</v>
      </c>
      <c r="G285" s="265"/>
      <c r="H285" s="265"/>
      <c r="I285" s="265"/>
      <c r="J285" s="158"/>
      <c r="K285" s="159" t="s">
        <v>5</v>
      </c>
      <c r="L285" s="158"/>
      <c r="M285" s="158"/>
      <c r="N285" s="158"/>
      <c r="O285" s="158"/>
      <c r="P285" s="158"/>
      <c r="Q285" s="158"/>
      <c r="R285" s="160"/>
      <c r="T285" s="161"/>
      <c r="U285" s="158"/>
      <c r="V285" s="158"/>
      <c r="W285" s="158"/>
      <c r="X285" s="158"/>
      <c r="Y285" s="158"/>
      <c r="Z285" s="158"/>
      <c r="AA285" s="162"/>
      <c r="AT285" s="163" t="s">
        <v>173</v>
      </c>
      <c r="AU285" s="163" t="s">
        <v>86</v>
      </c>
      <c r="AV285" s="11" t="s">
        <v>82</v>
      </c>
      <c r="AW285" s="11" t="s">
        <v>32</v>
      </c>
      <c r="AX285" s="11" t="s">
        <v>75</v>
      </c>
      <c r="AY285" s="163" t="s">
        <v>166</v>
      </c>
    </row>
    <row r="286" spans="2:65" s="11" customFormat="1" ht="16.5" customHeight="1">
      <c r="B286" s="157"/>
      <c r="C286" s="158"/>
      <c r="D286" s="158"/>
      <c r="E286" s="159" t="s">
        <v>5</v>
      </c>
      <c r="F286" s="229" t="s">
        <v>276</v>
      </c>
      <c r="G286" s="230"/>
      <c r="H286" s="230"/>
      <c r="I286" s="230"/>
      <c r="J286" s="158"/>
      <c r="K286" s="159" t="s">
        <v>5</v>
      </c>
      <c r="L286" s="158"/>
      <c r="M286" s="158"/>
      <c r="N286" s="158"/>
      <c r="O286" s="158"/>
      <c r="P286" s="158"/>
      <c r="Q286" s="158"/>
      <c r="R286" s="160"/>
      <c r="T286" s="161"/>
      <c r="U286" s="158"/>
      <c r="V286" s="158"/>
      <c r="W286" s="158"/>
      <c r="X286" s="158"/>
      <c r="Y286" s="158"/>
      <c r="Z286" s="158"/>
      <c r="AA286" s="162"/>
      <c r="AT286" s="163" t="s">
        <v>173</v>
      </c>
      <c r="AU286" s="163" t="s">
        <v>86</v>
      </c>
      <c r="AV286" s="11" t="s">
        <v>82</v>
      </c>
      <c r="AW286" s="11" t="s">
        <v>32</v>
      </c>
      <c r="AX286" s="11" t="s">
        <v>75</v>
      </c>
      <c r="AY286" s="163" t="s">
        <v>166</v>
      </c>
    </row>
    <row r="287" spans="2:65" s="11" customFormat="1" ht="16.5" customHeight="1">
      <c r="B287" s="157"/>
      <c r="C287" s="158"/>
      <c r="D287" s="158"/>
      <c r="E287" s="159" t="s">
        <v>5</v>
      </c>
      <c r="F287" s="229" t="s">
        <v>277</v>
      </c>
      <c r="G287" s="230"/>
      <c r="H287" s="230"/>
      <c r="I287" s="230"/>
      <c r="J287" s="158"/>
      <c r="K287" s="159" t="s">
        <v>5</v>
      </c>
      <c r="L287" s="158"/>
      <c r="M287" s="158"/>
      <c r="N287" s="158"/>
      <c r="O287" s="158"/>
      <c r="P287" s="158"/>
      <c r="Q287" s="158"/>
      <c r="R287" s="160"/>
      <c r="T287" s="161"/>
      <c r="U287" s="158"/>
      <c r="V287" s="158"/>
      <c r="W287" s="158"/>
      <c r="X287" s="158"/>
      <c r="Y287" s="158"/>
      <c r="Z287" s="158"/>
      <c r="AA287" s="162"/>
      <c r="AT287" s="163" t="s">
        <v>173</v>
      </c>
      <c r="AU287" s="163" t="s">
        <v>86</v>
      </c>
      <c r="AV287" s="11" t="s">
        <v>82</v>
      </c>
      <c r="AW287" s="11" t="s">
        <v>32</v>
      </c>
      <c r="AX287" s="11" t="s">
        <v>75</v>
      </c>
      <c r="AY287" s="163" t="s">
        <v>166</v>
      </c>
    </row>
    <row r="288" spans="2:65" s="11" customFormat="1" ht="16.5" customHeight="1">
      <c r="B288" s="157"/>
      <c r="C288" s="158"/>
      <c r="D288" s="158"/>
      <c r="E288" s="159" t="s">
        <v>5</v>
      </c>
      <c r="F288" s="229" t="s">
        <v>290</v>
      </c>
      <c r="G288" s="230"/>
      <c r="H288" s="230"/>
      <c r="I288" s="230"/>
      <c r="J288" s="158"/>
      <c r="K288" s="159" t="s">
        <v>5</v>
      </c>
      <c r="L288" s="158"/>
      <c r="M288" s="158"/>
      <c r="N288" s="158"/>
      <c r="O288" s="158"/>
      <c r="P288" s="158"/>
      <c r="Q288" s="158"/>
      <c r="R288" s="160"/>
      <c r="T288" s="161"/>
      <c r="U288" s="158"/>
      <c r="V288" s="158"/>
      <c r="W288" s="158"/>
      <c r="X288" s="158"/>
      <c r="Y288" s="158"/>
      <c r="Z288" s="158"/>
      <c r="AA288" s="162"/>
      <c r="AT288" s="163" t="s">
        <v>173</v>
      </c>
      <c r="AU288" s="163" t="s">
        <v>86</v>
      </c>
      <c r="AV288" s="11" t="s">
        <v>82</v>
      </c>
      <c r="AW288" s="11" t="s">
        <v>32</v>
      </c>
      <c r="AX288" s="11" t="s">
        <v>75</v>
      </c>
      <c r="AY288" s="163" t="s">
        <v>166</v>
      </c>
    </row>
    <row r="289" spans="2:65" s="10" customFormat="1" ht="16.5" customHeight="1">
      <c r="B289" s="149"/>
      <c r="C289" s="150"/>
      <c r="D289" s="150"/>
      <c r="E289" s="151" t="s">
        <v>5</v>
      </c>
      <c r="F289" s="262" t="s">
        <v>1265</v>
      </c>
      <c r="G289" s="263"/>
      <c r="H289" s="263"/>
      <c r="I289" s="263"/>
      <c r="J289" s="150"/>
      <c r="K289" s="152">
        <v>17.5</v>
      </c>
      <c r="L289" s="150"/>
      <c r="M289" s="150"/>
      <c r="N289" s="150"/>
      <c r="O289" s="150"/>
      <c r="P289" s="150"/>
      <c r="Q289" s="150"/>
      <c r="R289" s="153"/>
      <c r="T289" s="154"/>
      <c r="U289" s="150"/>
      <c r="V289" s="150"/>
      <c r="W289" s="150"/>
      <c r="X289" s="150"/>
      <c r="Y289" s="150"/>
      <c r="Z289" s="150"/>
      <c r="AA289" s="155"/>
      <c r="AT289" s="156" t="s">
        <v>173</v>
      </c>
      <c r="AU289" s="156" t="s">
        <v>86</v>
      </c>
      <c r="AV289" s="10" t="s">
        <v>86</v>
      </c>
      <c r="AW289" s="10" t="s">
        <v>32</v>
      </c>
      <c r="AX289" s="10" t="s">
        <v>82</v>
      </c>
      <c r="AY289" s="156" t="s">
        <v>166</v>
      </c>
    </row>
    <row r="290" spans="2:65" s="1" customFormat="1" ht="25.5" customHeight="1">
      <c r="B290" s="139"/>
      <c r="C290" s="140" t="s">
        <v>474</v>
      </c>
      <c r="D290" s="140" t="s">
        <v>167</v>
      </c>
      <c r="E290" s="141" t="s">
        <v>481</v>
      </c>
      <c r="F290" s="231" t="s">
        <v>482</v>
      </c>
      <c r="G290" s="231"/>
      <c r="H290" s="231"/>
      <c r="I290" s="231"/>
      <c r="J290" s="142" t="s">
        <v>270</v>
      </c>
      <c r="K290" s="143">
        <v>884.4</v>
      </c>
      <c r="L290" s="232">
        <v>0</v>
      </c>
      <c r="M290" s="232"/>
      <c r="N290" s="232">
        <f>ROUND(L290*K290,2)</f>
        <v>0</v>
      </c>
      <c r="O290" s="232"/>
      <c r="P290" s="232"/>
      <c r="Q290" s="232"/>
      <c r="R290" s="144"/>
      <c r="T290" s="145" t="s">
        <v>5</v>
      </c>
      <c r="U290" s="43" t="s">
        <v>40</v>
      </c>
      <c r="V290" s="146">
        <v>4.1000000000000002E-2</v>
      </c>
      <c r="W290" s="146">
        <f>V290*K290</f>
        <v>36.260399999999997</v>
      </c>
      <c r="X290" s="146">
        <v>0</v>
      </c>
      <c r="Y290" s="146">
        <f>X290*K290</f>
        <v>0</v>
      </c>
      <c r="Z290" s="146">
        <v>0</v>
      </c>
      <c r="AA290" s="147">
        <f>Z290*K290</f>
        <v>0</v>
      </c>
      <c r="AR290" s="21" t="s">
        <v>92</v>
      </c>
      <c r="AT290" s="21" t="s">
        <v>167</v>
      </c>
      <c r="AU290" s="21" t="s">
        <v>86</v>
      </c>
      <c r="AY290" s="21" t="s">
        <v>166</v>
      </c>
      <c r="BE290" s="148">
        <f>IF(U290="základní",N290,0)</f>
        <v>0</v>
      </c>
      <c r="BF290" s="148">
        <f>IF(U290="snížená",N290,0)</f>
        <v>0</v>
      </c>
      <c r="BG290" s="148">
        <f>IF(U290="zákl. přenesená",N290,0)</f>
        <v>0</v>
      </c>
      <c r="BH290" s="148">
        <f>IF(U290="sníž. přenesená",N290,0)</f>
        <v>0</v>
      </c>
      <c r="BI290" s="148">
        <f>IF(U290="nulová",N290,0)</f>
        <v>0</v>
      </c>
      <c r="BJ290" s="21" t="s">
        <v>82</v>
      </c>
      <c r="BK290" s="148">
        <f>ROUND(L290*K290,2)</f>
        <v>0</v>
      </c>
      <c r="BL290" s="21" t="s">
        <v>92</v>
      </c>
      <c r="BM290" s="21" t="s">
        <v>483</v>
      </c>
    </row>
    <row r="291" spans="2:65" s="11" customFormat="1" ht="16.5" customHeight="1">
      <c r="B291" s="157"/>
      <c r="C291" s="158"/>
      <c r="D291" s="158"/>
      <c r="E291" s="159" t="s">
        <v>5</v>
      </c>
      <c r="F291" s="264" t="s">
        <v>484</v>
      </c>
      <c r="G291" s="265"/>
      <c r="H291" s="265"/>
      <c r="I291" s="265"/>
      <c r="J291" s="158"/>
      <c r="K291" s="159" t="s">
        <v>5</v>
      </c>
      <c r="L291" s="158"/>
      <c r="M291" s="158"/>
      <c r="N291" s="158"/>
      <c r="O291" s="158"/>
      <c r="P291" s="158"/>
      <c r="Q291" s="158"/>
      <c r="R291" s="160"/>
      <c r="T291" s="161"/>
      <c r="U291" s="158"/>
      <c r="V291" s="158"/>
      <c r="W291" s="158"/>
      <c r="X291" s="158"/>
      <c r="Y291" s="158"/>
      <c r="Z291" s="158"/>
      <c r="AA291" s="162"/>
      <c r="AT291" s="163" t="s">
        <v>173</v>
      </c>
      <c r="AU291" s="163" t="s">
        <v>86</v>
      </c>
      <c r="AV291" s="11" t="s">
        <v>82</v>
      </c>
      <c r="AW291" s="11" t="s">
        <v>32</v>
      </c>
      <c r="AX291" s="11" t="s">
        <v>75</v>
      </c>
      <c r="AY291" s="163" t="s">
        <v>166</v>
      </c>
    </row>
    <row r="292" spans="2:65" s="10" customFormat="1" ht="16.5" customHeight="1">
      <c r="B292" s="149"/>
      <c r="C292" s="150"/>
      <c r="D292" s="150"/>
      <c r="E292" s="151" t="s">
        <v>5</v>
      </c>
      <c r="F292" s="262" t="s">
        <v>1302</v>
      </c>
      <c r="G292" s="263"/>
      <c r="H292" s="263"/>
      <c r="I292" s="263"/>
      <c r="J292" s="150"/>
      <c r="K292" s="152">
        <v>862.2</v>
      </c>
      <c r="L292" s="150"/>
      <c r="M292" s="150"/>
      <c r="N292" s="150"/>
      <c r="O292" s="150"/>
      <c r="P292" s="150"/>
      <c r="Q292" s="150"/>
      <c r="R292" s="153"/>
      <c r="T292" s="154"/>
      <c r="U292" s="150"/>
      <c r="V292" s="150"/>
      <c r="W292" s="150"/>
      <c r="X292" s="150"/>
      <c r="Y292" s="150"/>
      <c r="Z292" s="150"/>
      <c r="AA292" s="155"/>
      <c r="AT292" s="156" t="s">
        <v>173</v>
      </c>
      <c r="AU292" s="156" t="s">
        <v>86</v>
      </c>
      <c r="AV292" s="10" t="s">
        <v>86</v>
      </c>
      <c r="AW292" s="10" t="s">
        <v>32</v>
      </c>
      <c r="AX292" s="10" t="s">
        <v>75</v>
      </c>
      <c r="AY292" s="156" t="s">
        <v>166</v>
      </c>
    </row>
    <row r="293" spans="2:65" s="11" customFormat="1" ht="16.5" customHeight="1">
      <c r="B293" s="157"/>
      <c r="C293" s="158"/>
      <c r="D293" s="158"/>
      <c r="E293" s="159" t="s">
        <v>5</v>
      </c>
      <c r="F293" s="229" t="s">
        <v>471</v>
      </c>
      <c r="G293" s="230"/>
      <c r="H293" s="230"/>
      <c r="I293" s="230"/>
      <c r="J293" s="158"/>
      <c r="K293" s="159" t="s">
        <v>5</v>
      </c>
      <c r="L293" s="158"/>
      <c r="M293" s="158"/>
      <c r="N293" s="158"/>
      <c r="O293" s="158"/>
      <c r="P293" s="158"/>
      <c r="Q293" s="158"/>
      <c r="R293" s="160"/>
      <c r="T293" s="161"/>
      <c r="U293" s="158"/>
      <c r="V293" s="158"/>
      <c r="W293" s="158"/>
      <c r="X293" s="158"/>
      <c r="Y293" s="158"/>
      <c r="Z293" s="158"/>
      <c r="AA293" s="162"/>
      <c r="AT293" s="163" t="s">
        <v>173</v>
      </c>
      <c r="AU293" s="163" t="s">
        <v>86</v>
      </c>
      <c r="AV293" s="11" t="s">
        <v>82</v>
      </c>
      <c r="AW293" s="11" t="s">
        <v>32</v>
      </c>
      <c r="AX293" s="11" t="s">
        <v>75</v>
      </c>
      <c r="AY293" s="163" t="s">
        <v>166</v>
      </c>
    </row>
    <row r="294" spans="2:65" s="10" customFormat="1" ht="16.5" customHeight="1">
      <c r="B294" s="149"/>
      <c r="C294" s="150"/>
      <c r="D294" s="150"/>
      <c r="E294" s="151" t="s">
        <v>5</v>
      </c>
      <c r="F294" s="262" t="s">
        <v>1303</v>
      </c>
      <c r="G294" s="263"/>
      <c r="H294" s="263"/>
      <c r="I294" s="263"/>
      <c r="J294" s="150"/>
      <c r="K294" s="152">
        <v>22.2</v>
      </c>
      <c r="L294" s="150"/>
      <c r="M294" s="150"/>
      <c r="N294" s="150"/>
      <c r="O294" s="150"/>
      <c r="P294" s="150"/>
      <c r="Q294" s="150"/>
      <c r="R294" s="153"/>
      <c r="T294" s="154"/>
      <c r="U294" s="150"/>
      <c r="V294" s="150"/>
      <c r="W294" s="150"/>
      <c r="X294" s="150"/>
      <c r="Y294" s="150"/>
      <c r="Z294" s="150"/>
      <c r="AA294" s="155"/>
      <c r="AT294" s="156" t="s">
        <v>173</v>
      </c>
      <c r="AU294" s="156" t="s">
        <v>86</v>
      </c>
      <c r="AV294" s="10" t="s">
        <v>86</v>
      </c>
      <c r="AW294" s="10" t="s">
        <v>32</v>
      </c>
      <c r="AX294" s="10" t="s">
        <v>75</v>
      </c>
      <c r="AY294" s="156" t="s">
        <v>166</v>
      </c>
    </row>
    <row r="295" spans="2:65" s="12" customFormat="1" ht="16.5" customHeight="1">
      <c r="B295" s="168"/>
      <c r="C295" s="169"/>
      <c r="D295" s="169"/>
      <c r="E295" s="170" t="s">
        <v>5</v>
      </c>
      <c r="F295" s="268" t="s">
        <v>294</v>
      </c>
      <c r="G295" s="269"/>
      <c r="H295" s="269"/>
      <c r="I295" s="269"/>
      <c r="J295" s="169"/>
      <c r="K295" s="171">
        <v>884.4</v>
      </c>
      <c r="L295" s="169"/>
      <c r="M295" s="169"/>
      <c r="N295" s="169"/>
      <c r="O295" s="169"/>
      <c r="P295" s="169"/>
      <c r="Q295" s="169"/>
      <c r="R295" s="172"/>
      <c r="T295" s="173"/>
      <c r="U295" s="169"/>
      <c r="V295" s="169"/>
      <c r="W295" s="169"/>
      <c r="X295" s="169"/>
      <c r="Y295" s="169"/>
      <c r="Z295" s="169"/>
      <c r="AA295" s="174"/>
      <c r="AT295" s="175" t="s">
        <v>173</v>
      </c>
      <c r="AU295" s="175" t="s">
        <v>86</v>
      </c>
      <c r="AV295" s="12" t="s">
        <v>92</v>
      </c>
      <c r="AW295" s="12" t="s">
        <v>32</v>
      </c>
      <c r="AX295" s="12" t="s">
        <v>82</v>
      </c>
      <c r="AY295" s="175" t="s">
        <v>166</v>
      </c>
    </row>
    <row r="296" spans="2:65" s="1" customFormat="1" ht="25.5" customHeight="1">
      <c r="B296" s="139"/>
      <c r="C296" s="140" t="s">
        <v>480</v>
      </c>
      <c r="D296" s="140" t="s">
        <v>167</v>
      </c>
      <c r="E296" s="141" t="s">
        <v>486</v>
      </c>
      <c r="F296" s="231" t="s">
        <v>487</v>
      </c>
      <c r="G296" s="231"/>
      <c r="H296" s="231"/>
      <c r="I296" s="231"/>
      <c r="J296" s="142" t="s">
        <v>270</v>
      </c>
      <c r="K296" s="143">
        <v>718.5</v>
      </c>
      <c r="L296" s="232">
        <v>0</v>
      </c>
      <c r="M296" s="232"/>
      <c r="N296" s="232">
        <f>ROUND(L296*K296,2)</f>
        <v>0</v>
      </c>
      <c r="O296" s="232"/>
      <c r="P296" s="232"/>
      <c r="Q296" s="232"/>
      <c r="R296" s="144"/>
      <c r="T296" s="145" t="s">
        <v>5</v>
      </c>
      <c r="U296" s="43" t="s">
        <v>40</v>
      </c>
      <c r="V296" s="146">
        <v>4.8000000000000001E-2</v>
      </c>
      <c r="W296" s="146">
        <f>V296*K296</f>
        <v>34.488</v>
      </c>
      <c r="X296" s="146">
        <v>0</v>
      </c>
      <c r="Y296" s="146">
        <f>X296*K296</f>
        <v>0</v>
      </c>
      <c r="Z296" s="146">
        <v>0</v>
      </c>
      <c r="AA296" s="147">
        <f>Z296*K296</f>
        <v>0</v>
      </c>
      <c r="AR296" s="21" t="s">
        <v>92</v>
      </c>
      <c r="AT296" s="21" t="s">
        <v>167</v>
      </c>
      <c r="AU296" s="21" t="s">
        <v>86</v>
      </c>
      <c r="AY296" s="21" t="s">
        <v>166</v>
      </c>
      <c r="BE296" s="148">
        <f>IF(U296="základní",N296,0)</f>
        <v>0</v>
      </c>
      <c r="BF296" s="148">
        <f>IF(U296="snížená",N296,0)</f>
        <v>0</v>
      </c>
      <c r="BG296" s="148">
        <f>IF(U296="zákl. přenesená",N296,0)</f>
        <v>0</v>
      </c>
      <c r="BH296" s="148">
        <f>IF(U296="sníž. přenesená",N296,0)</f>
        <v>0</v>
      </c>
      <c r="BI296" s="148">
        <f>IF(U296="nulová",N296,0)</f>
        <v>0</v>
      </c>
      <c r="BJ296" s="21" t="s">
        <v>82</v>
      </c>
      <c r="BK296" s="148">
        <f>ROUND(L296*K296,2)</f>
        <v>0</v>
      </c>
      <c r="BL296" s="21" t="s">
        <v>92</v>
      </c>
      <c r="BM296" s="21" t="s">
        <v>1304</v>
      </c>
    </row>
    <row r="297" spans="2:65" s="11" customFormat="1" ht="16.5" customHeight="1">
      <c r="B297" s="157"/>
      <c r="C297" s="158"/>
      <c r="D297" s="158"/>
      <c r="E297" s="159" t="s">
        <v>5</v>
      </c>
      <c r="F297" s="264" t="s">
        <v>275</v>
      </c>
      <c r="G297" s="265"/>
      <c r="H297" s="265"/>
      <c r="I297" s="265"/>
      <c r="J297" s="158"/>
      <c r="K297" s="159" t="s">
        <v>5</v>
      </c>
      <c r="L297" s="158"/>
      <c r="M297" s="158"/>
      <c r="N297" s="158"/>
      <c r="O297" s="158"/>
      <c r="P297" s="158"/>
      <c r="Q297" s="158"/>
      <c r="R297" s="160"/>
      <c r="T297" s="161"/>
      <c r="U297" s="158"/>
      <c r="V297" s="158"/>
      <c r="W297" s="158"/>
      <c r="X297" s="158"/>
      <c r="Y297" s="158"/>
      <c r="Z297" s="158"/>
      <c r="AA297" s="162"/>
      <c r="AT297" s="163" t="s">
        <v>173</v>
      </c>
      <c r="AU297" s="163" t="s">
        <v>86</v>
      </c>
      <c r="AV297" s="11" t="s">
        <v>82</v>
      </c>
      <c r="AW297" s="11" t="s">
        <v>32</v>
      </c>
      <c r="AX297" s="11" t="s">
        <v>75</v>
      </c>
      <c r="AY297" s="163" t="s">
        <v>166</v>
      </c>
    </row>
    <row r="298" spans="2:65" s="11" customFormat="1" ht="16.5" customHeight="1">
      <c r="B298" s="157"/>
      <c r="C298" s="158"/>
      <c r="D298" s="158"/>
      <c r="E298" s="159" t="s">
        <v>5</v>
      </c>
      <c r="F298" s="229" t="s">
        <v>276</v>
      </c>
      <c r="G298" s="230"/>
      <c r="H298" s="230"/>
      <c r="I298" s="230"/>
      <c r="J298" s="158"/>
      <c r="K298" s="159" t="s">
        <v>5</v>
      </c>
      <c r="L298" s="158"/>
      <c r="M298" s="158"/>
      <c r="N298" s="158"/>
      <c r="O298" s="158"/>
      <c r="P298" s="158"/>
      <c r="Q298" s="158"/>
      <c r="R298" s="160"/>
      <c r="T298" s="161"/>
      <c r="U298" s="158"/>
      <c r="V298" s="158"/>
      <c r="W298" s="158"/>
      <c r="X298" s="158"/>
      <c r="Y298" s="158"/>
      <c r="Z298" s="158"/>
      <c r="AA298" s="162"/>
      <c r="AT298" s="163" t="s">
        <v>173</v>
      </c>
      <c r="AU298" s="163" t="s">
        <v>86</v>
      </c>
      <c r="AV298" s="11" t="s">
        <v>82</v>
      </c>
      <c r="AW298" s="11" t="s">
        <v>32</v>
      </c>
      <c r="AX298" s="11" t="s">
        <v>75</v>
      </c>
      <c r="AY298" s="163" t="s">
        <v>166</v>
      </c>
    </row>
    <row r="299" spans="2:65" s="11" customFormat="1" ht="16.5" customHeight="1">
      <c r="B299" s="157"/>
      <c r="C299" s="158"/>
      <c r="D299" s="158"/>
      <c r="E299" s="159" t="s">
        <v>5</v>
      </c>
      <c r="F299" s="229" t="s">
        <v>277</v>
      </c>
      <c r="G299" s="230"/>
      <c r="H299" s="230"/>
      <c r="I299" s="230"/>
      <c r="J299" s="158"/>
      <c r="K299" s="159" t="s">
        <v>5</v>
      </c>
      <c r="L299" s="158"/>
      <c r="M299" s="158"/>
      <c r="N299" s="158"/>
      <c r="O299" s="158"/>
      <c r="P299" s="158"/>
      <c r="Q299" s="158"/>
      <c r="R299" s="160"/>
      <c r="T299" s="161"/>
      <c r="U299" s="158"/>
      <c r="V299" s="158"/>
      <c r="W299" s="158"/>
      <c r="X299" s="158"/>
      <c r="Y299" s="158"/>
      <c r="Z299" s="158"/>
      <c r="AA299" s="162"/>
      <c r="AT299" s="163" t="s">
        <v>173</v>
      </c>
      <c r="AU299" s="163" t="s">
        <v>86</v>
      </c>
      <c r="AV299" s="11" t="s">
        <v>82</v>
      </c>
      <c r="AW299" s="11" t="s">
        <v>32</v>
      </c>
      <c r="AX299" s="11" t="s">
        <v>75</v>
      </c>
      <c r="AY299" s="163" t="s">
        <v>166</v>
      </c>
    </row>
    <row r="300" spans="2:65" s="11" customFormat="1" ht="16.5" customHeight="1">
      <c r="B300" s="157"/>
      <c r="C300" s="158"/>
      <c r="D300" s="158"/>
      <c r="E300" s="159" t="s">
        <v>5</v>
      </c>
      <c r="F300" s="229" t="s">
        <v>298</v>
      </c>
      <c r="G300" s="230"/>
      <c r="H300" s="230"/>
      <c r="I300" s="230"/>
      <c r="J300" s="158"/>
      <c r="K300" s="159" t="s">
        <v>5</v>
      </c>
      <c r="L300" s="158"/>
      <c r="M300" s="158"/>
      <c r="N300" s="158"/>
      <c r="O300" s="158"/>
      <c r="P300" s="158"/>
      <c r="Q300" s="158"/>
      <c r="R300" s="160"/>
      <c r="T300" s="161"/>
      <c r="U300" s="158"/>
      <c r="V300" s="158"/>
      <c r="W300" s="158"/>
      <c r="X300" s="158"/>
      <c r="Y300" s="158"/>
      <c r="Z300" s="158"/>
      <c r="AA300" s="162"/>
      <c r="AT300" s="163" t="s">
        <v>173</v>
      </c>
      <c r="AU300" s="163" t="s">
        <v>86</v>
      </c>
      <c r="AV300" s="11" t="s">
        <v>82</v>
      </c>
      <c r="AW300" s="11" t="s">
        <v>32</v>
      </c>
      <c r="AX300" s="11" t="s">
        <v>75</v>
      </c>
      <c r="AY300" s="163" t="s">
        <v>166</v>
      </c>
    </row>
    <row r="301" spans="2:65" s="10" customFormat="1" ht="16.5" customHeight="1">
      <c r="B301" s="149"/>
      <c r="C301" s="150"/>
      <c r="D301" s="150"/>
      <c r="E301" s="151" t="s">
        <v>5</v>
      </c>
      <c r="F301" s="262" t="s">
        <v>1269</v>
      </c>
      <c r="G301" s="263"/>
      <c r="H301" s="263"/>
      <c r="I301" s="263"/>
      <c r="J301" s="150"/>
      <c r="K301" s="152">
        <v>718.5</v>
      </c>
      <c r="L301" s="150"/>
      <c r="M301" s="150"/>
      <c r="N301" s="150"/>
      <c r="O301" s="150"/>
      <c r="P301" s="150"/>
      <c r="Q301" s="150"/>
      <c r="R301" s="153"/>
      <c r="T301" s="154"/>
      <c r="U301" s="150"/>
      <c r="V301" s="150"/>
      <c r="W301" s="150"/>
      <c r="X301" s="150"/>
      <c r="Y301" s="150"/>
      <c r="Z301" s="150"/>
      <c r="AA301" s="155"/>
      <c r="AT301" s="156" t="s">
        <v>173</v>
      </c>
      <c r="AU301" s="156" t="s">
        <v>86</v>
      </c>
      <c r="AV301" s="10" t="s">
        <v>86</v>
      </c>
      <c r="AW301" s="10" t="s">
        <v>32</v>
      </c>
      <c r="AX301" s="10" t="s">
        <v>82</v>
      </c>
      <c r="AY301" s="156" t="s">
        <v>166</v>
      </c>
    </row>
    <row r="302" spans="2:65" s="1" customFormat="1" ht="25.5" customHeight="1">
      <c r="B302" s="139"/>
      <c r="C302" s="140" t="s">
        <v>485</v>
      </c>
      <c r="D302" s="140" t="s">
        <v>167</v>
      </c>
      <c r="E302" s="141" t="s">
        <v>490</v>
      </c>
      <c r="F302" s="231" t="s">
        <v>491</v>
      </c>
      <c r="G302" s="231"/>
      <c r="H302" s="231"/>
      <c r="I302" s="231"/>
      <c r="J302" s="142" t="s">
        <v>270</v>
      </c>
      <c r="K302" s="143">
        <v>718.5</v>
      </c>
      <c r="L302" s="232">
        <v>0</v>
      </c>
      <c r="M302" s="232"/>
      <c r="N302" s="232">
        <f>ROUND(L302*K302,2)</f>
        <v>0</v>
      </c>
      <c r="O302" s="232"/>
      <c r="P302" s="232"/>
      <c r="Q302" s="232"/>
      <c r="R302" s="144"/>
      <c r="T302" s="145" t="s">
        <v>5</v>
      </c>
      <c r="U302" s="43" t="s">
        <v>40</v>
      </c>
      <c r="V302" s="146">
        <v>4.0000000000000001E-3</v>
      </c>
      <c r="W302" s="146">
        <f>V302*K302</f>
        <v>2.8740000000000001</v>
      </c>
      <c r="X302" s="146">
        <v>0</v>
      </c>
      <c r="Y302" s="146">
        <f>X302*K302</f>
        <v>0</v>
      </c>
      <c r="Z302" s="146">
        <v>0</v>
      </c>
      <c r="AA302" s="147">
        <f>Z302*K302</f>
        <v>0</v>
      </c>
      <c r="AR302" s="21" t="s">
        <v>92</v>
      </c>
      <c r="AT302" s="21" t="s">
        <v>167</v>
      </c>
      <c r="AU302" s="21" t="s">
        <v>86</v>
      </c>
      <c r="AY302" s="21" t="s">
        <v>166</v>
      </c>
      <c r="BE302" s="148">
        <f>IF(U302="základní",N302,0)</f>
        <v>0</v>
      </c>
      <c r="BF302" s="148">
        <f>IF(U302="snížená",N302,0)</f>
        <v>0</v>
      </c>
      <c r="BG302" s="148">
        <f>IF(U302="zákl. přenesená",N302,0)</f>
        <v>0</v>
      </c>
      <c r="BH302" s="148">
        <f>IF(U302="sníž. přenesená",N302,0)</f>
        <v>0</v>
      </c>
      <c r="BI302" s="148">
        <f>IF(U302="nulová",N302,0)</f>
        <v>0</v>
      </c>
      <c r="BJ302" s="21" t="s">
        <v>82</v>
      </c>
      <c r="BK302" s="148">
        <f>ROUND(L302*K302,2)</f>
        <v>0</v>
      </c>
      <c r="BL302" s="21" t="s">
        <v>92</v>
      </c>
      <c r="BM302" s="21" t="s">
        <v>492</v>
      </c>
    </row>
    <row r="303" spans="2:65" s="1" customFormat="1" ht="25.5" customHeight="1">
      <c r="B303" s="139"/>
      <c r="C303" s="140" t="s">
        <v>489</v>
      </c>
      <c r="D303" s="140" t="s">
        <v>167</v>
      </c>
      <c r="E303" s="141" t="s">
        <v>494</v>
      </c>
      <c r="F303" s="231" t="s">
        <v>495</v>
      </c>
      <c r="G303" s="231"/>
      <c r="H303" s="231"/>
      <c r="I303" s="231"/>
      <c r="J303" s="142" t="s">
        <v>270</v>
      </c>
      <c r="K303" s="143">
        <v>1437</v>
      </c>
      <c r="L303" s="232">
        <v>0</v>
      </c>
      <c r="M303" s="232"/>
      <c r="N303" s="232">
        <f>ROUND(L303*K303,2)</f>
        <v>0</v>
      </c>
      <c r="O303" s="232"/>
      <c r="P303" s="232"/>
      <c r="Q303" s="232"/>
      <c r="R303" s="144"/>
      <c r="T303" s="145" t="s">
        <v>5</v>
      </c>
      <c r="U303" s="43" t="s">
        <v>40</v>
      </c>
      <c r="V303" s="146">
        <v>2E-3</v>
      </c>
      <c r="W303" s="146">
        <f>V303*K303</f>
        <v>2.8740000000000001</v>
      </c>
      <c r="X303" s="146">
        <v>0</v>
      </c>
      <c r="Y303" s="146">
        <f>X303*K303</f>
        <v>0</v>
      </c>
      <c r="Z303" s="146">
        <v>0</v>
      </c>
      <c r="AA303" s="147">
        <f>Z303*K303</f>
        <v>0</v>
      </c>
      <c r="AR303" s="21" t="s">
        <v>92</v>
      </c>
      <c r="AT303" s="21" t="s">
        <v>167</v>
      </c>
      <c r="AU303" s="21" t="s">
        <v>86</v>
      </c>
      <c r="AY303" s="21" t="s">
        <v>166</v>
      </c>
      <c r="BE303" s="148">
        <f>IF(U303="základní",N303,0)</f>
        <v>0</v>
      </c>
      <c r="BF303" s="148">
        <f>IF(U303="snížená",N303,0)</f>
        <v>0</v>
      </c>
      <c r="BG303" s="148">
        <f>IF(U303="zákl. přenesená",N303,0)</f>
        <v>0</v>
      </c>
      <c r="BH303" s="148">
        <f>IF(U303="sníž. přenesená",N303,0)</f>
        <v>0</v>
      </c>
      <c r="BI303" s="148">
        <f>IF(U303="nulová",N303,0)</f>
        <v>0</v>
      </c>
      <c r="BJ303" s="21" t="s">
        <v>82</v>
      </c>
      <c r="BK303" s="148">
        <f>ROUND(L303*K303,2)</f>
        <v>0</v>
      </c>
      <c r="BL303" s="21" t="s">
        <v>92</v>
      </c>
      <c r="BM303" s="21" t="s">
        <v>496</v>
      </c>
    </row>
    <row r="304" spans="2:65" s="10" customFormat="1" ht="16.5" customHeight="1">
      <c r="B304" s="149"/>
      <c r="C304" s="150"/>
      <c r="D304" s="150"/>
      <c r="E304" s="151" t="s">
        <v>5</v>
      </c>
      <c r="F304" s="240" t="s">
        <v>1305</v>
      </c>
      <c r="G304" s="241"/>
      <c r="H304" s="241"/>
      <c r="I304" s="241"/>
      <c r="J304" s="150"/>
      <c r="K304" s="152">
        <v>1437</v>
      </c>
      <c r="L304" s="150"/>
      <c r="M304" s="150"/>
      <c r="N304" s="150"/>
      <c r="O304" s="150"/>
      <c r="P304" s="150"/>
      <c r="Q304" s="150"/>
      <c r="R304" s="153"/>
      <c r="T304" s="154"/>
      <c r="U304" s="150"/>
      <c r="V304" s="150"/>
      <c r="W304" s="150"/>
      <c r="X304" s="150"/>
      <c r="Y304" s="150"/>
      <c r="Z304" s="150"/>
      <c r="AA304" s="155"/>
      <c r="AT304" s="156" t="s">
        <v>173</v>
      </c>
      <c r="AU304" s="156" t="s">
        <v>86</v>
      </c>
      <c r="AV304" s="10" t="s">
        <v>86</v>
      </c>
      <c r="AW304" s="10" t="s">
        <v>32</v>
      </c>
      <c r="AX304" s="10" t="s">
        <v>82</v>
      </c>
      <c r="AY304" s="156" t="s">
        <v>166</v>
      </c>
    </row>
    <row r="305" spans="2:65" s="1" customFormat="1" ht="25.5" customHeight="1">
      <c r="B305" s="139"/>
      <c r="C305" s="140" t="s">
        <v>493</v>
      </c>
      <c r="D305" s="140" t="s">
        <v>167</v>
      </c>
      <c r="E305" s="141" t="s">
        <v>499</v>
      </c>
      <c r="F305" s="231" t="s">
        <v>500</v>
      </c>
      <c r="G305" s="231"/>
      <c r="H305" s="231"/>
      <c r="I305" s="231"/>
      <c r="J305" s="142" t="s">
        <v>270</v>
      </c>
      <c r="K305" s="143">
        <v>718.5</v>
      </c>
      <c r="L305" s="232">
        <v>0</v>
      </c>
      <c r="M305" s="232"/>
      <c r="N305" s="232">
        <f>ROUND(L305*K305,2)</f>
        <v>0</v>
      </c>
      <c r="O305" s="232"/>
      <c r="P305" s="232"/>
      <c r="Q305" s="232"/>
      <c r="R305" s="144"/>
      <c r="T305" s="145" t="s">
        <v>5</v>
      </c>
      <c r="U305" s="43" t="s">
        <v>40</v>
      </c>
      <c r="V305" s="146">
        <v>4.8000000000000001E-2</v>
      </c>
      <c r="W305" s="146">
        <f>V305*K305</f>
        <v>34.488</v>
      </c>
      <c r="X305" s="146">
        <v>0</v>
      </c>
      <c r="Y305" s="146">
        <f>X305*K305</f>
        <v>0</v>
      </c>
      <c r="Z305" s="146">
        <v>0</v>
      </c>
      <c r="AA305" s="147">
        <f>Z305*K305</f>
        <v>0</v>
      </c>
      <c r="AR305" s="21" t="s">
        <v>92</v>
      </c>
      <c r="AT305" s="21" t="s">
        <v>167</v>
      </c>
      <c r="AU305" s="21" t="s">
        <v>86</v>
      </c>
      <c r="AY305" s="21" t="s">
        <v>166</v>
      </c>
      <c r="BE305" s="148">
        <f>IF(U305="základní",N305,0)</f>
        <v>0</v>
      </c>
      <c r="BF305" s="148">
        <f>IF(U305="snížená",N305,0)</f>
        <v>0</v>
      </c>
      <c r="BG305" s="148">
        <f>IF(U305="zákl. přenesená",N305,0)</f>
        <v>0</v>
      </c>
      <c r="BH305" s="148">
        <f>IF(U305="sníž. přenesená",N305,0)</f>
        <v>0</v>
      </c>
      <c r="BI305" s="148">
        <f>IF(U305="nulová",N305,0)</f>
        <v>0</v>
      </c>
      <c r="BJ305" s="21" t="s">
        <v>82</v>
      </c>
      <c r="BK305" s="148">
        <f>ROUND(L305*K305,2)</f>
        <v>0</v>
      </c>
      <c r="BL305" s="21" t="s">
        <v>92</v>
      </c>
      <c r="BM305" s="21" t="s">
        <v>1306</v>
      </c>
    </row>
    <row r="306" spans="2:65" s="1" customFormat="1" ht="25.5" customHeight="1">
      <c r="B306" s="139"/>
      <c r="C306" s="140" t="s">
        <v>498</v>
      </c>
      <c r="D306" s="140" t="s">
        <v>167</v>
      </c>
      <c r="E306" s="141" t="s">
        <v>504</v>
      </c>
      <c r="F306" s="231" t="s">
        <v>505</v>
      </c>
      <c r="G306" s="231"/>
      <c r="H306" s="231"/>
      <c r="I306" s="231"/>
      <c r="J306" s="142" t="s">
        <v>270</v>
      </c>
      <c r="K306" s="143">
        <v>718.5</v>
      </c>
      <c r="L306" s="232">
        <v>0</v>
      </c>
      <c r="M306" s="232"/>
      <c r="N306" s="232">
        <f>ROUND(L306*K306,2)</f>
        <v>0</v>
      </c>
      <c r="O306" s="232"/>
      <c r="P306" s="232"/>
      <c r="Q306" s="232"/>
      <c r="R306" s="144"/>
      <c r="T306" s="145" t="s">
        <v>5</v>
      </c>
      <c r="U306" s="43" t="s">
        <v>40</v>
      </c>
      <c r="V306" s="146">
        <v>6.3E-2</v>
      </c>
      <c r="W306" s="146">
        <f>V306*K306</f>
        <v>45.265500000000003</v>
      </c>
      <c r="X306" s="146">
        <v>0</v>
      </c>
      <c r="Y306" s="146">
        <f>X306*K306</f>
        <v>0</v>
      </c>
      <c r="Z306" s="146">
        <v>0</v>
      </c>
      <c r="AA306" s="147">
        <f>Z306*K306</f>
        <v>0</v>
      </c>
      <c r="AR306" s="21" t="s">
        <v>92</v>
      </c>
      <c r="AT306" s="21" t="s">
        <v>167</v>
      </c>
      <c r="AU306" s="21" t="s">
        <v>86</v>
      </c>
      <c r="AY306" s="21" t="s">
        <v>166</v>
      </c>
      <c r="BE306" s="148">
        <f>IF(U306="základní",N306,0)</f>
        <v>0</v>
      </c>
      <c r="BF306" s="148">
        <f>IF(U306="snížená",N306,0)</f>
        <v>0</v>
      </c>
      <c r="BG306" s="148">
        <f>IF(U306="zákl. přenesená",N306,0)</f>
        <v>0</v>
      </c>
      <c r="BH306" s="148">
        <f>IF(U306="sníž. přenesená",N306,0)</f>
        <v>0</v>
      </c>
      <c r="BI306" s="148">
        <f>IF(U306="nulová",N306,0)</f>
        <v>0</v>
      </c>
      <c r="BJ306" s="21" t="s">
        <v>82</v>
      </c>
      <c r="BK306" s="148">
        <f>ROUND(L306*K306,2)</f>
        <v>0</v>
      </c>
      <c r="BL306" s="21" t="s">
        <v>92</v>
      </c>
      <c r="BM306" s="21" t="s">
        <v>1307</v>
      </c>
    </row>
    <row r="307" spans="2:65" s="1" customFormat="1" ht="25.5" customHeight="1">
      <c r="B307" s="139"/>
      <c r="C307" s="140" t="s">
        <v>503</v>
      </c>
      <c r="D307" s="140" t="s">
        <v>167</v>
      </c>
      <c r="E307" s="141" t="s">
        <v>508</v>
      </c>
      <c r="F307" s="231" t="s">
        <v>509</v>
      </c>
      <c r="G307" s="231"/>
      <c r="H307" s="231"/>
      <c r="I307" s="231"/>
      <c r="J307" s="142" t="s">
        <v>270</v>
      </c>
      <c r="K307" s="143">
        <v>84</v>
      </c>
      <c r="L307" s="232">
        <v>0</v>
      </c>
      <c r="M307" s="232"/>
      <c r="N307" s="232">
        <f>ROUND(L307*K307,2)</f>
        <v>0</v>
      </c>
      <c r="O307" s="232"/>
      <c r="P307" s="232"/>
      <c r="Q307" s="232"/>
      <c r="R307" s="144"/>
      <c r="T307" s="145" t="s">
        <v>5</v>
      </c>
      <c r="U307" s="43" t="s">
        <v>40</v>
      </c>
      <c r="V307" s="146">
        <v>0.42499999999999999</v>
      </c>
      <c r="W307" s="146">
        <f>V307*K307</f>
        <v>35.699999999999996</v>
      </c>
      <c r="X307" s="146">
        <v>0</v>
      </c>
      <c r="Y307" s="146">
        <f>X307*K307</f>
        <v>0</v>
      </c>
      <c r="Z307" s="146">
        <v>0</v>
      </c>
      <c r="AA307" s="147">
        <f>Z307*K307</f>
        <v>0</v>
      </c>
      <c r="AR307" s="21" t="s">
        <v>92</v>
      </c>
      <c r="AT307" s="21" t="s">
        <v>167</v>
      </c>
      <c r="AU307" s="21" t="s">
        <v>86</v>
      </c>
      <c r="AY307" s="21" t="s">
        <v>166</v>
      </c>
      <c r="BE307" s="148">
        <f>IF(U307="základní",N307,0)</f>
        <v>0</v>
      </c>
      <c r="BF307" s="148">
        <f>IF(U307="snížená",N307,0)</f>
        <v>0</v>
      </c>
      <c r="BG307" s="148">
        <f>IF(U307="zákl. přenesená",N307,0)</f>
        <v>0</v>
      </c>
      <c r="BH307" s="148">
        <f>IF(U307="sníž. přenesená",N307,0)</f>
        <v>0</v>
      </c>
      <c r="BI307" s="148">
        <f>IF(U307="nulová",N307,0)</f>
        <v>0</v>
      </c>
      <c r="BJ307" s="21" t="s">
        <v>82</v>
      </c>
      <c r="BK307" s="148">
        <f>ROUND(L307*K307,2)</f>
        <v>0</v>
      </c>
      <c r="BL307" s="21" t="s">
        <v>92</v>
      </c>
      <c r="BM307" s="21" t="s">
        <v>1308</v>
      </c>
    </row>
    <row r="308" spans="2:65" s="11" customFormat="1" ht="16.5" customHeight="1">
      <c r="B308" s="157"/>
      <c r="C308" s="158"/>
      <c r="D308" s="158"/>
      <c r="E308" s="159" t="s">
        <v>5</v>
      </c>
      <c r="F308" s="264" t="s">
        <v>1227</v>
      </c>
      <c r="G308" s="265"/>
      <c r="H308" s="265"/>
      <c r="I308" s="265"/>
      <c r="J308" s="158"/>
      <c r="K308" s="159" t="s">
        <v>5</v>
      </c>
      <c r="L308" s="158"/>
      <c r="M308" s="158"/>
      <c r="N308" s="158"/>
      <c r="O308" s="158"/>
      <c r="P308" s="158"/>
      <c r="Q308" s="158"/>
      <c r="R308" s="160"/>
      <c r="T308" s="161"/>
      <c r="U308" s="158"/>
      <c r="V308" s="158"/>
      <c r="W308" s="158"/>
      <c r="X308" s="158"/>
      <c r="Y308" s="158"/>
      <c r="Z308" s="158"/>
      <c r="AA308" s="162"/>
      <c r="AT308" s="163" t="s">
        <v>173</v>
      </c>
      <c r="AU308" s="163" t="s">
        <v>86</v>
      </c>
      <c r="AV308" s="11" t="s">
        <v>82</v>
      </c>
      <c r="AW308" s="11" t="s">
        <v>32</v>
      </c>
      <c r="AX308" s="11" t="s">
        <v>75</v>
      </c>
      <c r="AY308" s="163" t="s">
        <v>166</v>
      </c>
    </row>
    <row r="309" spans="2:65" s="10" customFormat="1" ht="16.5" customHeight="1">
      <c r="B309" s="149"/>
      <c r="C309" s="150"/>
      <c r="D309" s="150"/>
      <c r="E309" s="151" t="s">
        <v>5</v>
      </c>
      <c r="F309" s="262" t="s">
        <v>1268</v>
      </c>
      <c r="G309" s="263"/>
      <c r="H309" s="263"/>
      <c r="I309" s="263"/>
      <c r="J309" s="150"/>
      <c r="K309" s="152">
        <v>84</v>
      </c>
      <c r="L309" s="150"/>
      <c r="M309" s="150"/>
      <c r="N309" s="150"/>
      <c r="O309" s="150"/>
      <c r="P309" s="150"/>
      <c r="Q309" s="150"/>
      <c r="R309" s="153"/>
      <c r="T309" s="154"/>
      <c r="U309" s="150"/>
      <c r="V309" s="150"/>
      <c r="W309" s="150"/>
      <c r="X309" s="150"/>
      <c r="Y309" s="150"/>
      <c r="Z309" s="150"/>
      <c r="AA309" s="155"/>
      <c r="AT309" s="156" t="s">
        <v>173</v>
      </c>
      <c r="AU309" s="156" t="s">
        <v>86</v>
      </c>
      <c r="AV309" s="10" t="s">
        <v>86</v>
      </c>
      <c r="AW309" s="10" t="s">
        <v>32</v>
      </c>
      <c r="AX309" s="10" t="s">
        <v>82</v>
      </c>
      <c r="AY309" s="156" t="s">
        <v>166</v>
      </c>
    </row>
    <row r="310" spans="2:65" s="1" customFormat="1" ht="25.5" customHeight="1">
      <c r="B310" s="139"/>
      <c r="C310" s="140" t="s">
        <v>507</v>
      </c>
      <c r="D310" s="140" t="s">
        <v>167</v>
      </c>
      <c r="E310" s="141" t="s">
        <v>514</v>
      </c>
      <c r="F310" s="231" t="s">
        <v>515</v>
      </c>
      <c r="G310" s="231"/>
      <c r="H310" s="231"/>
      <c r="I310" s="231"/>
      <c r="J310" s="142" t="s">
        <v>270</v>
      </c>
      <c r="K310" s="143">
        <v>18.5</v>
      </c>
      <c r="L310" s="232">
        <v>0</v>
      </c>
      <c r="M310" s="232"/>
      <c r="N310" s="232">
        <f>ROUND(L310*K310,2)</f>
        <v>0</v>
      </c>
      <c r="O310" s="232"/>
      <c r="P310" s="232"/>
      <c r="Q310" s="232"/>
      <c r="R310" s="144"/>
      <c r="T310" s="145" t="s">
        <v>5</v>
      </c>
      <c r="U310" s="43" t="s">
        <v>40</v>
      </c>
      <c r="V310" s="146">
        <v>0.53</v>
      </c>
      <c r="W310" s="146">
        <f>V310*K310</f>
        <v>9.8049999999999997</v>
      </c>
      <c r="X310" s="146">
        <v>8.4250000000000005E-2</v>
      </c>
      <c r="Y310" s="146">
        <f>X310*K310</f>
        <v>1.5586250000000001</v>
      </c>
      <c r="Z310" s="146">
        <v>0</v>
      </c>
      <c r="AA310" s="147">
        <f>Z310*K310</f>
        <v>0</v>
      </c>
      <c r="AR310" s="21" t="s">
        <v>92</v>
      </c>
      <c r="AT310" s="21" t="s">
        <v>167</v>
      </c>
      <c r="AU310" s="21" t="s">
        <v>86</v>
      </c>
      <c r="AY310" s="21" t="s">
        <v>166</v>
      </c>
      <c r="BE310" s="148">
        <f>IF(U310="základní",N310,0)</f>
        <v>0</v>
      </c>
      <c r="BF310" s="148">
        <f>IF(U310="snížená",N310,0)</f>
        <v>0</v>
      </c>
      <c r="BG310" s="148">
        <f>IF(U310="zákl. přenesená",N310,0)</f>
        <v>0</v>
      </c>
      <c r="BH310" s="148">
        <f>IF(U310="sníž. přenesená",N310,0)</f>
        <v>0</v>
      </c>
      <c r="BI310" s="148">
        <f>IF(U310="nulová",N310,0)</f>
        <v>0</v>
      </c>
      <c r="BJ310" s="21" t="s">
        <v>82</v>
      </c>
      <c r="BK310" s="148">
        <f>ROUND(L310*K310,2)</f>
        <v>0</v>
      </c>
      <c r="BL310" s="21" t="s">
        <v>92</v>
      </c>
      <c r="BM310" s="21" t="s">
        <v>516</v>
      </c>
    </row>
    <row r="311" spans="2:65" s="1" customFormat="1" ht="16.5" customHeight="1">
      <c r="B311" s="139"/>
      <c r="C311" s="176" t="s">
        <v>513</v>
      </c>
      <c r="D311" s="176" t="s">
        <v>388</v>
      </c>
      <c r="E311" s="177" t="s">
        <v>518</v>
      </c>
      <c r="F311" s="266" t="s">
        <v>519</v>
      </c>
      <c r="G311" s="266"/>
      <c r="H311" s="266"/>
      <c r="I311" s="266"/>
      <c r="J311" s="178" t="s">
        <v>270</v>
      </c>
      <c r="K311" s="179">
        <v>13</v>
      </c>
      <c r="L311" s="267">
        <v>0</v>
      </c>
      <c r="M311" s="267"/>
      <c r="N311" s="267">
        <f>ROUND(L311*K311,2)</f>
        <v>0</v>
      </c>
      <c r="O311" s="232"/>
      <c r="P311" s="232"/>
      <c r="Q311" s="232"/>
      <c r="R311" s="144"/>
      <c r="T311" s="145" t="s">
        <v>5</v>
      </c>
      <c r="U311" s="43" t="s">
        <v>40</v>
      </c>
      <c r="V311" s="146">
        <v>0</v>
      </c>
      <c r="W311" s="146">
        <f>V311*K311</f>
        <v>0</v>
      </c>
      <c r="X311" s="146">
        <v>0.14000000000000001</v>
      </c>
      <c r="Y311" s="146">
        <f>X311*K311</f>
        <v>1.8200000000000003</v>
      </c>
      <c r="Z311" s="146">
        <v>0</v>
      </c>
      <c r="AA311" s="147">
        <f>Z311*K311</f>
        <v>0</v>
      </c>
      <c r="AR311" s="21" t="s">
        <v>104</v>
      </c>
      <c r="AT311" s="21" t="s">
        <v>388</v>
      </c>
      <c r="AU311" s="21" t="s">
        <v>86</v>
      </c>
      <c r="AY311" s="21" t="s">
        <v>166</v>
      </c>
      <c r="BE311" s="148">
        <f>IF(U311="základní",N311,0)</f>
        <v>0</v>
      </c>
      <c r="BF311" s="148">
        <f>IF(U311="snížená",N311,0)</f>
        <v>0</v>
      </c>
      <c r="BG311" s="148">
        <f>IF(U311="zákl. přenesená",N311,0)</f>
        <v>0</v>
      </c>
      <c r="BH311" s="148">
        <f>IF(U311="sníž. přenesená",N311,0)</f>
        <v>0</v>
      </c>
      <c r="BI311" s="148">
        <f>IF(U311="nulová",N311,0)</f>
        <v>0</v>
      </c>
      <c r="BJ311" s="21" t="s">
        <v>82</v>
      </c>
      <c r="BK311" s="148">
        <f>ROUND(L311*K311,2)</f>
        <v>0</v>
      </c>
      <c r="BL311" s="21" t="s">
        <v>92</v>
      </c>
      <c r="BM311" s="21" t="s">
        <v>520</v>
      </c>
    </row>
    <row r="312" spans="2:65" s="11" customFormat="1" ht="16.5" customHeight="1">
      <c r="B312" s="157"/>
      <c r="C312" s="158"/>
      <c r="D312" s="158"/>
      <c r="E312" s="159" t="s">
        <v>5</v>
      </c>
      <c r="F312" s="264" t="s">
        <v>471</v>
      </c>
      <c r="G312" s="265"/>
      <c r="H312" s="265"/>
      <c r="I312" s="265"/>
      <c r="J312" s="158"/>
      <c r="K312" s="159" t="s">
        <v>5</v>
      </c>
      <c r="L312" s="158"/>
      <c r="M312" s="158"/>
      <c r="N312" s="158"/>
      <c r="O312" s="158"/>
      <c r="P312" s="158"/>
      <c r="Q312" s="158"/>
      <c r="R312" s="160"/>
      <c r="T312" s="161"/>
      <c r="U312" s="158"/>
      <c r="V312" s="158"/>
      <c r="W312" s="158"/>
      <c r="X312" s="158"/>
      <c r="Y312" s="158"/>
      <c r="Z312" s="158"/>
      <c r="AA312" s="162"/>
      <c r="AT312" s="163" t="s">
        <v>173</v>
      </c>
      <c r="AU312" s="163" t="s">
        <v>86</v>
      </c>
      <c r="AV312" s="11" t="s">
        <v>82</v>
      </c>
      <c r="AW312" s="11" t="s">
        <v>32</v>
      </c>
      <c r="AX312" s="11" t="s">
        <v>75</v>
      </c>
      <c r="AY312" s="163" t="s">
        <v>166</v>
      </c>
    </row>
    <row r="313" spans="2:65" s="10" customFormat="1" ht="16.5" customHeight="1">
      <c r="B313" s="149"/>
      <c r="C313" s="150"/>
      <c r="D313" s="150"/>
      <c r="E313" s="151" t="s">
        <v>5</v>
      </c>
      <c r="F313" s="262" t="s">
        <v>1309</v>
      </c>
      <c r="G313" s="263"/>
      <c r="H313" s="263"/>
      <c r="I313" s="263"/>
      <c r="J313" s="150"/>
      <c r="K313" s="152">
        <v>13</v>
      </c>
      <c r="L313" s="150"/>
      <c r="M313" s="150"/>
      <c r="N313" s="150"/>
      <c r="O313" s="150"/>
      <c r="P313" s="150"/>
      <c r="Q313" s="150"/>
      <c r="R313" s="153"/>
      <c r="T313" s="154"/>
      <c r="U313" s="150"/>
      <c r="V313" s="150"/>
      <c r="W313" s="150"/>
      <c r="X313" s="150"/>
      <c r="Y313" s="150"/>
      <c r="Z313" s="150"/>
      <c r="AA313" s="155"/>
      <c r="AT313" s="156" t="s">
        <v>173</v>
      </c>
      <c r="AU313" s="156" t="s">
        <v>86</v>
      </c>
      <c r="AV313" s="10" t="s">
        <v>86</v>
      </c>
      <c r="AW313" s="10" t="s">
        <v>32</v>
      </c>
      <c r="AX313" s="10" t="s">
        <v>82</v>
      </c>
      <c r="AY313" s="156" t="s">
        <v>166</v>
      </c>
    </row>
    <row r="314" spans="2:65" s="1" customFormat="1" ht="25.5" customHeight="1">
      <c r="B314" s="139"/>
      <c r="C314" s="176" t="s">
        <v>517</v>
      </c>
      <c r="D314" s="176" t="s">
        <v>388</v>
      </c>
      <c r="E314" s="177" t="s">
        <v>524</v>
      </c>
      <c r="F314" s="266" t="s">
        <v>525</v>
      </c>
      <c r="G314" s="266"/>
      <c r="H314" s="266"/>
      <c r="I314" s="266"/>
      <c r="J314" s="178" t="s">
        <v>270</v>
      </c>
      <c r="K314" s="179">
        <v>5.5</v>
      </c>
      <c r="L314" s="267">
        <v>0</v>
      </c>
      <c r="M314" s="267"/>
      <c r="N314" s="267">
        <f>ROUND(L314*K314,2)</f>
        <v>0</v>
      </c>
      <c r="O314" s="232"/>
      <c r="P314" s="232"/>
      <c r="Q314" s="232"/>
      <c r="R314" s="144"/>
      <c r="T314" s="145" t="s">
        <v>5</v>
      </c>
      <c r="U314" s="43" t="s">
        <v>40</v>
      </c>
      <c r="V314" s="146">
        <v>0</v>
      </c>
      <c r="W314" s="146">
        <f>V314*K314</f>
        <v>0</v>
      </c>
      <c r="X314" s="146">
        <v>0.13</v>
      </c>
      <c r="Y314" s="146">
        <f>X314*K314</f>
        <v>0.71500000000000008</v>
      </c>
      <c r="Z314" s="146">
        <v>0</v>
      </c>
      <c r="AA314" s="147">
        <f>Z314*K314</f>
        <v>0</v>
      </c>
      <c r="AR314" s="21" t="s">
        <v>104</v>
      </c>
      <c r="AT314" s="21" t="s">
        <v>388</v>
      </c>
      <c r="AU314" s="21" t="s">
        <v>86</v>
      </c>
      <c r="AY314" s="21" t="s">
        <v>166</v>
      </c>
      <c r="BE314" s="148">
        <f>IF(U314="základní",N314,0)</f>
        <v>0</v>
      </c>
      <c r="BF314" s="148">
        <f>IF(U314="snížená",N314,0)</f>
        <v>0</v>
      </c>
      <c r="BG314" s="148">
        <f>IF(U314="zákl. přenesená",N314,0)</f>
        <v>0</v>
      </c>
      <c r="BH314" s="148">
        <f>IF(U314="sníž. přenesená",N314,0)</f>
        <v>0</v>
      </c>
      <c r="BI314" s="148">
        <f>IF(U314="nulová",N314,0)</f>
        <v>0</v>
      </c>
      <c r="BJ314" s="21" t="s">
        <v>82</v>
      </c>
      <c r="BK314" s="148">
        <f>ROUND(L314*K314,2)</f>
        <v>0</v>
      </c>
      <c r="BL314" s="21" t="s">
        <v>92</v>
      </c>
      <c r="BM314" s="21" t="s">
        <v>526</v>
      </c>
    </row>
    <row r="315" spans="2:65" s="11" customFormat="1" ht="16.5" customHeight="1">
      <c r="B315" s="157"/>
      <c r="C315" s="158"/>
      <c r="D315" s="158"/>
      <c r="E315" s="159" t="s">
        <v>5</v>
      </c>
      <c r="F315" s="264" t="s">
        <v>471</v>
      </c>
      <c r="G315" s="265"/>
      <c r="H315" s="265"/>
      <c r="I315" s="265"/>
      <c r="J315" s="158"/>
      <c r="K315" s="159" t="s">
        <v>5</v>
      </c>
      <c r="L315" s="158"/>
      <c r="M315" s="158"/>
      <c r="N315" s="158"/>
      <c r="O315" s="158"/>
      <c r="P315" s="158"/>
      <c r="Q315" s="158"/>
      <c r="R315" s="160"/>
      <c r="T315" s="161"/>
      <c r="U315" s="158"/>
      <c r="V315" s="158"/>
      <c r="W315" s="158"/>
      <c r="X315" s="158"/>
      <c r="Y315" s="158"/>
      <c r="Z315" s="158"/>
      <c r="AA315" s="162"/>
      <c r="AT315" s="163" t="s">
        <v>173</v>
      </c>
      <c r="AU315" s="163" t="s">
        <v>86</v>
      </c>
      <c r="AV315" s="11" t="s">
        <v>82</v>
      </c>
      <c r="AW315" s="11" t="s">
        <v>32</v>
      </c>
      <c r="AX315" s="11" t="s">
        <v>75</v>
      </c>
      <c r="AY315" s="163" t="s">
        <v>166</v>
      </c>
    </row>
    <row r="316" spans="2:65" s="10" customFormat="1" ht="16.5" customHeight="1">
      <c r="B316" s="149"/>
      <c r="C316" s="150"/>
      <c r="D316" s="150"/>
      <c r="E316" s="151" t="s">
        <v>5</v>
      </c>
      <c r="F316" s="262" t="s">
        <v>1156</v>
      </c>
      <c r="G316" s="263"/>
      <c r="H316" s="263"/>
      <c r="I316" s="263"/>
      <c r="J316" s="150"/>
      <c r="K316" s="152">
        <v>5.5</v>
      </c>
      <c r="L316" s="150"/>
      <c r="M316" s="150"/>
      <c r="N316" s="150"/>
      <c r="O316" s="150"/>
      <c r="P316" s="150"/>
      <c r="Q316" s="150"/>
      <c r="R316" s="153"/>
      <c r="T316" s="154"/>
      <c r="U316" s="150"/>
      <c r="V316" s="150"/>
      <c r="W316" s="150"/>
      <c r="X316" s="150"/>
      <c r="Y316" s="150"/>
      <c r="Z316" s="150"/>
      <c r="AA316" s="155"/>
      <c r="AT316" s="156" t="s">
        <v>173</v>
      </c>
      <c r="AU316" s="156" t="s">
        <v>86</v>
      </c>
      <c r="AV316" s="10" t="s">
        <v>86</v>
      </c>
      <c r="AW316" s="10" t="s">
        <v>32</v>
      </c>
      <c r="AX316" s="10" t="s">
        <v>82</v>
      </c>
      <c r="AY316" s="156" t="s">
        <v>166</v>
      </c>
    </row>
    <row r="317" spans="2:65" s="1" customFormat="1" ht="38.25" customHeight="1">
      <c r="B317" s="139"/>
      <c r="C317" s="140" t="s">
        <v>523</v>
      </c>
      <c r="D317" s="140" t="s">
        <v>167</v>
      </c>
      <c r="E317" s="141" t="s">
        <v>529</v>
      </c>
      <c r="F317" s="231" t="s">
        <v>530</v>
      </c>
      <c r="G317" s="231"/>
      <c r="H317" s="231"/>
      <c r="I317" s="231"/>
      <c r="J317" s="142" t="s">
        <v>270</v>
      </c>
      <c r="K317" s="143">
        <v>17.5</v>
      </c>
      <c r="L317" s="232">
        <v>0</v>
      </c>
      <c r="M317" s="232"/>
      <c r="N317" s="232">
        <f>ROUND(L317*K317,2)</f>
        <v>0</v>
      </c>
      <c r="O317" s="232"/>
      <c r="P317" s="232"/>
      <c r="Q317" s="232"/>
      <c r="R317" s="144"/>
      <c r="T317" s="145" t="s">
        <v>5</v>
      </c>
      <c r="U317" s="43" t="s">
        <v>40</v>
      </c>
      <c r="V317" s="146">
        <v>0.75700000000000001</v>
      </c>
      <c r="W317" s="146">
        <f>V317*K317</f>
        <v>13.2475</v>
      </c>
      <c r="X317" s="146">
        <v>0.10362</v>
      </c>
      <c r="Y317" s="146">
        <f>X317*K317</f>
        <v>1.81335</v>
      </c>
      <c r="Z317" s="146">
        <v>0</v>
      </c>
      <c r="AA317" s="147">
        <f>Z317*K317</f>
        <v>0</v>
      </c>
      <c r="AR317" s="21" t="s">
        <v>92</v>
      </c>
      <c r="AT317" s="21" t="s">
        <v>167</v>
      </c>
      <c r="AU317" s="21" t="s">
        <v>86</v>
      </c>
      <c r="AY317" s="21" t="s">
        <v>166</v>
      </c>
      <c r="BE317" s="148">
        <f>IF(U317="základní",N317,0)</f>
        <v>0</v>
      </c>
      <c r="BF317" s="148">
        <f>IF(U317="snížená",N317,0)</f>
        <v>0</v>
      </c>
      <c r="BG317" s="148">
        <f>IF(U317="zákl. přenesená",N317,0)</f>
        <v>0</v>
      </c>
      <c r="BH317" s="148">
        <f>IF(U317="sníž. přenesená",N317,0)</f>
        <v>0</v>
      </c>
      <c r="BI317" s="148">
        <f>IF(U317="nulová",N317,0)</f>
        <v>0</v>
      </c>
      <c r="BJ317" s="21" t="s">
        <v>82</v>
      </c>
      <c r="BK317" s="148">
        <f>ROUND(L317*K317,2)</f>
        <v>0</v>
      </c>
      <c r="BL317" s="21" t="s">
        <v>92</v>
      </c>
      <c r="BM317" s="21" t="s">
        <v>531</v>
      </c>
    </row>
    <row r="318" spans="2:65" s="1" customFormat="1" ht="16.5" customHeight="1">
      <c r="B318" s="139"/>
      <c r="C318" s="176" t="s">
        <v>528</v>
      </c>
      <c r="D318" s="176" t="s">
        <v>388</v>
      </c>
      <c r="E318" s="177" t="s">
        <v>533</v>
      </c>
      <c r="F318" s="266" t="s">
        <v>534</v>
      </c>
      <c r="G318" s="266"/>
      <c r="H318" s="266"/>
      <c r="I318" s="266"/>
      <c r="J318" s="178" t="s">
        <v>270</v>
      </c>
      <c r="K318" s="179">
        <v>17.5</v>
      </c>
      <c r="L318" s="267">
        <v>0</v>
      </c>
      <c r="M318" s="267"/>
      <c r="N318" s="267">
        <f>ROUND(L318*K318,2)</f>
        <v>0</v>
      </c>
      <c r="O318" s="232"/>
      <c r="P318" s="232"/>
      <c r="Q318" s="232"/>
      <c r="R318" s="144"/>
      <c r="T318" s="145" t="s">
        <v>5</v>
      </c>
      <c r="U318" s="43" t="s">
        <v>40</v>
      </c>
      <c r="V318" s="146">
        <v>0</v>
      </c>
      <c r="W318" s="146">
        <f>V318*K318</f>
        <v>0</v>
      </c>
      <c r="X318" s="146">
        <v>0.18</v>
      </c>
      <c r="Y318" s="146">
        <f>X318*K318</f>
        <v>3.15</v>
      </c>
      <c r="Z318" s="146">
        <v>0</v>
      </c>
      <c r="AA318" s="147">
        <f>Z318*K318</f>
        <v>0</v>
      </c>
      <c r="AR318" s="21" t="s">
        <v>104</v>
      </c>
      <c r="AT318" s="21" t="s">
        <v>388</v>
      </c>
      <c r="AU318" s="21" t="s">
        <v>86</v>
      </c>
      <c r="AY318" s="21" t="s">
        <v>166</v>
      </c>
      <c r="BE318" s="148">
        <f>IF(U318="základní",N318,0)</f>
        <v>0</v>
      </c>
      <c r="BF318" s="148">
        <f>IF(U318="snížená",N318,0)</f>
        <v>0</v>
      </c>
      <c r="BG318" s="148">
        <f>IF(U318="zákl. přenesená",N318,0)</f>
        <v>0</v>
      </c>
      <c r="BH318" s="148">
        <f>IF(U318="sníž. přenesená",N318,0)</f>
        <v>0</v>
      </c>
      <c r="BI318" s="148">
        <f>IF(U318="nulová",N318,0)</f>
        <v>0</v>
      </c>
      <c r="BJ318" s="21" t="s">
        <v>82</v>
      </c>
      <c r="BK318" s="148">
        <f>ROUND(L318*K318,2)</f>
        <v>0</v>
      </c>
      <c r="BL318" s="21" t="s">
        <v>92</v>
      </c>
      <c r="BM318" s="21" t="s">
        <v>535</v>
      </c>
    </row>
    <row r="319" spans="2:65" s="11" customFormat="1" ht="16.5" customHeight="1">
      <c r="B319" s="157"/>
      <c r="C319" s="158"/>
      <c r="D319" s="158"/>
      <c r="E319" s="159" t="s">
        <v>5</v>
      </c>
      <c r="F319" s="264" t="s">
        <v>290</v>
      </c>
      <c r="G319" s="265"/>
      <c r="H319" s="265"/>
      <c r="I319" s="265"/>
      <c r="J319" s="158"/>
      <c r="K319" s="159" t="s">
        <v>5</v>
      </c>
      <c r="L319" s="158"/>
      <c r="M319" s="158"/>
      <c r="N319" s="158"/>
      <c r="O319" s="158"/>
      <c r="P319" s="158"/>
      <c r="Q319" s="158"/>
      <c r="R319" s="160"/>
      <c r="T319" s="161"/>
      <c r="U319" s="158"/>
      <c r="V319" s="158"/>
      <c r="W319" s="158"/>
      <c r="X319" s="158"/>
      <c r="Y319" s="158"/>
      <c r="Z319" s="158"/>
      <c r="AA319" s="162"/>
      <c r="AT319" s="163" t="s">
        <v>173</v>
      </c>
      <c r="AU319" s="163" t="s">
        <v>86</v>
      </c>
      <c r="AV319" s="11" t="s">
        <v>82</v>
      </c>
      <c r="AW319" s="11" t="s">
        <v>32</v>
      </c>
      <c r="AX319" s="11" t="s">
        <v>75</v>
      </c>
      <c r="AY319" s="163" t="s">
        <v>166</v>
      </c>
    </row>
    <row r="320" spans="2:65" s="10" customFormat="1" ht="16.5" customHeight="1">
      <c r="B320" s="149"/>
      <c r="C320" s="150"/>
      <c r="D320" s="150"/>
      <c r="E320" s="151" t="s">
        <v>5</v>
      </c>
      <c r="F320" s="262" t="s">
        <v>1265</v>
      </c>
      <c r="G320" s="263"/>
      <c r="H320" s="263"/>
      <c r="I320" s="263"/>
      <c r="J320" s="150"/>
      <c r="K320" s="152">
        <v>17.5</v>
      </c>
      <c r="L320" s="150"/>
      <c r="M320" s="150"/>
      <c r="N320" s="150"/>
      <c r="O320" s="150"/>
      <c r="P320" s="150"/>
      <c r="Q320" s="150"/>
      <c r="R320" s="153"/>
      <c r="T320" s="154"/>
      <c r="U320" s="150"/>
      <c r="V320" s="150"/>
      <c r="W320" s="150"/>
      <c r="X320" s="150"/>
      <c r="Y320" s="150"/>
      <c r="Z320" s="150"/>
      <c r="AA320" s="155"/>
      <c r="AT320" s="156" t="s">
        <v>173</v>
      </c>
      <c r="AU320" s="156" t="s">
        <v>86</v>
      </c>
      <c r="AV320" s="10" t="s">
        <v>86</v>
      </c>
      <c r="AW320" s="10" t="s">
        <v>32</v>
      </c>
      <c r="AX320" s="10" t="s">
        <v>82</v>
      </c>
      <c r="AY320" s="156" t="s">
        <v>166</v>
      </c>
    </row>
    <row r="321" spans="2:65" s="1" customFormat="1" ht="25.5" customHeight="1">
      <c r="B321" s="139"/>
      <c r="C321" s="140" t="s">
        <v>532</v>
      </c>
      <c r="D321" s="140" t="s">
        <v>167</v>
      </c>
      <c r="E321" s="141" t="s">
        <v>544</v>
      </c>
      <c r="F321" s="231" t="s">
        <v>545</v>
      </c>
      <c r="G321" s="231"/>
      <c r="H321" s="231"/>
      <c r="I321" s="231"/>
      <c r="J321" s="142" t="s">
        <v>309</v>
      </c>
      <c r="K321" s="143">
        <v>19.5</v>
      </c>
      <c r="L321" s="232">
        <v>0</v>
      </c>
      <c r="M321" s="232"/>
      <c r="N321" s="232">
        <f>ROUND(L321*K321,2)</f>
        <v>0</v>
      </c>
      <c r="O321" s="232"/>
      <c r="P321" s="232"/>
      <c r="Q321" s="232"/>
      <c r="R321" s="144"/>
      <c r="T321" s="145" t="s">
        <v>5</v>
      </c>
      <c r="U321" s="43" t="s">
        <v>40</v>
      </c>
      <c r="V321" s="146">
        <v>4.5999999999999999E-2</v>
      </c>
      <c r="W321" s="146">
        <f>V321*K321</f>
        <v>0.89700000000000002</v>
      </c>
      <c r="X321" s="146">
        <v>3.5999999999999999E-3</v>
      </c>
      <c r="Y321" s="146">
        <f>X321*K321</f>
        <v>7.0199999999999999E-2</v>
      </c>
      <c r="Z321" s="146">
        <v>0</v>
      </c>
      <c r="AA321" s="147">
        <f>Z321*K321</f>
        <v>0</v>
      </c>
      <c r="AR321" s="21" t="s">
        <v>92</v>
      </c>
      <c r="AT321" s="21" t="s">
        <v>167</v>
      </c>
      <c r="AU321" s="21" t="s">
        <v>86</v>
      </c>
      <c r="AY321" s="21" t="s">
        <v>166</v>
      </c>
      <c r="BE321" s="148">
        <f>IF(U321="základní",N321,0)</f>
        <v>0</v>
      </c>
      <c r="BF321" s="148">
        <f>IF(U321="snížená",N321,0)</f>
        <v>0</v>
      </c>
      <c r="BG321" s="148">
        <f>IF(U321="zákl. přenesená",N321,0)</f>
        <v>0</v>
      </c>
      <c r="BH321" s="148">
        <f>IF(U321="sníž. přenesená",N321,0)</f>
        <v>0</v>
      </c>
      <c r="BI321" s="148">
        <f>IF(U321="nulová",N321,0)</f>
        <v>0</v>
      </c>
      <c r="BJ321" s="21" t="s">
        <v>82</v>
      </c>
      <c r="BK321" s="148">
        <f>ROUND(L321*K321,2)</f>
        <v>0</v>
      </c>
      <c r="BL321" s="21" t="s">
        <v>92</v>
      </c>
      <c r="BM321" s="21" t="s">
        <v>546</v>
      </c>
    </row>
    <row r="322" spans="2:65" s="11" customFormat="1" ht="16.5" customHeight="1">
      <c r="B322" s="157"/>
      <c r="C322" s="158"/>
      <c r="D322" s="158"/>
      <c r="E322" s="159" t="s">
        <v>5</v>
      </c>
      <c r="F322" s="264" t="s">
        <v>275</v>
      </c>
      <c r="G322" s="265"/>
      <c r="H322" s="265"/>
      <c r="I322" s="265"/>
      <c r="J322" s="158"/>
      <c r="K322" s="159" t="s">
        <v>5</v>
      </c>
      <c r="L322" s="158"/>
      <c r="M322" s="158"/>
      <c r="N322" s="158"/>
      <c r="O322" s="158"/>
      <c r="P322" s="158"/>
      <c r="Q322" s="158"/>
      <c r="R322" s="160"/>
      <c r="T322" s="161"/>
      <c r="U322" s="158"/>
      <c r="V322" s="158"/>
      <c r="W322" s="158"/>
      <c r="X322" s="158"/>
      <c r="Y322" s="158"/>
      <c r="Z322" s="158"/>
      <c r="AA322" s="162"/>
      <c r="AT322" s="163" t="s">
        <v>173</v>
      </c>
      <c r="AU322" s="163" t="s">
        <v>86</v>
      </c>
      <c r="AV322" s="11" t="s">
        <v>82</v>
      </c>
      <c r="AW322" s="11" t="s">
        <v>32</v>
      </c>
      <c r="AX322" s="11" t="s">
        <v>75</v>
      </c>
      <c r="AY322" s="163" t="s">
        <v>166</v>
      </c>
    </row>
    <row r="323" spans="2:65" s="11" customFormat="1" ht="16.5" customHeight="1">
      <c r="B323" s="157"/>
      <c r="C323" s="158"/>
      <c r="D323" s="158"/>
      <c r="E323" s="159" t="s">
        <v>5</v>
      </c>
      <c r="F323" s="229" t="s">
        <v>276</v>
      </c>
      <c r="G323" s="230"/>
      <c r="H323" s="230"/>
      <c r="I323" s="230"/>
      <c r="J323" s="158"/>
      <c r="K323" s="159" t="s">
        <v>5</v>
      </c>
      <c r="L323" s="158"/>
      <c r="M323" s="158"/>
      <c r="N323" s="158"/>
      <c r="O323" s="158"/>
      <c r="P323" s="158"/>
      <c r="Q323" s="158"/>
      <c r="R323" s="160"/>
      <c r="T323" s="161"/>
      <c r="U323" s="158"/>
      <c r="V323" s="158"/>
      <c r="W323" s="158"/>
      <c r="X323" s="158"/>
      <c r="Y323" s="158"/>
      <c r="Z323" s="158"/>
      <c r="AA323" s="162"/>
      <c r="AT323" s="163" t="s">
        <v>173</v>
      </c>
      <c r="AU323" s="163" t="s">
        <v>86</v>
      </c>
      <c r="AV323" s="11" t="s">
        <v>82</v>
      </c>
      <c r="AW323" s="11" t="s">
        <v>32</v>
      </c>
      <c r="AX323" s="11" t="s">
        <v>75</v>
      </c>
      <c r="AY323" s="163" t="s">
        <v>166</v>
      </c>
    </row>
    <row r="324" spans="2:65" s="11" customFormat="1" ht="16.5" customHeight="1">
      <c r="B324" s="157"/>
      <c r="C324" s="158"/>
      <c r="D324" s="158"/>
      <c r="E324" s="159" t="s">
        <v>5</v>
      </c>
      <c r="F324" s="229" t="s">
        <v>277</v>
      </c>
      <c r="G324" s="230"/>
      <c r="H324" s="230"/>
      <c r="I324" s="230"/>
      <c r="J324" s="158"/>
      <c r="K324" s="159" t="s">
        <v>5</v>
      </c>
      <c r="L324" s="158"/>
      <c r="M324" s="158"/>
      <c r="N324" s="158"/>
      <c r="O324" s="158"/>
      <c r="P324" s="158"/>
      <c r="Q324" s="158"/>
      <c r="R324" s="160"/>
      <c r="T324" s="161"/>
      <c r="U324" s="158"/>
      <c r="V324" s="158"/>
      <c r="W324" s="158"/>
      <c r="X324" s="158"/>
      <c r="Y324" s="158"/>
      <c r="Z324" s="158"/>
      <c r="AA324" s="162"/>
      <c r="AT324" s="163" t="s">
        <v>173</v>
      </c>
      <c r="AU324" s="163" t="s">
        <v>86</v>
      </c>
      <c r="AV324" s="11" t="s">
        <v>82</v>
      </c>
      <c r="AW324" s="11" t="s">
        <v>32</v>
      </c>
      <c r="AX324" s="11" t="s">
        <v>75</v>
      </c>
      <c r="AY324" s="163" t="s">
        <v>166</v>
      </c>
    </row>
    <row r="325" spans="2:65" s="10" customFormat="1" ht="16.5" customHeight="1">
      <c r="B325" s="149"/>
      <c r="C325" s="150"/>
      <c r="D325" s="150"/>
      <c r="E325" s="151" t="s">
        <v>5</v>
      </c>
      <c r="F325" s="262" t="s">
        <v>1310</v>
      </c>
      <c r="G325" s="263"/>
      <c r="H325" s="263"/>
      <c r="I325" s="263"/>
      <c r="J325" s="150"/>
      <c r="K325" s="152">
        <v>19.5</v>
      </c>
      <c r="L325" s="150"/>
      <c r="M325" s="150"/>
      <c r="N325" s="150"/>
      <c r="O325" s="150"/>
      <c r="P325" s="150"/>
      <c r="Q325" s="150"/>
      <c r="R325" s="153"/>
      <c r="T325" s="154"/>
      <c r="U325" s="150"/>
      <c r="V325" s="150"/>
      <c r="W325" s="150"/>
      <c r="X325" s="150"/>
      <c r="Y325" s="150"/>
      <c r="Z325" s="150"/>
      <c r="AA325" s="155"/>
      <c r="AT325" s="156" t="s">
        <v>173</v>
      </c>
      <c r="AU325" s="156" t="s">
        <v>86</v>
      </c>
      <c r="AV325" s="10" t="s">
        <v>86</v>
      </c>
      <c r="AW325" s="10" t="s">
        <v>32</v>
      </c>
      <c r="AX325" s="10" t="s">
        <v>82</v>
      </c>
      <c r="AY325" s="156" t="s">
        <v>166</v>
      </c>
    </row>
    <row r="326" spans="2:65" s="9" customFormat="1" ht="29.85" customHeight="1">
      <c r="B326" s="129"/>
      <c r="C326" s="130"/>
      <c r="D326" s="164" t="s">
        <v>264</v>
      </c>
      <c r="E326" s="164"/>
      <c r="F326" s="164"/>
      <c r="G326" s="164"/>
      <c r="H326" s="164"/>
      <c r="I326" s="164"/>
      <c r="J326" s="164"/>
      <c r="K326" s="164"/>
      <c r="L326" s="164"/>
      <c r="M326" s="164"/>
      <c r="N326" s="237">
        <f>BK326</f>
        <v>0</v>
      </c>
      <c r="O326" s="238"/>
      <c r="P326" s="238"/>
      <c r="Q326" s="238"/>
      <c r="R326" s="132"/>
      <c r="T326" s="133"/>
      <c r="U326" s="130"/>
      <c r="V326" s="130"/>
      <c r="W326" s="134">
        <f>SUM(W327:W365)</f>
        <v>97.512</v>
      </c>
      <c r="X326" s="130"/>
      <c r="Y326" s="134">
        <f>SUM(Y327:Y365)</f>
        <v>12.389250000000001</v>
      </c>
      <c r="Z326" s="130"/>
      <c r="AA326" s="135">
        <f>SUM(AA327:AA365)</f>
        <v>0</v>
      </c>
      <c r="AR326" s="136" t="s">
        <v>82</v>
      </c>
      <c r="AT326" s="137" t="s">
        <v>74</v>
      </c>
      <c r="AU326" s="137" t="s">
        <v>82</v>
      </c>
      <c r="AY326" s="136" t="s">
        <v>166</v>
      </c>
      <c r="BK326" s="138">
        <f>SUM(BK327:BK365)</f>
        <v>0</v>
      </c>
    </row>
    <row r="327" spans="2:65" s="1" customFormat="1" ht="38.25" customHeight="1">
      <c r="B327" s="139"/>
      <c r="C327" s="140" t="s">
        <v>538</v>
      </c>
      <c r="D327" s="140" t="s">
        <v>167</v>
      </c>
      <c r="E327" s="141" t="s">
        <v>549</v>
      </c>
      <c r="F327" s="231" t="s">
        <v>550</v>
      </c>
      <c r="G327" s="231"/>
      <c r="H327" s="231"/>
      <c r="I327" s="231"/>
      <c r="J327" s="142" t="s">
        <v>309</v>
      </c>
      <c r="K327" s="143">
        <v>15</v>
      </c>
      <c r="L327" s="232">
        <v>0</v>
      </c>
      <c r="M327" s="232"/>
      <c r="N327" s="232">
        <f>ROUND(L327*K327,2)</f>
        <v>0</v>
      </c>
      <c r="O327" s="232"/>
      <c r="P327" s="232"/>
      <c r="Q327" s="232"/>
      <c r="R327" s="144"/>
      <c r="T327" s="145" t="s">
        <v>5</v>
      </c>
      <c r="U327" s="43" t="s">
        <v>40</v>
      </c>
      <c r="V327" s="146">
        <v>0.29199999999999998</v>
      </c>
      <c r="W327" s="146">
        <f>V327*K327</f>
        <v>4.38</v>
      </c>
      <c r="X327" s="146">
        <v>1.0000000000000001E-5</v>
      </c>
      <c r="Y327" s="146">
        <f>X327*K327</f>
        <v>1.5000000000000001E-4</v>
      </c>
      <c r="Z327" s="146">
        <v>0</v>
      </c>
      <c r="AA327" s="147">
        <f>Z327*K327</f>
        <v>0</v>
      </c>
      <c r="AR327" s="21" t="s">
        <v>92</v>
      </c>
      <c r="AT327" s="21" t="s">
        <v>167</v>
      </c>
      <c r="AU327" s="21" t="s">
        <v>86</v>
      </c>
      <c r="AY327" s="21" t="s">
        <v>166</v>
      </c>
      <c r="BE327" s="148">
        <f>IF(U327="základní",N327,0)</f>
        <v>0</v>
      </c>
      <c r="BF327" s="148">
        <f>IF(U327="snížená",N327,0)</f>
        <v>0</v>
      </c>
      <c r="BG327" s="148">
        <f>IF(U327="zákl. přenesená",N327,0)</f>
        <v>0</v>
      </c>
      <c r="BH327" s="148">
        <f>IF(U327="sníž. přenesená",N327,0)</f>
        <v>0</v>
      </c>
      <c r="BI327" s="148">
        <f>IF(U327="nulová",N327,0)</f>
        <v>0</v>
      </c>
      <c r="BJ327" s="21" t="s">
        <v>82</v>
      </c>
      <c r="BK327" s="148">
        <f>ROUND(L327*K327,2)</f>
        <v>0</v>
      </c>
      <c r="BL327" s="21" t="s">
        <v>92</v>
      </c>
      <c r="BM327" s="21" t="s">
        <v>551</v>
      </c>
    </row>
    <row r="328" spans="2:65" s="1" customFormat="1" ht="16.5" customHeight="1">
      <c r="B328" s="139"/>
      <c r="C328" s="176" t="s">
        <v>543</v>
      </c>
      <c r="D328" s="176" t="s">
        <v>388</v>
      </c>
      <c r="E328" s="177" t="s">
        <v>553</v>
      </c>
      <c r="F328" s="266" t="s">
        <v>554</v>
      </c>
      <c r="G328" s="266"/>
      <c r="H328" s="266"/>
      <c r="I328" s="266"/>
      <c r="J328" s="178" t="s">
        <v>309</v>
      </c>
      <c r="K328" s="179">
        <v>15</v>
      </c>
      <c r="L328" s="267">
        <v>0</v>
      </c>
      <c r="M328" s="267"/>
      <c r="N328" s="267">
        <f>ROUND(L328*K328,2)</f>
        <v>0</v>
      </c>
      <c r="O328" s="232"/>
      <c r="P328" s="232"/>
      <c r="Q328" s="232"/>
      <c r="R328" s="144"/>
      <c r="T328" s="145" t="s">
        <v>5</v>
      </c>
      <c r="U328" s="43" t="s">
        <v>40</v>
      </c>
      <c r="V328" s="146">
        <v>0</v>
      </c>
      <c r="W328" s="146">
        <f>V328*K328</f>
        <v>0</v>
      </c>
      <c r="X328" s="146">
        <v>2.8999999999999998E-3</v>
      </c>
      <c r="Y328" s="146">
        <f>X328*K328</f>
        <v>4.3499999999999997E-2</v>
      </c>
      <c r="Z328" s="146">
        <v>0</v>
      </c>
      <c r="AA328" s="147">
        <f>Z328*K328</f>
        <v>0</v>
      </c>
      <c r="AR328" s="21" t="s">
        <v>104</v>
      </c>
      <c r="AT328" s="21" t="s">
        <v>388</v>
      </c>
      <c r="AU328" s="21" t="s">
        <v>86</v>
      </c>
      <c r="AY328" s="21" t="s">
        <v>166</v>
      </c>
      <c r="BE328" s="148">
        <f>IF(U328="základní",N328,0)</f>
        <v>0</v>
      </c>
      <c r="BF328" s="148">
        <f>IF(U328="snížená",N328,0)</f>
        <v>0</v>
      </c>
      <c r="BG328" s="148">
        <f>IF(U328="zákl. přenesená",N328,0)</f>
        <v>0</v>
      </c>
      <c r="BH328" s="148">
        <f>IF(U328="sníž. přenesená",N328,0)</f>
        <v>0</v>
      </c>
      <c r="BI328" s="148">
        <f>IF(U328="nulová",N328,0)</f>
        <v>0</v>
      </c>
      <c r="BJ328" s="21" t="s">
        <v>82</v>
      </c>
      <c r="BK328" s="148">
        <f>ROUND(L328*K328,2)</f>
        <v>0</v>
      </c>
      <c r="BL328" s="21" t="s">
        <v>92</v>
      </c>
      <c r="BM328" s="21" t="s">
        <v>555</v>
      </c>
    </row>
    <row r="329" spans="2:65" s="11" customFormat="1" ht="16.5" customHeight="1">
      <c r="B329" s="157"/>
      <c r="C329" s="158"/>
      <c r="D329" s="158"/>
      <c r="E329" s="159" t="s">
        <v>5</v>
      </c>
      <c r="F329" s="264" t="s">
        <v>275</v>
      </c>
      <c r="G329" s="265"/>
      <c r="H329" s="265"/>
      <c r="I329" s="265"/>
      <c r="J329" s="158"/>
      <c r="K329" s="159" t="s">
        <v>5</v>
      </c>
      <c r="L329" s="158"/>
      <c r="M329" s="158"/>
      <c r="N329" s="158"/>
      <c r="O329" s="158"/>
      <c r="P329" s="158"/>
      <c r="Q329" s="158"/>
      <c r="R329" s="160"/>
      <c r="T329" s="161"/>
      <c r="U329" s="158"/>
      <c r="V329" s="158"/>
      <c r="W329" s="158"/>
      <c r="X329" s="158"/>
      <c r="Y329" s="158"/>
      <c r="Z329" s="158"/>
      <c r="AA329" s="162"/>
      <c r="AT329" s="163" t="s">
        <v>173</v>
      </c>
      <c r="AU329" s="163" t="s">
        <v>86</v>
      </c>
      <c r="AV329" s="11" t="s">
        <v>82</v>
      </c>
      <c r="AW329" s="11" t="s">
        <v>32</v>
      </c>
      <c r="AX329" s="11" t="s">
        <v>75</v>
      </c>
      <c r="AY329" s="163" t="s">
        <v>166</v>
      </c>
    </row>
    <row r="330" spans="2:65" s="11" customFormat="1" ht="16.5" customHeight="1">
      <c r="B330" s="157"/>
      <c r="C330" s="158"/>
      <c r="D330" s="158"/>
      <c r="E330" s="159" t="s">
        <v>5</v>
      </c>
      <c r="F330" s="229" t="s">
        <v>276</v>
      </c>
      <c r="G330" s="230"/>
      <c r="H330" s="230"/>
      <c r="I330" s="230"/>
      <c r="J330" s="158"/>
      <c r="K330" s="159" t="s">
        <v>5</v>
      </c>
      <c r="L330" s="158"/>
      <c r="M330" s="158"/>
      <c r="N330" s="158"/>
      <c r="O330" s="158"/>
      <c r="P330" s="158"/>
      <c r="Q330" s="158"/>
      <c r="R330" s="160"/>
      <c r="T330" s="161"/>
      <c r="U330" s="158"/>
      <c r="V330" s="158"/>
      <c r="W330" s="158"/>
      <c r="X330" s="158"/>
      <c r="Y330" s="158"/>
      <c r="Z330" s="158"/>
      <c r="AA330" s="162"/>
      <c r="AT330" s="163" t="s">
        <v>173</v>
      </c>
      <c r="AU330" s="163" t="s">
        <v>86</v>
      </c>
      <c r="AV330" s="11" t="s">
        <v>82</v>
      </c>
      <c r="AW330" s="11" t="s">
        <v>32</v>
      </c>
      <c r="AX330" s="11" t="s">
        <v>75</v>
      </c>
      <c r="AY330" s="163" t="s">
        <v>166</v>
      </c>
    </row>
    <row r="331" spans="2:65" s="11" customFormat="1" ht="16.5" customHeight="1">
      <c r="B331" s="157"/>
      <c r="C331" s="158"/>
      <c r="D331" s="158"/>
      <c r="E331" s="159" t="s">
        <v>5</v>
      </c>
      <c r="F331" s="229" t="s">
        <v>277</v>
      </c>
      <c r="G331" s="230"/>
      <c r="H331" s="230"/>
      <c r="I331" s="230"/>
      <c r="J331" s="158"/>
      <c r="K331" s="159" t="s">
        <v>5</v>
      </c>
      <c r="L331" s="158"/>
      <c r="M331" s="158"/>
      <c r="N331" s="158"/>
      <c r="O331" s="158"/>
      <c r="P331" s="158"/>
      <c r="Q331" s="158"/>
      <c r="R331" s="160"/>
      <c r="T331" s="161"/>
      <c r="U331" s="158"/>
      <c r="V331" s="158"/>
      <c r="W331" s="158"/>
      <c r="X331" s="158"/>
      <c r="Y331" s="158"/>
      <c r="Z331" s="158"/>
      <c r="AA331" s="162"/>
      <c r="AT331" s="163" t="s">
        <v>173</v>
      </c>
      <c r="AU331" s="163" t="s">
        <v>86</v>
      </c>
      <c r="AV331" s="11" t="s">
        <v>82</v>
      </c>
      <c r="AW331" s="11" t="s">
        <v>32</v>
      </c>
      <c r="AX331" s="11" t="s">
        <v>75</v>
      </c>
      <c r="AY331" s="163" t="s">
        <v>166</v>
      </c>
    </row>
    <row r="332" spans="2:65" s="10" customFormat="1" ht="16.5" customHeight="1">
      <c r="B332" s="149"/>
      <c r="C332" s="150"/>
      <c r="D332" s="150"/>
      <c r="E332" s="151" t="s">
        <v>5</v>
      </c>
      <c r="F332" s="262" t="s">
        <v>1311</v>
      </c>
      <c r="G332" s="263"/>
      <c r="H332" s="263"/>
      <c r="I332" s="263"/>
      <c r="J332" s="150"/>
      <c r="K332" s="152">
        <v>15</v>
      </c>
      <c r="L332" s="150"/>
      <c r="M332" s="150"/>
      <c r="N332" s="150"/>
      <c r="O332" s="150"/>
      <c r="P332" s="150"/>
      <c r="Q332" s="150"/>
      <c r="R332" s="153"/>
      <c r="T332" s="154"/>
      <c r="U332" s="150"/>
      <c r="V332" s="150"/>
      <c r="W332" s="150"/>
      <c r="X332" s="150"/>
      <c r="Y332" s="150"/>
      <c r="Z332" s="150"/>
      <c r="AA332" s="155"/>
      <c r="AT332" s="156" t="s">
        <v>173</v>
      </c>
      <c r="AU332" s="156" t="s">
        <v>86</v>
      </c>
      <c r="AV332" s="10" t="s">
        <v>86</v>
      </c>
      <c r="AW332" s="10" t="s">
        <v>32</v>
      </c>
      <c r="AX332" s="10" t="s">
        <v>82</v>
      </c>
      <c r="AY332" s="156" t="s">
        <v>166</v>
      </c>
    </row>
    <row r="333" spans="2:65" s="1" customFormat="1" ht="16.5" customHeight="1">
      <c r="B333" s="139"/>
      <c r="C333" s="140" t="s">
        <v>548</v>
      </c>
      <c r="D333" s="140" t="s">
        <v>167</v>
      </c>
      <c r="E333" s="141" t="s">
        <v>558</v>
      </c>
      <c r="F333" s="231" t="s">
        <v>559</v>
      </c>
      <c r="G333" s="231"/>
      <c r="H333" s="231"/>
      <c r="I333" s="231"/>
      <c r="J333" s="142" t="s">
        <v>560</v>
      </c>
      <c r="K333" s="143">
        <v>4</v>
      </c>
      <c r="L333" s="232">
        <v>0</v>
      </c>
      <c r="M333" s="232"/>
      <c r="N333" s="232">
        <f>ROUND(L333*K333,2)</f>
        <v>0</v>
      </c>
      <c r="O333" s="232"/>
      <c r="P333" s="232"/>
      <c r="Q333" s="232"/>
      <c r="R333" s="144"/>
      <c r="T333" s="145" t="s">
        <v>5</v>
      </c>
      <c r="U333" s="43" t="s">
        <v>40</v>
      </c>
      <c r="V333" s="146">
        <v>4.1980000000000004</v>
      </c>
      <c r="W333" s="146">
        <f>V333*K333</f>
        <v>16.792000000000002</v>
      </c>
      <c r="X333" s="146">
        <v>0.34089999999999998</v>
      </c>
      <c r="Y333" s="146">
        <f>X333*K333</f>
        <v>1.3635999999999999</v>
      </c>
      <c r="Z333" s="146">
        <v>0</v>
      </c>
      <c r="AA333" s="147">
        <f>Z333*K333</f>
        <v>0</v>
      </c>
      <c r="AR333" s="21" t="s">
        <v>92</v>
      </c>
      <c r="AT333" s="21" t="s">
        <v>167</v>
      </c>
      <c r="AU333" s="21" t="s">
        <v>86</v>
      </c>
      <c r="AY333" s="21" t="s">
        <v>166</v>
      </c>
      <c r="BE333" s="148">
        <f>IF(U333="základní",N333,0)</f>
        <v>0</v>
      </c>
      <c r="BF333" s="148">
        <f>IF(U333="snížená",N333,0)</f>
        <v>0</v>
      </c>
      <c r="BG333" s="148">
        <f>IF(U333="zákl. přenesená",N333,0)</f>
        <v>0</v>
      </c>
      <c r="BH333" s="148">
        <f>IF(U333="sníž. přenesená",N333,0)</f>
        <v>0</v>
      </c>
      <c r="BI333" s="148">
        <f>IF(U333="nulová",N333,0)</f>
        <v>0</v>
      </c>
      <c r="BJ333" s="21" t="s">
        <v>82</v>
      </c>
      <c r="BK333" s="148">
        <f>ROUND(L333*K333,2)</f>
        <v>0</v>
      </c>
      <c r="BL333" s="21" t="s">
        <v>92</v>
      </c>
      <c r="BM333" s="21" t="s">
        <v>561</v>
      </c>
    </row>
    <row r="334" spans="2:65" s="1" customFormat="1" ht="25.5" customHeight="1">
      <c r="B334" s="139"/>
      <c r="C334" s="176" t="s">
        <v>552</v>
      </c>
      <c r="D334" s="176" t="s">
        <v>388</v>
      </c>
      <c r="E334" s="177" t="s">
        <v>563</v>
      </c>
      <c r="F334" s="266" t="s">
        <v>564</v>
      </c>
      <c r="G334" s="266"/>
      <c r="H334" s="266"/>
      <c r="I334" s="266"/>
      <c r="J334" s="178" t="s">
        <v>560</v>
      </c>
      <c r="K334" s="179">
        <v>2</v>
      </c>
      <c r="L334" s="267">
        <v>0</v>
      </c>
      <c r="M334" s="267"/>
      <c r="N334" s="267">
        <f>ROUND(L334*K334,2)</f>
        <v>0</v>
      </c>
      <c r="O334" s="232"/>
      <c r="P334" s="232"/>
      <c r="Q334" s="232"/>
      <c r="R334" s="144"/>
      <c r="T334" s="145" t="s">
        <v>5</v>
      </c>
      <c r="U334" s="43" t="s">
        <v>40</v>
      </c>
      <c r="V334" s="146">
        <v>0</v>
      </c>
      <c r="W334" s="146">
        <f>V334*K334</f>
        <v>0</v>
      </c>
      <c r="X334" s="146">
        <v>5.7000000000000002E-2</v>
      </c>
      <c r="Y334" s="146">
        <f>X334*K334</f>
        <v>0.114</v>
      </c>
      <c r="Z334" s="146">
        <v>0</v>
      </c>
      <c r="AA334" s="147">
        <f>Z334*K334</f>
        <v>0</v>
      </c>
      <c r="AR334" s="21" t="s">
        <v>104</v>
      </c>
      <c r="AT334" s="21" t="s">
        <v>388</v>
      </c>
      <c r="AU334" s="21" t="s">
        <v>86</v>
      </c>
      <c r="AY334" s="21" t="s">
        <v>166</v>
      </c>
      <c r="BE334" s="148">
        <f>IF(U334="základní",N334,0)</f>
        <v>0</v>
      </c>
      <c r="BF334" s="148">
        <f>IF(U334="snížená",N334,0)</f>
        <v>0</v>
      </c>
      <c r="BG334" s="148">
        <f>IF(U334="zákl. přenesená",N334,0)</f>
        <v>0</v>
      </c>
      <c r="BH334" s="148">
        <f>IF(U334="sníž. přenesená",N334,0)</f>
        <v>0</v>
      </c>
      <c r="BI334" s="148">
        <f>IF(U334="nulová",N334,0)</f>
        <v>0</v>
      </c>
      <c r="BJ334" s="21" t="s">
        <v>82</v>
      </c>
      <c r="BK334" s="148">
        <f>ROUND(L334*K334,2)</f>
        <v>0</v>
      </c>
      <c r="BL334" s="21" t="s">
        <v>92</v>
      </c>
      <c r="BM334" s="21" t="s">
        <v>565</v>
      </c>
    </row>
    <row r="335" spans="2:65" s="11" customFormat="1" ht="16.5" customHeight="1">
      <c r="B335" s="157"/>
      <c r="C335" s="158"/>
      <c r="D335" s="158"/>
      <c r="E335" s="159" t="s">
        <v>5</v>
      </c>
      <c r="F335" s="264" t="s">
        <v>566</v>
      </c>
      <c r="G335" s="265"/>
      <c r="H335" s="265"/>
      <c r="I335" s="265"/>
      <c r="J335" s="158"/>
      <c r="K335" s="159" t="s">
        <v>5</v>
      </c>
      <c r="L335" s="158"/>
      <c r="M335" s="158"/>
      <c r="N335" s="158"/>
      <c r="O335" s="158"/>
      <c r="P335" s="158"/>
      <c r="Q335" s="158"/>
      <c r="R335" s="160"/>
      <c r="T335" s="161"/>
      <c r="U335" s="158"/>
      <c r="V335" s="158"/>
      <c r="W335" s="158"/>
      <c r="X335" s="158"/>
      <c r="Y335" s="158"/>
      <c r="Z335" s="158"/>
      <c r="AA335" s="162"/>
      <c r="AT335" s="163" t="s">
        <v>173</v>
      </c>
      <c r="AU335" s="163" t="s">
        <v>86</v>
      </c>
      <c r="AV335" s="11" t="s">
        <v>82</v>
      </c>
      <c r="AW335" s="11" t="s">
        <v>32</v>
      </c>
      <c r="AX335" s="11" t="s">
        <v>75</v>
      </c>
      <c r="AY335" s="163" t="s">
        <v>166</v>
      </c>
    </row>
    <row r="336" spans="2:65" s="10" customFormat="1" ht="16.5" customHeight="1">
      <c r="B336" s="149"/>
      <c r="C336" s="150"/>
      <c r="D336" s="150"/>
      <c r="E336" s="151" t="s">
        <v>5</v>
      </c>
      <c r="F336" s="262" t="s">
        <v>86</v>
      </c>
      <c r="G336" s="263"/>
      <c r="H336" s="263"/>
      <c r="I336" s="263"/>
      <c r="J336" s="150"/>
      <c r="K336" s="152">
        <v>2</v>
      </c>
      <c r="L336" s="150"/>
      <c r="M336" s="150"/>
      <c r="N336" s="150"/>
      <c r="O336" s="150"/>
      <c r="P336" s="150"/>
      <c r="Q336" s="150"/>
      <c r="R336" s="153"/>
      <c r="T336" s="154"/>
      <c r="U336" s="150"/>
      <c r="V336" s="150"/>
      <c r="W336" s="150"/>
      <c r="X336" s="150"/>
      <c r="Y336" s="150"/>
      <c r="Z336" s="150"/>
      <c r="AA336" s="155"/>
      <c r="AT336" s="156" t="s">
        <v>173</v>
      </c>
      <c r="AU336" s="156" t="s">
        <v>86</v>
      </c>
      <c r="AV336" s="10" t="s">
        <v>86</v>
      </c>
      <c r="AW336" s="10" t="s">
        <v>32</v>
      </c>
      <c r="AX336" s="10" t="s">
        <v>82</v>
      </c>
      <c r="AY336" s="156" t="s">
        <v>166</v>
      </c>
    </row>
    <row r="337" spans="2:65" s="1" customFormat="1" ht="25.5" customHeight="1">
      <c r="B337" s="139"/>
      <c r="C337" s="176" t="s">
        <v>557</v>
      </c>
      <c r="D337" s="176" t="s">
        <v>388</v>
      </c>
      <c r="E337" s="177" t="s">
        <v>568</v>
      </c>
      <c r="F337" s="266" t="s">
        <v>569</v>
      </c>
      <c r="G337" s="266"/>
      <c r="H337" s="266"/>
      <c r="I337" s="266"/>
      <c r="J337" s="178" t="s">
        <v>560</v>
      </c>
      <c r="K337" s="179">
        <v>2</v>
      </c>
      <c r="L337" s="267">
        <v>0</v>
      </c>
      <c r="M337" s="267"/>
      <c r="N337" s="267">
        <f>ROUND(L337*K337,2)</f>
        <v>0</v>
      </c>
      <c r="O337" s="232"/>
      <c r="P337" s="232"/>
      <c r="Q337" s="232"/>
      <c r="R337" s="144"/>
      <c r="T337" s="145" t="s">
        <v>5</v>
      </c>
      <c r="U337" s="43" t="s">
        <v>40</v>
      </c>
      <c r="V337" s="146">
        <v>0</v>
      </c>
      <c r="W337" s="146">
        <f>V337*K337</f>
        <v>0</v>
      </c>
      <c r="X337" s="146">
        <v>0.04</v>
      </c>
      <c r="Y337" s="146">
        <f>X337*K337</f>
        <v>0.08</v>
      </c>
      <c r="Z337" s="146">
        <v>0</v>
      </c>
      <c r="AA337" s="147">
        <f>Z337*K337</f>
        <v>0</v>
      </c>
      <c r="AR337" s="21" t="s">
        <v>104</v>
      </c>
      <c r="AT337" s="21" t="s">
        <v>388</v>
      </c>
      <c r="AU337" s="21" t="s">
        <v>86</v>
      </c>
      <c r="AY337" s="21" t="s">
        <v>166</v>
      </c>
      <c r="BE337" s="148">
        <f>IF(U337="základní",N337,0)</f>
        <v>0</v>
      </c>
      <c r="BF337" s="148">
        <f>IF(U337="snížená",N337,0)</f>
        <v>0</v>
      </c>
      <c r="BG337" s="148">
        <f>IF(U337="zákl. přenesená",N337,0)</f>
        <v>0</v>
      </c>
      <c r="BH337" s="148">
        <f>IF(U337="sníž. přenesená",N337,0)</f>
        <v>0</v>
      </c>
      <c r="BI337" s="148">
        <f>IF(U337="nulová",N337,0)</f>
        <v>0</v>
      </c>
      <c r="BJ337" s="21" t="s">
        <v>82</v>
      </c>
      <c r="BK337" s="148">
        <f>ROUND(L337*K337,2)</f>
        <v>0</v>
      </c>
      <c r="BL337" s="21" t="s">
        <v>92</v>
      </c>
      <c r="BM337" s="21" t="s">
        <v>570</v>
      </c>
    </row>
    <row r="338" spans="2:65" s="11" customFormat="1" ht="16.5" customHeight="1">
      <c r="B338" s="157"/>
      <c r="C338" s="158"/>
      <c r="D338" s="158"/>
      <c r="E338" s="159" t="s">
        <v>5</v>
      </c>
      <c r="F338" s="264" t="s">
        <v>566</v>
      </c>
      <c r="G338" s="265"/>
      <c r="H338" s="265"/>
      <c r="I338" s="265"/>
      <c r="J338" s="158"/>
      <c r="K338" s="159" t="s">
        <v>5</v>
      </c>
      <c r="L338" s="158"/>
      <c r="M338" s="158"/>
      <c r="N338" s="158"/>
      <c r="O338" s="158"/>
      <c r="P338" s="158"/>
      <c r="Q338" s="158"/>
      <c r="R338" s="160"/>
      <c r="T338" s="161"/>
      <c r="U338" s="158"/>
      <c r="V338" s="158"/>
      <c r="W338" s="158"/>
      <c r="X338" s="158"/>
      <c r="Y338" s="158"/>
      <c r="Z338" s="158"/>
      <c r="AA338" s="162"/>
      <c r="AT338" s="163" t="s">
        <v>173</v>
      </c>
      <c r="AU338" s="163" t="s">
        <v>86</v>
      </c>
      <c r="AV338" s="11" t="s">
        <v>82</v>
      </c>
      <c r="AW338" s="11" t="s">
        <v>32</v>
      </c>
      <c r="AX338" s="11" t="s">
        <v>75</v>
      </c>
      <c r="AY338" s="163" t="s">
        <v>166</v>
      </c>
    </row>
    <row r="339" spans="2:65" s="10" customFormat="1" ht="16.5" customHeight="1">
      <c r="B339" s="149"/>
      <c r="C339" s="150"/>
      <c r="D339" s="150"/>
      <c r="E339" s="151" t="s">
        <v>5</v>
      </c>
      <c r="F339" s="262" t="s">
        <v>86</v>
      </c>
      <c r="G339" s="263"/>
      <c r="H339" s="263"/>
      <c r="I339" s="263"/>
      <c r="J339" s="150"/>
      <c r="K339" s="152">
        <v>2</v>
      </c>
      <c r="L339" s="150"/>
      <c r="M339" s="150"/>
      <c r="N339" s="150"/>
      <c r="O339" s="150"/>
      <c r="P339" s="150"/>
      <c r="Q339" s="150"/>
      <c r="R339" s="153"/>
      <c r="T339" s="154"/>
      <c r="U339" s="150"/>
      <c r="V339" s="150"/>
      <c r="W339" s="150"/>
      <c r="X339" s="150"/>
      <c r="Y339" s="150"/>
      <c r="Z339" s="150"/>
      <c r="AA339" s="155"/>
      <c r="AT339" s="156" t="s">
        <v>173</v>
      </c>
      <c r="AU339" s="156" t="s">
        <v>86</v>
      </c>
      <c r="AV339" s="10" t="s">
        <v>86</v>
      </c>
      <c r="AW339" s="10" t="s">
        <v>32</v>
      </c>
      <c r="AX339" s="10" t="s">
        <v>82</v>
      </c>
      <c r="AY339" s="156" t="s">
        <v>166</v>
      </c>
    </row>
    <row r="340" spans="2:65" s="1" customFormat="1" ht="25.5" customHeight="1">
      <c r="B340" s="139"/>
      <c r="C340" s="176" t="s">
        <v>562</v>
      </c>
      <c r="D340" s="176" t="s">
        <v>388</v>
      </c>
      <c r="E340" s="177" t="s">
        <v>572</v>
      </c>
      <c r="F340" s="266" t="s">
        <v>573</v>
      </c>
      <c r="G340" s="266"/>
      <c r="H340" s="266"/>
      <c r="I340" s="266"/>
      <c r="J340" s="178" t="s">
        <v>560</v>
      </c>
      <c r="K340" s="179">
        <v>4</v>
      </c>
      <c r="L340" s="267">
        <v>0</v>
      </c>
      <c r="M340" s="267"/>
      <c r="N340" s="267">
        <f>ROUND(L340*K340,2)</f>
        <v>0</v>
      </c>
      <c r="O340" s="232"/>
      <c r="P340" s="232"/>
      <c r="Q340" s="232"/>
      <c r="R340" s="144"/>
      <c r="T340" s="145" t="s">
        <v>5</v>
      </c>
      <c r="U340" s="43" t="s">
        <v>40</v>
      </c>
      <c r="V340" s="146">
        <v>0</v>
      </c>
      <c r="W340" s="146">
        <f>V340*K340</f>
        <v>0</v>
      </c>
      <c r="X340" s="146">
        <v>7.1999999999999995E-2</v>
      </c>
      <c r="Y340" s="146">
        <f>X340*K340</f>
        <v>0.28799999999999998</v>
      </c>
      <c r="Z340" s="146">
        <v>0</v>
      </c>
      <c r="AA340" s="147">
        <f>Z340*K340</f>
        <v>0</v>
      </c>
      <c r="AR340" s="21" t="s">
        <v>104</v>
      </c>
      <c r="AT340" s="21" t="s">
        <v>388</v>
      </c>
      <c r="AU340" s="21" t="s">
        <v>86</v>
      </c>
      <c r="AY340" s="21" t="s">
        <v>166</v>
      </c>
      <c r="BE340" s="148">
        <f>IF(U340="základní",N340,0)</f>
        <v>0</v>
      </c>
      <c r="BF340" s="148">
        <f>IF(U340="snížená",N340,0)</f>
        <v>0</v>
      </c>
      <c r="BG340" s="148">
        <f>IF(U340="zákl. přenesená",N340,0)</f>
        <v>0</v>
      </c>
      <c r="BH340" s="148">
        <f>IF(U340="sníž. přenesená",N340,0)</f>
        <v>0</v>
      </c>
      <c r="BI340" s="148">
        <f>IF(U340="nulová",N340,0)</f>
        <v>0</v>
      </c>
      <c r="BJ340" s="21" t="s">
        <v>82</v>
      </c>
      <c r="BK340" s="148">
        <f>ROUND(L340*K340,2)</f>
        <v>0</v>
      </c>
      <c r="BL340" s="21" t="s">
        <v>92</v>
      </c>
      <c r="BM340" s="21" t="s">
        <v>574</v>
      </c>
    </row>
    <row r="341" spans="2:65" s="11" customFormat="1" ht="16.5" customHeight="1">
      <c r="B341" s="157"/>
      <c r="C341" s="158"/>
      <c r="D341" s="158"/>
      <c r="E341" s="159" t="s">
        <v>5</v>
      </c>
      <c r="F341" s="264" t="s">
        <v>566</v>
      </c>
      <c r="G341" s="265"/>
      <c r="H341" s="265"/>
      <c r="I341" s="265"/>
      <c r="J341" s="158"/>
      <c r="K341" s="159" t="s">
        <v>5</v>
      </c>
      <c r="L341" s="158"/>
      <c r="M341" s="158"/>
      <c r="N341" s="158"/>
      <c r="O341" s="158"/>
      <c r="P341" s="158"/>
      <c r="Q341" s="158"/>
      <c r="R341" s="160"/>
      <c r="T341" s="161"/>
      <c r="U341" s="158"/>
      <c r="V341" s="158"/>
      <c r="W341" s="158"/>
      <c r="X341" s="158"/>
      <c r="Y341" s="158"/>
      <c r="Z341" s="158"/>
      <c r="AA341" s="162"/>
      <c r="AT341" s="163" t="s">
        <v>173</v>
      </c>
      <c r="AU341" s="163" t="s">
        <v>86</v>
      </c>
      <c r="AV341" s="11" t="s">
        <v>82</v>
      </c>
      <c r="AW341" s="11" t="s">
        <v>32</v>
      </c>
      <c r="AX341" s="11" t="s">
        <v>75</v>
      </c>
      <c r="AY341" s="163" t="s">
        <v>166</v>
      </c>
    </row>
    <row r="342" spans="2:65" s="10" customFormat="1" ht="16.5" customHeight="1">
      <c r="B342" s="149"/>
      <c r="C342" s="150"/>
      <c r="D342" s="150"/>
      <c r="E342" s="151" t="s">
        <v>5</v>
      </c>
      <c r="F342" s="262" t="s">
        <v>92</v>
      </c>
      <c r="G342" s="263"/>
      <c r="H342" s="263"/>
      <c r="I342" s="263"/>
      <c r="J342" s="150"/>
      <c r="K342" s="152">
        <v>4</v>
      </c>
      <c r="L342" s="150"/>
      <c r="M342" s="150"/>
      <c r="N342" s="150"/>
      <c r="O342" s="150"/>
      <c r="P342" s="150"/>
      <c r="Q342" s="150"/>
      <c r="R342" s="153"/>
      <c r="T342" s="154"/>
      <c r="U342" s="150"/>
      <c r="V342" s="150"/>
      <c r="W342" s="150"/>
      <c r="X342" s="150"/>
      <c r="Y342" s="150"/>
      <c r="Z342" s="150"/>
      <c r="AA342" s="155"/>
      <c r="AT342" s="156" t="s">
        <v>173</v>
      </c>
      <c r="AU342" s="156" t="s">
        <v>86</v>
      </c>
      <c r="AV342" s="10" t="s">
        <v>86</v>
      </c>
      <c r="AW342" s="10" t="s">
        <v>32</v>
      </c>
      <c r="AX342" s="10" t="s">
        <v>82</v>
      </c>
      <c r="AY342" s="156" t="s">
        <v>166</v>
      </c>
    </row>
    <row r="343" spans="2:65" s="1" customFormat="1" ht="25.5" customHeight="1">
      <c r="B343" s="139"/>
      <c r="C343" s="176" t="s">
        <v>567</v>
      </c>
      <c r="D343" s="176" t="s">
        <v>388</v>
      </c>
      <c r="E343" s="177" t="s">
        <v>576</v>
      </c>
      <c r="F343" s="266" t="s">
        <v>577</v>
      </c>
      <c r="G343" s="266"/>
      <c r="H343" s="266"/>
      <c r="I343" s="266"/>
      <c r="J343" s="178" t="s">
        <v>560</v>
      </c>
      <c r="K343" s="179">
        <v>4</v>
      </c>
      <c r="L343" s="267">
        <v>0</v>
      </c>
      <c r="M343" s="267"/>
      <c r="N343" s="267">
        <f>ROUND(L343*K343,2)</f>
        <v>0</v>
      </c>
      <c r="O343" s="232"/>
      <c r="P343" s="232"/>
      <c r="Q343" s="232"/>
      <c r="R343" s="144"/>
      <c r="T343" s="145" t="s">
        <v>5</v>
      </c>
      <c r="U343" s="43" t="s">
        <v>40</v>
      </c>
      <c r="V343" s="146">
        <v>0</v>
      </c>
      <c r="W343" s="146">
        <f>V343*K343</f>
        <v>0</v>
      </c>
      <c r="X343" s="146">
        <v>0.08</v>
      </c>
      <c r="Y343" s="146">
        <f>X343*K343</f>
        <v>0.32</v>
      </c>
      <c r="Z343" s="146">
        <v>0</v>
      </c>
      <c r="AA343" s="147">
        <f>Z343*K343</f>
        <v>0</v>
      </c>
      <c r="AR343" s="21" t="s">
        <v>104</v>
      </c>
      <c r="AT343" s="21" t="s">
        <v>388</v>
      </c>
      <c r="AU343" s="21" t="s">
        <v>86</v>
      </c>
      <c r="AY343" s="21" t="s">
        <v>166</v>
      </c>
      <c r="BE343" s="148">
        <f>IF(U343="základní",N343,0)</f>
        <v>0</v>
      </c>
      <c r="BF343" s="148">
        <f>IF(U343="snížená",N343,0)</f>
        <v>0</v>
      </c>
      <c r="BG343" s="148">
        <f>IF(U343="zákl. přenesená",N343,0)</f>
        <v>0</v>
      </c>
      <c r="BH343" s="148">
        <f>IF(U343="sníž. přenesená",N343,0)</f>
        <v>0</v>
      </c>
      <c r="BI343" s="148">
        <f>IF(U343="nulová",N343,0)</f>
        <v>0</v>
      </c>
      <c r="BJ343" s="21" t="s">
        <v>82</v>
      </c>
      <c r="BK343" s="148">
        <f>ROUND(L343*K343,2)</f>
        <v>0</v>
      </c>
      <c r="BL343" s="21" t="s">
        <v>92</v>
      </c>
      <c r="BM343" s="21" t="s">
        <v>578</v>
      </c>
    </row>
    <row r="344" spans="2:65" s="11" customFormat="1" ht="16.5" customHeight="1">
      <c r="B344" s="157"/>
      <c r="C344" s="158"/>
      <c r="D344" s="158"/>
      <c r="E344" s="159" t="s">
        <v>5</v>
      </c>
      <c r="F344" s="264" t="s">
        <v>566</v>
      </c>
      <c r="G344" s="265"/>
      <c r="H344" s="265"/>
      <c r="I344" s="265"/>
      <c r="J344" s="158"/>
      <c r="K344" s="159" t="s">
        <v>5</v>
      </c>
      <c r="L344" s="158"/>
      <c r="M344" s="158"/>
      <c r="N344" s="158"/>
      <c r="O344" s="158"/>
      <c r="P344" s="158"/>
      <c r="Q344" s="158"/>
      <c r="R344" s="160"/>
      <c r="T344" s="161"/>
      <c r="U344" s="158"/>
      <c r="V344" s="158"/>
      <c r="W344" s="158"/>
      <c r="X344" s="158"/>
      <c r="Y344" s="158"/>
      <c r="Z344" s="158"/>
      <c r="AA344" s="162"/>
      <c r="AT344" s="163" t="s">
        <v>173</v>
      </c>
      <c r="AU344" s="163" t="s">
        <v>86</v>
      </c>
      <c r="AV344" s="11" t="s">
        <v>82</v>
      </c>
      <c r="AW344" s="11" t="s">
        <v>32</v>
      </c>
      <c r="AX344" s="11" t="s">
        <v>75</v>
      </c>
      <c r="AY344" s="163" t="s">
        <v>166</v>
      </c>
    </row>
    <row r="345" spans="2:65" s="10" customFormat="1" ht="16.5" customHeight="1">
      <c r="B345" s="149"/>
      <c r="C345" s="150"/>
      <c r="D345" s="150"/>
      <c r="E345" s="151" t="s">
        <v>5</v>
      </c>
      <c r="F345" s="262" t="s">
        <v>92</v>
      </c>
      <c r="G345" s="263"/>
      <c r="H345" s="263"/>
      <c r="I345" s="263"/>
      <c r="J345" s="150"/>
      <c r="K345" s="152">
        <v>4</v>
      </c>
      <c r="L345" s="150"/>
      <c r="M345" s="150"/>
      <c r="N345" s="150"/>
      <c r="O345" s="150"/>
      <c r="P345" s="150"/>
      <c r="Q345" s="150"/>
      <c r="R345" s="153"/>
      <c r="T345" s="154"/>
      <c r="U345" s="150"/>
      <c r="V345" s="150"/>
      <c r="W345" s="150"/>
      <c r="X345" s="150"/>
      <c r="Y345" s="150"/>
      <c r="Z345" s="150"/>
      <c r="AA345" s="155"/>
      <c r="AT345" s="156" t="s">
        <v>173</v>
      </c>
      <c r="AU345" s="156" t="s">
        <v>86</v>
      </c>
      <c r="AV345" s="10" t="s">
        <v>86</v>
      </c>
      <c r="AW345" s="10" t="s">
        <v>32</v>
      </c>
      <c r="AX345" s="10" t="s">
        <v>82</v>
      </c>
      <c r="AY345" s="156" t="s">
        <v>166</v>
      </c>
    </row>
    <row r="346" spans="2:65" s="1" customFormat="1" ht="25.5" customHeight="1">
      <c r="B346" s="139"/>
      <c r="C346" s="176" t="s">
        <v>571</v>
      </c>
      <c r="D346" s="176" t="s">
        <v>388</v>
      </c>
      <c r="E346" s="177" t="s">
        <v>580</v>
      </c>
      <c r="F346" s="266" t="s">
        <v>581</v>
      </c>
      <c r="G346" s="266"/>
      <c r="H346" s="266"/>
      <c r="I346" s="266"/>
      <c r="J346" s="178" t="s">
        <v>560</v>
      </c>
      <c r="K346" s="179">
        <v>4</v>
      </c>
      <c r="L346" s="267">
        <v>0</v>
      </c>
      <c r="M346" s="267"/>
      <c r="N346" s="267">
        <f>ROUND(L346*K346,2)</f>
        <v>0</v>
      </c>
      <c r="O346" s="232"/>
      <c r="P346" s="232"/>
      <c r="Q346" s="232"/>
      <c r="R346" s="144"/>
      <c r="T346" s="145" t="s">
        <v>5</v>
      </c>
      <c r="U346" s="43" t="s">
        <v>40</v>
      </c>
      <c r="V346" s="146">
        <v>0</v>
      </c>
      <c r="W346" s="146">
        <f>V346*K346</f>
        <v>0</v>
      </c>
      <c r="X346" s="146">
        <v>5.8000000000000003E-2</v>
      </c>
      <c r="Y346" s="146">
        <f>X346*K346</f>
        <v>0.23200000000000001</v>
      </c>
      <c r="Z346" s="146">
        <v>0</v>
      </c>
      <c r="AA346" s="147">
        <f>Z346*K346</f>
        <v>0</v>
      </c>
      <c r="AR346" s="21" t="s">
        <v>104</v>
      </c>
      <c r="AT346" s="21" t="s">
        <v>388</v>
      </c>
      <c r="AU346" s="21" t="s">
        <v>86</v>
      </c>
      <c r="AY346" s="21" t="s">
        <v>166</v>
      </c>
      <c r="BE346" s="148">
        <f>IF(U346="základní",N346,0)</f>
        <v>0</v>
      </c>
      <c r="BF346" s="148">
        <f>IF(U346="snížená",N346,0)</f>
        <v>0</v>
      </c>
      <c r="BG346" s="148">
        <f>IF(U346="zákl. přenesená",N346,0)</f>
        <v>0</v>
      </c>
      <c r="BH346" s="148">
        <f>IF(U346="sníž. přenesená",N346,0)</f>
        <v>0</v>
      </c>
      <c r="BI346" s="148">
        <f>IF(U346="nulová",N346,0)</f>
        <v>0</v>
      </c>
      <c r="BJ346" s="21" t="s">
        <v>82</v>
      </c>
      <c r="BK346" s="148">
        <f>ROUND(L346*K346,2)</f>
        <v>0</v>
      </c>
      <c r="BL346" s="21" t="s">
        <v>92</v>
      </c>
      <c r="BM346" s="21" t="s">
        <v>582</v>
      </c>
    </row>
    <row r="347" spans="2:65" s="11" customFormat="1" ht="16.5" customHeight="1">
      <c r="B347" s="157"/>
      <c r="C347" s="158"/>
      <c r="D347" s="158"/>
      <c r="E347" s="159" t="s">
        <v>5</v>
      </c>
      <c r="F347" s="264" t="s">
        <v>566</v>
      </c>
      <c r="G347" s="265"/>
      <c r="H347" s="265"/>
      <c r="I347" s="265"/>
      <c r="J347" s="158"/>
      <c r="K347" s="159" t="s">
        <v>5</v>
      </c>
      <c r="L347" s="158"/>
      <c r="M347" s="158"/>
      <c r="N347" s="158"/>
      <c r="O347" s="158"/>
      <c r="P347" s="158"/>
      <c r="Q347" s="158"/>
      <c r="R347" s="160"/>
      <c r="T347" s="161"/>
      <c r="U347" s="158"/>
      <c r="V347" s="158"/>
      <c r="W347" s="158"/>
      <c r="X347" s="158"/>
      <c r="Y347" s="158"/>
      <c r="Z347" s="158"/>
      <c r="AA347" s="162"/>
      <c r="AT347" s="163" t="s">
        <v>173</v>
      </c>
      <c r="AU347" s="163" t="s">
        <v>86</v>
      </c>
      <c r="AV347" s="11" t="s">
        <v>82</v>
      </c>
      <c r="AW347" s="11" t="s">
        <v>32</v>
      </c>
      <c r="AX347" s="11" t="s">
        <v>75</v>
      </c>
      <c r="AY347" s="163" t="s">
        <v>166</v>
      </c>
    </row>
    <row r="348" spans="2:65" s="10" customFormat="1" ht="16.5" customHeight="1">
      <c r="B348" s="149"/>
      <c r="C348" s="150"/>
      <c r="D348" s="150"/>
      <c r="E348" s="151" t="s">
        <v>5</v>
      </c>
      <c r="F348" s="262" t="s">
        <v>92</v>
      </c>
      <c r="G348" s="263"/>
      <c r="H348" s="263"/>
      <c r="I348" s="263"/>
      <c r="J348" s="150"/>
      <c r="K348" s="152">
        <v>4</v>
      </c>
      <c r="L348" s="150"/>
      <c r="M348" s="150"/>
      <c r="N348" s="150"/>
      <c r="O348" s="150"/>
      <c r="P348" s="150"/>
      <c r="Q348" s="150"/>
      <c r="R348" s="153"/>
      <c r="T348" s="154"/>
      <c r="U348" s="150"/>
      <c r="V348" s="150"/>
      <c r="W348" s="150"/>
      <c r="X348" s="150"/>
      <c r="Y348" s="150"/>
      <c r="Z348" s="150"/>
      <c r="AA348" s="155"/>
      <c r="AT348" s="156" t="s">
        <v>173</v>
      </c>
      <c r="AU348" s="156" t="s">
        <v>86</v>
      </c>
      <c r="AV348" s="10" t="s">
        <v>86</v>
      </c>
      <c r="AW348" s="10" t="s">
        <v>32</v>
      </c>
      <c r="AX348" s="10" t="s">
        <v>82</v>
      </c>
      <c r="AY348" s="156" t="s">
        <v>166</v>
      </c>
    </row>
    <row r="349" spans="2:65" s="1" customFormat="1" ht="25.5" customHeight="1">
      <c r="B349" s="139"/>
      <c r="C349" s="176" t="s">
        <v>575</v>
      </c>
      <c r="D349" s="176" t="s">
        <v>388</v>
      </c>
      <c r="E349" s="177" t="s">
        <v>584</v>
      </c>
      <c r="F349" s="266" t="s">
        <v>585</v>
      </c>
      <c r="G349" s="266"/>
      <c r="H349" s="266"/>
      <c r="I349" s="266"/>
      <c r="J349" s="178" t="s">
        <v>560</v>
      </c>
      <c r="K349" s="179">
        <v>8</v>
      </c>
      <c r="L349" s="267">
        <v>0</v>
      </c>
      <c r="M349" s="267"/>
      <c r="N349" s="267">
        <f>ROUND(L349*K349,2)</f>
        <v>0</v>
      </c>
      <c r="O349" s="232"/>
      <c r="P349" s="232"/>
      <c r="Q349" s="232"/>
      <c r="R349" s="144"/>
      <c r="T349" s="145" t="s">
        <v>5</v>
      </c>
      <c r="U349" s="43" t="s">
        <v>40</v>
      </c>
      <c r="V349" s="146">
        <v>0</v>
      </c>
      <c r="W349" s="146">
        <f>V349*K349</f>
        <v>0</v>
      </c>
      <c r="X349" s="146">
        <v>0.111</v>
      </c>
      <c r="Y349" s="146">
        <f>X349*K349</f>
        <v>0.88800000000000001</v>
      </c>
      <c r="Z349" s="146">
        <v>0</v>
      </c>
      <c r="AA349" s="147">
        <f>Z349*K349</f>
        <v>0</v>
      </c>
      <c r="AR349" s="21" t="s">
        <v>104</v>
      </c>
      <c r="AT349" s="21" t="s">
        <v>388</v>
      </c>
      <c r="AU349" s="21" t="s">
        <v>86</v>
      </c>
      <c r="AY349" s="21" t="s">
        <v>166</v>
      </c>
      <c r="BE349" s="148">
        <f>IF(U349="základní",N349,0)</f>
        <v>0</v>
      </c>
      <c r="BF349" s="148">
        <f>IF(U349="snížená",N349,0)</f>
        <v>0</v>
      </c>
      <c r="BG349" s="148">
        <f>IF(U349="zákl. přenesená",N349,0)</f>
        <v>0</v>
      </c>
      <c r="BH349" s="148">
        <f>IF(U349="sníž. přenesená",N349,0)</f>
        <v>0</v>
      </c>
      <c r="BI349" s="148">
        <f>IF(U349="nulová",N349,0)</f>
        <v>0</v>
      </c>
      <c r="BJ349" s="21" t="s">
        <v>82</v>
      </c>
      <c r="BK349" s="148">
        <f>ROUND(L349*K349,2)</f>
        <v>0</v>
      </c>
      <c r="BL349" s="21" t="s">
        <v>92</v>
      </c>
      <c r="BM349" s="21" t="s">
        <v>586</v>
      </c>
    </row>
    <row r="350" spans="2:65" s="11" customFormat="1" ht="16.5" customHeight="1">
      <c r="B350" s="157"/>
      <c r="C350" s="158"/>
      <c r="D350" s="158"/>
      <c r="E350" s="159" t="s">
        <v>5</v>
      </c>
      <c r="F350" s="264" t="s">
        <v>566</v>
      </c>
      <c r="G350" s="265"/>
      <c r="H350" s="265"/>
      <c r="I350" s="265"/>
      <c r="J350" s="158"/>
      <c r="K350" s="159" t="s">
        <v>5</v>
      </c>
      <c r="L350" s="158"/>
      <c r="M350" s="158"/>
      <c r="N350" s="158"/>
      <c r="O350" s="158"/>
      <c r="P350" s="158"/>
      <c r="Q350" s="158"/>
      <c r="R350" s="160"/>
      <c r="T350" s="161"/>
      <c r="U350" s="158"/>
      <c r="V350" s="158"/>
      <c r="W350" s="158"/>
      <c r="X350" s="158"/>
      <c r="Y350" s="158"/>
      <c r="Z350" s="158"/>
      <c r="AA350" s="162"/>
      <c r="AT350" s="163" t="s">
        <v>173</v>
      </c>
      <c r="AU350" s="163" t="s">
        <v>86</v>
      </c>
      <c r="AV350" s="11" t="s">
        <v>82</v>
      </c>
      <c r="AW350" s="11" t="s">
        <v>32</v>
      </c>
      <c r="AX350" s="11" t="s">
        <v>75</v>
      </c>
      <c r="AY350" s="163" t="s">
        <v>166</v>
      </c>
    </row>
    <row r="351" spans="2:65" s="10" customFormat="1" ht="16.5" customHeight="1">
      <c r="B351" s="149"/>
      <c r="C351" s="150"/>
      <c r="D351" s="150"/>
      <c r="E351" s="151" t="s">
        <v>5</v>
      </c>
      <c r="F351" s="262" t="s">
        <v>104</v>
      </c>
      <c r="G351" s="263"/>
      <c r="H351" s="263"/>
      <c r="I351" s="263"/>
      <c r="J351" s="150"/>
      <c r="K351" s="152">
        <v>8</v>
      </c>
      <c r="L351" s="150"/>
      <c r="M351" s="150"/>
      <c r="N351" s="150"/>
      <c r="O351" s="150"/>
      <c r="P351" s="150"/>
      <c r="Q351" s="150"/>
      <c r="R351" s="153"/>
      <c r="T351" s="154"/>
      <c r="U351" s="150"/>
      <c r="V351" s="150"/>
      <c r="W351" s="150"/>
      <c r="X351" s="150"/>
      <c r="Y351" s="150"/>
      <c r="Z351" s="150"/>
      <c r="AA351" s="155"/>
      <c r="AT351" s="156" t="s">
        <v>173</v>
      </c>
      <c r="AU351" s="156" t="s">
        <v>86</v>
      </c>
      <c r="AV351" s="10" t="s">
        <v>86</v>
      </c>
      <c r="AW351" s="10" t="s">
        <v>32</v>
      </c>
      <c r="AX351" s="10" t="s">
        <v>82</v>
      </c>
      <c r="AY351" s="156" t="s">
        <v>166</v>
      </c>
    </row>
    <row r="352" spans="2:65" s="1" customFormat="1" ht="16.5" customHeight="1">
      <c r="B352" s="139"/>
      <c r="C352" s="176" t="s">
        <v>579</v>
      </c>
      <c r="D352" s="176" t="s">
        <v>388</v>
      </c>
      <c r="E352" s="177" t="s">
        <v>588</v>
      </c>
      <c r="F352" s="266" t="s">
        <v>589</v>
      </c>
      <c r="G352" s="266"/>
      <c r="H352" s="266"/>
      <c r="I352" s="266"/>
      <c r="J352" s="178" t="s">
        <v>560</v>
      </c>
      <c r="K352" s="179">
        <v>4</v>
      </c>
      <c r="L352" s="267">
        <v>0</v>
      </c>
      <c r="M352" s="267"/>
      <c r="N352" s="267">
        <f>ROUND(L352*K352,2)</f>
        <v>0</v>
      </c>
      <c r="O352" s="232"/>
      <c r="P352" s="232"/>
      <c r="Q352" s="232"/>
      <c r="R352" s="144"/>
      <c r="T352" s="145" t="s">
        <v>5</v>
      </c>
      <c r="U352" s="43" t="s">
        <v>40</v>
      </c>
      <c r="V352" s="146">
        <v>0</v>
      </c>
      <c r="W352" s="146">
        <f>V352*K352</f>
        <v>0</v>
      </c>
      <c r="X352" s="146">
        <v>9.7000000000000003E-2</v>
      </c>
      <c r="Y352" s="146">
        <f>X352*K352</f>
        <v>0.38800000000000001</v>
      </c>
      <c r="Z352" s="146">
        <v>0</v>
      </c>
      <c r="AA352" s="147">
        <f>Z352*K352</f>
        <v>0</v>
      </c>
      <c r="AR352" s="21" t="s">
        <v>104</v>
      </c>
      <c r="AT352" s="21" t="s">
        <v>388</v>
      </c>
      <c r="AU352" s="21" t="s">
        <v>86</v>
      </c>
      <c r="AY352" s="21" t="s">
        <v>166</v>
      </c>
      <c r="BE352" s="148">
        <f>IF(U352="základní",N352,0)</f>
        <v>0</v>
      </c>
      <c r="BF352" s="148">
        <f>IF(U352="snížená",N352,0)</f>
        <v>0</v>
      </c>
      <c r="BG352" s="148">
        <f>IF(U352="zákl. přenesená",N352,0)</f>
        <v>0</v>
      </c>
      <c r="BH352" s="148">
        <f>IF(U352="sníž. přenesená",N352,0)</f>
        <v>0</v>
      </c>
      <c r="BI352" s="148">
        <f>IF(U352="nulová",N352,0)</f>
        <v>0</v>
      </c>
      <c r="BJ352" s="21" t="s">
        <v>82</v>
      </c>
      <c r="BK352" s="148">
        <f>ROUND(L352*K352,2)</f>
        <v>0</v>
      </c>
      <c r="BL352" s="21" t="s">
        <v>92</v>
      </c>
      <c r="BM352" s="21" t="s">
        <v>590</v>
      </c>
    </row>
    <row r="353" spans="2:65" s="11" customFormat="1" ht="16.5" customHeight="1">
      <c r="B353" s="157"/>
      <c r="C353" s="158"/>
      <c r="D353" s="158"/>
      <c r="E353" s="159" t="s">
        <v>5</v>
      </c>
      <c r="F353" s="264" t="s">
        <v>566</v>
      </c>
      <c r="G353" s="265"/>
      <c r="H353" s="265"/>
      <c r="I353" s="265"/>
      <c r="J353" s="158"/>
      <c r="K353" s="159" t="s">
        <v>5</v>
      </c>
      <c r="L353" s="158"/>
      <c r="M353" s="158"/>
      <c r="N353" s="158"/>
      <c r="O353" s="158"/>
      <c r="P353" s="158"/>
      <c r="Q353" s="158"/>
      <c r="R353" s="160"/>
      <c r="T353" s="161"/>
      <c r="U353" s="158"/>
      <c r="V353" s="158"/>
      <c r="W353" s="158"/>
      <c r="X353" s="158"/>
      <c r="Y353" s="158"/>
      <c r="Z353" s="158"/>
      <c r="AA353" s="162"/>
      <c r="AT353" s="163" t="s">
        <v>173</v>
      </c>
      <c r="AU353" s="163" t="s">
        <v>86</v>
      </c>
      <c r="AV353" s="11" t="s">
        <v>82</v>
      </c>
      <c r="AW353" s="11" t="s">
        <v>32</v>
      </c>
      <c r="AX353" s="11" t="s">
        <v>75</v>
      </c>
      <c r="AY353" s="163" t="s">
        <v>166</v>
      </c>
    </row>
    <row r="354" spans="2:65" s="10" customFormat="1" ht="16.5" customHeight="1">
      <c r="B354" s="149"/>
      <c r="C354" s="150"/>
      <c r="D354" s="150"/>
      <c r="E354" s="151" t="s">
        <v>5</v>
      </c>
      <c r="F354" s="262" t="s">
        <v>92</v>
      </c>
      <c r="G354" s="263"/>
      <c r="H354" s="263"/>
      <c r="I354" s="263"/>
      <c r="J354" s="150"/>
      <c r="K354" s="152">
        <v>4</v>
      </c>
      <c r="L354" s="150"/>
      <c r="M354" s="150"/>
      <c r="N354" s="150"/>
      <c r="O354" s="150"/>
      <c r="P354" s="150"/>
      <c r="Q354" s="150"/>
      <c r="R354" s="153"/>
      <c r="T354" s="154"/>
      <c r="U354" s="150"/>
      <c r="V354" s="150"/>
      <c r="W354" s="150"/>
      <c r="X354" s="150"/>
      <c r="Y354" s="150"/>
      <c r="Z354" s="150"/>
      <c r="AA354" s="155"/>
      <c r="AT354" s="156" t="s">
        <v>173</v>
      </c>
      <c r="AU354" s="156" t="s">
        <v>86</v>
      </c>
      <c r="AV354" s="10" t="s">
        <v>86</v>
      </c>
      <c r="AW354" s="10" t="s">
        <v>32</v>
      </c>
      <c r="AX354" s="10" t="s">
        <v>82</v>
      </c>
      <c r="AY354" s="156" t="s">
        <v>166</v>
      </c>
    </row>
    <row r="355" spans="2:65" s="1" customFormat="1" ht="16.5" customHeight="1">
      <c r="B355" s="139"/>
      <c r="C355" s="176" t="s">
        <v>583</v>
      </c>
      <c r="D355" s="176" t="s">
        <v>388</v>
      </c>
      <c r="E355" s="177" t="s">
        <v>592</v>
      </c>
      <c r="F355" s="266" t="s">
        <v>593</v>
      </c>
      <c r="G355" s="266"/>
      <c r="H355" s="266"/>
      <c r="I355" s="266"/>
      <c r="J355" s="178" t="s">
        <v>560</v>
      </c>
      <c r="K355" s="179">
        <v>4</v>
      </c>
      <c r="L355" s="267">
        <v>0</v>
      </c>
      <c r="M355" s="267"/>
      <c r="N355" s="267">
        <f>ROUND(L355*K355,2)</f>
        <v>0</v>
      </c>
      <c r="O355" s="232"/>
      <c r="P355" s="232"/>
      <c r="Q355" s="232"/>
      <c r="R355" s="144"/>
      <c r="T355" s="145" t="s">
        <v>5</v>
      </c>
      <c r="U355" s="43" t="s">
        <v>40</v>
      </c>
      <c r="V355" s="146">
        <v>0</v>
      </c>
      <c r="W355" s="146">
        <f>V355*K355</f>
        <v>0</v>
      </c>
      <c r="X355" s="146">
        <v>5.8000000000000003E-2</v>
      </c>
      <c r="Y355" s="146">
        <f>X355*K355</f>
        <v>0.23200000000000001</v>
      </c>
      <c r="Z355" s="146">
        <v>0</v>
      </c>
      <c r="AA355" s="147">
        <f>Z355*K355</f>
        <v>0</v>
      </c>
      <c r="AR355" s="21" t="s">
        <v>104</v>
      </c>
      <c r="AT355" s="21" t="s">
        <v>388</v>
      </c>
      <c r="AU355" s="21" t="s">
        <v>86</v>
      </c>
      <c r="AY355" s="21" t="s">
        <v>166</v>
      </c>
      <c r="BE355" s="148">
        <f>IF(U355="základní",N355,0)</f>
        <v>0</v>
      </c>
      <c r="BF355" s="148">
        <f>IF(U355="snížená",N355,0)</f>
        <v>0</v>
      </c>
      <c r="BG355" s="148">
        <f>IF(U355="zákl. přenesená",N355,0)</f>
        <v>0</v>
      </c>
      <c r="BH355" s="148">
        <f>IF(U355="sníž. přenesená",N355,0)</f>
        <v>0</v>
      </c>
      <c r="BI355" s="148">
        <f>IF(U355="nulová",N355,0)</f>
        <v>0</v>
      </c>
      <c r="BJ355" s="21" t="s">
        <v>82</v>
      </c>
      <c r="BK355" s="148">
        <f>ROUND(L355*K355,2)</f>
        <v>0</v>
      </c>
      <c r="BL355" s="21" t="s">
        <v>92</v>
      </c>
      <c r="BM355" s="21" t="s">
        <v>594</v>
      </c>
    </row>
    <row r="356" spans="2:65" s="11" customFormat="1" ht="16.5" customHeight="1">
      <c r="B356" s="157"/>
      <c r="C356" s="158"/>
      <c r="D356" s="158"/>
      <c r="E356" s="159" t="s">
        <v>5</v>
      </c>
      <c r="F356" s="264" t="s">
        <v>566</v>
      </c>
      <c r="G356" s="265"/>
      <c r="H356" s="265"/>
      <c r="I356" s="265"/>
      <c r="J356" s="158"/>
      <c r="K356" s="159" t="s">
        <v>5</v>
      </c>
      <c r="L356" s="158"/>
      <c r="M356" s="158"/>
      <c r="N356" s="158"/>
      <c r="O356" s="158"/>
      <c r="P356" s="158"/>
      <c r="Q356" s="158"/>
      <c r="R356" s="160"/>
      <c r="T356" s="161"/>
      <c r="U356" s="158"/>
      <c r="V356" s="158"/>
      <c r="W356" s="158"/>
      <c r="X356" s="158"/>
      <c r="Y356" s="158"/>
      <c r="Z356" s="158"/>
      <c r="AA356" s="162"/>
      <c r="AT356" s="163" t="s">
        <v>173</v>
      </c>
      <c r="AU356" s="163" t="s">
        <v>86</v>
      </c>
      <c r="AV356" s="11" t="s">
        <v>82</v>
      </c>
      <c r="AW356" s="11" t="s">
        <v>32</v>
      </c>
      <c r="AX356" s="11" t="s">
        <v>75</v>
      </c>
      <c r="AY356" s="163" t="s">
        <v>166</v>
      </c>
    </row>
    <row r="357" spans="2:65" s="10" customFormat="1" ht="16.5" customHeight="1">
      <c r="B357" s="149"/>
      <c r="C357" s="150"/>
      <c r="D357" s="150"/>
      <c r="E357" s="151" t="s">
        <v>5</v>
      </c>
      <c r="F357" s="262" t="s">
        <v>92</v>
      </c>
      <c r="G357" s="263"/>
      <c r="H357" s="263"/>
      <c r="I357" s="263"/>
      <c r="J357" s="150"/>
      <c r="K357" s="152">
        <v>4</v>
      </c>
      <c r="L357" s="150"/>
      <c r="M357" s="150"/>
      <c r="N357" s="150"/>
      <c r="O357" s="150"/>
      <c r="P357" s="150"/>
      <c r="Q357" s="150"/>
      <c r="R357" s="153"/>
      <c r="T357" s="154"/>
      <c r="U357" s="150"/>
      <c r="V357" s="150"/>
      <c r="W357" s="150"/>
      <c r="X357" s="150"/>
      <c r="Y357" s="150"/>
      <c r="Z357" s="150"/>
      <c r="AA357" s="155"/>
      <c r="AT357" s="156" t="s">
        <v>173</v>
      </c>
      <c r="AU357" s="156" t="s">
        <v>86</v>
      </c>
      <c r="AV357" s="10" t="s">
        <v>86</v>
      </c>
      <c r="AW357" s="10" t="s">
        <v>32</v>
      </c>
      <c r="AX357" s="10" t="s">
        <v>82</v>
      </c>
      <c r="AY357" s="156" t="s">
        <v>166</v>
      </c>
    </row>
    <row r="358" spans="2:65" s="1" customFormat="1" ht="16.5" customHeight="1">
      <c r="B358" s="139"/>
      <c r="C358" s="176" t="s">
        <v>587</v>
      </c>
      <c r="D358" s="176" t="s">
        <v>388</v>
      </c>
      <c r="E358" s="177" t="s">
        <v>596</v>
      </c>
      <c r="F358" s="266" t="s">
        <v>597</v>
      </c>
      <c r="G358" s="266"/>
      <c r="H358" s="266"/>
      <c r="I358" s="266"/>
      <c r="J358" s="178" t="s">
        <v>560</v>
      </c>
      <c r="K358" s="179">
        <v>4</v>
      </c>
      <c r="L358" s="267">
        <v>0</v>
      </c>
      <c r="M358" s="267"/>
      <c r="N358" s="267">
        <f>ROUND(L358*K358,2)</f>
        <v>0</v>
      </c>
      <c r="O358" s="232"/>
      <c r="P358" s="232"/>
      <c r="Q358" s="232"/>
      <c r="R358" s="144"/>
      <c r="T358" s="145" t="s">
        <v>5</v>
      </c>
      <c r="U358" s="43" t="s">
        <v>40</v>
      </c>
      <c r="V358" s="146">
        <v>0</v>
      </c>
      <c r="W358" s="146">
        <f>V358*K358</f>
        <v>0</v>
      </c>
      <c r="X358" s="146">
        <v>6.0000000000000001E-3</v>
      </c>
      <c r="Y358" s="146">
        <f>X358*K358</f>
        <v>2.4E-2</v>
      </c>
      <c r="Z358" s="146">
        <v>0</v>
      </c>
      <c r="AA358" s="147">
        <f>Z358*K358</f>
        <v>0</v>
      </c>
      <c r="AR358" s="21" t="s">
        <v>104</v>
      </c>
      <c r="AT358" s="21" t="s">
        <v>388</v>
      </c>
      <c r="AU358" s="21" t="s">
        <v>86</v>
      </c>
      <c r="AY358" s="21" t="s">
        <v>166</v>
      </c>
      <c r="BE358" s="148">
        <f>IF(U358="základní",N358,0)</f>
        <v>0</v>
      </c>
      <c r="BF358" s="148">
        <f>IF(U358="snížená",N358,0)</f>
        <v>0</v>
      </c>
      <c r="BG358" s="148">
        <f>IF(U358="zákl. přenesená",N358,0)</f>
        <v>0</v>
      </c>
      <c r="BH358" s="148">
        <f>IF(U358="sníž. přenesená",N358,0)</f>
        <v>0</v>
      </c>
      <c r="BI358" s="148">
        <f>IF(U358="nulová",N358,0)</f>
        <v>0</v>
      </c>
      <c r="BJ358" s="21" t="s">
        <v>82</v>
      </c>
      <c r="BK358" s="148">
        <f>ROUND(L358*K358,2)</f>
        <v>0</v>
      </c>
      <c r="BL358" s="21" t="s">
        <v>92</v>
      </c>
      <c r="BM358" s="21" t="s">
        <v>598</v>
      </c>
    </row>
    <row r="359" spans="2:65" s="11" customFormat="1" ht="16.5" customHeight="1">
      <c r="B359" s="157"/>
      <c r="C359" s="158"/>
      <c r="D359" s="158"/>
      <c r="E359" s="159" t="s">
        <v>5</v>
      </c>
      <c r="F359" s="264" t="s">
        <v>566</v>
      </c>
      <c r="G359" s="265"/>
      <c r="H359" s="265"/>
      <c r="I359" s="265"/>
      <c r="J359" s="158"/>
      <c r="K359" s="159" t="s">
        <v>5</v>
      </c>
      <c r="L359" s="158"/>
      <c r="M359" s="158"/>
      <c r="N359" s="158"/>
      <c r="O359" s="158"/>
      <c r="P359" s="158"/>
      <c r="Q359" s="158"/>
      <c r="R359" s="160"/>
      <c r="T359" s="161"/>
      <c r="U359" s="158"/>
      <c r="V359" s="158"/>
      <c r="W359" s="158"/>
      <c r="X359" s="158"/>
      <c r="Y359" s="158"/>
      <c r="Z359" s="158"/>
      <c r="AA359" s="162"/>
      <c r="AT359" s="163" t="s">
        <v>173</v>
      </c>
      <c r="AU359" s="163" t="s">
        <v>86</v>
      </c>
      <c r="AV359" s="11" t="s">
        <v>82</v>
      </c>
      <c r="AW359" s="11" t="s">
        <v>32</v>
      </c>
      <c r="AX359" s="11" t="s">
        <v>75</v>
      </c>
      <c r="AY359" s="163" t="s">
        <v>166</v>
      </c>
    </row>
    <row r="360" spans="2:65" s="10" customFormat="1" ht="16.5" customHeight="1">
      <c r="B360" s="149"/>
      <c r="C360" s="150"/>
      <c r="D360" s="150"/>
      <c r="E360" s="151" t="s">
        <v>5</v>
      </c>
      <c r="F360" s="262" t="s">
        <v>92</v>
      </c>
      <c r="G360" s="263"/>
      <c r="H360" s="263"/>
      <c r="I360" s="263"/>
      <c r="J360" s="150"/>
      <c r="K360" s="152">
        <v>4</v>
      </c>
      <c r="L360" s="150"/>
      <c r="M360" s="150"/>
      <c r="N360" s="150"/>
      <c r="O360" s="150"/>
      <c r="P360" s="150"/>
      <c r="Q360" s="150"/>
      <c r="R360" s="153"/>
      <c r="T360" s="154"/>
      <c r="U360" s="150"/>
      <c r="V360" s="150"/>
      <c r="W360" s="150"/>
      <c r="X360" s="150"/>
      <c r="Y360" s="150"/>
      <c r="Z360" s="150"/>
      <c r="AA360" s="155"/>
      <c r="AT360" s="156" t="s">
        <v>173</v>
      </c>
      <c r="AU360" s="156" t="s">
        <v>86</v>
      </c>
      <c r="AV360" s="10" t="s">
        <v>86</v>
      </c>
      <c r="AW360" s="10" t="s">
        <v>32</v>
      </c>
      <c r="AX360" s="10" t="s">
        <v>82</v>
      </c>
      <c r="AY360" s="156" t="s">
        <v>166</v>
      </c>
    </row>
    <row r="361" spans="2:65" s="1" customFormat="1" ht="25.5" customHeight="1">
      <c r="B361" s="139"/>
      <c r="C361" s="140" t="s">
        <v>591</v>
      </c>
      <c r="D361" s="140" t="s">
        <v>167</v>
      </c>
      <c r="E361" s="141" t="s">
        <v>600</v>
      </c>
      <c r="F361" s="231" t="s">
        <v>601</v>
      </c>
      <c r="G361" s="231"/>
      <c r="H361" s="231"/>
      <c r="I361" s="231"/>
      <c r="J361" s="142" t="s">
        <v>560</v>
      </c>
      <c r="K361" s="143">
        <v>20</v>
      </c>
      <c r="L361" s="232">
        <v>0</v>
      </c>
      <c r="M361" s="232"/>
      <c r="N361" s="232">
        <f>ROUND(L361*K361,2)</f>
        <v>0</v>
      </c>
      <c r="O361" s="232"/>
      <c r="P361" s="232"/>
      <c r="Q361" s="232"/>
      <c r="R361" s="144"/>
      <c r="T361" s="145" t="s">
        <v>5</v>
      </c>
      <c r="U361" s="43" t="s">
        <v>40</v>
      </c>
      <c r="V361" s="146">
        <v>3.8170000000000002</v>
      </c>
      <c r="W361" s="146">
        <f>V361*K361</f>
        <v>76.34</v>
      </c>
      <c r="X361" s="146">
        <v>0.42080000000000001</v>
      </c>
      <c r="Y361" s="146">
        <f>X361*K361</f>
        <v>8.4160000000000004</v>
      </c>
      <c r="Z361" s="146">
        <v>0</v>
      </c>
      <c r="AA361" s="147">
        <f>Z361*K361</f>
        <v>0</v>
      </c>
      <c r="AR361" s="21" t="s">
        <v>92</v>
      </c>
      <c r="AT361" s="21" t="s">
        <v>167</v>
      </c>
      <c r="AU361" s="21" t="s">
        <v>86</v>
      </c>
      <c r="AY361" s="21" t="s">
        <v>166</v>
      </c>
      <c r="BE361" s="148">
        <f>IF(U361="základní",N361,0)</f>
        <v>0</v>
      </c>
      <c r="BF361" s="148">
        <f>IF(U361="snížená",N361,0)</f>
        <v>0</v>
      </c>
      <c r="BG361" s="148">
        <f>IF(U361="zákl. přenesená",N361,0)</f>
        <v>0</v>
      </c>
      <c r="BH361" s="148">
        <f>IF(U361="sníž. přenesená",N361,0)</f>
        <v>0</v>
      </c>
      <c r="BI361" s="148">
        <f>IF(U361="nulová",N361,0)</f>
        <v>0</v>
      </c>
      <c r="BJ361" s="21" t="s">
        <v>82</v>
      </c>
      <c r="BK361" s="148">
        <f>ROUND(L361*K361,2)</f>
        <v>0</v>
      </c>
      <c r="BL361" s="21" t="s">
        <v>92</v>
      </c>
      <c r="BM361" s="21" t="s">
        <v>602</v>
      </c>
    </row>
    <row r="362" spans="2:65" s="11" customFormat="1" ht="16.5" customHeight="1">
      <c r="B362" s="157"/>
      <c r="C362" s="158"/>
      <c r="D362" s="158"/>
      <c r="E362" s="159" t="s">
        <v>5</v>
      </c>
      <c r="F362" s="264" t="s">
        <v>275</v>
      </c>
      <c r="G362" s="265"/>
      <c r="H362" s="265"/>
      <c r="I362" s="265"/>
      <c r="J362" s="158"/>
      <c r="K362" s="159" t="s">
        <v>5</v>
      </c>
      <c r="L362" s="158"/>
      <c r="M362" s="158"/>
      <c r="N362" s="158"/>
      <c r="O362" s="158"/>
      <c r="P362" s="158"/>
      <c r="Q362" s="158"/>
      <c r="R362" s="160"/>
      <c r="T362" s="161"/>
      <c r="U362" s="158"/>
      <c r="V362" s="158"/>
      <c r="W362" s="158"/>
      <c r="X362" s="158"/>
      <c r="Y362" s="158"/>
      <c r="Z362" s="158"/>
      <c r="AA362" s="162"/>
      <c r="AT362" s="163" t="s">
        <v>173</v>
      </c>
      <c r="AU362" s="163" t="s">
        <v>86</v>
      </c>
      <c r="AV362" s="11" t="s">
        <v>82</v>
      </c>
      <c r="AW362" s="11" t="s">
        <v>32</v>
      </c>
      <c r="AX362" s="11" t="s">
        <v>75</v>
      </c>
      <c r="AY362" s="163" t="s">
        <v>166</v>
      </c>
    </row>
    <row r="363" spans="2:65" s="11" customFormat="1" ht="16.5" customHeight="1">
      <c r="B363" s="157"/>
      <c r="C363" s="158"/>
      <c r="D363" s="158"/>
      <c r="E363" s="159" t="s">
        <v>5</v>
      </c>
      <c r="F363" s="229" t="s">
        <v>276</v>
      </c>
      <c r="G363" s="230"/>
      <c r="H363" s="230"/>
      <c r="I363" s="230"/>
      <c r="J363" s="158"/>
      <c r="K363" s="159" t="s">
        <v>5</v>
      </c>
      <c r="L363" s="158"/>
      <c r="M363" s="158"/>
      <c r="N363" s="158"/>
      <c r="O363" s="158"/>
      <c r="P363" s="158"/>
      <c r="Q363" s="158"/>
      <c r="R363" s="160"/>
      <c r="T363" s="161"/>
      <c r="U363" s="158"/>
      <c r="V363" s="158"/>
      <c r="W363" s="158"/>
      <c r="X363" s="158"/>
      <c r="Y363" s="158"/>
      <c r="Z363" s="158"/>
      <c r="AA363" s="162"/>
      <c r="AT363" s="163" t="s">
        <v>173</v>
      </c>
      <c r="AU363" s="163" t="s">
        <v>86</v>
      </c>
      <c r="AV363" s="11" t="s">
        <v>82</v>
      </c>
      <c r="AW363" s="11" t="s">
        <v>32</v>
      </c>
      <c r="AX363" s="11" t="s">
        <v>75</v>
      </c>
      <c r="AY363" s="163" t="s">
        <v>166</v>
      </c>
    </row>
    <row r="364" spans="2:65" s="11" customFormat="1" ht="16.5" customHeight="1">
      <c r="B364" s="157"/>
      <c r="C364" s="158"/>
      <c r="D364" s="158"/>
      <c r="E364" s="159" t="s">
        <v>5</v>
      </c>
      <c r="F364" s="229" t="s">
        <v>277</v>
      </c>
      <c r="G364" s="230"/>
      <c r="H364" s="230"/>
      <c r="I364" s="230"/>
      <c r="J364" s="158"/>
      <c r="K364" s="159" t="s">
        <v>5</v>
      </c>
      <c r="L364" s="158"/>
      <c r="M364" s="158"/>
      <c r="N364" s="158"/>
      <c r="O364" s="158"/>
      <c r="P364" s="158"/>
      <c r="Q364" s="158"/>
      <c r="R364" s="160"/>
      <c r="T364" s="161"/>
      <c r="U364" s="158"/>
      <c r="V364" s="158"/>
      <c r="W364" s="158"/>
      <c r="X364" s="158"/>
      <c r="Y364" s="158"/>
      <c r="Z364" s="158"/>
      <c r="AA364" s="162"/>
      <c r="AT364" s="163" t="s">
        <v>173</v>
      </c>
      <c r="AU364" s="163" t="s">
        <v>86</v>
      </c>
      <c r="AV364" s="11" t="s">
        <v>82</v>
      </c>
      <c r="AW364" s="11" t="s">
        <v>32</v>
      </c>
      <c r="AX364" s="11" t="s">
        <v>75</v>
      </c>
      <c r="AY364" s="163" t="s">
        <v>166</v>
      </c>
    </row>
    <row r="365" spans="2:65" s="10" customFormat="1" ht="16.5" customHeight="1">
      <c r="B365" s="149"/>
      <c r="C365" s="150"/>
      <c r="D365" s="150"/>
      <c r="E365" s="151" t="s">
        <v>5</v>
      </c>
      <c r="F365" s="262" t="s">
        <v>358</v>
      </c>
      <c r="G365" s="263"/>
      <c r="H365" s="263"/>
      <c r="I365" s="263"/>
      <c r="J365" s="150"/>
      <c r="K365" s="152">
        <v>20</v>
      </c>
      <c r="L365" s="150"/>
      <c r="M365" s="150"/>
      <c r="N365" s="150"/>
      <c r="O365" s="150"/>
      <c r="P365" s="150"/>
      <c r="Q365" s="150"/>
      <c r="R365" s="153"/>
      <c r="T365" s="154"/>
      <c r="U365" s="150"/>
      <c r="V365" s="150"/>
      <c r="W365" s="150"/>
      <c r="X365" s="150"/>
      <c r="Y365" s="150"/>
      <c r="Z365" s="150"/>
      <c r="AA365" s="155"/>
      <c r="AT365" s="156" t="s">
        <v>173</v>
      </c>
      <c r="AU365" s="156" t="s">
        <v>86</v>
      </c>
      <c r="AV365" s="10" t="s">
        <v>86</v>
      </c>
      <c r="AW365" s="10" t="s">
        <v>32</v>
      </c>
      <c r="AX365" s="10" t="s">
        <v>82</v>
      </c>
      <c r="AY365" s="156" t="s">
        <v>166</v>
      </c>
    </row>
    <row r="366" spans="2:65" s="9" customFormat="1" ht="29.85" customHeight="1">
      <c r="B366" s="129"/>
      <c r="C366" s="130"/>
      <c r="D366" s="164" t="s">
        <v>265</v>
      </c>
      <c r="E366" s="164"/>
      <c r="F366" s="164"/>
      <c r="G366" s="164"/>
      <c r="H366" s="164"/>
      <c r="I366" s="164"/>
      <c r="J366" s="164"/>
      <c r="K366" s="164"/>
      <c r="L366" s="164"/>
      <c r="M366" s="164"/>
      <c r="N366" s="237">
        <f>BK366</f>
        <v>0</v>
      </c>
      <c r="O366" s="238"/>
      <c r="P366" s="238"/>
      <c r="Q366" s="238"/>
      <c r="R366" s="132"/>
      <c r="T366" s="133"/>
      <c r="U366" s="130"/>
      <c r="V366" s="130"/>
      <c r="W366" s="134">
        <f>SUM(W367:W409)</f>
        <v>216.62349999999995</v>
      </c>
      <c r="X366" s="130"/>
      <c r="Y366" s="134">
        <f>SUM(Y367:Y409)</f>
        <v>127.63612800000001</v>
      </c>
      <c r="Z366" s="130"/>
      <c r="AA366" s="135">
        <f>SUM(AA367:AA409)</f>
        <v>8.2000000000000003E-2</v>
      </c>
      <c r="AR366" s="136" t="s">
        <v>82</v>
      </c>
      <c r="AT366" s="137" t="s">
        <v>74</v>
      </c>
      <c r="AU366" s="137" t="s">
        <v>82</v>
      </c>
      <c r="AY366" s="136" t="s">
        <v>166</v>
      </c>
      <c r="BK366" s="138">
        <f>SUM(BK367:BK409)</f>
        <v>0</v>
      </c>
    </row>
    <row r="367" spans="2:65" s="1" customFormat="1" ht="16.5" customHeight="1">
      <c r="B367" s="139"/>
      <c r="C367" s="140" t="s">
        <v>595</v>
      </c>
      <c r="D367" s="140" t="s">
        <v>167</v>
      </c>
      <c r="E367" s="141" t="s">
        <v>604</v>
      </c>
      <c r="F367" s="231" t="s">
        <v>605</v>
      </c>
      <c r="G367" s="231"/>
      <c r="H367" s="231"/>
      <c r="I367" s="231"/>
      <c r="J367" s="142" t="s">
        <v>560</v>
      </c>
      <c r="K367" s="189">
        <v>5</v>
      </c>
      <c r="L367" s="232">
        <v>0</v>
      </c>
      <c r="M367" s="232"/>
      <c r="N367" s="232">
        <f>ROUND(L367*K367,2)</f>
        <v>0</v>
      </c>
      <c r="O367" s="232"/>
      <c r="P367" s="232"/>
      <c r="Q367" s="232"/>
      <c r="R367" s="144"/>
      <c r="T367" s="145" t="s">
        <v>5</v>
      </c>
      <c r="U367" s="43" t="s">
        <v>40</v>
      </c>
      <c r="V367" s="146">
        <v>0</v>
      </c>
      <c r="W367" s="146">
        <f>V367*K367</f>
        <v>0</v>
      </c>
      <c r="X367" s="146">
        <v>0</v>
      </c>
      <c r="Y367" s="146">
        <f>X367*K367</f>
        <v>0</v>
      </c>
      <c r="Z367" s="146">
        <v>0</v>
      </c>
      <c r="AA367" s="147">
        <f>Z367*K367</f>
        <v>0</v>
      </c>
      <c r="AR367" s="21" t="s">
        <v>92</v>
      </c>
      <c r="AT367" s="21" t="s">
        <v>167</v>
      </c>
      <c r="AU367" s="21" t="s">
        <v>86</v>
      </c>
      <c r="AY367" s="21" t="s">
        <v>166</v>
      </c>
      <c r="BE367" s="148">
        <f>IF(U367="základní",N367,0)</f>
        <v>0</v>
      </c>
      <c r="BF367" s="148">
        <f>IF(U367="snížená",N367,0)</f>
        <v>0</v>
      </c>
      <c r="BG367" s="148">
        <f>IF(U367="zákl. přenesená",N367,0)</f>
        <v>0</v>
      </c>
      <c r="BH367" s="148">
        <f>IF(U367="sníž. přenesená",N367,0)</f>
        <v>0</v>
      </c>
      <c r="BI367" s="148">
        <f>IF(U367="nulová",N367,0)</f>
        <v>0</v>
      </c>
      <c r="BJ367" s="21" t="s">
        <v>82</v>
      </c>
      <c r="BK367" s="148">
        <f>ROUND(L367*K367,2)</f>
        <v>0</v>
      </c>
      <c r="BL367" s="21" t="s">
        <v>92</v>
      </c>
      <c r="BM367" s="21" t="s">
        <v>606</v>
      </c>
    </row>
    <row r="368" spans="2:65" s="1" customFormat="1" ht="25.5" customHeight="1">
      <c r="B368" s="139"/>
      <c r="C368" s="140" t="s">
        <v>599</v>
      </c>
      <c r="D368" s="140" t="s">
        <v>167</v>
      </c>
      <c r="E368" s="141" t="s">
        <v>608</v>
      </c>
      <c r="F368" s="231" t="s">
        <v>609</v>
      </c>
      <c r="G368" s="231"/>
      <c r="H368" s="231"/>
      <c r="I368" s="231"/>
      <c r="J368" s="142" t="s">
        <v>560</v>
      </c>
      <c r="K368" s="143">
        <v>1</v>
      </c>
      <c r="L368" s="232">
        <v>0</v>
      </c>
      <c r="M368" s="232"/>
      <c r="N368" s="232">
        <f>ROUND(L368*K368,2)</f>
        <v>0</v>
      </c>
      <c r="O368" s="232"/>
      <c r="P368" s="232"/>
      <c r="Q368" s="232"/>
      <c r="R368" s="144"/>
      <c r="T368" s="145" t="s">
        <v>5</v>
      </c>
      <c r="U368" s="43" t="s">
        <v>40</v>
      </c>
      <c r="V368" s="146">
        <v>0.2</v>
      </c>
      <c r="W368" s="146">
        <f>V368*K368</f>
        <v>0.2</v>
      </c>
      <c r="X368" s="146">
        <v>6.9999999999999999E-4</v>
      </c>
      <c r="Y368" s="146">
        <f>X368*K368</f>
        <v>6.9999999999999999E-4</v>
      </c>
      <c r="Z368" s="146">
        <v>0</v>
      </c>
      <c r="AA368" s="147">
        <f>Z368*K368</f>
        <v>0</v>
      </c>
      <c r="AR368" s="21" t="s">
        <v>92</v>
      </c>
      <c r="AT368" s="21" t="s">
        <v>167</v>
      </c>
      <c r="AU368" s="21" t="s">
        <v>86</v>
      </c>
      <c r="AY368" s="21" t="s">
        <v>166</v>
      </c>
      <c r="BE368" s="148">
        <f>IF(U368="základní",N368,0)</f>
        <v>0</v>
      </c>
      <c r="BF368" s="148">
        <f>IF(U368="snížená",N368,0)</f>
        <v>0</v>
      </c>
      <c r="BG368" s="148">
        <f>IF(U368="zákl. přenesená",N368,0)</f>
        <v>0</v>
      </c>
      <c r="BH368" s="148">
        <f>IF(U368="sníž. přenesená",N368,0)</f>
        <v>0</v>
      </c>
      <c r="BI368" s="148">
        <f>IF(U368="nulová",N368,0)</f>
        <v>0</v>
      </c>
      <c r="BJ368" s="21" t="s">
        <v>82</v>
      </c>
      <c r="BK368" s="148">
        <f>ROUND(L368*K368,2)</f>
        <v>0</v>
      </c>
      <c r="BL368" s="21" t="s">
        <v>92</v>
      </c>
      <c r="BM368" s="21" t="s">
        <v>1312</v>
      </c>
    </row>
    <row r="369" spans="2:65" s="11" customFormat="1" ht="16.5" customHeight="1">
      <c r="B369" s="157"/>
      <c r="C369" s="158"/>
      <c r="D369" s="158"/>
      <c r="E369" s="159" t="s">
        <v>5</v>
      </c>
      <c r="F369" s="264" t="s">
        <v>275</v>
      </c>
      <c r="G369" s="265"/>
      <c r="H369" s="265"/>
      <c r="I369" s="265"/>
      <c r="J369" s="158"/>
      <c r="K369" s="159" t="s">
        <v>5</v>
      </c>
      <c r="L369" s="158"/>
      <c r="M369" s="158"/>
      <c r="N369" s="158"/>
      <c r="O369" s="158"/>
      <c r="P369" s="158"/>
      <c r="Q369" s="158"/>
      <c r="R369" s="160"/>
      <c r="T369" s="161"/>
      <c r="U369" s="158"/>
      <c r="V369" s="158"/>
      <c r="W369" s="158"/>
      <c r="X369" s="158"/>
      <c r="Y369" s="158"/>
      <c r="Z369" s="158"/>
      <c r="AA369" s="162"/>
      <c r="AT369" s="163" t="s">
        <v>173</v>
      </c>
      <c r="AU369" s="163" t="s">
        <v>86</v>
      </c>
      <c r="AV369" s="11" t="s">
        <v>82</v>
      </c>
      <c r="AW369" s="11" t="s">
        <v>32</v>
      </c>
      <c r="AX369" s="11" t="s">
        <v>75</v>
      </c>
      <c r="AY369" s="163" t="s">
        <v>166</v>
      </c>
    </row>
    <row r="370" spans="2:65" s="11" customFormat="1" ht="16.5" customHeight="1">
      <c r="B370" s="157"/>
      <c r="C370" s="158"/>
      <c r="D370" s="158"/>
      <c r="E370" s="159" t="s">
        <v>5</v>
      </c>
      <c r="F370" s="229" t="s">
        <v>276</v>
      </c>
      <c r="G370" s="230"/>
      <c r="H370" s="230"/>
      <c r="I370" s="230"/>
      <c r="J370" s="158"/>
      <c r="K370" s="159" t="s">
        <v>5</v>
      </c>
      <c r="L370" s="158"/>
      <c r="M370" s="158"/>
      <c r="N370" s="158"/>
      <c r="O370" s="158"/>
      <c r="P370" s="158"/>
      <c r="Q370" s="158"/>
      <c r="R370" s="160"/>
      <c r="T370" s="161"/>
      <c r="U370" s="158"/>
      <c r="V370" s="158"/>
      <c r="W370" s="158"/>
      <c r="X370" s="158"/>
      <c r="Y370" s="158"/>
      <c r="Z370" s="158"/>
      <c r="AA370" s="162"/>
      <c r="AT370" s="163" t="s">
        <v>173</v>
      </c>
      <c r="AU370" s="163" t="s">
        <v>86</v>
      </c>
      <c r="AV370" s="11" t="s">
        <v>82</v>
      </c>
      <c r="AW370" s="11" t="s">
        <v>32</v>
      </c>
      <c r="AX370" s="11" t="s">
        <v>75</v>
      </c>
      <c r="AY370" s="163" t="s">
        <v>166</v>
      </c>
    </row>
    <row r="371" spans="2:65" s="11" customFormat="1" ht="16.5" customHeight="1">
      <c r="B371" s="157"/>
      <c r="C371" s="158"/>
      <c r="D371" s="158"/>
      <c r="E371" s="159" t="s">
        <v>5</v>
      </c>
      <c r="F371" s="229" t="s">
        <v>277</v>
      </c>
      <c r="G371" s="230"/>
      <c r="H371" s="230"/>
      <c r="I371" s="230"/>
      <c r="J371" s="158"/>
      <c r="K371" s="159" t="s">
        <v>5</v>
      </c>
      <c r="L371" s="158"/>
      <c r="M371" s="158"/>
      <c r="N371" s="158"/>
      <c r="O371" s="158"/>
      <c r="P371" s="158"/>
      <c r="Q371" s="158"/>
      <c r="R371" s="160"/>
      <c r="T371" s="161"/>
      <c r="U371" s="158"/>
      <c r="V371" s="158"/>
      <c r="W371" s="158"/>
      <c r="X371" s="158"/>
      <c r="Y371" s="158"/>
      <c r="Z371" s="158"/>
      <c r="AA371" s="162"/>
      <c r="AT371" s="163" t="s">
        <v>173</v>
      </c>
      <c r="AU371" s="163" t="s">
        <v>86</v>
      </c>
      <c r="AV371" s="11" t="s">
        <v>82</v>
      </c>
      <c r="AW371" s="11" t="s">
        <v>32</v>
      </c>
      <c r="AX371" s="11" t="s">
        <v>75</v>
      </c>
      <c r="AY371" s="163" t="s">
        <v>166</v>
      </c>
    </row>
    <row r="372" spans="2:65" s="10" customFormat="1" ht="16.5" customHeight="1">
      <c r="B372" s="149"/>
      <c r="C372" s="150"/>
      <c r="D372" s="150"/>
      <c r="E372" s="151" t="s">
        <v>5</v>
      </c>
      <c r="F372" s="262" t="s">
        <v>82</v>
      </c>
      <c r="G372" s="263"/>
      <c r="H372" s="263"/>
      <c r="I372" s="263"/>
      <c r="J372" s="150"/>
      <c r="K372" s="152">
        <v>1</v>
      </c>
      <c r="L372" s="150"/>
      <c r="M372" s="150"/>
      <c r="N372" s="150"/>
      <c r="O372" s="150"/>
      <c r="P372" s="150"/>
      <c r="Q372" s="150"/>
      <c r="R372" s="153"/>
      <c r="T372" s="154"/>
      <c r="U372" s="150"/>
      <c r="V372" s="150"/>
      <c r="W372" s="150"/>
      <c r="X372" s="150"/>
      <c r="Y372" s="150"/>
      <c r="Z372" s="150"/>
      <c r="AA372" s="155"/>
      <c r="AT372" s="156" t="s">
        <v>173</v>
      </c>
      <c r="AU372" s="156" t="s">
        <v>86</v>
      </c>
      <c r="AV372" s="10" t="s">
        <v>86</v>
      </c>
      <c r="AW372" s="10" t="s">
        <v>32</v>
      </c>
      <c r="AX372" s="10" t="s">
        <v>82</v>
      </c>
      <c r="AY372" s="156" t="s">
        <v>166</v>
      </c>
    </row>
    <row r="373" spans="2:65" s="1" customFormat="1" ht="38.25" customHeight="1">
      <c r="B373" s="139"/>
      <c r="C373" s="140" t="s">
        <v>603</v>
      </c>
      <c r="D373" s="140" t="s">
        <v>167</v>
      </c>
      <c r="E373" s="141" t="s">
        <v>612</v>
      </c>
      <c r="F373" s="231" t="s">
        <v>613</v>
      </c>
      <c r="G373" s="231"/>
      <c r="H373" s="231"/>
      <c r="I373" s="231"/>
      <c r="J373" s="142" t="s">
        <v>560</v>
      </c>
      <c r="K373" s="143">
        <v>1</v>
      </c>
      <c r="L373" s="232">
        <v>0</v>
      </c>
      <c r="M373" s="232"/>
      <c r="N373" s="232">
        <f>ROUND(L373*K373,2)</f>
        <v>0</v>
      </c>
      <c r="O373" s="232"/>
      <c r="P373" s="232"/>
      <c r="Q373" s="232"/>
      <c r="R373" s="144"/>
      <c r="T373" s="145" t="s">
        <v>5</v>
      </c>
      <c r="U373" s="43" t="s">
        <v>40</v>
      </c>
      <c r="V373" s="146">
        <v>0.54900000000000004</v>
      </c>
      <c r="W373" s="146">
        <f>V373*K373</f>
        <v>0.54900000000000004</v>
      </c>
      <c r="X373" s="146">
        <v>0.11241</v>
      </c>
      <c r="Y373" s="146">
        <f>X373*K373</f>
        <v>0.11241</v>
      </c>
      <c r="Z373" s="146">
        <v>0</v>
      </c>
      <c r="AA373" s="147">
        <f>Z373*K373</f>
        <v>0</v>
      </c>
      <c r="AR373" s="21" t="s">
        <v>92</v>
      </c>
      <c r="AT373" s="21" t="s">
        <v>167</v>
      </c>
      <c r="AU373" s="21" t="s">
        <v>86</v>
      </c>
      <c r="AY373" s="21" t="s">
        <v>166</v>
      </c>
      <c r="BE373" s="148">
        <f>IF(U373="základní",N373,0)</f>
        <v>0</v>
      </c>
      <c r="BF373" s="148">
        <f>IF(U373="snížená",N373,0)</f>
        <v>0</v>
      </c>
      <c r="BG373" s="148">
        <f>IF(U373="zákl. přenesená",N373,0)</f>
        <v>0</v>
      </c>
      <c r="BH373" s="148">
        <f>IF(U373="sníž. přenesená",N373,0)</f>
        <v>0</v>
      </c>
      <c r="BI373" s="148">
        <f>IF(U373="nulová",N373,0)</f>
        <v>0</v>
      </c>
      <c r="BJ373" s="21" t="s">
        <v>82</v>
      </c>
      <c r="BK373" s="148">
        <f>ROUND(L373*K373,2)</f>
        <v>0</v>
      </c>
      <c r="BL373" s="21" t="s">
        <v>92</v>
      </c>
      <c r="BM373" s="21" t="s">
        <v>1313</v>
      </c>
    </row>
    <row r="374" spans="2:65" s="1" customFormat="1" ht="25.5" customHeight="1">
      <c r="B374" s="139"/>
      <c r="C374" s="140" t="s">
        <v>607</v>
      </c>
      <c r="D374" s="140" t="s">
        <v>167</v>
      </c>
      <c r="E374" s="141" t="s">
        <v>626</v>
      </c>
      <c r="F374" s="231" t="s">
        <v>627</v>
      </c>
      <c r="G374" s="231"/>
      <c r="H374" s="231"/>
      <c r="I374" s="231"/>
      <c r="J374" s="142" t="s">
        <v>309</v>
      </c>
      <c r="K374" s="143">
        <v>357.5</v>
      </c>
      <c r="L374" s="232">
        <v>0</v>
      </c>
      <c r="M374" s="232"/>
      <c r="N374" s="232">
        <f>ROUND(L374*K374,2)</f>
        <v>0</v>
      </c>
      <c r="O374" s="232"/>
      <c r="P374" s="232"/>
      <c r="Q374" s="232"/>
      <c r="R374" s="144"/>
      <c r="T374" s="145" t="s">
        <v>5</v>
      </c>
      <c r="U374" s="43" t="s">
        <v>40</v>
      </c>
      <c r="V374" s="146">
        <v>0.11899999999999999</v>
      </c>
      <c r="W374" s="146">
        <f>V374*K374</f>
        <v>42.542499999999997</v>
      </c>
      <c r="X374" s="146">
        <v>8.9779999999999999E-2</v>
      </c>
      <c r="Y374" s="146">
        <f>X374*K374</f>
        <v>32.096350000000001</v>
      </c>
      <c r="Z374" s="146">
        <v>0</v>
      </c>
      <c r="AA374" s="147">
        <f>Z374*K374</f>
        <v>0</v>
      </c>
      <c r="AR374" s="21" t="s">
        <v>92</v>
      </c>
      <c r="AT374" s="21" t="s">
        <v>167</v>
      </c>
      <c r="AU374" s="21" t="s">
        <v>86</v>
      </c>
      <c r="AY374" s="21" t="s">
        <v>166</v>
      </c>
      <c r="BE374" s="148">
        <f>IF(U374="základní",N374,0)</f>
        <v>0</v>
      </c>
      <c r="BF374" s="148">
        <f>IF(U374="snížená",N374,0)</f>
        <v>0</v>
      </c>
      <c r="BG374" s="148">
        <f>IF(U374="zákl. přenesená",N374,0)</f>
        <v>0</v>
      </c>
      <c r="BH374" s="148">
        <f>IF(U374="sníž. přenesená",N374,0)</f>
        <v>0</v>
      </c>
      <c r="BI374" s="148">
        <f>IF(U374="nulová",N374,0)</f>
        <v>0</v>
      </c>
      <c r="BJ374" s="21" t="s">
        <v>82</v>
      </c>
      <c r="BK374" s="148">
        <f>ROUND(L374*K374,2)</f>
        <v>0</v>
      </c>
      <c r="BL374" s="21" t="s">
        <v>92</v>
      </c>
      <c r="BM374" s="21" t="s">
        <v>628</v>
      </c>
    </row>
    <row r="375" spans="2:65" s="11" customFormat="1" ht="16.5" customHeight="1">
      <c r="B375" s="157"/>
      <c r="C375" s="158"/>
      <c r="D375" s="158"/>
      <c r="E375" s="159" t="s">
        <v>5</v>
      </c>
      <c r="F375" s="264" t="s">
        <v>275</v>
      </c>
      <c r="G375" s="265"/>
      <c r="H375" s="265"/>
      <c r="I375" s="265"/>
      <c r="J375" s="158"/>
      <c r="K375" s="159" t="s">
        <v>5</v>
      </c>
      <c r="L375" s="158"/>
      <c r="M375" s="158"/>
      <c r="N375" s="158"/>
      <c r="O375" s="158"/>
      <c r="P375" s="158"/>
      <c r="Q375" s="158"/>
      <c r="R375" s="160"/>
      <c r="T375" s="161"/>
      <c r="U375" s="158"/>
      <c r="V375" s="158"/>
      <c r="W375" s="158"/>
      <c r="X375" s="158"/>
      <c r="Y375" s="158"/>
      <c r="Z375" s="158"/>
      <c r="AA375" s="162"/>
      <c r="AT375" s="163" t="s">
        <v>173</v>
      </c>
      <c r="AU375" s="163" t="s">
        <v>86</v>
      </c>
      <c r="AV375" s="11" t="s">
        <v>82</v>
      </c>
      <c r="AW375" s="11" t="s">
        <v>32</v>
      </c>
      <c r="AX375" s="11" t="s">
        <v>75</v>
      </c>
      <c r="AY375" s="163" t="s">
        <v>166</v>
      </c>
    </row>
    <row r="376" spans="2:65" s="11" customFormat="1" ht="16.5" customHeight="1">
      <c r="B376" s="157"/>
      <c r="C376" s="158"/>
      <c r="D376" s="158"/>
      <c r="E376" s="159" t="s">
        <v>5</v>
      </c>
      <c r="F376" s="229" t="s">
        <v>276</v>
      </c>
      <c r="G376" s="230"/>
      <c r="H376" s="230"/>
      <c r="I376" s="230"/>
      <c r="J376" s="158"/>
      <c r="K376" s="159" t="s">
        <v>5</v>
      </c>
      <c r="L376" s="158"/>
      <c r="M376" s="158"/>
      <c r="N376" s="158"/>
      <c r="O376" s="158"/>
      <c r="P376" s="158"/>
      <c r="Q376" s="158"/>
      <c r="R376" s="160"/>
      <c r="T376" s="161"/>
      <c r="U376" s="158"/>
      <c r="V376" s="158"/>
      <c r="W376" s="158"/>
      <c r="X376" s="158"/>
      <c r="Y376" s="158"/>
      <c r="Z376" s="158"/>
      <c r="AA376" s="162"/>
      <c r="AT376" s="163" t="s">
        <v>173</v>
      </c>
      <c r="AU376" s="163" t="s">
        <v>86</v>
      </c>
      <c r="AV376" s="11" t="s">
        <v>82</v>
      </c>
      <c r="AW376" s="11" t="s">
        <v>32</v>
      </c>
      <c r="AX376" s="11" t="s">
        <v>75</v>
      </c>
      <c r="AY376" s="163" t="s">
        <v>166</v>
      </c>
    </row>
    <row r="377" spans="2:65" s="11" customFormat="1" ht="16.5" customHeight="1">
      <c r="B377" s="157"/>
      <c r="C377" s="158"/>
      <c r="D377" s="158"/>
      <c r="E377" s="159" t="s">
        <v>5</v>
      </c>
      <c r="F377" s="229" t="s">
        <v>277</v>
      </c>
      <c r="G377" s="230"/>
      <c r="H377" s="230"/>
      <c r="I377" s="230"/>
      <c r="J377" s="158"/>
      <c r="K377" s="159" t="s">
        <v>5</v>
      </c>
      <c r="L377" s="158"/>
      <c r="M377" s="158"/>
      <c r="N377" s="158"/>
      <c r="O377" s="158"/>
      <c r="P377" s="158"/>
      <c r="Q377" s="158"/>
      <c r="R377" s="160"/>
      <c r="T377" s="161"/>
      <c r="U377" s="158"/>
      <c r="V377" s="158"/>
      <c r="W377" s="158"/>
      <c r="X377" s="158"/>
      <c r="Y377" s="158"/>
      <c r="Z377" s="158"/>
      <c r="AA377" s="162"/>
      <c r="AT377" s="163" t="s">
        <v>173</v>
      </c>
      <c r="AU377" s="163" t="s">
        <v>86</v>
      </c>
      <c r="AV377" s="11" t="s">
        <v>82</v>
      </c>
      <c r="AW377" s="11" t="s">
        <v>32</v>
      </c>
      <c r="AX377" s="11" t="s">
        <v>75</v>
      </c>
      <c r="AY377" s="163" t="s">
        <v>166</v>
      </c>
    </row>
    <row r="378" spans="2:65" s="10" customFormat="1" ht="16.5" customHeight="1">
      <c r="B378" s="149"/>
      <c r="C378" s="150"/>
      <c r="D378" s="150"/>
      <c r="E378" s="151" t="s">
        <v>5</v>
      </c>
      <c r="F378" s="262" t="s">
        <v>1314</v>
      </c>
      <c r="G378" s="263"/>
      <c r="H378" s="263"/>
      <c r="I378" s="263"/>
      <c r="J378" s="150"/>
      <c r="K378" s="152">
        <v>357.5</v>
      </c>
      <c r="L378" s="150"/>
      <c r="M378" s="150"/>
      <c r="N378" s="150"/>
      <c r="O378" s="150"/>
      <c r="P378" s="150"/>
      <c r="Q378" s="150"/>
      <c r="R378" s="153"/>
      <c r="T378" s="154"/>
      <c r="U378" s="150"/>
      <c r="V378" s="150"/>
      <c r="W378" s="150"/>
      <c r="X378" s="150"/>
      <c r="Y378" s="150"/>
      <c r="Z378" s="150"/>
      <c r="AA378" s="155"/>
      <c r="AT378" s="156" t="s">
        <v>173</v>
      </c>
      <c r="AU378" s="156" t="s">
        <v>86</v>
      </c>
      <c r="AV378" s="10" t="s">
        <v>86</v>
      </c>
      <c r="AW378" s="10" t="s">
        <v>32</v>
      </c>
      <c r="AX378" s="10" t="s">
        <v>82</v>
      </c>
      <c r="AY378" s="156" t="s">
        <v>166</v>
      </c>
    </row>
    <row r="379" spans="2:65" s="1" customFormat="1" ht="25.5" customHeight="1">
      <c r="B379" s="139"/>
      <c r="C379" s="176" t="s">
        <v>611</v>
      </c>
      <c r="D379" s="176" t="s">
        <v>388</v>
      </c>
      <c r="E379" s="177" t="s">
        <v>631</v>
      </c>
      <c r="F379" s="266" t="s">
        <v>632</v>
      </c>
      <c r="G379" s="266"/>
      <c r="H379" s="266"/>
      <c r="I379" s="266"/>
      <c r="J379" s="178" t="s">
        <v>374</v>
      </c>
      <c r="K379" s="179">
        <v>8.58</v>
      </c>
      <c r="L379" s="267">
        <v>0</v>
      </c>
      <c r="M379" s="267"/>
      <c r="N379" s="267">
        <f>ROUND(L379*K379,2)</f>
        <v>0</v>
      </c>
      <c r="O379" s="232"/>
      <c r="P379" s="232"/>
      <c r="Q379" s="232"/>
      <c r="R379" s="144"/>
      <c r="T379" s="145" t="s">
        <v>5</v>
      </c>
      <c r="U379" s="43" t="s">
        <v>40</v>
      </c>
      <c r="V379" s="146">
        <v>0</v>
      </c>
      <c r="W379" s="146">
        <f>V379*K379</f>
        <v>0</v>
      </c>
      <c r="X379" s="146">
        <v>1</v>
      </c>
      <c r="Y379" s="146">
        <f>X379*K379</f>
        <v>8.58</v>
      </c>
      <c r="Z379" s="146">
        <v>0</v>
      </c>
      <c r="AA379" s="147">
        <f>Z379*K379</f>
        <v>0</v>
      </c>
      <c r="AR379" s="21" t="s">
        <v>104</v>
      </c>
      <c r="AT379" s="21" t="s">
        <v>388</v>
      </c>
      <c r="AU379" s="21" t="s">
        <v>86</v>
      </c>
      <c r="AY379" s="21" t="s">
        <v>166</v>
      </c>
      <c r="BE379" s="148">
        <f>IF(U379="základní",N379,0)</f>
        <v>0</v>
      </c>
      <c r="BF379" s="148">
        <f>IF(U379="snížená",N379,0)</f>
        <v>0</v>
      </c>
      <c r="BG379" s="148">
        <f>IF(U379="zákl. přenesená",N379,0)</f>
        <v>0</v>
      </c>
      <c r="BH379" s="148">
        <f>IF(U379="sníž. přenesená",N379,0)</f>
        <v>0</v>
      </c>
      <c r="BI379" s="148">
        <f>IF(U379="nulová",N379,0)</f>
        <v>0</v>
      </c>
      <c r="BJ379" s="21" t="s">
        <v>82</v>
      </c>
      <c r="BK379" s="148">
        <f>ROUND(L379*K379,2)</f>
        <v>0</v>
      </c>
      <c r="BL379" s="21" t="s">
        <v>92</v>
      </c>
      <c r="BM379" s="21" t="s">
        <v>633</v>
      </c>
    </row>
    <row r="380" spans="2:65" s="10" customFormat="1" ht="16.5" customHeight="1">
      <c r="B380" s="149"/>
      <c r="C380" s="150"/>
      <c r="D380" s="150"/>
      <c r="E380" s="151" t="s">
        <v>5</v>
      </c>
      <c r="F380" s="240" t="s">
        <v>1315</v>
      </c>
      <c r="G380" s="241"/>
      <c r="H380" s="241"/>
      <c r="I380" s="241"/>
      <c r="J380" s="150"/>
      <c r="K380" s="152">
        <v>8.58</v>
      </c>
      <c r="L380" s="150"/>
      <c r="M380" s="150"/>
      <c r="N380" s="150"/>
      <c r="O380" s="150"/>
      <c r="P380" s="150"/>
      <c r="Q380" s="150"/>
      <c r="R380" s="153"/>
      <c r="T380" s="154"/>
      <c r="U380" s="150"/>
      <c r="V380" s="150"/>
      <c r="W380" s="150"/>
      <c r="X380" s="150"/>
      <c r="Y380" s="150"/>
      <c r="Z380" s="150"/>
      <c r="AA380" s="155"/>
      <c r="AT380" s="156" t="s">
        <v>173</v>
      </c>
      <c r="AU380" s="156" t="s">
        <v>86</v>
      </c>
      <c r="AV380" s="10" t="s">
        <v>86</v>
      </c>
      <c r="AW380" s="10" t="s">
        <v>32</v>
      </c>
      <c r="AX380" s="10" t="s">
        <v>82</v>
      </c>
      <c r="AY380" s="156" t="s">
        <v>166</v>
      </c>
    </row>
    <row r="381" spans="2:65" s="1" customFormat="1" ht="38.25" customHeight="1">
      <c r="B381" s="139"/>
      <c r="C381" s="140" t="s">
        <v>615</v>
      </c>
      <c r="D381" s="140" t="s">
        <v>167</v>
      </c>
      <c r="E381" s="141" t="s">
        <v>636</v>
      </c>
      <c r="F381" s="231" t="s">
        <v>637</v>
      </c>
      <c r="G381" s="231"/>
      <c r="H381" s="231"/>
      <c r="I381" s="231"/>
      <c r="J381" s="142" t="s">
        <v>309</v>
      </c>
      <c r="K381" s="143">
        <v>357.5</v>
      </c>
      <c r="L381" s="232">
        <v>0</v>
      </c>
      <c r="M381" s="232"/>
      <c r="N381" s="232">
        <f>ROUND(L381*K381,2)</f>
        <v>0</v>
      </c>
      <c r="O381" s="232"/>
      <c r="P381" s="232"/>
      <c r="Q381" s="232"/>
      <c r="R381" s="144"/>
      <c r="T381" s="145" t="s">
        <v>5</v>
      </c>
      <c r="U381" s="43" t="s">
        <v>40</v>
      </c>
      <c r="V381" s="146">
        <v>0.26800000000000002</v>
      </c>
      <c r="W381" s="146">
        <f>V381*K381</f>
        <v>95.81</v>
      </c>
      <c r="X381" s="146">
        <v>0.15540000000000001</v>
      </c>
      <c r="Y381" s="146">
        <f>X381*K381</f>
        <v>55.555500000000002</v>
      </c>
      <c r="Z381" s="146">
        <v>0</v>
      </c>
      <c r="AA381" s="147">
        <f>Z381*K381</f>
        <v>0</v>
      </c>
      <c r="AR381" s="21" t="s">
        <v>92</v>
      </c>
      <c r="AT381" s="21" t="s">
        <v>167</v>
      </c>
      <c r="AU381" s="21" t="s">
        <v>86</v>
      </c>
      <c r="AY381" s="21" t="s">
        <v>166</v>
      </c>
      <c r="BE381" s="148">
        <f>IF(U381="základní",N381,0)</f>
        <v>0</v>
      </c>
      <c r="BF381" s="148">
        <f>IF(U381="snížená",N381,0)</f>
        <v>0</v>
      </c>
      <c r="BG381" s="148">
        <f>IF(U381="zákl. přenesená",N381,0)</f>
        <v>0</v>
      </c>
      <c r="BH381" s="148">
        <f>IF(U381="sníž. přenesená",N381,0)</f>
        <v>0</v>
      </c>
      <c r="BI381" s="148">
        <f>IF(U381="nulová",N381,0)</f>
        <v>0</v>
      </c>
      <c r="BJ381" s="21" t="s">
        <v>82</v>
      </c>
      <c r="BK381" s="148">
        <f>ROUND(L381*K381,2)</f>
        <v>0</v>
      </c>
      <c r="BL381" s="21" t="s">
        <v>92</v>
      </c>
      <c r="BM381" s="21" t="s">
        <v>638</v>
      </c>
    </row>
    <row r="382" spans="2:65" s="1" customFormat="1" ht="16.5" customHeight="1">
      <c r="B382" s="139"/>
      <c r="C382" s="176" t="s">
        <v>621</v>
      </c>
      <c r="D382" s="176" t="s">
        <v>388</v>
      </c>
      <c r="E382" s="177" t="s">
        <v>640</v>
      </c>
      <c r="F382" s="266" t="s">
        <v>641</v>
      </c>
      <c r="G382" s="266"/>
      <c r="H382" s="266"/>
      <c r="I382" s="266"/>
      <c r="J382" s="178" t="s">
        <v>560</v>
      </c>
      <c r="K382" s="179">
        <v>357.5</v>
      </c>
      <c r="L382" s="267">
        <v>0</v>
      </c>
      <c r="M382" s="267"/>
      <c r="N382" s="267">
        <f>ROUND(L382*K382,2)</f>
        <v>0</v>
      </c>
      <c r="O382" s="232"/>
      <c r="P382" s="232"/>
      <c r="Q382" s="232"/>
      <c r="R382" s="144"/>
      <c r="T382" s="145" t="s">
        <v>5</v>
      </c>
      <c r="U382" s="43" t="s">
        <v>40</v>
      </c>
      <c r="V382" s="146">
        <v>0</v>
      </c>
      <c r="W382" s="146">
        <f>V382*K382</f>
        <v>0</v>
      </c>
      <c r="X382" s="146">
        <v>8.2100000000000006E-2</v>
      </c>
      <c r="Y382" s="146">
        <f>X382*K382</f>
        <v>29.350750000000001</v>
      </c>
      <c r="Z382" s="146">
        <v>0</v>
      </c>
      <c r="AA382" s="147">
        <f>Z382*K382</f>
        <v>0</v>
      </c>
      <c r="AR382" s="21" t="s">
        <v>104</v>
      </c>
      <c r="AT382" s="21" t="s">
        <v>388</v>
      </c>
      <c r="AU382" s="21" t="s">
        <v>86</v>
      </c>
      <c r="AY382" s="21" t="s">
        <v>166</v>
      </c>
      <c r="BE382" s="148">
        <f>IF(U382="základní",N382,0)</f>
        <v>0</v>
      </c>
      <c r="BF382" s="148">
        <f>IF(U382="snížená",N382,0)</f>
        <v>0</v>
      </c>
      <c r="BG382" s="148">
        <f>IF(U382="zákl. přenesená",N382,0)</f>
        <v>0</v>
      </c>
      <c r="BH382" s="148">
        <f>IF(U382="sníž. přenesená",N382,0)</f>
        <v>0</v>
      </c>
      <c r="BI382" s="148">
        <f>IF(U382="nulová",N382,0)</f>
        <v>0</v>
      </c>
      <c r="BJ382" s="21" t="s">
        <v>82</v>
      </c>
      <c r="BK382" s="148">
        <f>ROUND(L382*K382,2)</f>
        <v>0</v>
      </c>
      <c r="BL382" s="21" t="s">
        <v>92</v>
      </c>
      <c r="BM382" s="21" t="s">
        <v>642</v>
      </c>
    </row>
    <row r="383" spans="2:65" s="11" customFormat="1" ht="16.5" customHeight="1">
      <c r="B383" s="157"/>
      <c r="C383" s="158"/>
      <c r="D383" s="158"/>
      <c r="E383" s="159" t="s">
        <v>5</v>
      </c>
      <c r="F383" s="264" t="s">
        <v>275</v>
      </c>
      <c r="G383" s="265"/>
      <c r="H383" s="265"/>
      <c r="I383" s="265"/>
      <c r="J383" s="158"/>
      <c r="K383" s="159" t="s">
        <v>5</v>
      </c>
      <c r="L383" s="158"/>
      <c r="M383" s="158"/>
      <c r="N383" s="158"/>
      <c r="O383" s="158"/>
      <c r="P383" s="158"/>
      <c r="Q383" s="158"/>
      <c r="R383" s="160"/>
      <c r="T383" s="161"/>
      <c r="U383" s="158"/>
      <c r="V383" s="158"/>
      <c r="W383" s="158"/>
      <c r="X383" s="158"/>
      <c r="Y383" s="158"/>
      <c r="Z383" s="158"/>
      <c r="AA383" s="162"/>
      <c r="AT383" s="163" t="s">
        <v>173</v>
      </c>
      <c r="AU383" s="163" t="s">
        <v>86</v>
      </c>
      <c r="AV383" s="11" t="s">
        <v>82</v>
      </c>
      <c r="AW383" s="11" t="s">
        <v>32</v>
      </c>
      <c r="AX383" s="11" t="s">
        <v>75</v>
      </c>
      <c r="AY383" s="163" t="s">
        <v>166</v>
      </c>
    </row>
    <row r="384" spans="2:65" s="11" customFormat="1" ht="16.5" customHeight="1">
      <c r="B384" s="157"/>
      <c r="C384" s="158"/>
      <c r="D384" s="158"/>
      <c r="E384" s="159" t="s">
        <v>5</v>
      </c>
      <c r="F384" s="229" t="s">
        <v>276</v>
      </c>
      <c r="G384" s="230"/>
      <c r="H384" s="230"/>
      <c r="I384" s="230"/>
      <c r="J384" s="158"/>
      <c r="K384" s="159" t="s">
        <v>5</v>
      </c>
      <c r="L384" s="158"/>
      <c r="M384" s="158"/>
      <c r="N384" s="158"/>
      <c r="O384" s="158"/>
      <c r="P384" s="158"/>
      <c r="Q384" s="158"/>
      <c r="R384" s="160"/>
      <c r="T384" s="161"/>
      <c r="U384" s="158"/>
      <c r="V384" s="158"/>
      <c r="W384" s="158"/>
      <c r="X384" s="158"/>
      <c r="Y384" s="158"/>
      <c r="Z384" s="158"/>
      <c r="AA384" s="162"/>
      <c r="AT384" s="163" t="s">
        <v>173</v>
      </c>
      <c r="AU384" s="163" t="s">
        <v>86</v>
      </c>
      <c r="AV384" s="11" t="s">
        <v>82</v>
      </c>
      <c r="AW384" s="11" t="s">
        <v>32</v>
      </c>
      <c r="AX384" s="11" t="s">
        <v>75</v>
      </c>
      <c r="AY384" s="163" t="s">
        <v>166</v>
      </c>
    </row>
    <row r="385" spans="2:65" s="11" customFormat="1" ht="16.5" customHeight="1">
      <c r="B385" s="157"/>
      <c r="C385" s="158"/>
      <c r="D385" s="158"/>
      <c r="E385" s="159" t="s">
        <v>5</v>
      </c>
      <c r="F385" s="229" t="s">
        <v>277</v>
      </c>
      <c r="G385" s="230"/>
      <c r="H385" s="230"/>
      <c r="I385" s="230"/>
      <c r="J385" s="158"/>
      <c r="K385" s="159" t="s">
        <v>5</v>
      </c>
      <c r="L385" s="158"/>
      <c r="M385" s="158"/>
      <c r="N385" s="158"/>
      <c r="O385" s="158"/>
      <c r="P385" s="158"/>
      <c r="Q385" s="158"/>
      <c r="R385" s="160"/>
      <c r="T385" s="161"/>
      <c r="U385" s="158"/>
      <c r="V385" s="158"/>
      <c r="W385" s="158"/>
      <c r="X385" s="158"/>
      <c r="Y385" s="158"/>
      <c r="Z385" s="158"/>
      <c r="AA385" s="162"/>
      <c r="AT385" s="163" t="s">
        <v>173</v>
      </c>
      <c r="AU385" s="163" t="s">
        <v>86</v>
      </c>
      <c r="AV385" s="11" t="s">
        <v>82</v>
      </c>
      <c r="AW385" s="11" t="s">
        <v>32</v>
      </c>
      <c r="AX385" s="11" t="s">
        <v>75</v>
      </c>
      <c r="AY385" s="163" t="s">
        <v>166</v>
      </c>
    </row>
    <row r="386" spans="2:65" s="10" customFormat="1" ht="16.5" customHeight="1">
      <c r="B386" s="149"/>
      <c r="C386" s="150"/>
      <c r="D386" s="150"/>
      <c r="E386" s="151" t="s">
        <v>5</v>
      </c>
      <c r="F386" s="262" t="s">
        <v>1316</v>
      </c>
      <c r="G386" s="263"/>
      <c r="H386" s="263"/>
      <c r="I386" s="263"/>
      <c r="J386" s="150"/>
      <c r="K386" s="152">
        <v>357.5</v>
      </c>
      <c r="L386" s="150"/>
      <c r="M386" s="150"/>
      <c r="N386" s="150"/>
      <c r="O386" s="150"/>
      <c r="P386" s="150"/>
      <c r="Q386" s="150"/>
      <c r="R386" s="153"/>
      <c r="T386" s="154"/>
      <c r="U386" s="150"/>
      <c r="V386" s="150"/>
      <c r="W386" s="150"/>
      <c r="X386" s="150"/>
      <c r="Y386" s="150"/>
      <c r="Z386" s="150"/>
      <c r="AA386" s="155"/>
      <c r="AT386" s="156" t="s">
        <v>173</v>
      </c>
      <c r="AU386" s="156" t="s">
        <v>86</v>
      </c>
      <c r="AV386" s="10" t="s">
        <v>86</v>
      </c>
      <c r="AW386" s="10" t="s">
        <v>32</v>
      </c>
      <c r="AX386" s="10" t="s">
        <v>82</v>
      </c>
      <c r="AY386" s="156" t="s">
        <v>166</v>
      </c>
    </row>
    <row r="387" spans="2:65" s="1" customFormat="1" ht="38.25" customHeight="1">
      <c r="B387" s="139"/>
      <c r="C387" s="140" t="s">
        <v>625</v>
      </c>
      <c r="D387" s="140" t="s">
        <v>167</v>
      </c>
      <c r="E387" s="141" t="s">
        <v>645</v>
      </c>
      <c r="F387" s="231" t="s">
        <v>646</v>
      </c>
      <c r="G387" s="231"/>
      <c r="H387" s="231"/>
      <c r="I387" s="231"/>
      <c r="J387" s="142" t="s">
        <v>309</v>
      </c>
      <c r="K387" s="143">
        <v>9</v>
      </c>
      <c r="L387" s="232">
        <v>0</v>
      </c>
      <c r="M387" s="232"/>
      <c r="N387" s="232">
        <f>ROUND(L387*K387,2)</f>
        <v>0</v>
      </c>
      <c r="O387" s="232"/>
      <c r="P387" s="232"/>
      <c r="Q387" s="232"/>
      <c r="R387" s="144"/>
      <c r="T387" s="145" t="s">
        <v>5</v>
      </c>
      <c r="U387" s="43" t="s">
        <v>40</v>
      </c>
      <c r="V387" s="146">
        <v>0.216</v>
      </c>
      <c r="W387" s="146">
        <f>V387*K387</f>
        <v>1.944</v>
      </c>
      <c r="X387" s="146">
        <v>0.1295</v>
      </c>
      <c r="Y387" s="146">
        <f>X387*K387</f>
        <v>1.1655</v>
      </c>
      <c r="Z387" s="146">
        <v>0</v>
      </c>
      <c r="AA387" s="147">
        <f>Z387*K387</f>
        <v>0</v>
      </c>
      <c r="AR387" s="21" t="s">
        <v>92</v>
      </c>
      <c r="AT387" s="21" t="s">
        <v>167</v>
      </c>
      <c r="AU387" s="21" t="s">
        <v>86</v>
      </c>
      <c r="AY387" s="21" t="s">
        <v>166</v>
      </c>
      <c r="BE387" s="148">
        <f>IF(U387="základní",N387,0)</f>
        <v>0</v>
      </c>
      <c r="BF387" s="148">
        <f>IF(U387="snížená",N387,0)</f>
        <v>0</v>
      </c>
      <c r="BG387" s="148">
        <f>IF(U387="zákl. přenesená",N387,0)</f>
        <v>0</v>
      </c>
      <c r="BH387" s="148">
        <f>IF(U387="sníž. přenesená",N387,0)</f>
        <v>0</v>
      </c>
      <c r="BI387" s="148">
        <f>IF(U387="nulová",N387,0)</f>
        <v>0</v>
      </c>
      <c r="BJ387" s="21" t="s">
        <v>82</v>
      </c>
      <c r="BK387" s="148">
        <f>ROUND(L387*K387,2)</f>
        <v>0</v>
      </c>
      <c r="BL387" s="21" t="s">
        <v>92</v>
      </c>
      <c r="BM387" s="21" t="s">
        <v>647</v>
      </c>
    </row>
    <row r="388" spans="2:65" s="11" customFormat="1" ht="16.5" customHeight="1">
      <c r="B388" s="157"/>
      <c r="C388" s="158"/>
      <c r="D388" s="158"/>
      <c r="E388" s="159" t="s">
        <v>5</v>
      </c>
      <c r="F388" s="264" t="s">
        <v>275</v>
      </c>
      <c r="G388" s="265"/>
      <c r="H388" s="265"/>
      <c r="I388" s="265"/>
      <c r="J388" s="158"/>
      <c r="K388" s="159" t="s">
        <v>5</v>
      </c>
      <c r="L388" s="158"/>
      <c r="M388" s="158"/>
      <c r="N388" s="158"/>
      <c r="O388" s="158"/>
      <c r="P388" s="158"/>
      <c r="Q388" s="158"/>
      <c r="R388" s="160"/>
      <c r="T388" s="161"/>
      <c r="U388" s="158"/>
      <c r="V388" s="158"/>
      <c r="W388" s="158"/>
      <c r="X388" s="158"/>
      <c r="Y388" s="158"/>
      <c r="Z388" s="158"/>
      <c r="AA388" s="162"/>
      <c r="AT388" s="163" t="s">
        <v>173</v>
      </c>
      <c r="AU388" s="163" t="s">
        <v>86</v>
      </c>
      <c r="AV388" s="11" t="s">
        <v>82</v>
      </c>
      <c r="AW388" s="11" t="s">
        <v>32</v>
      </c>
      <c r="AX388" s="11" t="s">
        <v>75</v>
      </c>
      <c r="AY388" s="163" t="s">
        <v>166</v>
      </c>
    </row>
    <row r="389" spans="2:65" s="11" customFormat="1" ht="16.5" customHeight="1">
      <c r="B389" s="157"/>
      <c r="C389" s="158"/>
      <c r="D389" s="158"/>
      <c r="E389" s="159" t="s">
        <v>5</v>
      </c>
      <c r="F389" s="229" t="s">
        <v>276</v>
      </c>
      <c r="G389" s="230"/>
      <c r="H389" s="230"/>
      <c r="I389" s="230"/>
      <c r="J389" s="158"/>
      <c r="K389" s="159" t="s">
        <v>5</v>
      </c>
      <c r="L389" s="158"/>
      <c r="M389" s="158"/>
      <c r="N389" s="158"/>
      <c r="O389" s="158"/>
      <c r="P389" s="158"/>
      <c r="Q389" s="158"/>
      <c r="R389" s="160"/>
      <c r="T389" s="161"/>
      <c r="U389" s="158"/>
      <c r="V389" s="158"/>
      <c r="W389" s="158"/>
      <c r="X389" s="158"/>
      <c r="Y389" s="158"/>
      <c r="Z389" s="158"/>
      <c r="AA389" s="162"/>
      <c r="AT389" s="163" t="s">
        <v>173</v>
      </c>
      <c r="AU389" s="163" t="s">
        <v>86</v>
      </c>
      <c r="AV389" s="11" t="s">
        <v>82</v>
      </c>
      <c r="AW389" s="11" t="s">
        <v>32</v>
      </c>
      <c r="AX389" s="11" t="s">
        <v>75</v>
      </c>
      <c r="AY389" s="163" t="s">
        <v>166</v>
      </c>
    </row>
    <row r="390" spans="2:65" s="11" customFormat="1" ht="16.5" customHeight="1">
      <c r="B390" s="157"/>
      <c r="C390" s="158"/>
      <c r="D390" s="158"/>
      <c r="E390" s="159" t="s">
        <v>5</v>
      </c>
      <c r="F390" s="229" t="s">
        <v>277</v>
      </c>
      <c r="G390" s="230"/>
      <c r="H390" s="230"/>
      <c r="I390" s="230"/>
      <c r="J390" s="158"/>
      <c r="K390" s="159" t="s">
        <v>5</v>
      </c>
      <c r="L390" s="158"/>
      <c r="M390" s="158"/>
      <c r="N390" s="158"/>
      <c r="O390" s="158"/>
      <c r="P390" s="158"/>
      <c r="Q390" s="158"/>
      <c r="R390" s="160"/>
      <c r="T390" s="161"/>
      <c r="U390" s="158"/>
      <c r="V390" s="158"/>
      <c r="W390" s="158"/>
      <c r="X390" s="158"/>
      <c r="Y390" s="158"/>
      <c r="Z390" s="158"/>
      <c r="AA390" s="162"/>
      <c r="AT390" s="163" t="s">
        <v>173</v>
      </c>
      <c r="AU390" s="163" t="s">
        <v>86</v>
      </c>
      <c r="AV390" s="11" t="s">
        <v>82</v>
      </c>
      <c r="AW390" s="11" t="s">
        <v>32</v>
      </c>
      <c r="AX390" s="11" t="s">
        <v>75</v>
      </c>
      <c r="AY390" s="163" t="s">
        <v>166</v>
      </c>
    </row>
    <row r="391" spans="2:65" s="10" customFormat="1" ht="16.5" customHeight="1">
      <c r="B391" s="149"/>
      <c r="C391" s="150"/>
      <c r="D391" s="150"/>
      <c r="E391" s="151" t="s">
        <v>5</v>
      </c>
      <c r="F391" s="262" t="s">
        <v>1317</v>
      </c>
      <c r="G391" s="263"/>
      <c r="H391" s="263"/>
      <c r="I391" s="263"/>
      <c r="J391" s="150"/>
      <c r="K391" s="152">
        <v>9</v>
      </c>
      <c r="L391" s="150"/>
      <c r="M391" s="150"/>
      <c r="N391" s="150"/>
      <c r="O391" s="150"/>
      <c r="P391" s="150"/>
      <c r="Q391" s="150"/>
      <c r="R391" s="153"/>
      <c r="T391" s="154"/>
      <c r="U391" s="150"/>
      <c r="V391" s="150"/>
      <c r="W391" s="150"/>
      <c r="X391" s="150"/>
      <c r="Y391" s="150"/>
      <c r="Z391" s="150"/>
      <c r="AA391" s="155"/>
      <c r="AT391" s="156" t="s">
        <v>173</v>
      </c>
      <c r="AU391" s="156" t="s">
        <v>86</v>
      </c>
      <c r="AV391" s="10" t="s">
        <v>86</v>
      </c>
      <c r="AW391" s="10" t="s">
        <v>32</v>
      </c>
      <c r="AX391" s="10" t="s">
        <v>82</v>
      </c>
      <c r="AY391" s="156" t="s">
        <v>166</v>
      </c>
    </row>
    <row r="392" spans="2:65" s="1" customFormat="1" ht="16.5" customHeight="1">
      <c r="B392" s="139"/>
      <c r="C392" s="176" t="s">
        <v>630</v>
      </c>
      <c r="D392" s="176" t="s">
        <v>388</v>
      </c>
      <c r="E392" s="177" t="s">
        <v>650</v>
      </c>
      <c r="F392" s="266" t="s">
        <v>651</v>
      </c>
      <c r="G392" s="266"/>
      <c r="H392" s="266"/>
      <c r="I392" s="266"/>
      <c r="J392" s="178" t="s">
        <v>560</v>
      </c>
      <c r="K392" s="179">
        <v>18</v>
      </c>
      <c r="L392" s="267">
        <v>0</v>
      </c>
      <c r="M392" s="267"/>
      <c r="N392" s="267">
        <f>ROUND(L392*K392,2)</f>
        <v>0</v>
      </c>
      <c r="O392" s="232"/>
      <c r="P392" s="232"/>
      <c r="Q392" s="232"/>
      <c r="R392" s="144"/>
      <c r="T392" s="145" t="s">
        <v>5</v>
      </c>
      <c r="U392" s="43" t="s">
        <v>40</v>
      </c>
      <c r="V392" s="146">
        <v>0</v>
      </c>
      <c r="W392" s="146">
        <f>V392*K392</f>
        <v>0</v>
      </c>
      <c r="X392" s="146">
        <v>0.01</v>
      </c>
      <c r="Y392" s="146">
        <f>X392*K392</f>
        <v>0.18</v>
      </c>
      <c r="Z392" s="146">
        <v>0</v>
      </c>
      <c r="AA392" s="147">
        <f>Z392*K392</f>
        <v>0</v>
      </c>
      <c r="AR392" s="21" t="s">
        <v>104</v>
      </c>
      <c r="AT392" s="21" t="s">
        <v>388</v>
      </c>
      <c r="AU392" s="21" t="s">
        <v>86</v>
      </c>
      <c r="AY392" s="21" t="s">
        <v>166</v>
      </c>
      <c r="BE392" s="148">
        <f>IF(U392="základní",N392,0)</f>
        <v>0</v>
      </c>
      <c r="BF392" s="148">
        <f>IF(U392="snížená",N392,0)</f>
        <v>0</v>
      </c>
      <c r="BG392" s="148">
        <f>IF(U392="zákl. přenesená",N392,0)</f>
        <v>0</v>
      </c>
      <c r="BH392" s="148">
        <f>IF(U392="sníž. přenesená",N392,0)</f>
        <v>0</v>
      </c>
      <c r="BI392" s="148">
        <f>IF(U392="nulová",N392,0)</f>
        <v>0</v>
      </c>
      <c r="BJ392" s="21" t="s">
        <v>82</v>
      </c>
      <c r="BK392" s="148">
        <f>ROUND(L392*K392,2)</f>
        <v>0</v>
      </c>
      <c r="BL392" s="21" t="s">
        <v>92</v>
      </c>
      <c r="BM392" s="21" t="s">
        <v>652</v>
      </c>
    </row>
    <row r="393" spans="2:65" s="10" customFormat="1" ht="16.5" customHeight="1">
      <c r="B393" s="149"/>
      <c r="C393" s="150"/>
      <c r="D393" s="150"/>
      <c r="E393" s="151" t="s">
        <v>5</v>
      </c>
      <c r="F393" s="240" t="s">
        <v>1318</v>
      </c>
      <c r="G393" s="241"/>
      <c r="H393" s="241"/>
      <c r="I393" s="241"/>
      <c r="J393" s="150"/>
      <c r="K393" s="152">
        <v>18</v>
      </c>
      <c r="L393" s="150"/>
      <c r="M393" s="150"/>
      <c r="N393" s="150"/>
      <c r="O393" s="150"/>
      <c r="P393" s="150"/>
      <c r="Q393" s="150"/>
      <c r="R393" s="153"/>
      <c r="T393" s="154"/>
      <c r="U393" s="150"/>
      <c r="V393" s="150"/>
      <c r="W393" s="150"/>
      <c r="X393" s="150"/>
      <c r="Y393" s="150"/>
      <c r="Z393" s="150"/>
      <c r="AA393" s="155"/>
      <c r="AT393" s="156" t="s">
        <v>173</v>
      </c>
      <c r="AU393" s="156" t="s">
        <v>86</v>
      </c>
      <c r="AV393" s="10" t="s">
        <v>86</v>
      </c>
      <c r="AW393" s="10" t="s">
        <v>32</v>
      </c>
      <c r="AX393" s="10" t="s">
        <v>82</v>
      </c>
      <c r="AY393" s="156" t="s">
        <v>166</v>
      </c>
    </row>
    <row r="394" spans="2:65" s="1" customFormat="1" ht="25.5" customHeight="1">
      <c r="B394" s="139"/>
      <c r="C394" s="140" t="s">
        <v>635</v>
      </c>
      <c r="D394" s="140" t="s">
        <v>167</v>
      </c>
      <c r="E394" s="141" t="s">
        <v>655</v>
      </c>
      <c r="F394" s="231" t="s">
        <v>656</v>
      </c>
      <c r="G394" s="231"/>
      <c r="H394" s="231"/>
      <c r="I394" s="231"/>
      <c r="J394" s="142" t="s">
        <v>270</v>
      </c>
      <c r="K394" s="143">
        <v>862.2</v>
      </c>
      <c r="L394" s="232">
        <v>0</v>
      </c>
      <c r="M394" s="232"/>
      <c r="N394" s="232">
        <f>ROUND(L394*K394,2)</f>
        <v>0</v>
      </c>
      <c r="O394" s="232"/>
      <c r="P394" s="232"/>
      <c r="Q394" s="232"/>
      <c r="R394" s="144"/>
      <c r="T394" s="145" t="s">
        <v>5</v>
      </c>
      <c r="U394" s="43" t="s">
        <v>40</v>
      </c>
      <c r="V394" s="146">
        <v>0.08</v>
      </c>
      <c r="W394" s="146">
        <f>V394*K394</f>
        <v>68.975999999999999</v>
      </c>
      <c r="X394" s="146">
        <v>6.8999999999999997E-4</v>
      </c>
      <c r="Y394" s="146">
        <f>X394*K394</f>
        <v>0.59491800000000006</v>
      </c>
      <c r="Z394" s="146">
        <v>0</v>
      </c>
      <c r="AA394" s="147">
        <f>Z394*K394</f>
        <v>0</v>
      </c>
      <c r="AR394" s="21" t="s">
        <v>92</v>
      </c>
      <c r="AT394" s="21" t="s">
        <v>167</v>
      </c>
      <c r="AU394" s="21" t="s">
        <v>86</v>
      </c>
      <c r="AY394" s="21" t="s">
        <v>166</v>
      </c>
      <c r="BE394" s="148">
        <f>IF(U394="základní",N394,0)</f>
        <v>0</v>
      </c>
      <c r="BF394" s="148">
        <f>IF(U394="snížená",N394,0)</f>
        <v>0</v>
      </c>
      <c r="BG394" s="148">
        <f>IF(U394="zákl. přenesená",N394,0)</f>
        <v>0</v>
      </c>
      <c r="BH394" s="148">
        <f>IF(U394="sníž. přenesená",N394,0)</f>
        <v>0</v>
      </c>
      <c r="BI394" s="148">
        <f>IF(U394="nulová",N394,0)</f>
        <v>0</v>
      </c>
      <c r="BJ394" s="21" t="s">
        <v>82</v>
      </c>
      <c r="BK394" s="148">
        <f>ROUND(L394*K394,2)</f>
        <v>0</v>
      </c>
      <c r="BL394" s="21" t="s">
        <v>92</v>
      </c>
      <c r="BM394" s="21" t="s">
        <v>657</v>
      </c>
    </row>
    <row r="395" spans="2:65" s="11" customFormat="1" ht="16.5" customHeight="1">
      <c r="B395" s="157"/>
      <c r="C395" s="158"/>
      <c r="D395" s="158"/>
      <c r="E395" s="159" t="s">
        <v>5</v>
      </c>
      <c r="F395" s="264" t="s">
        <v>275</v>
      </c>
      <c r="G395" s="265"/>
      <c r="H395" s="265"/>
      <c r="I395" s="265"/>
      <c r="J395" s="158"/>
      <c r="K395" s="159" t="s">
        <v>5</v>
      </c>
      <c r="L395" s="158"/>
      <c r="M395" s="158"/>
      <c r="N395" s="158"/>
      <c r="O395" s="158"/>
      <c r="P395" s="158"/>
      <c r="Q395" s="158"/>
      <c r="R395" s="160"/>
      <c r="T395" s="161"/>
      <c r="U395" s="158"/>
      <c r="V395" s="158"/>
      <c r="W395" s="158"/>
      <c r="X395" s="158"/>
      <c r="Y395" s="158"/>
      <c r="Z395" s="158"/>
      <c r="AA395" s="162"/>
      <c r="AT395" s="163" t="s">
        <v>173</v>
      </c>
      <c r="AU395" s="163" t="s">
        <v>86</v>
      </c>
      <c r="AV395" s="11" t="s">
        <v>82</v>
      </c>
      <c r="AW395" s="11" t="s">
        <v>32</v>
      </c>
      <c r="AX395" s="11" t="s">
        <v>75</v>
      </c>
      <c r="AY395" s="163" t="s">
        <v>166</v>
      </c>
    </row>
    <row r="396" spans="2:65" s="11" customFormat="1" ht="16.5" customHeight="1">
      <c r="B396" s="157"/>
      <c r="C396" s="158"/>
      <c r="D396" s="158"/>
      <c r="E396" s="159" t="s">
        <v>5</v>
      </c>
      <c r="F396" s="229" t="s">
        <v>276</v>
      </c>
      <c r="G396" s="230"/>
      <c r="H396" s="230"/>
      <c r="I396" s="230"/>
      <c r="J396" s="158"/>
      <c r="K396" s="159" t="s">
        <v>5</v>
      </c>
      <c r="L396" s="158"/>
      <c r="M396" s="158"/>
      <c r="N396" s="158"/>
      <c r="O396" s="158"/>
      <c r="P396" s="158"/>
      <c r="Q396" s="158"/>
      <c r="R396" s="160"/>
      <c r="T396" s="161"/>
      <c r="U396" s="158"/>
      <c r="V396" s="158"/>
      <c r="W396" s="158"/>
      <c r="X396" s="158"/>
      <c r="Y396" s="158"/>
      <c r="Z396" s="158"/>
      <c r="AA396" s="162"/>
      <c r="AT396" s="163" t="s">
        <v>173</v>
      </c>
      <c r="AU396" s="163" t="s">
        <v>86</v>
      </c>
      <c r="AV396" s="11" t="s">
        <v>82</v>
      </c>
      <c r="AW396" s="11" t="s">
        <v>32</v>
      </c>
      <c r="AX396" s="11" t="s">
        <v>75</v>
      </c>
      <c r="AY396" s="163" t="s">
        <v>166</v>
      </c>
    </row>
    <row r="397" spans="2:65" s="11" customFormat="1" ht="16.5" customHeight="1">
      <c r="B397" s="157"/>
      <c r="C397" s="158"/>
      <c r="D397" s="158"/>
      <c r="E397" s="159" t="s">
        <v>5</v>
      </c>
      <c r="F397" s="229" t="s">
        <v>277</v>
      </c>
      <c r="G397" s="230"/>
      <c r="H397" s="230"/>
      <c r="I397" s="230"/>
      <c r="J397" s="158"/>
      <c r="K397" s="159" t="s">
        <v>5</v>
      </c>
      <c r="L397" s="158"/>
      <c r="M397" s="158"/>
      <c r="N397" s="158"/>
      <c r="O397" s="158"/>
      <c r="P397" s="158"/>
      <c r="Q397" s="158"/>
      <c r="R397" s="160"/>
      <c r="T397" s="161"/>
      <c r="U397" s="158"/>
      <c r="V397" s="158"/>
      <c r="W397" s="158"/>
      <c r="X397" s="158"/>
      <c r="Y397" s="158"/>
      <c r="Z397" s="158"/>
      <c r="AA397" s="162"/>
      <c r="AT397" s="163" t="s">
        <v>173</v>
      </c>
      <c r="AU397" s="163" t="s">
        <v>86</v>
      </c>
      <c r="AV397" s="11" t="s">
        <v>82</v>
      </c>
      <c r="AW397" s="11" t="s">
        <v>32</v>
      </c>
      <c r="AX397" s="11" t="s">
        <v>75</v>
      </c>
      <c r="AY397" s="163" t="s">
        <v>166</v>
      </c>
    </row>
    <row r="398" spans="2:65" s="11" customFormat="1" ht="16.5" customHeight="1">
      <c r="B398" s="157"/>
      <c r="C398" s="158"/>
      <c r="D398" s="158"/>
      <c r="E398" s="159" t="s">
        <v>5</v>
      </c>
      <c r="F398" s="229" t="s">
        <v>298</v>
      </c>
      <c r="G398" s="230"/>
      <c r="H398" s="230"/>
      <c r="I398" s="230"/>
      <c r="J398" s="158"/>
      <c r="K398" s="159" t="s">
        <v>5</v>
      </c>
      <c r="L398" s="158"/>
      <c r="M398" s="158"/>
      <c r="N398" s="158"/>
      <c r="O398" s="158"/>
      <c r="P398" s="158"/>
      <c r="Q398" s="158"/>
      <c r="R398" s="160"/>
      <c r="T398" s="161"/>
      <c r="U398" s="158"/>
      <c r="V398" s="158"/>
      <c r="W398" s="158"/>
      <c r="X398" s="158"/>
      <c r="Y398" s="158"/>
      <c r="Z398" s="158"/>
      <c r="AA398" s="162"/>
      <c r="AT398" s="163" t="s">
        <v>173</v>
      </c>
      <c r="AU398" s="163" t="s">
        <v>86</v>
      </c>
      <c r="AV398" s="11" t="s">
        <v>82</v>
      </c>
      <c r="AW398" s="11" t="s">
        <v>32</v>
      </c>
      <c r="AX398" s="11" t="s">
        <v>75</v>
      </c>
      <c r="AY398" s="163" t="s">
        <v>166</v>
      </c>
    </row>
    <row r="399" spans="2:65" s="10" customFormat="1" ht="16.5" customHeight="1">
      <c r="B399" s="149"/>
      <c r="C399" s="150"/>
      <c r="D399" s="150"/>
      <c r="E399" s="151" t="s">
        <v>5</v>
      </c>
      <c r="F399" s="262" t="s">
        <v>1302</v>
      </c>
      <c r="G399" s="263"/>
      <c r="H399" s="263"/>
      <c r="I399" s="263"/>
      <c r="J399" s="150"/>
      <c r="K399" s="152">
        <v>862.2</v>
      </c>
      <c r="L399" s="150"/>
      <c r="M399" s="150"/>
      <c r="N399" s="150"/>
      <c r="O399" s="150"/>
      <c r="P399" s="150"/>
      <c r="Q399" s="150"/>
      <c r="R399" s="153"/>
      <c r="T399" s="154"/>
      <c r="U399" s="150"/>
      <c r="V399" s="150"/>
      <c r="W399" s="150"/>
      <c r="X399" s="150"/>
      <c r="Y399" s="150"/>
      <c r="Z399" s="150"/>
      <c r="AA399" s="155"/>
      <c r="AT399" s="156" t="s">
        <v>173</v>
      </c>
      <c r="AU399" s="156" t="s">
        <v>86</v>
      </c>
      <c r="AV399" s="10" t="s">
        <v>86</v>
      </c>
      <c r="AW399" s="10" t="s">
        <v>32</v>
      </c>
      <c r="AX399" s="10" t="s">
        <v>82</v>
      </c>
      <c r="AY399" s="156" t="s">
        <v>166</v>
      </c>
    </row>
    <row r="400" spans="2:65" s="1" customFormat="1" ht="25.5" customHeight="1">
      <c r="B400" s="139"/>
      <c r="C400" s="140" t="s">
        <v>639</v>
      </c>
      <c r="D400" s="140" t="s">
        <v>167</v>
      </c>
      <c r="E400" s="141" t="s">
        <v>659</v>
      </c>
      <c r="F400" s="231" t="s">
        <v>660</v>
      </c>
      <c r="G400" s="231"/>
      <c r="H400" s="231"/>
      <c r="I400" s="231"/>
      <c r="J400" s="142" t="s">
        <v>309</v>
      </c>
      <c r="K400" s="143">
        <v>39</v>
      </c>
      <c r="L400" s="232">
        <v>0</v>
      </c>
      <c r="M400" s="232"/>
      <c r="N400" s="232">
        <f>ROUND(L400*K400,2)</f>
        <v>0</v>
      </c>
      <c r="O400" s="232"/>
      <c r="P400" s="232"/>
      <c r="Q400" s="232"/>
      <c r="R400" s="144"/>
      <c r="T400" s="145" t="s">
        <v>5</v>
      </c>
      <c r="U400" s="43" t="s">
        <v>40</v>
      </c>
      <c r="V400" s="146">
        <v>0.155</v>
      </c>
      <c r="W400" s="146">
        <f>V400*K400</f>
        <v>6.0449999999999999</v>
      </c>
      <c r="X400" s="146">
        <v>0</v>
      </c>
      <c r="Y400" s="146">
        <f>X400*K400</f>
        <v>0</v>
      </c>
      <c r="Z400" s="146">
        <v>0</v>
      </c>
      <c r="AA400" s="147">
        <f>Z400*K400</f>
        <v>0</v>
      </c>
      <c r="AR400" s="21" t="s">
        <v>92</v>
      </c>
      <c r="AT400" s="21" t="s">
        <v>167</v>
      </c>
      <c r="AU400" s="21" t="s">
        <v>86</v>
      </c>
      <c r="AY400" s="21" t="s">
        <v>166</v>
      </c>
      <c r="BE400" s="148">
        <f>IF(U400="základní",N400,0)</f>
        <v>0</v>
      </c>
      <c r="BF400" s="148">
        <f>IF(U400="snížená",N400,0)</f>
        <v>0</v>
      </c>
      <c r="BG400" s="148">
        <f>IF(U400="zákl. přenesená",N400,0)</f>
        <v>0</v>
      </c>
      <c r="BH400" s="148">
        <f>IF(U400="sníž. přenesená",N400,0)</f>
        <v>0</v>
      </c>
      <c r="BI400" s="148">
        <f>IF(U400="nulová",N400,0)</f>
        <v>0</v>
      </c>
      <c r="BJ400" s="21" t="s">
        <v>82</v>
      </c>
      <c r="BK400" s="148">
        <f>ROUND(L400*K400,2)</f>
        <v>0</v>
      </c>
      <c r="BL400" s="21" t="s">
        <v>92</v>
      </c>
      <c r="BM400" s="21" t="s">
        <v>661</v>
      </c>
    </row>
    <row r="401" spans="2:65" s="11" customFormat="1" ht="16.5" customHeight="1">
      <c r="B401" s="157"/>
      <c r="C401" s="158"/>
      <c r="D401" s="158"/>
      <c r="E401" s="159" t="s">
        <v>5</v>
      </c>
      <c r="F401" s="264" t="s">
        <v>275</v>
      </c>
      <c r="G401" s="265"/>
      <c r="H401" s="265"/>
      <c r="I401" s="265"/>
      <c r="J401" s="158"/>
      <c r="K401" s="159" t="s">
        <v>5</v>
      </c>
      <c r="L401" s="158"/>
      <c r="M401" s="158"/>
      <c r="N401" s="158"/>
      <c r="O401" s="158"/>
      <c r="P401" s="158"/>
      <c r="Q401" s="158"/>
      <c r="R401" s="160"/>
      <c r="T401" s="161"/>
      <c r="U401" s="158"/>
      <c r="V401" s="158"/>
      <c r="W401" s="158"/>
      <c r="X401" s="158"/>
      <c r="Y401" s="158"/>
      <c r="Z401" s="158"/>
      <c r="AA401" s="162"/>
      <c r="AT401" s="163" t="s">
        <v>173</v>
      </c>
      <c r="AU401" s="163" t="s">
        <v>86</v>
      </c>
      <c r="AV401" s="11" t="s">
        <v>82</v>
      </c>
      <c r="AW401" s="11" t="s">
        <v>32</v>
      </c>
      <c r="AX401" s="11" t="s">
        <v>75</v>
      </c>
      <c r="AY401" s="163" t="s">
        <v>166</v>
      </c>
    </row>
    <row r="402" spans="2:65" s="11" customFormat="1" ht="16.5" customHeight="1">
      <c r="B402" s="157"/>
      <c r="C402" s="158"/>
      <c r="D402" s="158"/>
      <c r="E402" s="159" t="s">
        <v>5</v>
      </c>
      <c r="F402" s="229" t="s">
        <v>276</v>
      </c>
      <c r="G402" s="230"/>
      <c r="H402" s="230"/>
      <c r="I402" s="230"/>
      <c r="J402" s="158"/>
      <c r="K402" s="159" t="s">
        <v>5</v>
      </c>
      <c r="L402" s="158"/>
      <c r="M402" s="158"/>
      <c r="N402" s="158"/>
      <c r="O402" s="158"/>
      <c r="P402" s="158"/>
      <c r="Q402" s="158"/>
      <c r="R402" s="160"/>
      <c r="T402" s="161"/>
      <c r="U402" s="158"/>
      <c r="V402" s="158"/>
      <c r="W402" s="158"/>
      <c r="X402" s="158"/>
      <c r="Y402" s="158"/>
      <c r="Z402" s="158"/>
      <c r="AA402" s="162"/>
      <c r="AT402" s="163" t="s">
        <v>173</v>
      </c>
      <c r="AU402" s="163" t="s">
        <v>86</v>
      </c>
      <c r="AV402" s="11" t="s">
        <v>82</v>
      </c>
      <c r="AW402" s="11" t="s">
        <v>32</v>
      </c>
      <c r="AX402" s="11" t="s">
        <v>75</v>
      </c>
      <c r="AY402" s="163" t="s">
        <v>166</v>
      </c>
    </row>
    <row r="403" spans="2:65" s="11" customFormat="1" ht="16.5" customHeight="1">
      <c r="B403" s="157"/>
      <c r="C403" s="158"/>
      <c r="D403" s="158"/>
      <c r="E403" s="159" t="s">
        <v>5</v>
      </c>
      <c r="F403" s="229" t="s">
        <v>277</v>
      </c>
      <c r="G403" s="230"/>
      <c r="H403" s="230"/>
      <c r="I403" s="230"/>
      <c r="J403" s="158"/>
      <c r="K403" s="159" t="s">
        <v>5</v>
      </c>
      <c r="L403" s="158"/>
      <c r="M403" s="158"/>
      <c r="N403" s="158"/>
      <c r="O403" s="158"/>
      <c r="P403" s="158"/>
      <c r="Q403" s="158"/>
      <c r="R403" s="160"/>
      <c r="T403" s="161"/>
      <c r="U403" s="158"/>
      <c r="V403" s="158"/>
      <c r="W403" s="158"/>
      <c r="X403" s="158"/>
      <c r="Y403" s="158"/>
      <c r="Z403" s="158"/>
      <c r="AA403" s="162"/>
      <c r="AT403" s="163" t="s">
        <v>173</v>
      </c>
      <c r="AU403" s="163" t="s">
        <v>86</v>
      </c>
      <c r="AV403" s="11" t="s">
        <v>82</v>
      </c>
      <c r="AW403" s="11" t="s">
        <v>32</v>
      </c>
      <c r="AX403" s="11" t="s">
        <v>75</v>
      </c>
      <c r="AY403" s="163" t="s">
        <v>166</v>
      </c>
    </row>
    <row r="404" spans="2:65" s="10" customFormat="1" ht="16.5" customHeight="1">
      <c r="B404" s="149"/>
      <c r="C404" s="150"/>
      <c r="D404" s="150"/>
      <c r="E404" s="151" t="s">
        <v>5</v>
      </c>
      <c r="F404" s="262" t="s">
        <v>1319</v>
      </c>
      <c r="G404" s="263"/>
      <c r="H404" s="263"/>
      <c r="I404" s="263"/>
      <c r="J404" s="150"/>
      <c r="K404" s="152">
        <v>39</v>
      </c>
      <c r="L404" s="150"/>
      <c r="M404" s="150"/>
      <c r="N404" s="150"/>
      <c r="O404" s="150"/>
      <c r="P404" s="150"/>
      <c r="Q404" s="150"/>
      <c r="R404" s="153"/>
      <c r="T404" s="154"/>
      <c r="U404" s="150"/>
      <c r="V404" s="150"/>
      <c r="W404" s="150"/>
      <c r="X404" s="150"/>
      <c r="Y404" s="150"/>
      <c r="Z404" s="150"/>
      <c r="AA404" s="155"/>
      <c r="AT404" s="156" t="s">
        <v>173</v>
      </c>
      <c r="AU404" s="156" t="s">
        <v>86</v>
      </c>
      <c r="AV404" s="10" t="s">
        <v>86</v>
      </c>
      <c r="AW404" s="10" t="s">
        <v>32</v>
      </c>
      <c r="AX404" s="10" t="s">
        <v>82</v>
      </c>
      <c r="AY404" s="156" t="s">
        <v>166</v>
      </c>
    </row>
    <row r="405" spans="2:65" s="1" customFormat="1" ht="38.25" customHeight="1">
      <c r="B405" s="139"/>
      <c r="C405" s="140" t="s">
        <v>644</v>
      </c>
      <c r="D405" s="140" t="s">
        <v>167</v>
      </c>
      <c r="E405" s="141" t="s">
        <v>664</v>
      </c>
      <c r="F405" s="231" t="s">
        <v>665</v>
      </c>
      <c r="G405" s="231"/>
      <c r="H405" s="231"/>
      <c r="I405" s="231"/>
      <c r="J405" s="142" t="s">
        <v>560</v>
      </c>
      <c r="K405" s="143">
        <v>1</v>
      </c>
      <c r="L405" s="232">
        <v>0</v>
      </c>
      <c r="M405" s="232"/>
      <c r="N405" s="232">
        <f>ROUND(L405*K405,2)</f>
        <v>0</v>
      </c>
      <c r="O405" s="232"/>
      <c r="P405" s="232"/>
      <c r="Q405" s="232"/>
      <c r="R405" s="144"/>
      <c r="T405" s="145" t="s">
        <v>5</v>
      </c>
      <c r="U405" s="43" t="s">
        <v>40</v>
      </c>
      <c r="V405" s="146">
        <v>0.55700000000000005</v>
      </c>
      <c r="W405" s="146">
        <f>V405*K405</f>
        <v>0.55700000000000005</v>
      </c>
      <c r="X405" s="146">
        <v>0</v>
      </c>
      <c r="Y405" s="146">
        <f>X405*K405</f>
        <v>0</v>
      </c>
      <c r="Z405" s="146">
        <v>8.2000000000000003E-2</v>
      </c>
      <c r="AA405" s="147">
        <f>Z405*K405</f>
        <v>8.2000000000000003E-2</v>
      </c>
      <c r="AR405" s="21" t="s">
        <v>92</v>
      </c>
      <c r="AT405" s="21" t="s">
        <v>167</v>
      </c>
      <c r="AU405" s="21" t="s">
        <v>86</v>
      </c>
      <c r="AY405" s="21" t="s">
        <v>166</v>
      </c>
      <c r="BE405" s="148">
        <f>IF(U405="základní",N405,0)</f>
        <v>0</v>
      </c>
      <c r="BF405" s="148">
        <f>IF(U405="snížená",N405,0)</f>
        <v>0</v>
      </c>
      <c r="BG405" s="148">
        <f>IF(U405="zákl. přenesená",N405,0)</f>
        <v>0</v>
      </c>
      <c r="BH405" s="148">
        <f>IF(U405="sníž. přenesená",N405,0)</f>
        <v>0</v>
      </c>
      <c r="BI405" s="148">
        <f>IF(U405="nulová",N405,0)</f>
        <v>0</v>
      </c>
      <c r="BJ405" s="21" t="s">
        <v>82</v>
      </c>
      <c r="BK405" s="148">
        <f>ROUND(L405*K405,2)</f>
        <v>0</v>
      </c>
      <c r="BL405" s="21" t="s">
        <v>92</v>
      </c>
      <c r="BM405" s="21" t="s">
        <v>1320</v>
      </c>
    </row>
    <row r="406" spans="2:65" s="11" customFormat="1" ht="16.5" customHeight="1">
      <c r="B406" s="157"/>
      <c r="C406" s="158"/>
      <c r="D406" s="158"/>
      <c r="E406" s="159" t="s">
        <v>5</v>
      </c>
      <c r="F406" s="264" t="s">
        <v>275</v>
      </c>
      <c r="G406" s="265"/>
      <c r="H406" s="265"/>
      <c r="I406" s="265"/>
      <c r="J406" s="158"/>
      <c r="K406" s="159" t="s">
        <v>5</v>
      </c>
      <c r="L406" s="158"/>
      <c r="M406" s="158"/>
      <c r="N406" s="158"/>
      <c r="O406" s="158"/>
      <c r="P406" s="158"/>
      <c r="Q406" s="158"/>
      <c r="R406" s="160"/>
      <c r="T406" s="161"/>
      <c r="U406" s="158"/>
      <c r="V406" s="158"/>
      <c r="W406" s="158"/>
      <c r="X406" s="158"/>
      <c r="Y406" s="158"/>
      <c r="Z406" s="158"/>
      <c r="AA406" s="162"/>
      <c r="AT406" s="163" t="s">
        <v>173</v>
      </c>
      <c r="AU406" s="163" t="s">
        <v>86</v>
      </c>
      <c r="AV406" s="11" t="s">
        <v>82</v>
      </c>
      <c r="AW406" s="11" t="s">
        <v>32</v>
      </c>
      <c r="AX406" s="11" t="s">
        <v>75</v>
      </c>
      <c r="AY406" s="163" t="s">
        <v>166</v>
      </c>
    </row>
    <row r="407" spans="2:65" s="11" customFormat="1" ht="16.5" customHeight="1">
      <c r="B407" s="157"/>
      <c r="C407" s="158"/>
      <c r="D407" s="158"/>
      <c r="E407" s="159" t="s">
        <v>5</v>
      </c>
      <c r="F407" s="229" t="s">
        <v>276</v>
      </c>
      <c r="G407" s="230"/>
      <c r="H407" s="230"/>
      <c r="I407" s="230"/>
      <c r="J407" s="158"/>
      <c r="K407" s="159" t="s">
        <v>5</v>
      </c>
      <c r="L407" s="158"/>
      <c r="M407" s="158"/>
      <c r="N407" s="158"/>
      <c r="O407" s="158"/>
      <c r="P407" s="158"/>
      <c r="Q407" s="158"/>
      <c r="R407" s="160"/>
      <c r="T407" s="161"/>
      <c r="U407" s="158"/>
      <c r="V407" s="158"/>
      <c r="W407" s="158"/>
      <c r="X407" s="158"/>
      <c r="Y407" s="158"/>
      <c r="Z407" s="158"/>
      <c r="AA407" s="162"/>
      <c r="AT407" s="163" t="s">
        <v>173</v>
      </c>
      <c r="AU407" s="163" t="s">
        <v>86</v>
      </c>
      <c r="AV407" s="11" t="s">
        <v>82</v>
      </c>
      <c r="AW407" s="11" t="s">
        <v>32</v>
      </c>
      <c r="AX407" s="11" t="s">
        <v>75</v>
      </c>
      <c r="AY407" s="163" t="s">
        <v>166</v>
      </c>
    </row>
    <row r="408" spans="2:65" s="11" customFormat="1" ht="16.5" customHeight="1">
      <c r="B408" s="157"/>
      <c r="C408" s="158"/>
      <c r="D408" s="158"/>
      <c r="E408" s="159" t="s">
        <v>5</v>
      </c>
      <c r="F408" s="229" t="s">
        <v>277</v>
      </c>
      <c r="G408" s="230"/>
      <c r="H408" s="230"/>
      <c r="I408" s="230"/>
      <c r="J408" s="158"/>
      <c r="K408" s="159" t="s">
        <v>5</v>
      </c>
      <c r="L408" s="158"/>
      <c r="M408" s="158"/>
      <c r="N408" s="158"/>
      <c r="O408" s="158"/>
      <c r="P408" s="158"/>
      <c r="Q408" s="158"/>
      <c r="R408" s="160"/>
      <c r="T408" s="161"/>
      <c r="U408" s="158"/>
      <c r="V408" s="158"/>
      <c r="W408" s="158"/>
      <c r="X408" s="158"/>
      <c r="Y408" s="158"/>
      <c r="Z408" s="158"/>
      <c r="AA408" s="162"/>
      <c r="AT408" s="163" t="s">
        <v>173</v>
      </c>
      <c r="AU408" s="163" t="s">
        <v>86</v>
      </c>
      <c r="AV408" s="11" t="s">
        <v>82</v>
      </c>
      <c r="AW408" s="11" t="s">
        <v>32</v>
      </c>
      <c r="AX408" s="11" t="s">
        <v>75</v>
      </c>
      <c r="AY408" s="163" t="s">
        <v>166</v>
      </c>
    </row>
    <row r="409" spans="2:65" s="10" customFormat="1" ht="16.5" customHeight="1">
      <c r="B409" s="149"/>
      <c r="C409" s="150"/>
      <c r="D409" s="150"/>
      <c r="E409" s="151" t="s">
        <v>5</v>
      </c>
      <c r="F409" s="262" t="s">
        <v>82</v>
      </c>
      <c r="G409" s="263"/>
      <c r="H409" s="263"/>
      <c r="I409" s="263"/>
      <c r="J409" s="150"/>
      <c r="K409" s="152">
        <v>1</v>
      </c>
      <c r="L409" s="150"/>
      <c r="M409" s="150"/>
      <c r="N409" s="150"/>
      <c r="O409" s="150"/>
      <c r="P409" s="150"/>
      <c r="Q409" s="150"/>
      <c r="R409" s="153"/>
      <c r="T409" s="154"/>
      <c r="U409" s="150"/>
      <c r="V409" s="150"/>
      <c r="W409" s="150"/>
      <c r="X409" s="150"/>
      <c r="Y409" s="150"/>
      <c r="Z409" s="150"/>
      <c r="AA409" s="155"/>
      <c r="AT409" s="156" t="s">
        <v>173</v>
      </c>
      <c r="AU409" s="156" t="s">
        <v>86</v>
      </c>
      <c r="AV409" s="10" t="s">
        <v>86</v>
      </c>
      <c r="AW409" s="10" t="s">
        <v>32</v>
      </c>
      <c r="AX409" s="10" t="s">
        <v>82</v>
      </c>
      <c r="AY409" s="156" t="s">
        <v>166</v>
      </c>
    </row>
    <row r="410" spans="2:65" s="9" customFormat="1" ht="29.85" customHeight="1">
      <c r="B410" s="129"/>
      <c r="C410" s="130"/>
      <c r="D410" s="164" t="s">
        <v>266</v>
      </c>
      <c r="E410" s="164"/>
      <c r="F410" s="164"/>
      <c r="G410" s="164"/>
      <c r="H410" s="164"/>
      <c r="I410" s="164"/>
      <c r="J410" s="164"/>
      <c r="K410" s="164"/>
      <c r="L410" s="164"/>
      <c r="M410" s="164"/>
      <c r="N410" s="237">
        <f>BK410</f>
        <v>0</v>
      </c>
      <c r="O410" s="238"/>
      <c r="P410" s="238"/>
      <c r="Q410" s="238"/>
      <c r="R410" s="132"/>
      <c r="T410" s="133"/>
      <c r="U410" s="130"/>
      <c r="V410" s="130"/>
      <c r="W410" s="134">
        <f>SUM(W411:W415)</f>
        <v>40.90896</v>
      </c>
      <c r="X410" s="130"/>
      <c r="Y410" s="134">
        <f>SUM(Y411:Y415)</f>
        <v>0</v>
      </c>
      <c r="Z410" s="130"/>
      <c r="AA410" s="135">
        <f>SUM(AA411:AA415)</f>
        <v>0</v>
      </c>
      <c r="AR410" s="136" t="s">
        <v>82</v>
      </c>
      <c r="AT410" s="137" t="s">
        <v>74</v>
      </c>
      <c r="AU410" s="137" t="s">
        <v>82</v>
      </c>
      <c r="AY410" s="136" t="s">
        <v>166</v>
      </c>
      <c r="BK410" s="138">
        <f>SUM(BK411:BK415)</f>
        <v>0</v>
      </c>
    </row>
    <row r="411" spans="2:65" s="1" customFormat="1" ht="25.5" customHeight="1">
      <c r="B411" s="139"/>
      <c r="C411" s="140" t="s">
        <v>649</v>
      </c>
      <c r="D411" s="140" t="s">
        <v>167</v>
      </c>
      <c r="E411" s="141" t="s">
        <v>668</v>
      </c>
      <c r="F411" s="231" t="s">
        <v>669</v>
      </c>
      <c r="G411" s="231"/>
      <c r="H411" s="231"/>
      <c r="I411" s="231"/>
      <c r="J411" s="142" t="s">
        <v>374</v>
      </c>
      <c r="K411" s="143">
        <v>852.27</v>
      </c>
      <c r="L411" s="232">
        <v>0</v>
      </c>
      <c r="M411" s="232"/>
      <c r="N411" s="232">
        <f>ROUND(L411*K411,2)</f>
        <v>0</v>
      </c>
      <c r="O411" s="232"/>
      <c r="P411" s="232"/>
      <c r="Q411" s="232"/>
      <c r="R411" s="144"/>
      <c r="T411" s="145" t="s">
        <v>5</v>
      </c>
      <c r="U411" s="43" t="s">
        <v>40</v>
      </c>
      <c r="V411" s="146">
        <v>0.03</v>
      </c>
      <c r="W411" s="146">
        <f>V411*K411</f>
        <v>25.568099999999998</v>
      </c>
      <c r="X411" s="146">
        <v>0</v>
      </c>
      <c r="Y411" s="146">
        <f>X411*K411</f>
        <v>0</v>
      </c>
      <c r="Z411" s="146">
        <v>0</v>
      </c>
      <c r="AA411" s="147">
        <f>Z411*K411</f>
        <v>0</v>
      </c>
      <c r="AR411" s="21" t="s">
        <v>92</v>
      </c>
      <c r="AT411" s="21" t="s">
        <v>167</v>
      </c>
      <c r="AU411" s="21" t="s">
        <v>86</v>
      </c>
      <c r="AY411" s="21" t="s">
        <v>166</v>
      </c>
      <c r="BE411" s="148">
        <f>IF(U411="základní",N411,0)</f>
        <v>0</v>
      </c>
      <c r="BF411" s="148">
        <f>IF(U411="snížená",N411,0)</f>
        <v>0</v>
      </c>
      <c r="BG411" s="148">
        <f>IF(U411="zákl. přenesená",N411,0)</f>
        <v>0</v>
      </c>
      <c r="BH411" s="148">
        <f>IF(U411="sníž. přenesená",N411,0)</f>
        <v>0</v>
      </c>
      <c r="BI411" s="148">
        <f>IF(U411="nulová",N411,0)</f>
        <v>0</v>
      </c>
      <c r="BJ411" s="21" t="s">
        <v>82</v>
      </c>
      <c r="BK411" s="148">
        <f>ROUND(L411*K411,2)</f>
        <v>0</v>
      </c>
      <c r="BL411" s="21" t="s">
        <v>92</v>
      </c>
      <c r="BM411" s="21" t="s">
        <v>670</v>
      </c>
    </row>
    <row r="412" spans="2:65" s="1" customFormat="1" ht="25.5" customHeight="1">
      <c r="B412" s="139"/>
      <c r="C412" s="140" t="s">
        <v>654</v>
      </c>
      <c r="D412" s="140" t="s">
        <v>167</v>
      </c>
      <c r="E412" s="141" t="s">
        <v>672</v>
      </c>
      <c r="F412" s="231" t="s">
        <v>673</v>
      </c>
      <c r="G412" s="231"/>
      <c r="H412" s="231"/>
      <c r="I412" s="231"/>
      <c r="J412" s="142" t="s">
        <v>374</v>
      </c>
      <c r="K412" s="143">
        <v>7670.43</v>
      </c>
      <c r="L412" s="232">
        <v>0</v>
      </c>
      <c r="M412" s="232"/>
      <c r="N412" s="232">
        <f>ROUND(L412*K412,2)</f>
        <v>0</v>
      </c>
      <c r="O412" s="232"/>
      <c r="P412" s="232"/>
      <c r="Q412" s="232"/>
      <c r="R412" s="144"/>
      <c r="T412" s="145" t="s">
        <v>5</v>
      </c>
      <c r="U412" s="43" t="s">
        <v>40</v>
      </c>
      <c r="V412" s="146">
        <v>2E-3</v>
      </c>
      <c r="W412" s="146">
        <f>V412*K412</f>
        <v>15.340860000000001</v>
      </c>
      <c r="X412" s="146">
        <v>0</v>
      </c>
      <c r="Y412" s="146">
        <f>X412*K412</f>
        <v>0</v>
      </c>
      <c r="Z412" s="146">
        <v>0</v>
      </c>
      <c r="AA412" s="147">
        <f>Z412*K412</f>
        <v>0</v>
      </c>
      <c r="AR412" s="21" t="s">
        <v>92</v>
      </c>
      <c r="AT412" s="21" t="s">
        <v>167</v>
      </c>
      <c r="AU412" s="21" t="s">
        <v>86</v>
      </c>
      <c r="AY412" s="21" t="s">
        <v>166</v>
      </c>
      <c r="BE412" s="148">
        <f>IF(U412="základní",N412,0)</f>
        <v>0</v>
      </c>
      <c r="BF412" s="148">
        <f>IF(U412="snížená",N412,0)</f>
        <v>0</v>
      </c>
      <c r="BG412" s="148">
        <f>IF(U412="zákl. přenesená",N412,0)</f>
        <v>0</v>
      </c>
      <c r="BH412" s="148">
        <f>IF(U412="sníž. přenesená",N412,0)</f>
        <v>0</v>
      </c>
      <c r="BI412" s="148">
        <f>IF(U412="nulová",N412,0)</f>
        <v>0</v>
      </c>
      <c r="BJ412" s="21" t="s">
        <v>82</v>
      </c>
      <c r="BK412" s="148">
        <f>ROUND(L412*K412,2)</f>
        <v>0</v>
      </c>
      <c r="BL412" s="21" t="s">
        <v>92</v>
      </c>
      <c r="BM412" s="21" t="s">
        <v>674</v>
      </c>
    </row>
    <row r="413" spans="2:65" s="1" customFormat="1" ht="25.5" customHeight="1">
      <c r="B413" s="139"/>
      <c r="C413" s="140" t="s">
        <v>658</v>
      </c>
      <c r="D413" s="140" t="s">
        <v>167</v>
      </c>
      <c r="E413" s="141" t="s">
        <v>676</v>
      </c>
      <c r="F413" s="231" t="s">
        <v>677</v>
      </c>
      <c r="G413" s="231"/>
      <c r="H413" s="231"/>
      <c r="I413" s="231"/>
      <c r="J413" s="142" t="s">
        <v>374</v>
      </c>
      <c r="K413" s="143">
        <v>186.81200000000001</v>
      </c>
      <c r="L413" s="232">
        <v>0</v>
      </c>
      <c r="M413" s="232"/>
      <c r="N413" s="232">
        <f>ROUND(L413*K413,2)</f>
        <v>0</v>
      </c>
      <c r="O413" s="232"/>
      <c r="P413" s="232"/>
      <c r="Q413" s="232"/>
      <c r="R413" s="144"/>
      <c r="T413" s="145" t="s">
        <v>5</v>
      </c>
      <c r="U413" s="43" t="s">
        <v>40</v>
      </c>
      <c r="V413" s="146">
        <v>0</v>
      </c>
      <c r="W413" s="146">
        <f>V413*K413</f>
        <v>0</v>
      </c>
      <c r="X413" s="146">
        <v>0</v>
      </c>
      <c r="Y413" s="146">
        <f>X413*K413</f>
        <v>0</v>
      </c>
      <c r="Z413" s="146">
        <v>0</v>
      </c>
      <c r="AA413" s="147">
        <f>Z413*K413</f>
        <v>0</v>
      </c>
      <c r="AR413" s="21" t="s">
        <v>92</v>
      </c>
      <c r="AT413" s="21" t="s">
        <v>167</v>
      </c>
      <c r="AU413" s="21" t="s">
        <v>86</v>
      </c>
      <c r="AY413" s="21" t="s">
        <v>166</v>
      </c>
      <c r="BE413" s="148">
        <f>IF(U413="základní",N413,0)</f>
        <v>0</v>
      </c>
      <c r="BF413" s="148">
        <f>IF(U413="snížená",N413,0)</f>
        <v>0</v>
      </c>
      <c r="BG413" s="148">
        <f>IF(U413="zákl. přenesená",N413,0)</f>
        <v>0</v>
      </c>
      <c r="BH413" s="148">
        <f>IF(U413="sníž. přenesená",N413,0)</f>
        <v>0</v>
      </c>
      <c r="BI413" s="148">
        <f>IF(U413="nulová",N413,0)</f>
        <v>0</v>
      </c>
      <c r="BJ413" s="21" t="s">
        <v>82</v>
      </c>
      <c r="BK413" s="148">
        <f>ROUND(L413*K413,2)</f>
        <v>0</v>
      </c>
      <c r="BL413" s="21" t="s">
        <v>92</v>
      </c>
      <c r="BM413" s="21" t="s">
        <v>678</v>
      </c>
    </row>
    <row r="414" spans="2:65" s="1" customFormat="1" ht="25.5" customHeight="1">
      <c r="B414" s="139"/>
      <c r="C414" s="140" t="s">
        <v>663</v>
      </c>
      <c r="D414" s="140" t="s">
        <v>167</v>
      </c>
      <c r="E414" s="141" t="s">
        <v>680</v>
      </c>
      <c r="F414" s="231" t="s">
        <v>681</v>
      </c>
      <c r="G414" s="231"/>
      <c r="H414" s="231"/>
      <c r="I414" s="231"/>
      <c r="J414" s="142" t="s">
        <v>374</v>
      </c>
      <c r="K414" s="143">
        <v>184.16900000000001</v>
      </c>
      <c r="L414" s="232">
        <v>0</v>
      </c>
      <c r="M414" s="232"/>
      <c r="N414" s="232">
        <f>ROUND(L414*K414,2)</f>
        <v>0</v>
      </c>
      <c r="O414" s="232"/>
      <c r="P414" s="232"/>
      <c r="Q414" s="232"/>
      <c r="R414" s="144"/>
      <c r="T414" s="145" t="s">
        <v>5</v>
      </c>
      <c r="U414" s="43" t="s">
        <v>40</v>
      </c>
      <c r="V414" s="146">
        <v>0</v>
      </c>
      <c r="W414" s="146">
        <f>V414*K414</f>
        <v>0</v>
      </c>
      <c r="X414" s="146">
        <v>0</v>
      </c>
      <c r="Y414" s="146">
        <f>X414*K414</f>
        <v>0</v>
      </c>
      <c r="Z414" s="146">
        <v>0</v>
      </c>
      <c r="AA414" s="147">
        <f>Z414*K414</f>
        <v>0</v>
      </c>
      <c r="AR414" s="21" t="s">
        <v>92</v>
      </c>
      <c r="AT414" s="21" t="s">
        <v>167</v>
      </c>
      <c r="AU414" s="21" t="s">
        <v>86</v>
      </c>
      <c r="AY414" s="21" t="s">
        <v>166</v>
      </c>
      <c r="BE414" s="148">
        <f>IF(U414="základní",N414,0)</f>
        <v>0</v>
      </c>
      <c r="BF414" s="148">
        <f>IF(U414="snížená",N414,0)</f>
        <v>0</v>
      </c>
      <c r="BG414" s="148">
        <f>IF(U414="zákl. přenesená",N414,0)</f>
        <v>0</v>
      </c>
      <c r="BH414" s="148">
        <f>IF(U414="sníž. přenesená",N414,0)</f>
        <v>0</v>
      </c>
      <c r="BI414" s="148">
        <f>IF(U414="nulová",N414,0)</f>
        <v>0</v>
      </c>
      <c r="BJ414" s="21" t="s">
        <v>82</v>
      </c>
      <c r="BK414" s="148">
        <f>ROUND(L414*K414,2)</f>
        <v>0</v>
      </c>
      <c r="BL414" s="21" t="s">
        <v>92</v>
      </c>
      <c r="BM414" s="21" t="s">
        <v>682</v>
      </c>
    </row>
    <row r="415" spans="2:65" s="1" customFormat="1" ht="25.5" customHeight="1">
      <c r="B415" s="139"/>
      <c r="C415" s="140" t="s">
        <v>667</v>
      </c>
      <c r="D415" s="140" t="s">
        <v>167</v>
      </c>
      <c r="E415" s="141" t="s">
        <v>684</v>
      </c>
      <c r="F415" s="231" t="s">
        <v>685</v>
      </c>
      <c r="G415" s="231"/>
      <c r="H415" s="231"/>
      <c r="I415" s="231"/>
      <c r="J415" s="142" t="s">
        <v>374</v>
      </c>
      <c r="K415" s="143">
        <v>481.29</v>
      </c>
      <c r="L415" s="232">
        <v>0</v>
      </c>
      <c r="M415" s="232"/>
      <c r="N415" s="232">
        <f>ROUND(L415*K415,2)</f>
        <v>0</v>
      </c>
      <c r="O415" s="232"/>
      <c r="P415" s="232"/>
      <c r="Q415" s="232"/>
      <c r="R415" s="144"/>
      <c r="T415" s="145" t="s">
        <v>5</v>
      </c>
      <c r="U415" s="43" t="s">
        <v>40</v>
      </c>
      <c r="V415" s="146">
        <v>0</v>
      </c>
      <c r="W415" s="146">
        <f>V415*K415</f>
        <v>0</v>
      </c>
      <c r="X415" s="146">
        <v>0</v>
      </c>
      <c r="Y415" s="146">
        <f>X415*K415</f>
        <v>0</v>
      </c>
      <c r="Z415" s="146">
        <v>0</v>
      </c>
      <c r="AA415" s="147">
        <f>Z415*K415</f>
        <v>0</v>
      </c>
      <c r="AR415" s="21" t="s">
        <v>92</v>
      </c>
      <c r="AT415" s="21" t="s">
        <v>167</v>
      </c>
      <c r="AU415" s="21" t="s">
        <v>86</v>
      </c>
      <c r="AY415" s="21" t="s">
        <v>166</v>
      </c>
      <c r="BE415" s="148">
        <f>IF(U415="základní",N415,0)</f>
        <v>0</v>
      </c>
      <c r="BF415" s="148">
        <f>IF(U415="snížená",N415,0)</f>
        <v>0</v>
      </c>
      <c r="BG415" s="148">
        <f>IF(U415="zákl. přenesená",N415,0)</f>
        <v>0</v>
      </c>
      <c r="BH415" s="148">
        <f>IF(U415="sníž. přenesená",N415,0)</f>
        <v>0</v>
      </c>
      <c r="BI415" s="148">
        <f>IF(U415="nulová",N415,0)</f>
        <v>0</v>
      </c>
      <c r="BJ415" s="21" t="s">
        <v>82</v>
      </c>
      <c r="BK415" s="148">
        <f>ROUND(L415*K415,2)</f>
        <v>0</v>
      </c>
      <c r="BL415" s="21" t="s">
        <v>92</v>
      </c>
      <c r="BM415" s="21" t="s">
        <v>686</v>
      </c>
    </row>
    <row r="416" spans="2:65" s="9" customFormat="1" ht="29.85" customHeight="1">
      <c r="B416" s="129"/>
      <c r="C416" s="130"/>
      <c r="D416" s="164" t="s">
        <v>267</v>
      </c>
      <c r="E416" s="164"/>
      <c r="F416" s="164"/>
      <c r="G416" s="164"/>
      <c r="H416" s="164"/>
      <c r="I416" s="164"/>
      <c r="J416" s="164"/>
      <c r="K416" s="164"/>
      <c r="L416" s="164"/>
      <c r="M416" s="164"/>
      <c r="N416" s="260">
        <f>BK416</f>
        <v>0</v>
      </c>
      <c r="O416" s="261"/>
      <c r="P416" s="261"/>
      <c r="Q416" s="261"/>
      <c r="R416" s="132"/>
      <c r="T416" s="133"/>
      <c r="U416" s="130"/>
      <c r="V416" s="130"/>
      <c r="W416" s="134">
        <f>W417</f>
        <v>21.207450000000001</v>
      </c>
      <c r="X416" s="130"/>
      <c r="Y416" s="134">
        <f>Y417</f>
        <v>0</v>
      </c>
      <c r="Z416" s="130"/>
      <c r="AA416" s="135">
        <f>AA417</f>
        <v>0</v>
      </c>
      <c r="AR416" s="136" t="s">
        <v>82</v>
      </c>
      <c r="AT416" s="137" t="s">
        <v>74</v>
      </c>
      <c r="AU416" s="137" t="s">
        <v>82</v>
      </c>
      <c r="AY416" s="136" t="s">
        <v>166</v>
      </c>
      <c r="BK416" s="138">
        <f>BK417</f>
        <v>0</v>
      </c>
    </row>
    <row r="417" spans="2:65" s="1" customFormat="1" ht="38.25" customHeight="1">
      <c r="B417" s="139"/>
      <c r="C417" s="140" t="s">
        <v>671</v>
      </c>
      <c r="D417" s="140" t="s">
        <v>167</v>
      </c>
      <c r="E417" s="141" t="s">
        <v>688</v>
      </c>
      <c r="F417" s="231" t="s">
        <v>689</v>
      </c>
      <c r="G417" s="231"/>
      <c r="H417" s="231"/>
      <c r="I417" s="231"/>
      <c r="J417" s="142" t="s">
        <v>374</v>
      </c>
      <c r="K417" s="143">
        <v>321.32499999999999</v>
      </c>
      <c r="L417" s="232">
        <v>0</v>
      </c>
      <c r="M417" s="232"/>
      <c r="N417" s="232">
        <f>ROUND(L417*K417,2)</f>
        <v>0</v>
      </c>
      <c r="O417" s="232"/>
      <c r="P417" s="232"/>
      <c r="Q417" s="232"/>
      <c r="R417" s="144"/>
      <c r="T417" s="145" t="s">
        <v>5</v>
      </c>
      <c r="U417" s="165" t="s">
        <v>40</v>
      </c>
      <c r="V417" s="166">
        <v>6.6000000000000003E-2</v>
      </c>
      <c r="W417" s="166">
        <f>V417*K417</f>
        <v>21.207450000000001</v>
      </c>
      <c r="X417" s="166">
        <v>0</v>
      </c>
      <c r="Y417" s="166">
        <f>X417*K417</f>
        <v>0</v>
      </c>
      <c r="Z417" s="166">
        <v>0</v>
      </c>
      <c r="AA417" s="167">
        <f>Z417*K417</f>
        <v>0</v>
      </c>
      <c r="AR417" s="21" t="s">
        <v>92</v>
      </c>
      <c r="AT417" s="21" t="s">
        <v>167</v>
      </c>
      <c r="AU417" s="21" t="s">
        <v>86</v>
      </c>
      <c r="AY417" s="21" t="s">
        <v>166</v>
      </c>
      <c r="BE417" s="148">
        <f>IF(U417="základní",N417,0)</f>
        <v>0</v>
      </c>
      <c r="BF417" s="148">
        <f>IF(U417="snížená",N417,0)</f>
        <v>0</v>
      </c>
      <c r="BG417" s="148">
        <f>IF(U417="zákl. přenesená",N417,0)</f>
        <v>0</v>
      </c>
      <c r="BH417" s="148">
        <f>IF(U417="sníž. přenesená",N417,0)</f>
        <v>0</v>
      </c>
      <c r="BI417" s="148">
        <f>IF(U417="nulová",N417,0)</f>
        <v>0</v>
      </c>
      <c r="BJ417" s="21" t="s">
        <v>82</v>
      </c>
      <c r="BK417" s="148">
        <f>ROUND(L417*K417,2)</f>
        <v>0</v>
      </c>
      <c r="BL417" s="21" t="s">
        <v>92</v>
      </c>
      <c r="BM417" s="21" t="s">
        <v>690</v>
      </c>
    </row>
    <row r="418" spans="2:65" s="1" customFormat="1" ht="6.95" customHeight="1">
      <c r="B418" s="58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60"/>
    </row>
  </sheetData>
  <mergeCells count="531">
    <mergeCell ref="C2:Q2"/>
    <mergeCell ref="C4:Q4"/>
    <mergeCell ref="F6:P6"/>
    <mergeCell ref="F7:P7"/>
    <mergeCell ref="O9:P9"/>
    <mergeCell ref="O11:P11"/>
    <mergeCell ref="O12:P12"/>
    <mergeCell ref="O14:P14"/>
    <mergeCell ref="O15:P15"/>
    <mergeCell ref="O17:P17"/>
    <mergeCell ref="O18:P18"/>
    <mergeCell ref="O20:P20"/>
    <mergeCell ref="O21:P21"/>
    <mergeCell ref="E24:L24"/>
    <mergeCell ref="M27:P27"/>
    <mergeCell ref="M28:P28"/>
    <mergeCell ref="M30:P30"/>
    <mergeCell ref="H32:J32"/>
    <mergeCell ref="M32:P32"/>
    <mergeCell ref="H33:J33"/>
    <mergeCell ref="M33:P33"/>
    <mergeCell ref="H34:J34"/>
    <mergeCell ref="M34:P34"/>
    <mergeCell ref="H35:J35"/>
    <mergeCell ref="M35:P35"/>
    <mergeCell ref="H36:J36"/>
    <mergeCell ref="M36:P36"/>
    <mergeCell ref="L38:P38"/>
    <mergeCell ref="N94:Q94"/>
    <mergeCell ref="N95:Q95"/>
    <mergeCell ref="N96:Q96"/>
    <mergeCell ref="N97:Q97"/>
    <mergeCell ref="C76:Q76"/>
    <mergeCell ref="F78:P78"/>
    <mergeCell ref="F79:P79"/>
    <mergeCell ref="M81:P81"/>
    <mergeCell ref="M83:Q83"/>
    <mergeCell ref="M84:Q84"/>
    <mergeCell ref="C86:G86"/>
    <mergeCell ref="N86:Q86"/>
    <mergeCell ref="N88:Q88"/>
    <mergeCell ref="F118:I118"/>
    <mergeCell ref="L118:M118"/>
    <mergeCell ref="N118:Q118"/>
    <mergeCell ref="F122:I122"/>
    <mergeCell ref="L122:M122"/>
    <mergeCell ref="N122:Q122"/>
    <mergeCell ref="F123:I123"/>
    <mergeCell ref="L123:M123"/>
    <mergeCell ref="N123:Q123"/>
    <mergeCell ref="N119:Q119"/>
    <mergeCell ref="N120:Q120"/>
    <mergeCell ref="N121:Q121"/>
    <mergeCell ref="F124:I124"/>
    <mergeCell ref="F125:I125"/>
    <mergeCell ref="F126:I126"/>
    <mergeCell ref="F127:I127"/>
    <mergeCell ref="F128:I128"/>
    <mergeCell ref="F129:I129"/>
    <mergeCell ref="F130:I130"/>
    <mergeCell ref="F131:I131"/>
    <mergeCell ref="F132:I132"/>
    <mergeCell ref="L132:M132"/>
    <mergeCell ref="N132:Q132"/>
    <mergeCell ref="F133:I133"/>
    <mergeCell ref="F134:I134"/>
    <mergeCell ref="F135:I135"/>
    <mergeCell ref="F136:I136"/>
    <mergeCell ref="F137:I137"/>
    <mergeCell ref="F138:I138"/>
    <mergeCell ref="L138:M138"/>
    <mergeCell ref="N138:Q138"/>
    <mergeCell ref="F139:I139"/>
    <mergeCell ref="F140:I140"/>
    <mergeCell ref="F141:I141"/>
    <mergeCell ref="F142:I142"/>
    <mergeCell ref="F143:I143"/>
    <mergeCell ref="F144:I144"/>
    <mergeCell ref="L144:M144"/>
    <mergeCell ref="N144:Q144"/>
    <mergeCell ref="F145:I145"/>
    <mergeCell ref="F154:I154"/>
    <mergeCell ref="F155:I155"/>
    <mergeCell ref="F156:I156"/>
    <mergeCell ref="F157:I157"/>
    <mergeCell ref="F158:I158"/>
    <mergeCell ref="L158:M158"/>
    <mergeCell ref="N158:Q158"/>
    <mergeCell ref="F159:I159"/>
    <mergeCell ref="F146:I146"/>
    <mergeCell ref="F147:I147"/>
    <mergeCell ref="F148:I148"/>
    <mergeCell ref="F149:I149"/>
    <mergeCell ref="F150:I150"/>
    <mergeCell ref="F151:I151"/>
    <mergeCell ref="F152:I152"/>
    <mergeCell ref="F153:I153"/>
    <mergeCell ref="L153:M153"/>
    <mergeCell ref="F160:I160"/>
    <mergeCell ref="F161:I161"/>
    <mergeCell ref="F162:I162"/>
    <mergeCell ref="F163:I163"/>
    <mergeCell ref="L163:M163"/>
    <mergeCell ref="N163:Q163"/>
    <mergeCell ref="F164:I164"/>
    <mergeCell ref="F165:I165"/>
    <mergeCell ref="F166:I166"/>
    <mergeCell ref="F167:I167"/>
    <mergeCell ref="F168:I168"/>
    <mergeCell ref="L168:M168"/>
    <mergeCell ref="N168:Q168"/>
    <mergeCell ref="F169:I169"/>
    <mergeCell ref="F170:I170"/>
    <mergeCell ref="F171:I171"/>
    <mergeCell ref="F172:I172"/>
    <mergeCell ref="F173:I173"/>
    <mergeCell ref="L173:M173"/>
    <mergeCell ref="N173:Q173"/>
    <mergeCell ref="F174:I174"/>
    <mergeCell ref="F175:I175"/>
    <mergeCell ref="F176:I176"/>
    <mergeCell ref="F177:I177"/>
    <mergeCell ref="F178:I178"/>
    <mergeCell ref="F179:I179"/>
    <mergeCell ref="F180:I180"/>
    <mergeCell ref="L180:M180"/>
    <mergeCell ref="N180:Q180"/>
    <mergeCell ref="F181:I181"/>
    <mergeCell ref="F182:I182"/>
    <mergeCell ref="F183:I183"/>
    <mergeCell ref="F184:I184"/>
    <mergeCell ref="F185:I185"/>
    <mergeCell ref="F186:I186"/>
    <mergeCell ref="F187:I187"/>
    <mergeCell ref="L187:M187"/>
    <mergeCell ref="N187:Q187"/>
    <mergeCell ref="F188:I188"/>
    <mergeCell ref="L188:M188"/>
    <mergeCell ref="N188:Q188"/>
    <mergeCell ref="F189:I189"/>
    <mergeCell ref="L189:M189"/>
    <mergeCell ref="N189:Q189"/>
    <mergeCell ref="F190:I190"/>
    <mergeCell ref="F191:I191"/>
    <mergeCell ref="F192:I192"/>
    <mergeCell ref="F193:I193"/>
    <mergeCell ref="F194:I194"/>
    <mergeCell ref="L194:M194"/>
    <mergeCell ref="N194:Q194"/>
    <mergeCell ref="F195:I195"/>
    <mergeCell ref="L195:M195"/>
    <mergeCell ref="N195:Q195"/>
    <mergeCell ref="F196:I196"/>
    <mergeCell ref="F197:I197"/>
    <mergeCell ref="F198:I198"/>
    <mergeCell ref="F199:I199"/>
    <mergeCell ref="F200:I200"/>
    <mergeCell ref="L200:M200"/>
    <mergeCell ref="N200:Q200"/>
    <mergeCell ref="F201:I201"/>
    <mergeCell ref="L201:M201"/>
    <mergeCell ref="N201:Q201"/>
    <mergeCell ref="F202:I202"/>
    <mergeCell ref="F203:I203"/>
    <mergeCell ref="F204:I204"/>
    <mergeCell ref="F205:I205"/>
    <mergeCell ref="F206:I206"/>
    <mergeCell ref="L206:M206"/>
    <mergeCell ref="N206:Q206"/>
    <mergeCell ref="F207:I207"/>
    <mergeCell ref="L207:M207"/>
    <mergeCell ref="N207:Q207"/>
    <mergeCell ref="F208:I208"/>
    <mergeCell ref="F209:I209"/>
    <mergeCell ref="F210:I210"/>
    <mergeCell ref="F211:I211"/>
    <mergeCell ref="L211:M211"/>
    <mergeCell ref="N211:Q211"/>
    <mergeCell ref="F212:I212"/>
    <mergeCell ref="L212:M212"/>
    <mergeCell ref="N212:Q212"/>
    <mergeCell ref="F213:I213"/>
    <mergeCell ref="F214:I214"/>
    <mergeCell ref="L214:M214"/>
    <mergeCell ref="N214:Q214"/>
    <mergeCell ref="F215:I215"/>
    <mergeCell ref="F216:I216"/>
    <mergeCell ref="L216:M216"/>
    <mergeCell ref="N216:Q216"/>
    <mergeCell ref="F217:I217"/>
    <mergeCell ref="F218:I218"/>
    <mergeCell ref="F219:I219"/>
    <mergeCell ref="F220:I220"/>
    <mergeCell ref="F221:I221"/>
    <mergeCell ref="L221:M221"/>
    <mergeCell ref="N221:Q221"/>
    <mergeCell ref="F222:I222"/>
    <mergeCell ref="F223:I223"/>
    <mergeCell ref="L223:M223"/>
    <mergeCell ref="N223:Q223"/>
    <mergeCell ref="F224:I224"/>
    <mergeCell ref="F225:I225"/>
    <mergeCell ref="F226:I226"/>
    <mergeCell ref="F227:I227"/>
    <mergeCell ref="F228:I228"/>
    <mergeCell ref="F229:I229"/>
    <mergeCell ref="L229:M229"/>
    <mergeCell ref="N229:Q229"/>
    <mergeCell ref="F230:I230"/>
    <mergeCell ref="F231:I231"/>
    <mergeCell ref="F232:I232"/>
    <mergeCell ref="F233:I233"/>
    <mergeCell ref="F234:I234"/>
    <mergeCell ref="F235:I235"/>
    <mergeCell ref="F236:I236"/>
    <mergeCell ref="L236:M236"/>
    <mergeCell ref="N236:Q236"/>
    <mergeCell ref="F237:I237"/>
    <mergeCell ref="F238:I238"/>
    <mergeCell ref="L238:M238"/>
    <mergeCell ref="N238:Q238"/>
    <mergeCell ref="F239:I239"/>
    <mergeCell ref="L239:M239"/>
    <mergeCell ref="N239:Q239"/>
    <mergeCell ref="F240:I240"/>
    <mergeCell ref="F241:I241"/>
    <mergeCell ref="F242:I242"/>
    <mergeCell ref="F243:I243"/>
    <mergeCell ref="F244:I244"/>
    <mergeCell ref="L244:M244"/>
    <mergeCell ref="N244:Q244"/>
    <mergeCell ref="F245:I245"/>
    <mergeCell ref="F246:I246"/>
    <mergeCell ref="L246:M246"/>
    <mergeCell ref="N246:Q246"/>
    <mergeCell ref="F247:I247"/>
    <mergeCell ref="L247:M247"/>
    <mergeCell ref="N247:Q247"/>
    <mergeCell ref="F249:I249"/>
    <mergeCell ref="L249:M249"/>
    <mergeCell ref="N249:Q249"/>
    <mergeCell ref="F250:I250"/>
    <mergeCell ref="F251:I251"/>
    <mergeCell ref="L251:M251"/>
    <mergeCell ref="N251:Q251"/>
    <mergeCell ref="F252:I252"/>
    <mergeCell ref="L252:M252"/>
    <mergeCell ref="N252:Q252"/>
    <mergeCell ref="F253:I253"/>
    <mergeCell ref="F254:I254"/>
    <mergeCell ref="F255:I255"/>
    <mergeCell ref="F256:I256"/>
    <mergeCell ref="F258:I258"/>
    <mergeCell ref="L258:M258"/>
    <mergeCell ref="N258:Q258"/>
    <mergeCell ref="F259:I259"/>
    <mergeCell ref="F260:I260"/>
    <mergeCell ref="F261:I261"/>
    <mergeCell ref="F262:I262"/>
    <mergeCell ref="F263:I263"/>
    <mergeCell ref="F265:I265"/>
    <mergeCell ref="L265:M265"/>
    <mergeCell ref="N265:Q265"/>
    <mergeCell ref="F266:I266"/>
    <mergeCell ref="F267:I267"/>
    <mergeCell ref="F268:I268"/>
    <mergeCell ref="F269:I269"/>
    <mergeCell ref="F271:I271"/>
    <mergeCell ref="L271:M271"/>
    <mergeCell ref="N271:Q271"/>
    <mergeCell ref="F272:I272"/>
    <mergeCell ref="F273:I273"/>
    <mergeCell ref="L273:M273"/>
    <mergeCell ref="N273:Q273"/>
    <mergeCell ref="F274:I274"/>
    <mergeCell ref="F275:I275"/>
    <mergeCell ref="L275:M275"/>
    <mergeCell ref="N275:Q275"/>
    <mergeCell ref="F276:I276"/>
    <mergeCell ref="F277:I277"/>
    <mergeCell ref="F278:I278"/>
    <mergeCell ref="F279:I279"/>
    <mergeCell ref="F280:I280"/>
    <mergeCell ref="F281:I281"/>
    <mergeCell ref="F282:I282"/>
    <mergeCell ref="F283:I283"/>
    <mergeCell ref="F284:I284"/>
    <mergeCell ref="L284:M284"/>
    <mergeCell ref="N284:Q284"/>
    <mergeCell ref="F285:I285"/>
    <mergeCell ref="F286:I286"/>
    <mergeCell ref="F287:I287"/>
    <mergeCell ref="F288:I288"/>
    <mergeCell ref="F289:I289"/>
    <mergeCell ref="F290:I290"/>
    <mergeCell ref="L290:M290"/>
    <mergeCell ref="N290:Q290"/>
    <mergeCell ref="F291:I291"/>
    <mergeCell ref="F292:I292"/>
    <mergeCell ref="F293:I293"/>
    <mergeCell ref="F294:I294"/>
    <mergeCell ref="F295:I295"/>
    <mergeCell ref="F296:I296"/>
    <mergeCell ref="L296:M296"/>
    <mergeCell ref="N296:Q296"/>
    <mergeCell ref="F297:I297"/>
    <mergeCell ref="F298:I298"/>
    <mergeCell ref="F299:I299"/>
    <mergeCell ref="F300:I300"/>
    <mergeCell ref="F301:I301"/>
    <mergeCell ref="F302:I302"/>
    <mergeCell ref="L302:M302"/>
    <mergeCell ref="N302:Q302"/>
    <mergeCell ref="F303:I303"/>
    <mergeCell ref="L303:M303"/>
    <mergeCell ref="N303:Q303"/>
    <mergeCell ref="F304:I304"/>
    <mergeCell ref="F305:I305"/>
    <mergeCell ref="L305:M305"/>
    <mergeCell ref="N305:Q305"/>
    <mergeCell ref="F306:I306"/>
    <mergeCell ref="L306:M306"/>
    <mergeCell ref="N306:Q306"/>
    <mergeCell ref="F307:I307"/>
    <mergeCell ref="L307:M307"/>
    <mergeCell ref="N307:Q307"/>
    <mergeCell ref="F308:I308"/>
    <mergeCell ref="F309:I309"/>
    <mergeCell ref="F310:I310"/>
    <mergeCell ref="L310:M310"/>
    <mergeCell ref="N310:Q310"/>
    <mergeCell ref="F311:I311"/>
    <mergeCell ref="L311:M311"/>
    <mergeCell ref="N311:Q311"/>
    <mergeCell ref="F312:I312"/>
    <mergeCell ref="F313:I313"/>
    <mergeCell ref="F314:I314"/>
    <mergeCell ref="L314:M314"/>
    <mergeCell ref="N314:Q314"/>
    <mergeCell ref="F315:I315"/>
    <mergeCell ref="F316:I316"/>
    <mergeCell ref="F317:I317"/>
    <mergeCell ref="L317:M317"/>
    <mergeCell ref="N317:Q317"/>
    <mergeCell ref="F318:I318"/>
    <mergeCell ref="L318:M318"/>
    <mergeCell ref="N318:Q318"/>
    <mergeCell ref="F319:I319"/>
    <mergeCell ref="F320:I320"/>
    <mergeCell ref="F321:I321"/>
    <mergeCell ref="L321:M321"/>
    <mergeCell ref="N321:Q321"/>
    <mergeCell ref="F322:I322"/>
    <mergeCell ref="F323:I323"/>
    <mergeCell ref="F324:I324"/>
    <mergeCell ref="F325:I325"/>
    <mergeCell ref="F327:I327"/>
    <mergeCell ref="L327:M327"/>
    <mergeCell ref="N327:Q327"/>
    <mergeCell ref="F328:I328"/>
    <mergeCell ref="L328:M328"/>
    <mergeCell ref="N328:Q328"/>
    <mergeCell ref="F329:I329"/>
    <mergeCell ref="F330:I330"/>
    <mergeCell ref="F331:I331"/>
    <mergeCell ref="F332:I332"/>
    <mergeCell ref="F333:I333"/>
    <mergeCell ref="L333:M333"/>
    <mergeCell ref="N333:Q333"/>
    <mergeCell ref="F334:I334"/>
    <mergeCell ref="L334:M334"/>
    <mergeCell ref="N334:Q334"/>
    <mergeCell ref="F335:I335"/>
    <mergeCell ref="F336:I336"/>
    <mergeCell ref="F337:I337"/>
    <mergeCell ref="L337:M337"/>
    <mergeCell ref="N337:Q337"/>
    <mergeCell ref="F338:I338"/>
    <mergeCell ref="F339:I339"/>
    <mergeCell ref="F340:I340"/>
    <mergeCell ref="L340:M340"/>
    <mergeCell ref="N340:Q340"/>
    <mergeCell ref="F341:I341"/>
    <mergeCell ref="F342:I342"/>
    <mergeCell ref="F343:I343"/>
    <mergeCell ref="L343:M343"/>
    <mergeCell ref="N343:Q343"/>
    <mergeCell ref="F344:I344"/>
    <mergeCell ref="F345:I345"/>
    <mergeCell ref="F346:I346"/>
    <mergeCell ref="L346:M346"/>
    <mergeCell ref="N346:Q346"/>
    <mergeCell ref="F347:I347"/>
    <mergeCell ref="F348:I348"/>
    <mergeCell ref="F349:I349"/>
    <mergeCell ref="L349:M349"/>
    <mergeCell ref="N349:Q349"/>
    <mergeCell ref="F350:I350"/>
    <mergeCell ref="F351:I351"/>
    <mergeCell ref="F352:I352"/>
    <mergeCell ref="L352:M352"/>
    <mergeCell ref="N352:Q352"/>
    <mergeCell ref="F353:I353"/>
    <mergeCell ref="F354:I354"/>
    <mergeCell ref="F355:I355"/>
    <mergeCell ref="L355:M355"/>
    <mergeCell ref="N355:Q355"/>
    <mergeCell ref="F356:I356"/>
    <mergeCell ref="F357:I357"/>
    <mergeCell ref="F358:I358"/>
    <mergeCell ref="L358:M358"/>
    <mergeCell ref="N358:Q358"/>
    <mergeCell ref="F359:I359"/>
    <mergeCell ref="F360:I360"/>
    <mergeCell ref="F361:I361"/>
    <mergeCell ref="L361:M361"/>
    <mergeCell ref="N361:Q361"/>
    <mergeCell ref="F362:I362"/>
    <mergeCell ref="F363:I363"/>
    <mergeCell ref="F364:I364"/>
    <mergeCell ref="F365:I365"/>
    <mergeCell ref="F367:I367"/>
    <mergeCell ref="L367:M367"/>
    <mergeCell ref="N367:Q367"/>
    <mergeCell ref="F368:I368"/>
    <mergeCell ref="L368:M368"/>
    <mergeCell ref="N368:Q368"/>
    <mergeCell ref="F369:I369"/>
    <mergeCell ref="F370:I370"/>
    <mergeCell ref="F371:I371"/>
    <mergeCell ref="F372:I372"/>
    <mergeCell ref="F373:I373"/>
    <mergeCell ref="L373:M373"/>
    <mergeCell ref="N373:Q373"/>
    <mergeCell ref="F374:I374"/>
    <mergeCell ref="L374:M374"/>
    <mergeCell ref="N374:Q374"/>
    <mergeCell ref="F375:I375"/>
    <mergeCell ref="F376:I376"/>
    <mergeCell ref="F377:I377"/>
    <mergeCell ref="F378:I378"/>
    <mergeCell ref="F379:I379"/>
    <mergeCell ref="L379:M379"/>
    <mergeCell ref="N379:Q379"/>
    <mergeCell ref="F380:I380"/>
    <mergeCell ref="F381:I381"/>
    <mergeCell ref="L381:M381"/>
    <mergeCell ref="N381:Q381"/>
    <mergeCell ref="F382:I382"/>
    <mergeCell ref="L382:M382"/>
    <mergeCell ref="N382:Q382"/>
    <mergeCell ref="F383:I383"/>
    <mergeCell ref="F384:I384"/>
    <mergeCell ref="F385:I385"/>
    <mergeCell ref="F386:I386"/>
    <mergeCell ref="F387:I387"/>
    <mergeCell ref="L387:M387"/>
    <mergeCell ref="N387:Q387"/>
    <mergeCell ref="F388:I388"/>
    <mergeCell ref="F389:I389"/>
    <mergeCell ref="F390:I390"/>
    <mergeCell ref="F391:I391"/>
    <mergeCell ref="F392:I392"/>
    <mergeCell ref="L392:M392"/>
    <mergeCell ref="N392:Q392"/>
    <mergeCell ref="F393:I393"/>
    <mergeCell ref="F394:I394"/>
    <mergeCell ref="L394:M394"/>
    <mergeCell ref="N394:Q394"/>
    <mergeCell ref="L405:M405"/>
    <mergeCell ref="N405:Q405"/>
    <mergeCell ref="F406:I406"/>
    <mergeCell ref="F407:I407"/>
    <mergeCell ref="F408:I408"/>
    <mergeCell ref="F395:I395"/>
    <mergeCell ref="F396:I396"/>
    <mergeCell ref="F397:I397"/>
    <mergeCell ref="F398:I398"/>
    <mergeCell ref="F399:I399"/>
    <mergeCell ref="F400:I400"/>
    <mergeCell ref="L400:M400"/>
    <mergeCell ref="N400:Q400"/>
    <mergeCell ref="F401:I401"/>
    <mergeCell ref="H1:K1"/>
    <mergeCell ref="F414:I414"/>
    <mergeCell ref="L414:M414"/>
    <mergeCell ref="N414:Q414"/>
    <mergeCell ref="F415:I415"/>
    <mergeCell ref="L415:M415"/>
    <mergeCell ref="N415:Q415"/>
    <mergeCell ref="F417:I417"/>
    <mergeCell ref="L417:M417"/>
    <mergeCell ref="N417:Q417"/>
    <mergeCell ref="F409:I409"/>
    <mergeCell ref="F411:I411"/>
    <mergeCell ref="L411:M411"/>
    <mergeCell ref="N411:Q411"/>
    <mergeCell ref="F412:I412"/>
    <mergeCell ref="L412:M412"/>
    <mergeCell ref="N412:Q412"/>
    <mergeCell ref="F413:I413"/>
    <mergeCell ref="L413:M413"/>
    <mergeCell ref="N413:Q413"/>
    <mergeCell ref="F402:I402"/>
    <mergeCell ref="F403:I403"/>
    <mergeCell ref="F404:I404"/>
    <mergeCell ref="F405:I405"/>
    <mergeCell ref="S2:AC2"/>
    <mergeCell ref="N248:Q248"/>
    <mergeCell ref="N257:Q257"/>
    <mergeCell ref="N264:Q264"/>
    <mergeCell ref="N270:Q270"/>
    <mergeCell ref="N326:Q326"/>
    <mergeCell ref="N366:Q366"/>
    <mergeCell ref="N410:Q410"/>
    <mergeCell ref="N416:Q416"/>
    <mergeCell ref="N153:Q153"/>
    <mergeCell ref="N98:Q98"/>
    <mergeCell ref="N100:Q100"/>
    <mergeCell ref="L102:Q102"/>
    <mergeCell ref="C108:Q108"/>
    <mergeCell ref="F110:P110"/>
    <mergeCell ref="F111:P111"/>
    <mergeCell ref="M113:P113"/>
    <mergeCell ref="M115:Q115"/>
    <mergeCell ref="M116:Q116"/>
    <mergeCell ref="N89:Q89"/>
    <mergeCell ref="N90:Q90"/>
    <mergeCell ref="N91:Q91"/>
    <mergeCell ref="N92:Q92"/>
    <mergeCell ref="N93:Q93"/>
  </mergeCells>
  <hyperlinks>
    <hyperlink ref="F1:G1" location="C2" display="1) Krycí list rozpočtu"/>
    <hyperlink ref="H1:K1" location="C86" display="2) Rekapitulace rozpočtu"/>
    <hyperlink ref="L1" location="C118" display="3) Rozpočet"/>
    <hyperlink ref="S1:T1" location="'Rekapitulace stavby'!C2" display="Rekapitulace stavby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438"/>
  <sheetViews>
    <sheetView showGridLines="0" workbookViewId="0">
      <pane ySplit="1" topLeftCell="A2" activePane="bottomLeft" state="frozen"/>
      <selection pane="bottomLeft" activeCell="BO439" sqref="BO439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7" width="11.1640625" customWidth="1"/>
    <col min="8" max="8" width="12.5" customWidth="1"/>
    <col min="9" max="9" width="7" customWidth="1"/>
    <col min="10" max="10" width="5.1640625" customWidth="1"/>
    <col min="11" max="11" width="11.5" customWidth="1"/>
    <col min="12" max="12" width="12" customWidth="1"/>
    <col min="13" max="14" width="6" customWidth="1"/>
    <col min="15" max="15" width="2" customWidth="1"/>
    <col min="16" max="16" width="12.5" customWidth="1"/>
    <col min="17" max="17" width="4.1640625" customWidth="1"/>
    <col min="18" max="18" width="1.6640625" customWidth="1"/>
    <col min="19" max="19" width="8.1640625" customWidth="1"/>
    <col min="20" max="20" width="29.6640625" hidden="1" customWidth="1"/>
    <col min="21" max="21" width="16.33203125" hidden="1" customWidth="1"/>
    <col min="22" max="22" width="12.33203125" hidden="1" customWidth="1"/>
    <col min="23" max="23" width="16.33203125" hidden="1" customWidth="1"/>
    <col min="24" max="24" width="12.1640625" hidden="1" customWidth="1"/>
    <col min="25" max="25" width="15" hidden="1" customWidth="1"/>
    <col min="26" max="26" width="11" hidden="1" customWidth="1"/>
    <col min="27" max="27" width="15" hidden="1" customWidth="1"/>
    <col min="28" max="28" width="16.33203125" hidden="1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66" ht="21.75" customHeight="1">
      <c r="A1" s="104"/>
      <c r="B1" s="14"/>
      <c r="C1" s="14"/>
      <c r="D1" s="15" t="s">
        <v>1</v>
      </c>
      <c r="E1" s="14"/>
      <c r="F1" s="16" t="s">
        <v>134</v>
      </c>
      <c r="G1" s="16"/>
      <c r="H1" s="239" t="s">
        <v>135</v>
      </c>
      <c r="I1" s="239"/>
      <c r="J1" s="239"/>
      <c r="K1" s="239"/>
      <c r="L1" s="16" t="s">
        <v>136</v>
      </c>
      <c r="M1" s="14"/>
      <c r="N1" s="14"/>
      <c r="O1" s="15" t="s">
        <v>137</v>
      </c>
      <c r="P1" s="14"/>
      <c r="Q1" s="14"/>
      <c r="R1" s="14"/>
      <c r="S1" s="16" t="s">
        <v>138</v>
      </c>
      <c r="T1" s="16"/>
      <c r="U1" s="104"/>
      <c r="V1" s="104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ht="36.950000000000003" customHeight="1">
      <c r="C2" s="220" t="s">
        <v>7</v>
      </c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S2" s="194" t="s">
        <v>8</v>
      </c>
      <c r="T2" s="195"/>
      <c r="U2" s="195"/>
      <c r="V2" s="195"/>
      <c r="W2" s="195"/>
      <c r="X2" s="195"/>
      <c r="Y2" s="195"/>
      <c r="Z2" s="195"/>
      <c r="AA2" s="195"/>
      <c r="AB2" s="195"/>
      <c r="AC2" s="195"/>
      <c r="AT2" s="21" t="s">
        <v>109</v>
      </c>
    </row>
    <row r="3" spans="1:66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  <c r="AT3" s="21" t="s">
        <v>86</v>
      </c>
    </row>
    <row r="4" spans="1:66" ht="36.950000000000003" customHeight="1">
      <c r="B4" s="25"/>
      <c r="C4" s="211" t="s">
        <v>139</v>
      </c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Q4" s="212"/>
      <c r="R4" s="26"/>
      <c r="T4" s="20" t="s">
        <v>13</v>
      </c>
      <c r="AT4" s="21" t="s">
        <v>6</v>
      </c>
    </row>
    <row r="5" spans="1:66" ht="6.95" customHeight="1">
      <c r="B5" s="25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6"/>
    </row>
    <row r="6" spans="1:66" ht="25.35" customHeight="1">
      <c r="B6" s="25"/>
      <c r="C6" s="27"/>
      <c r="D6" s="31" t="s">
        <v>16</v>
      </c>
      <c r="E6" s="27"/>
      <c r="F6" s="251" t="str">
        <f>'Rekapitulace stavby'!K6</f>
        <v>Rekonstrukce vodovodu a kanalizace Radvanice a Bartovice - komunikace</v>
      </c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7"/>
      <c r="R6" s="26"/>
    </row>
    <row r="7" spans="1:66" s="1" customFormat="1" ht="32.85" customHeight="1">
      <c r="B7" s="34"/>
      <c r="C7" s="35"/>
      <c r="D7" s="30" t="s">
        <v>140</v>
      </c>
      <c r="E7" s="35"/>
      <c r="F7" s="224" t="s">
        <v>1321</v>
      </c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35"/>
      <c r="R7" s="36"/>
    </row>
    <row r="8" spans="1:66" s="1" customFormat="1" ht="14.45" customHeight="1">
      <c r="B8" s="34"/>
      <c r="C8" s="35"/>
      <c r="D8" s="31" t="s">
        <v>18</v>
      </c>
      <c r="E8" s="35"/>
      <c r="F8" s="29" t="s">
        <v>5</v>
      </c>
      <c r="G8" s="35"/>
      <c r="H8" s="35"/>
      <c r="I8" s="35"/>
      <c r="J8" s="35"/>
      <c r="K8" s="35"/>
      <c r="L8" s="35"/>
      <c r="M8" s="31" t="s">
        <v>19</v>
      </c>
      <c r="N8" s="35"/>
      <c r="O8" s="29" t="s">
        <v>5</v>
      </c>
      <c r="P8" s="35"/>
      <c r="Q8" s="35"/>
      <c r="R8" s="36"/>
    </row>
    <row r="9" spans="1:66" s="1" customFormat="1" ht="14.45" customHeight="1">
      <c r="B9" s="34"/>
      <c r="C9" s="35"/>
      <c r="D9" s="31" t="s">
        <v>20</v>
      </c>
      <c r="E9" s="35"/>
      <c r="F9" s="29" t="s">
        <v>21</v>
      </c>
      <c r="G9" s="35"/>
      <c r="H9" s="35"/>
      <c r="I9" s="35"/>
      <c r="J9" s="35"/>
      <c r="K9" s="35"/>
      <c r="L9" s="35"/>
      <c r="M9" s="31" t="s">
        <v>22</v>
      </c>
      <c r="N9" s="35"/>
      <c r="O9" s="253" t="str">
        <f>'Rekapitulace stavby'!AN8</f>
        <v>25. 4. 2018</v>
      </c>
      <c r="P9" s="253"/>
      <c r="Q9" s="35"/>
      <c r="R9" s="36"/>
    </row>
    <row r="10" spans="1:66" s="1" customFormat="1" ht="10.9" customHeight="1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6"/>
    </row>
    <row r="11" spans="1:66" s="1" customFormat="1" ht="14.45" customHeight="1">
      <c r="B11" s="34"/>
      <c r="C11" s="35"/>
      <c r="D11" s="31" t="s">
        <v>24</v>
      </c>
      <c r="E11" s="35"/>
      <c r="F11" s="35"/>
      <c r="G11" s="35"/>
      <c r="H11" s="35"/>
      <c r="I11" s="35"/>
      <c r="J11" s="35"/>
      <c r="K11" s="35"/>
      <c r="L11" s="35"/>
      <c r="M11" s="31" t="s">
        <v>25</v>
      </c>
      <c r="N11" s="35"/>
      <c r="O11" s="222" t="s">
        <v>5</v>
      </c>
      <c r="P11" s="222"/>
      <c r="Q11" s="35"/>
      <c r="R11" s="36"/>
    </row>
    <row r="12" spans="1:66" s="1" customFormat="1" ht="18" customHeight="1">
      <c r="B12" s="34"/>
      <c r="C12" s="35"/>
      <c r="D12" s="35"/>
      <c r="E12" s="29" t="s">
        <v>26</v>
      </c>
      <c r="F12" s="35"/>
      <c r="G12" s="35"/>
      <c r="H12" s="35"/>
      <c r="I12" s="35"/>
      <c r="J12" s="35"/>
      <c r="K12" s="35"/>
      <c r="L12" s="35"/>
      <c r="M12" s="31" t="s">
        <v>27</v>
      </c>
      <c r="N12" s="35"/>
      <c r="O12" s="222" t="s">
        <v>5</v>
      </c>
      <c r="P12" s="222"/>
      <c r="Q12" s="35"/>
      <c r="R12" s="36"/>
    </row>
    <row r="13" spans="1:66" s="1" customFormat="1" ht="6.95" customHeight="1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6"/>
    </row>
    <row r="14" spans="1:66" s="1" customFormat="1" ht="14.45" customHeight="1">
      <c r="B14" s="34"/>
      <c r="C14" s="35"/>
      <c r="D14" s="31" t="s">
        <v>28</v>
      </c>
      <c r="E14" s="35"/>
      <c r="F14" s="35"/>
      <c r="G14" s="35"/>
      <c r="H14" s="35"/>
      <c r="I14" s="35"/>
      <c r="J14" s="35"/>
      <c r="K14" s="35"/>
      <c r="L14" s="35"/>
      <c r="M14" s="31" t="s">
        <v>25</v>
      </c>
      <c r="N14" s="35"/>
      <c r="O14" s="222" t="str">
        <f>IF('Rekapitulace stavby'!AN13="","",'Rekapitulace stavby'!AN13)</f>
        <v/>
      </c>
      <c r="P14" s="222"/>
      <c r="Q14" s="35"/>
      <c r="R14" s="36"/>
    </row>
    <row r="15" spans="1:66" s="1" customFormat="1" ht="18" customHeight="1">
      <c r="B15" s="34"/>
      <c r="C15" s="35"/>
      <c r="D15" s="35"/>
      <c r="E15" s="29" t="str">
        <f>IF('Rekapitulace stavby'!E14="","",'Rekapitulace stavby'!E14)</f>
        <v xml:space="preserve"> </v>
      </c>
      <c r="F15" s="35"/>
      <c r="G15" s="35"/>
      <c r="H15" s="35"/>
      <c r="I15" s="35"/>
      <c r="J15" s="35"/>
      <c r="K15" s="35"/>
      <c r="L15" s="35"/>
      <c r="M15" s="31" t="s">
        <v>27</v>
      </c>
      <c r="N15" s="35"/>
      <c r="O15" s="222" t="str">
        <f>IF('Rekapitulace stavby'!AN14="","",'Rekapitulace stavby'!AN14)</f>
        <v/>
      </c>
      <c r="P15" s="222"/>
      <c r="Q15" s="35"/>
      <c r="R15" s="36"/>
    </row>
    <row r="16" spans="1:66" s="1" customFormat="1" ht="6.95" customHeight="1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6"/>
    </row>
    <row r="17" spans="2:18" s="1" customFormat="1" ht="14.45" customHeight="1">
      <c r="B17" s="34"/>
      <c r="C17" s="35"/>
      <c r="D17" s="31" t="s">
        <v>30</v>
      </c>
      <c r="E17" s="35"/>
      <c r="F17" s="35"/>
      <c r="G17" s="35"/>
      <c r="H17" s="35"/>
      <c r="I17" s="35"/>
      <c r="J17" s="35"/>
      <c r="K17" s="35"/>
      <c r="L17" s="35"/>
      <c r="M17" s="31" t="s">
        <v>25</v>
      </c>
      <c r="N17" s="35"/>
      <c r="O17" s="222" t="s">
        <v>5</v>
      </c>
      <c r="P17" s="222"/>
      <c r="Q17" s="35"/>
      <c r="R17" s="36"/>
    </row>
    <row r="18" spans="2:18" s="1" customFormat="1" ht="18" customHeight="1">
      <c r="B18" s="34"/>
      <c r="C18" s="35"/>
      <c r="D18" s="35"/>
      <c r="E18" s="29" t="s">
        <v>31</v>
      </c>
      <c r="F18" s="35"/>
      <c r="G18" s="35"/>
      <c r="H18" s="35"/>
      <c r="I18" s="35"/>
      <c r="J18" s="35"/>
      <c r="K18" s="35"/>
      <c r="L18" s="35"/>
      <c r="M18" s="31" t="s">
        <v>27</v>
      </c>
      <c r="N18" s="35"/>
      <c r="O18" s="222" t="s">
        <v>5</v>
      </c>
      <c r="P18" s="222"/>
      <c r="Q18" s="35"/>
      <c r="R18" s="36"/>
    </row>
    <row r="19" spans="2:18" s="1" customFormat="1" ht="6.95" customHeigh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6"/>
    </row>
    <row r="20" spans="2:18" s="1" customFormat="1" ht="14.45" customHeight="1">
      <c r="B20" s="34"/>
      <c r="C20" s="35"/>
      <c r="D20" s="31" t="s">
        <v>33</v>
      </c>
      <c r="E20" s="35"/>
      <c r="F20" s="35"/>
      <c r="G20" s="35"/>
      <c r="H20" s="35"/>
      <c r="I20" s="35"/>
      <c r="J20" s="35"/>
      <c r="K20" s="35"/>
      <c r="L20" s="35"/>
      <c r="M20" s="31" t="s">
        <v>25</v>
      </c>
      <c r="N20" s="35"/>
      <c r="O20" s="222" t="s">
        <v>5</v>
      </c>
      <c r="P20" s="222"/>
      <c r="Q20" s="35"/>
      <c r="R20" s="36"/>
    </row>
    <row r="21" spans="2:18" s="1" customFormat="1" ht="18" customHeight="1">
      <c r="B21" s="34"/>
      <c r="C21" s="35"/>
      <c r="D21" s="35"/>
      <c r="E21" s="29" t="s">
        <v>34</v>
      </c>
      <c r="F21" s="35"/>
      <c r="G21" s="35"/>
      <c r="H21" s="35"/>
      <c r="I21" s="35"/>
      <c r="J21" s="35"/>
      <c r="K21" s="35"/>
      <c r="L21" s="35"/>
      <c r="M21" s="31" t="s">
        <v>27</v>
      </c>
      <c r="N21" s="35"/>
      <c r="O21" s="222" t="s">
        <v>5</v>
      </c>
      <c r="P21" s="222"/>
      <c r="Q21" s="35"/>
      <c r="R21" s="36"/>
    </row>
    <row r="22" spans="2:18" s="1" customFormat="1" ht="6.95" customHeight="1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6"/>
    </row>
    <row r="23" spans="2:18" s="1" customFormat="1" ht="14.45" customHeight="1">
      <c r="B23" s="34"/>
      <c r="C23" s="35"/>
      <c r="D23" s="31" t="s">
        <v>35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6"/>
    </row>
    <row r="24" spans="2:18" s="1" customFormat="1" ht="16.5" customHeight="1">
      <c r="B24" s="34"/>
      <c r="C24" s="35"/>
      <c r="D24" s="35"/>
      <c r="E24" s="225" t="s">
        <v>5</v>
      </c>
      <c r="F24" s="225"/>
      <c r="G24" s="225"/>
      <c r="H24" s="225"/>
      <c r="I24" s="225"/>
      <c r="J24" s="225"/>
      <c r="K24" s="225"/>
      <c r="L24" s="225"/>
      <c r="M24" s="35"/>
      <c r="N24" s="35"/>
      <c r="O24" s="35"/>
      <c r="P24" s="35"/>
      <c r="Q24" s="35"/>
      <c r="R24" s="36"/>
    </row>
    <row r="25" spans="2:18" s="1" customFormat="1" ht="6.95" customHeight="1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</row>
    <row r="26" spans="2:18" s="1" customFormat="1" ht="6.95" customHeight="1">
      <c r="B26" s="34"/>
      <c r="C26" s="35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35"/>
      <c r="R26" s="36"/>
    </row>
    <row r="27" spans="2:18" s="1" customFormat="1" ht="14.45" customHeight="1">
      <c r="B27" s="34"/>
      <c r="C27" s="35"/>
      <c r="D27" s="105" t="s">
        <v>142</v>
      </c>
      <c r="E27" s="35"/>
      <c r="F27" s="35"/>
      <c r="G27" s="35"/>
      <c r="H27" s="35"/>
      <c r="I27" s="35"/>
      <c r="J27" s="35"/>
      <c r="K27" s="35"/>
      <c r="L27" s="35"/>
      <c r="M27" s="226">
        <f>N88</f>
        <v>0</v>
      </c>
      <c r="N27" s="226"/>
      <c r="O27" s="226"/>
      <c r="P27" s="226"/>
      <c r="Q27" s="35"/>
      <c r="R27" s="36"/>
    </row>
    <row r="28" spans="2:18" s="1" customFormat="1" ht="14.45" customHeight="1">
      <c r="B28" s="34"/>
      <c r="C28" s="35"/>
      <c r="D28" s="33" t="s">
        <v>143</v>
      </c>
      <c r="E28" s="35"/>
      <c r="F28" s="35"/>
      <c r="G28" s="35"/>
      <c r="H28" s="35"/>
      <c r="I28" s="35"/>
      <c r="J28" s="35"/>
      <c r="K28" s="35"/>
      <c r="L28" s="35"/>
      <c r="M28" s="226">
        <f>N100</f>
        <v>0</v>
      </c>
      <c r="N28" s="226"/>
      <c r="O28" s="226"/>
      <c r="P28" s="226"/>
      <c r="Q28" s="35"/>
      <c r="R28" s="36"/>
    </row>
    <row r="29" spans="2:18" s="1" customFormat="1" ht="6.95" customHeight="1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6"/>
    </row>
    <row r="30" spans="2:18" s="1" customFormat="1" ht="25.35" customHeight="1">
      <c r="B30" s="34"/>
      <c r="C30" s="35"/>
      <c r="D30" s="106" t="s">
        <v>38</v>
      </c>
      <c r="E30" s="35"/>
      <c r="F30" s="35"/>
      <c r="G30" s="35"/>
      <c r="H30" s="35"/>
      <c r="I30" s="35"/>
      <c r="J30" s="35"/>
      <c r="K30" s="35"/>
      <c r="L30" s="35"/>
      <c r="M30" s="259">
        <f>ROUND(M27+M28,2)</f>
        <v>0</v>
      </c>
      <c r="N30" s="250"/>
      <c r="O30" s="250"/>
      <c r="P30" s="250"/>
      <c r="Q30" s="35"/>
      <c r="R30" s="36"/>
    </row>
    <row r="31" spans="2:18" s="1" customFormat="1" ht="6.95" customHeight="1">
      <c r="B31" s="34"/>
      <c r="C31" s="35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35"/>
      <c r="R31" s="36"/>
    </row>
    <row r="32" spans="2:18" s="1" customFormat="1" ht="14.45" customHeight="1">
      <c r="B32" s="34"/>
      <c r="C32" s="35"/>
      <c r="D32" s="41" t="s">
        <v>39</v>
      </c>
      <c r="E32" s="41" t="s">
        <v>40</v>
      </c>
      <c r="F32" s="42">
        <v>0.21</v>
      </c>
      <c r="G32" s="107" t="s">
        <v>41</v>
      </c>
      <c r="H32" s="256">
        <f>ROUND((SUM(BE100:BE101)+SUM(BE119:BE437)), 2)</f>
        <v>0</v>
      </c>
      <c r="I32" s="250"/>
      <c r="J32" s="250"/>
      <c r="K32" s="35"/>
      <c r="L32" s="35"/>
      <c r="M32" s="256">
        <f>ROUND(ROUND((SUM(BE100:BE101)+SUM(BE119:BE437)), 2)*F32, 2)</f>
        <v>0</v>
      </c>
      <c r="N32" s="250"/>
      <c r="O32" s="250"/>
      <c r="P32" s="250"/>
      <c r="Q32" s="35"/>
      <c r="R32" s="36"/>
    </row>
    <row r="33" spans="2:18" s="1" customFormat="1" ht="14.45" customHeight="1">
      <c r="B33" s="34"/>
      <c r="C33" s="35"/>
      <c r="D33" s="35"/>
      <c r="E33" s="41" t="s">
        <v>42</v>
      </c>
      <c r="F33" s="42">
        <v>0.15</v>
      </c>
      <c r="G33" s="107" t="s">
        <v>41</v>
      </c>
      <c r="H33" s="256">
        <f>ROUND((SUM(BF100:BF101)+SUM(BF119:BF437)), 2)</f>
        <v>0</v>
      </c>
      <c r="I33" s="250"/>
      <c r="J33" s="250"/>
      <c r="K33" s="35"/>
      <c r="L33" s="35"/>
      <c r="M33" s="256">
        <f>ROUND(ROUND((SUM(BF100:BF101)+SUM(BF119:BF437)), 2)*F33, 2)</f>
        <v>0</v>
      </c>
      <c r="N33" s="250"/>
      <c r="O33" s="250"/>
      <c r="P33" s="250"/>
      <c r="Q33" s="35"/>
      <c r="R33" s="36"/>
    </row>
    <row r="34" spans="2:18" s="1" customFormat="1" ht="14.45" hidden="1" customHeight="1">
      <c r="B34" s="34"/>
      <c r="C34" s="35"/>
      <c r="D34" s="35"/>
      <c r="E34" s="41" t="s">
        <v>43</v>
      </c>
      <c r="F34" s="42">
        <v>0.21</v>
      </c>
      <c r="G34" s="107" t="s">
        <v>41</v>
      </c>
      <c r="H34" s="256">
        <f>ROUND((SUM(BG100:BG101)+SUM(BG119:BG437)), 2)</f>
        <v>0</v>
      </c>
      <c r="I34" s="250"/>
      <c r="J34" s="250"/>
      <c r="K34" s="35"/>
      <c r="L34" s="35"/>
      <c r="M34" s="256">
        <v>0</v>
      </c>
      <c r="N34" s="250"/>
      <c r="O34" s="250"/>
      <c r="P34" s="250"/>
      <c r="Q34" s="35"/>
      <c r="R34" s="36"/>
    </row>
    <row r="35" spans="2:18" s="1" customFormat="1" ht="14.45" hidden="1" customHeight="1">
      <c r="B35" s="34"/>
      <c r="C35" s="35"/>
      <c r="D35" s="35"/>
      <c r="E35" s="41" t="s">
        <v>44</v>
      </c>
      <c r="F35" s="42">
        <v>0.15</v>
      </c>
      <c r="G35" s="107" t="s">
        <v>41</v>
      </c>
      <c r="H35" s="256">
        <f>ROUND((SUM(BH100:BH101)+SUM(BH119:BH437)), 2)</f>
        <v>0</v>
      </c>
      <c r="I35" s="250"/>
      <c r="J35" s="250"/>
      <c r="K35" s="35"/>
      <c r="L35" s="35"/>
      <c r="M35" s="256">
        <v>0</v>
      </c>
      <c r="N35" s="250"/>
      <c r="O35" s="250"/>
      <c r="P35" s="250"/>
      <c r="Q35" s="35"/>
      <c r="R35" s="36"/>
    </row>
    <row r="36" spans="2:18" s="1" customFormat="1" ht="14.45" hidden="1" customHeight="1">
      <c r="B36" s="34"/>
      <c r="C36" s="35"/>
      <c r="D36" s="35"/>
      <c r="E36" s="41" t="s">
        <v>45</v>
      </c>
      <c r="F36" s="42">
        <v>0</v>
      </c>
      <c r="G36" s="107" t="s">
        <v>41</v>
      </c>
      <c r="H36" s="256">
        <f>ROUND((SUM(BI100:BI101)+SUM(BI119:BI437)), 2)</f>
        <v>0</v>
      </c>
      <c r="I36" s="250"/>
      <c r="J36" s="250"/>
      <c r="K36" s="35"/>
      <c r="L36" s="35"/>
      <c r="M36" s="256">
        <v>0</v>
      </c>
      <c r="N36" s="250"/>
      <c r="O36" s="250"/>
      <c r="P36" s="250"/>
      <c r="Q36" s="35"/>
      <c r="R36" s="36"/>
    </row>
    <row r="37" spans="2:18" s="1" customFormat="1" ht="6.95" customHeight="1"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</row>
    <row r="38" spans="2:18" s="1" customFormat="1" ht="25.35" customHeight="1">
      <c r="B38" s="34"/>
      <c r="C38" s="103"/>
      <c r="D38" s="108" t="s">
        <v>46</v>
      </c>
      <c r="E38" s="74"/>
      <c r="F38" s="74"/>
      <c r="G38" s="109" t="s">
        <v>47</v>
      </c>
      <c r="H38" s="110" t="s">
        <v>48</v>
      </c>
      <c r="I38" s="74"/>
      <c r="J38" s="74"/>
      <c r="K38" s="74"/>
      <c r="L38" s="257">
        <f>SUM(M30:M36)</f>
        <v>0</v>
      </c>
      <c r="M38" s="257"/>
      <c r="N38" s="257"/>
      <c r="O38" s="257"/>
      <c r="P38" s="258"/>
      <c r="Q38" s="103"/>
      <c r="R38" s="36"/>
    </row>
    <row r="39" spans="2:18" s="1" customFormat="1" ht="14.45" customHeight="1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2:18" s="1" customFormat="1" ht="14.45" customHeight="1"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6"/>
    </row>
    <row r="41" spans="2:18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6"/>
    </row>
    <row r="42" spans="2:18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6"/>
    </row>
    <row r="43" spans="2:18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6"/>
    </row>
    <row r="44" spans="2:18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6"/>
    </row>
    <row r="45" spans="2:18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6"/>
    </row>
    <row r="46" spans="2:18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6"/>
    </row>
    <row r="47" spans="2:18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6"/>
    </row>
    <row r="48" spans="2:18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6"/>
    </row>
    <row r="49" spans="2:18">
      <c r="B49" s="2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6"/>
    </row>
    <row r="50" spans="2:18" s="1" customFormat="1" ht="15">
      <c r="B50" s="34"/>
      <c r="C50" s="35"/>
      <c r="D50" s="49" t="s">
        <v>49</v>
      </c>
      <c r="E50" s="50"/>
      <c r="F50" s="50"/>
      <c r="G50" s="50"/>
      <c r="H50" s="51"/>
      <c r="I50" s="35"/>
      <c r="J50" s="49" t="s">
        <v>50</v>
      </c>
      <c r="K50" s="50"/>
      <c r="L50" s="50"/>
      <c r="M50" s="50"/>
      <c r="N50" s="50"/>
      <c r="O50" s="50"/>
      <c r="P50" s="51"/>
      <c r="Q50" s="35"/>
      <c r="R50" s="36"/>
    </row>
    <row r="51" spans="2:18">
      <c r="B51" s="25"/>
      <c r="C51" s="27"/>
      <c r="D51" s="52"/>
      <c r="E51" s="27"/>
      <c r="F51" s="27"/>
      <c r="G51" s="27"/>
      <c r="H51" s="53"/>
      <c r="I51" s="27"/>
      <c r="J51" s="52"/>
      <c r="K51" s="27"/>
      <c r="L51" s="27"/>
      <c r="M51" s="27"/>
      <c r="N51" s="27"/>
      <c r="O51" s="27"/>
      <c r="P51" s="53"/>
      <c r="Q51" s="27"/>
      <c r="R51" s="26"/>
    </row>
    <row r="52" spans="2:18">
      <c r="B52" s="25"/>
      <c r="C52" s="27"/>
      <c r="D52" s="52"/>
      <c r="E52" s="27"/>
      <c r="F52" s="27"/>
      <c r="G52" s="27"/>
      <c r="H52" s="53"/>
      <c r="I52" s="27"/>
      <c r="J52" s="52"/>
      <c r="K52" s="27"/>
      <c r="L52" s="27"/>
      <c r="M52" s="27"/>
      <c r="N52" s="27"/>
      <c r="O52" s="27"/>
      <c r="P52" s="53"/>
      <c r="Q52" s="27"/>
      <c r="R52" s="26"/>
    </row>
    <row r="53" spans="2:18">
      <c r="B53" s="25"/>
      <c r="C53" s="27"/>
      <c r="D53" s="52"/>
      <c r="E53" s="27"/>
      <c r="F53" s="27"/>
      <c r="G53" s="27"/>
      <c r="H53" s="53"/>
      <c r="I53" s="27"/>
      <c r="J53" s="52"/>
      <c r="K53" s="27"/>
      <c r="L53" s="27"/>
      <c r="M53" s="27"/>
      <c r="N53" s="27"/>
      <c r="O53" s="27"/>
      <c r="P53" s="53"/>
      <c r="Q53" s="27"/>
      <c r="R53" s="26"/>
    </row>
    <row r="54" spans="2:18">
      <c r="B54" s="25"/>
      <c r="C54" s="27"/>
      <c r="D54" s="52"/>
      <c r="E54" s="27"/>
      <c r="F54" s="27"/>
      <c r="G54" s="27"/>
      <c r="H54" s="53"/>
      <c r="I54" s="27"/>
      <c r="J54" s="52"/>
      <c r="K54" s="27"/>
      <c r="L54" s="27"/>
      <c r="M54" s="27"/>
      <c r="N54" s="27"/>
      <c r="O54" s="27"/>
      <c r="P54" s="53"/>
      <c r="Q54" s="27"/>
      <c r="R54" s="26"/>
    </row>
    <row r="55" spans="2:18">
      <c r="B55" s="25"/>
      <c r="C55" s="27"/>
      <c r="D55" s="52"/>
      <c r="E55" s="27"/>
      <c r="F55" s="27"/>
      <c r="G55" s="27"/>
      <c r="H55" s="53"/>
      <c r="I55" s="27"/>
      <c r="J55" s="52"/>
      <c r="K55" s="27"/>
      <c r="L55" s="27"/>
      <c r="M55" s="27"/>
      <c r="N55" s="27"/>
      <c r="O55" s="27"/>
      <c r="P55" s="53"/>
      <c r="Q55" s="27"/>
      <c r="R55" s="26"/>
    </row>
    <row r="56" spans="2:18">
      <c r="B56" s="25"/>
      <c r="C56" s="27"/>
      <c r="D56" s="52"/>
      <c r="E56" s="27"/>
      <c r="F56" s="27"/>
      <c r="G56" s="27"/>
      <c r="H56" s="53"/>
      <c r="I56" s="27"/>
      <c r="J56" s="52"/>
      <c r="K56" s="27"/>
      <c r="L56" s="27"/>
      <c r="M56" s="27"/>
      <c r="N56" s="27"/>
      <c r="O56" s="27"/>
      <c r="P56" s="53"/>
      <c r="Q56" s="27"/>
      <c r="R56" s="26"/>
    </row>
    <row r="57" spans="2:18">
      <c r="B57" s="25"/>
      <c r="C57" s="27"/>
      <c r="D57" s="52"/>
      <c r="E57" s="27"/>
      <c r="F57" s="27"/>
      <c r="G57" s="27"/>
      <c r="H57" s="53"/>
      <c r="I57" s="27"/>
      <c r="J57" s="52"/>
      <c r="K57" s="27"/>
      <c r="L57" s="27"/>
      <c r="M57" s="27"/>
      <c r="N57" s="27"/>
      <c r="O57" s="27"/>
      <c r="P57" s="53"/>
      <c r="Q57" s="27"/>
      <c r="R57" s="26"/>
    </row>
    <row r="58" spans="2:18">
      <c r="B58" s="25"/>
      <c r="C58" s="27"/>
      <c r="D58" s="52"/>
      <c r="E58" s="27"/>
      <c r="F58" s="27"/>
      <c r="G58" s="27"/>
      <c r="H58" s="53"/>
      <c r="I58" s="27"/>
      <c r="J58" s="52"/>
      <c r="K58" s="27"/>
      <c r="L58" s="27"/>
      <c r="M58" s="27"/>
      <c r="N58" s="27"/>
      <c r="O58" s="27"/>
      <c r="P58" s="53"/>
      <c r="Q58" s="27"/>
      <c r="R58" s="26"/>
    </row>
    <row r="59" spans="2:18" s="1" customFormat="1" ht="15">
      <c r="B59" s="34"/>
      <c r="C59" s="35"/>
      <c r="D59" s="54" t="s">
        <v>51</v>
      </c>
      <c r="E59" s="55"/>
      <c r="F59" s="55"/>
      <c r="G59" s="56" t="s">
        <v>52</v>
      </c>
      <c r="H59" s="57"/>
      <c r="I59" s="35"/>
      <c r="J59" s="54" t="s">
        <v>51</v>
      </c>
      <c r="K59" s="55"/>
      <c r="L59" s="55"/>
      <c r="M59" s="55"/>
      <c r="N59" s="56" t="s">
        <v>52</v>
      </c>
      <c r="O59" s="55"/>
      <c r="P59" s="57"/>
      <c r="Q59" s="35"/>
      <c r="R59" s="36"/>
    </row>
    <row r="60" spans="2:18">
      <c r="B60" s="25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6"/>
    </row>
    <row r="61" spans="2:18" s="1" customFormat="1" ht="15">
      <c r="B61" s="34"/>
      <c r="C61" s="35"/>
      <c r="D61" s="49" t="s">
        <v>53</v>
      </c>
      <c r="E61" s="50"/>
      <c r="F61" s="50"/>
      <c r="G61" s="50"/>
      <c r="H61" s="51"/>
      <c r="I61" s="35"/>
      <c r="J61" s="49" t="s">
        <v>54</v>
      </c>
      <c r="K61" s="50"/>
      <c r="L61" s="50"/>
      <c r="M61" s="50"/>
      <c r="N61" s="50"/>
      <c r="O61" s="50"/>
      <c r="P61" s="51"/>
      <c r="Q61" s="35"/>
      <c r="R61" s="36"/>
    </row>
    <row r="62" spans="2:18">
      <c r="B62" s="25"/>
      <c r="C62" s="27"/>
      <c r="D62" s="52"/>
      <c r="E62" s="27"/>
      <c r="F62" s="27"/>
      <c r="G62" s="27"/>
      <c r="H62" s="53"/>
      <c r="I62" s="27"/>
      <c r="J62" s="52"/>
      <c r="K62" s="27"/>
      <c r="L62" s="27"/>
      <c r="M62" s="27"/>
      <c r="N62" s="27"/>
      <c r="O62" s="27"/>
      <c r="P62" s="53"/>
      <c r="Q62" s="27"/>
      <c r="R62" s="26"/>
    </row>
    <row r="63" spans="2:18">
      <c r="B63" s="25"/>
      <c r="C63" s="27"/>
      <c r="D63" s="52"/>
      <c r="E63" s="27"/>
      <c r="F63" s="27"/>
      <c r="G63" s="27"/>
      <c r="H63" s="53"/>
      <c r="I63" s="27"/>
      <c r="J63" s="52"/>
      <c r="K63" s="27"/>
      <c r="L63" s="27"/>
      <c r="M63" s="27"/>
      <c r="N63" s="27"/>
      <c r="O63" s="27"/>
      <c r="P63" s="53"/>
      <c r="Q63" s="27"/>
      <c r="R63" s="26"/>
    </row>
    <row r="64" spans="2:18">
      <c r="B64" s="25"/>
      <c r="C64" s="27"/>
      <c r="D64" s="52"/>
      <c r="E64" s="27"/>
      <c r="F64" s="27"/>
      <c r="G64" s="27"/>
      <c r="H64" s="53"/>
      <c r="I64" s="27"/>
      <c r="J64" s="52"/>
      <c r="K64" s="27"/>
      <c r="L64" s="27"/>
      <c r="M64" s="27"/>
      <c r="N64" s="27"/>
      <c r="O64" s="27"/>
      <c r="P64" s="53"/>
      <c r="Q64" s="27"/>
      <c r="R64" s="26"/>
    </row>
    <row r="65" spans="2:18">
      <c r="B65" s="25"/>
      <c r="C65" s="27"/>
      <c r="D65" s="52"/>
      <c r="E65" s="27"/>
      <c r="F65" s="27"/>
      <c r="G65" s="27"/>
      <c r="H65" s="53"/>
      <c r="I65" s="27"/>
      <c r="J65" s="52"/>
      <c r="K65" s="27"/>
      <c r="L65" s="27"/>
      <c r="M65" s="27"/>
      <c r="N65" s="27"/>
      <c r="O65" s="27"/>
      <c r="P65" s="53"/>
      <c r="Q65" s="27"/>
      <c r="R65" s="26"/>
    </row>
    <row r="66" spans="2:18">
      <c r="B66" s="25"/>
      <c r="C66" s="27"/>
      <c r="D66" s="52"/>
      <c r="E66" s="27"/>
      <c r="F66" s="27"/>
      <c r="G66" s="27"/>
      <c r="H66" s="53"/>
      <c r="I66" s="27"/>
      <c r="J66" s="52"/>
      <c r="K66" s="27"/>
      <c r="L66" s="27"/>
      <c r="M66" s="27"/>
      <c r="N66" s="27"/>
      <c r="O66" s="27"/>
      <c r="P66" s="53"/>
      <c r="Q66" s="27"/>
      <c r="R66" s="26"/>
    </row>
    <row r="67" spans="2:18">
      <c r="B67" s="25"/>
      <c r="C67" s="27"/>
      <c r="D67" s="52"/>
      <c r="E67" s="27"/>
      <c r="F67" s="27"/>
      <c r="G67" s="27"/>
      <c r="H67" s="53"/>
      <c r="I67" s="27"/>
      <c r="J67" s="52"/>
      <c r="K67" s="27"/>
      <c r="L67" s="27"/>
      <c r="M67" s="27"/>
      <c r="N67" s="27"/>
      <c r="O67" s="27"/>
      <c r="P67" s="53"/>
      <c r="Q67" s="27"/>
      <c r="R67" s="26"/>
    </row>
    <row r="68" spans="2:18">
      <c r="B68" s="25"/>
      <c r="C68" s="27"/>
      <c r="D68" s="52"/>
      <c r="E68" s="27"/>
      <c r="F68" s="27"/>
      <c r="G68" s="27"/>
      <c r="H68" s="53"/>
      <c r="I68" s="27"/>
      <c r="J68" s="52"/>
      <c r="K68" s="27"/>
      <c r="L68" s="27"/>
      <c r="M68" s="27"/>
      <c r="N68" s="27"/>
      <c r="O68" s="27"/>
      <c r="P68" s="53"/>
      <c r="Q68" s="27"/>
      <c r="R68" s="26"/>
    </row>
    <row r="69" spans="2:18">
      <c r="B69" s="25"/>
      <c r="C69" s="27"/>
      <c r="D69" s="52"/>
      <c r="E69" s="27"/>
      <c r="F69" s="27"/>
      <c r="G69" s="27"/>
      <c r="H69" s="53"/>
      <c r="I69" s="27"/>
      <c r="J69" s="52"/>
      <c r="K69" s="27"/>
      <c r="L69" s="27"/>
      <c r="M69" s="27"/>
      <c r="N69" s="27"/>
      <c r="O69" s="27"/>
      <c r="P69" s="53"/>
      <c r="Q69" s="27"/>
      <c r="R69" s="26"/>
    </row>
    <row r="70" spans="2:18" s="1" customFormat="1" ht="15">
      <c r="B70" s="34"/>
      <c r="C70" s="35"/>
      <c r="D70" s="54" t="s">
        <v>51</v>
      </c>
      <c r="E70" s="55"/>
      <c r="F70" s="55"/>
      <c r="G70" s="56" t="s">
        <v>52</v>
      </c>
      <c r="H70" s="57"/>
      <c r="I70" s="35"/>
      <c r="J70" s="54" t="s">
        <v>51</v>
      </c>
      <c r="K70" s="55"/>
      <c r="L70" s="55"/>
      <c r="M70" s="55"/>
      <c r="N70" s="56" t="s">
        <v>52</v>
      </c>
      <c r="O70" s="55"/>
      <c r="P70" s="57"/>
      <c r="Q70" s="35"/>
      <c r="R70" s="36"/>
    </row>
    <row r="71" spans="2:18" s="1" customFormat="1" ht="14.4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5" spans="2:18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3"/>
    </row>
    <row r="76" spans="2:18" s="1" customFormat="1" ht="36.950000000000003" customHeight="1">
      <c r="B76" s="34"/>
      <c r="C76" s="211" t="s">
        <v>144</v>
      </c>
      <c r="D76" s="212"/>
      <c r="E76" s="212"/>
      <c r="F76" s="212"/>
      <c r="G76" s="212"/>
      <c r="H76" s="212"/>
      <c r="I76" s="212"/>
      <c r="J76" s="212"/>
      <c r="K76" s="212"/>
      <c r="L76" s="212"/>
      <c r="M76" s="212"/>
      <c r="N76" s="212"/>
      <c r="O76" s="212"/>
      <c r="P76" s="212"/>
      <c r="Q76" s="212"/>
      <c r="R76" s="36"/>
    </row>
    <row r="77" spans="2:18" s="1" customFormat="1" ht="6.95" customHeight="1"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6"/>
    </row>
    <row r="78" spans="2:18" s="1" customFormat="1" ht="30" customHeight="1">
      <c r="B78" s="34"/>
      <c r="C78" s="31" t="s">
        <v>16</v>
      </c>
      <c r="D78" s="35"/>
      <c r="E78" s="35"/>
      <c r="F78" s="251" t="str">
        <f>F6</f>
        <v>Rekonstrukce vodovodu a kanalizace Radvanice a Bartovice - komunikace</v>
      </c>
      <c r="G78" s="252"/>
      <c r="H78" s="252"/>
      <c r="I78" s="252"/>
      <c r="J78" s="252"/>
      <c r="K78" s="252"/>
      <c r="L78" s="252"/>
      <c r="M78" s="252"/>
      <c r="N78" s="252"/>
      <c r="O78" s="252"/>
      <c r="P78" s="252"/>
      <c r="Q78" s="35"/>
      <c r="R78" s="36"/>
    </row>
    <row r="79" spans="2:18" s="1" customFormat="1" ht="36.950000000000003" customHeight="1">
      <c r="B79" s="34"/>
      <c r="C79" s="68" t="s">
        <v>140</v>
      </c>
      <c r="D79" s="35"/>
      <c r="E79" s="35"/>
      <c r="F79" s="213" t="str">
        <f>F7</f>
        <v>9 - SO 109 - Ul. Třanovského</v>
      </c>
      <c r="G79" s="250"/>
      <c r="H79" s="250"/>
      <c r="I79" s="250"/>
      <c r="J79" s="250"/>
      <c r="K79" s="250"/>
      <c r="L79" s="250"/>
      <c r="M79" s="250"/>
      <c r="N79" s="250"/>
      <c r="O79" s="250"/>
      <c r="P79" s="250"/>
      <c r="Q79" s="35"/>
      <c r="R79" s="36"/>
    </row>
    <row r="80" spans="2:18" s="1" customFormat="1" ht="6.95" customHeight="1"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6"/>
    </row>
    <row r="81" spans="2:47" s="1" customFormat="1" ht="18" customHeight="1">
      <c r="B81" s="34"/>
      <c r="C81" s="31" t="s">
        <v>20</v>
      </c>
      <c r="D81" s="35"/>
      <c r="E81" s="35"/>
      <c r="F81" s="29" t="str">
        <f>F9</f>
        <v>Ostrava</v>
      </c>
      <c r="G81" s="35"/>
      <c r="H81" s="35"/>
      <c r="I81" s="35"/>
      <c r="J81" s="35"/>
      <c r="K81" s="31" t="s">
        <v>22</v>
      </c>
      <c r="L81" s="35"/>
      <c r="M81" s="253" t="str">
        <f>IF(O9="","",O9)</f>
        <v>25. 4. 2018</v>
      </c>
      <c r="N81" s="253"/>
      <c r="O81" s="253"/>
      <c r="P81" s="253"/>
      <c r="Q81" s="35"/>
      <c r="R81" s="36"/>
    </row>
    <row r="82" spans="2:47" s="1" customFormat="1" ht="6.95" customHeight="1"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6"/>
    </row>
    <row r="83" spans="2:47" s="1" customFormat="1" ht="15">
      <c r="B83" s="34"/>
      <c r="C83" s="31" t="s">
        <v>24</v>
      </c>
      <c r="D83" s="35"/>
      <c r="E83" s="35"/>
      <c r="F83" s="29" t="str">
        <f>E12</f>
        <v>Statutární město Ostrava</v>
      </c>
      <c r="G83" s="35"/>
      <c r="H83" s="35"/>
      <c r="I83" s="35"/>
      <c r="J83" s="35"/>
      <c r="K83" s="31" t="s">
        <v>30</v>
      </c>
      <c r="L83" s="35"/>
      <c r="M83" s="222" t="str">
        <f>E18</f>
        <v>Projekt 2010, s.r.o.</v>
      </c>
      <c r="N83" s="222"/>
      <c r="O83" s="222"/>
      <c r="P83" s="222"/>
      <c r="Q83" s="222"/>
      <c r="R83" s="36"/>
    </row>
    <row r="84" spans="2:47" s="1" customFormat="1" ht="14.45" customHeight="1">
      <c r="B84" s="34"/>
      <c r="C84" s="31" t="s">
        <v>28</v>
      </c>
      <c r="D84" s="35"/>
      <c r="E84" s="35"/>
      <c r="F84" s="29" t="str">
        <f>IF(E15="","",E15)</f>
        <v xml:space="preserve"> </v>
      </c>
      <c r="G84" s="35"/>
      <c r="H84" s="35"/>
      <c r="I84" s="35"/>
      <c r="J84" s="35"/>
      <c r="K84" s="31" t="s">
        <v>33</v>
      </c>
      <c r="L84" s="35"/>
      <c r="M84" s="222" t="str">
        <f>E21</f>
        <v>Jakub Nevyjel</v>
      </c>
      <c r="N84" s="222"/>
      <c r="O84" s="222"/>
      <c r="P84" s="222"/>
      <c r="Q84" s="222"/>
      <c r="R84" s="36"/>
    </row>
    <row r="85" spans="2:47" s="1" customFormat="1" ht="10.35" customHeight="1"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6"/>
    </row>
    <row r="86" spans="2:47" s="1" customFormat="1" ht="29.25" customHeight="1">
      <c r="B86" s="34"/>
      <c r="C86" s="254" t="s">
        <v>145</v>
      </c>
      <c r="D86" s="255"/>
      <c r="E86" s="255"/>
      <c r="F86" s="255"/>
      <c r="G86" s="255"/>
      <c r="H86" s="103"/>
      <c r="I86" s="103"/>
      <c r="J86" s="103"/>
      <c r="K86" s="103"/>
      <c r="L86" s="103"/>
      <c r="M86" s="103"/>
      <c r="N86" s="254" t="s">
        <v>146</v>
      </c>
      <c r="O86" s="255"/>
      <c r="P86" s="255"/>
      <c r="Q86" s="255"/>
      <c r="R86" s="36"/>
    </row>
    <row r="87" spans="2:47" s="1" customFormat="1" ht="10.35" customHeight="1"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6"/>
    </row>
    <row r="88" spans="2:47" s="1" customFormat="1" ht="29.25" customHeight="1">
      <c r="B88" s="34"/>
      <c r="C88" s="111" t="s">
        <v>147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192">
        <f>N119</f>
        <v>0</v>
      </c>
      <c r="O88" s="248"/>
      <c r="P88" s="248"/>
      <c r="Q88" s="248"/>
      <c r="R88" s="36"/>
      <c r="AU88" s="21" t="s">
        <v>148</v>
      </c>
    </row>
    <row r="89" spans="2:47" s="6" customFormat="1" ht="24.95" customHeight="1">
      <c r="B89" s="112"/>
      <c r="C89" s="113"/>
      <c r="D89" s="114" t="s">
        <v>258</v>
      </c>
      <c r="E89" s="113"/>
      <c r="F89" s="113"/>
      <c r="G89" s="113"/>
      <c r="H89" s="113"/>
      <c r="I89" s="113"/>
      <c r="J89" s="113"/>
      <c r="K89" s="113"/>
      <c r="L89" s="113"/>
      <c r="M89" s="113"/>
      <c r="N89" s="244">
        <f>N120</f>
        <v>0</v>
      </c>
      <c r="O89" s="245"/>
      <c r="P89" s="245"/>
      <c r="Q89" s="245"/>
      <c r="R89" s="115"/>
    </row>
    <row r="90" spans="2:47" s="7" customFormat="1" ht="19.899999999999999" customHeight="1">
      <c r="B90" s="116"/>
      <c r="C90" s="117"/>
      <c r="D90" s="118" t="s">
        <v>259</v>
      </c>
      <c r="E90" s="117"/>
      <c r="F90" s="117"/>
      <c r="G90" s="117"/>
      <c r="H90" s="117"/>
      <c r="I90" s="117"/>
      <c r="J90" s="117"/>
      <c r="K90" s="117"/>
      <c r="L90" s="117"/>
      <c r="M90" s="117"/>
      <c r="N90" s="246">
        <f>N121</f>
        <v>0</v>
      </c>
      <c r="O90" s="247"/>
      <c r="P90" s="247"/>
      <c r="Q90" s="247"/>
      <c r="R90" s="119"/>
    </row>
    <row r="91" spans="2:47" s="7" customFormat="1" ht="19.899999999999999" customHeight="1">
      <c r="B91" s="116"/>
      <c r="C91" s="117"/>
      <c r="D91" s="118" t="s">
        <v>260</v>
      </c>
      <c r="E91" s="117"/>
      <c r="F91" s="117"/>
      <c r="G91" s="117"/>
      <c r="H91" s="117"/>
      <c r="I91" s="117"/>
      <c r="J91" s="117"/>
      <c r="K91" s="117"/>
      <c r="L91" s="117"/>
      <c r="M91" s="117"/>
      <c r="N91" s="246">
        <f>N269</f>
        <v>0</v>
      </c>
      <c r="O91" s="247"/>
      <c r="P91" s="247"/>
      <c r="Q91" s="247"/>
      <c r="R91" s="119"/>
    </row>
    <row r="92" spans="2:47" s="7" customFormat="1" ht="19.899999999999999" customHeight="1">
      <c r="B92" s="116"/>
      <c r="C92" s="117"/>
      <c r="D92" s="118" t="s">
        <v>261</v>
      </c>
      <c r="E92" s="117"/>
      <c r="F92" s="117"/>
      <c r="G92" s="117"/>
      <c r="H92" s="117"/>
      <c r="I92" s="117"/>
      <c r="J92" s="117"/>
      <c r="K92" s="117"/>
      <c r="L92" s="117"/>
      <c r="M92" s="117"/>
      <c r="N92" s="246">
        <f>N278</f>
        <v>0</v>
      </c>
      <c r="O92" s="247"/>
      <c r="P92" s="247"/>
      <c r="Q92" s="247"/>
      <c r="R92" s="119"/>
    </row>
    <row r="93" spans="2:47" s="7" customFormat="1" ht="19.899999999999999" customHeight="1">
      <c r="B93" s="116"/>
      <c r="C93" s="117"/>
      <c r="D93" s="118" t="s">
        <v>262</v>
      </c>
      <c r="E93" s="117"/>
      <c r="F93" s="117"/>
      <c r="G93" s="117"/>
      <c r="H93" s="117"/>
      <c r="I93" s="117"/>
      <c r="J93" s="117"/>
      <c r="K93" s="117"/>
      <c r="L93" s="117"/>
      <c r="M93" s="117"/>
      <c r="N93" s="246">
        <f>N285</f>
        <v>0</v>
      </c>
      <c r="O93" s="247"/>
      <c r="P93" s="247"/>
      <c r="Q93" s="247"/>
      <c r="R93" s="119"/>
    </row>
    <row r="94" spans="2:47" s="7" customFormat="1" ht="19.899999999999999" customHeight="1">
      <c r="B94" s="116"/>
      <c r="C94" s="117"/>
      <c r="D94" s="118" t="s">
        <v>263</v>
      </c>
      <c r="E94" s="117"/>
      <c r="F94" s="117"/>
      <c r="G94" s="117"/>
      <c r="H94" s="117"/>
      <c r="I94" s="117"/>
      <c r="J94" s="117"/>
      <c r="K94" s="117"/>
      <c r="L94" s="117"/>
      <c r="M94" s="117"/>
      <c r="N94" s="246">
        <f>N291</f>
        <v>0</v>
      </c>
      <c r="O94" s="247"/>
      <c r="P94" s="247"/>
      <c r="Q94" s="247"/>
      <c r="R94" s="119"/>
    </row>
    <row r="95" spans="2:47" s="7" customFormat="1" ht="19.899999999999999" customHeight="1">
      <c r="B95" s="116"/>
      <c r="C95" s="117"/>
      <c r="D95" s="118" t="s">
        <v>264</v>
      </c>
      <c r="E95" s="117"/>
      <c r="F95" s="117"/>
      <c r="G95" s="117"/>
      <c r="H95" s="117"/>
      <c r="I95" s="117"/>
      <c r="J95" s="117"/>
      <c r="K95" s="117"/>
      <c r="L95" s="117"/>
      <c r="M95" s="117"/>
      <c r="N95" s="246">
        <f>N360</f>
        <v>0</v>
      </c>
      <c r="O95" s="247"/>
      <c r="P95" s="247"/>
      <c r="Q95" s="247"/>
      <c r="R95" s="119"/>
    </row>
    <row r="96" spans="2:47" s="7" customFormat="1" ht="19.899999999999999" customHeight="1">
      <c r="B96" s="116"/>
      <c r="C96" s="117"/>
      <c r="D96" s="118" t="s">
        <v>265</v>
      </c>
      <c r="E96" s="117"/>
      <c r="F96" s="117"/>
      <c r="G96" s="117"/>
      <c r="H96" s="117"/>
      <c r="I96" s="117"/>
      <c r="J96" s="117"/>
      <c r="K96" s="117"/>
      <c r="L96" s="117"/>
      <c r="M96" s="117"/>
      <c r="N96" s="246">
        <f>N397</f>
        <v>0</v>
      </c>
      <c r="O96" s="247"/>
      <c r="P96" s="247"/>
      <c r="Q96" s="247"/>
      <c r="R96" s="119"/>
    </row>
    <row r="97" spans="2:21" s="7" customFormat="1" ht="19.899999999999999" customHeight="1">
      <c r="B97" s="116"/>
      <c r="C97" s="117"/>
      <c r="D97" s="118" t="s">
        <v>266</v>
      </c>
      <c r="E97" s="117"/>
      <c r="F97" s="117"/>
      <c r="G97" s="117"/>
      <c r="H97" s="117"/>
      <c r="I97" s="117"/>
      <c r="J97" s="117"/>
      <c r="K97" s="117"/>
      <c r="L97" s="117"/>
      <c r="M97" s="117"/>
      <c r="N97" s="246">
        <f>N430</f>
        <v>0</v>
      </c>
      <c r="O97" s="247"/>
      <c r="P97" s="247"/>
      <c r="Q97" s="247"/>
      <c r="R97" s="119"/>
    </row>
    <row r="98" spans="2:21" s="7" customFormat="1" ht="19.899999999999999" customHeight="1">
      <c r="B98" s="116"/>
      <c r="C98" s="117"/>
      <c r="D98" s="118" t="s">
        <v>267</v>
      </c>
      <c r="E98" s="117"/>
      <c r="F98" s="117"/>
      <c r="G98" s="117"/>
      <c r="H98" s="117"/>
      <c r="I98" s="117"/>
      <c r="J98" s="117"/>
      <c r="K98" s="117"/>
      <c r="L98" s="117"/>
      <c r="M98" s="117"/>
      <c r="N98" s="246">
        <f>N436</f>
        <v>0</v>
      </c>
      <c r="O98" s="247"/>
      <c r="P98" s="247"/>
      <c r="Q98" s="247"/>
      <c r="R98" s="119"/>
    </row>
    <row r="99" spans="2:21" s="1" customFormat="1" ht="21.75" customHeight="1">
      <c r="B99" s="34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6"/>
    </row>
    <row r="100" spans="2:21" s="1" customFormat="1" ht="29.25" customHeight="1">
      <c r="B100" s="34"/>
      <c r="C100" s="111" t="s">
        <v>151</v>
      </c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248">
        <v>0</v>
      </c>
      <c r="O100" s="249"/>
      <c r="P100" s="249"/>
      <c r="Q100" s="249"/>
      <c r="R100" s="36"/>
      <c r="T100" s="120"/>
      <c r="U100" s="121" t="s">
        <v>39</v>
      </c>
    </row>
    <row r="101" spans="2:21" s="1" customFormat="1" ht="18" customHeight="1">
      <c r="B101" s="34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6"/>
    </row>
    <row r="102" spans="2:21" s="1" customFormat="1" ht="29.25" customHeight="1">
      <c r="B102" s="34"/>
      <c r="C102" s="102" t="s">
        <v>133</v>
      </c>
      <c r="D102" s="103"/>
      <c r="E102" s="103"/>
      <c r="F102" s="103"/>
      <c r="G102" s="103"/>
      <c r="H102" s="103"/>
      <c r="I102" s="103"/>
      <c r="J102" s="103"/>
      <c r="K102" s="103"/>
      <c r="L102" s="193">
        <f>ROUND(SUM(N88+N100),2)</f>
        <v>0</v>
      </c>
      <c r="M102" s="193"/>
      <c r="N102" s="193"/>
      <c r="O102" s="193"/>
      <c r="P102" s="193"/>
      <c r="Q102" s="193"/>
      <c r="R102" s="36"/>
    </row>
    <row r="103" spans="2:21" s="1" customFormat="1" ht="6.95" customHeight="1">
      <c r="B103" s="58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60"/>
    </row>
    <row r="107" spans="2:21" s="1" customFormat="1" ht="6.95" customHeight="1">
      <c r="B107" s="61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3"/>
    </row>
    <row r="108" spans="2:21" s="1" customFormat="1" ht="36.950000000000003" customHeight="1">
      <c r="B108" s="34"/>
      <c r="C108" s="211" t="s">
        <v>152</v>
      </c>
      <c r="D108" s="250"/>
      <c r="E108" s="250"/>
      <c r="F108" s="250"/>
      <c r="G108" s="250"/>
      <c r="H108" s="250"/>
      <c r="I108" s="250"/>
      <c r="J108" s="250"/>
      <c r="K108" s="250"/>
      <c r="L108" s="250"/>
      <c r="M108" s="250"/>
      <c r="N108" s="250"/>
      <c r="O108" s="250"/>
      <c r="P108" s="250"/>
      <c r="Q108" s="250"/>
      <c r="R108" s="36"/>
    </row>
    <row r="109" spans="2:21" s="1" customFormat="1" ht="6.95" customHeight="1"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6"/>
    </row>
    <row r="110" spans="2:21" s="1" customFormat="1" ht="30" customHeight="1">
      <c r="B110" s="34"/>
      <c r="C110" s="31" t="s">
        <v>16</v>
      </c>
      <c r="D110" s="35"/>
      <c r="E110" s="35"/>
      <c r="F110" s="251" t="str">
        <f>F6</f>
        <v>Rekonstrukce vodovodu a kanalizace Radvanice a Bartovice - komunikace</v>
      </c>
      <c r="G110" s="252"/>
      <c r="H110" s="252"/>
      <c r="I110" s="252"/>
      <c r="J110" s="252"/>
      <c r="K110" s="252"/>
      <c r="L110" s="252"/>
      <c r="M110" s="252"/>
      <c r="N110" s="252"/>
      <c r="O110" s="252"/>
      <c r="P110" s="252"/>
      <c r="Q110" s="35"/>
      <c r="R110" s="36"/>
    </row>
    <row r="111" spans="2:21" s="1" customFormat="1" ht="36.950000000000003" customHeight="1">
      <c r="B111" s="34"/>
      <c r="C111" s="68" t="s">
        <v>140</v>
      </c>
      <c r="D111" s="35"/>
      <c r="E111" s="35"/>
      <c r="F111" s="213" t="str">
        <f>F7</f>
        <v>9 - SO 109 - Ul. Třanovského</v>
      </c>
      <c r="G111" s="250"/>
      <c r="H111" s="250"/>
      <c r="I111" s="250"/>
      <c r="J111" s="250"/>
      <c r="K111" s="250"/>
      <c r="L111" s="250"/>
      <c r="M111" s="250"/>
      <c r="N111" s="250"/>
      <c r="O111" s="250"/>
      <c r="P111" s="250"/>
      <c r="Q111" s="35"/>
      <c r="R111" s="36"/>
    </row>
    <row r="112" spans="2:21" s="1" customFormat="1" ht="6.95" customHeight="1">
      <c r="B112" s="34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6"/>
    </row>
    <row r="113" spans="2:65" s="1" customFormat="1" ht="18" customHeight="1">
      <c r="B113" s="34"/>
      <c r="C113" s="31" t="s">
        <v>20</v>
      </c>
      <c r="D113" s="35"/>
      <c r="E113" s="35"/>
      <c r="F113" s="29" t="str">
        <f>F9</f>
        <v>Ostrava</v>
      </c>
      <c r="G113" s="35"/>
      <c r="H113" s="35"/>
      <c r="I113" s="35"/>
      <c r="J113" s="35"/>
      <c r="K113" s="31" t="s">
        <v>22</v>
      </c>
      <c r="L113" s="35"/>
      <c r="M113" s="253" t="str">
        <f>IF(O9="","",O9)</f>
        <v>25. 4. 2018</v>
      </c>
      <c r="N113" s="253"/>
      <c r="O113" s="253"/>
      <c r="P113" s="253"/>
      <c r="Q113" s="35"/>
      <c r="R113" s="36"/>
    </row>
    <row r="114" spans="2:65" s="1" customFormat="1" ht="6.95" customHeight="1">
      <c r="B114" s="34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6"/>
    </row>
    <row r="115" spans="2:65" s="1" customFormat="1" ht="15">
      <c r="B115" s="34"/>
      <c r="C115" s="31" t="s">
        <v>24</v>
      </c>
      <c r="D115" s="35"/>
      <c r="E115" s="35"/>
      <c r="F115" s="29" t="str">
        <f>E12</f>
        <v>Statutární město Ostrava</v>
      </c>
      <c r="G115" s="35"/>
      <c r="H115" s="35"/>
      <c r="I115" s="35"/>
      <c r="J115" s="35"/>
      <c r="K115" s="31" t="s">
        <v>30</v>
      </c>
      <c r="L115" s="35"/>
      <c r="M115" s="222" t="str">
        <f>E18</f>
        <v>Projekt 2010, s.r.o.</v>
      </c>
      <c r="N115" s="222"/>
      <c r="O115" s="222"/>
      <c r="P115" s="222"/>
      <c r="Q115" s="222"/>
      <c r="R115" s="36"/>
    </row>
    <row r="116" spans="2:65" s="1" customFormat="1" ht="14.45" customHeight="1">
      <c r="B116" s="34"/>
      <c r="C116" s="31" t="s">
        <v>28</v>
      </c>
      <c r="D116" s="35"/>
      <c r="E116" s="35"/>
      <c r="F116" s="29" t="str">
        <f>IF(E15="","",E15)</f>
        <v xml:space="preserve"> </v>
      </c>
      <c r="G116" s="35"/>
      <c r="H116" s="35"/>
      <c r="I116" s="35"/>
      <c r="J116" s="35"/>
      <c r="K116" s="31" t="s">
        <v>33</v>
      </c>
      <c r="L116" s="35"/>
      <c r="M116" s="222" t="str">
        <f>E21</f>
        <v>Jakub Nevyjel</v>
      </c>
      <c r="N116" s="222"/>
      <c r="O116" s="222"/>
      <c r="P116" s="222"/>
      <c r="Q116" s="222"/>
      <c r="R116" s="36"/>
    </row>
    <row r="117" spans="2:65" s="1" customFormat="1" ht="10.35" customHeight="1">
      <c r="B117" s="34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6"/>
    </row>
    <row r="118" spans="2:65" s="8" customFormat="1" ht="29.25" customHeight="1">
      <c r="B118" s="122"/>
      <c r="C118" s="123" t="s">
        <v>153</v>
      </c>
      <c r="D118" s="124" t="s">
        <v>154</v>
      </c>
      <c r="E118" s="124" t="s">
        <v>57</v>
      </c>
      <c r="F118" s="242" t="s">
        <v>155</v>
      </c>
      <c r="G118" s="242"/>
      <c r="H118" s="242"/>
      <c r="I118" s="242"/>
      <c r="J118" s="124" t="s">
        <v>156</v>
      </c>
      <c r="K118" s="124" t="s">
        <v>157</v>
      </c>
      <c r="L118" s="242" t="s">
        <v>158</v>
      </c>
      <c r="M118" s="242"/>
      <c r="N118" s="242" t="s">
        <v>146</v>
      </c>
      <c r="O118" s="242"/>
      <c r="P118" s="242"/>
      <c r="Q118" s="243"/>
      <c r="R118" s="125"/>
      <c r="T118" s="75" t="s">
        <v>159</v>
      </c>
      <c r="U118" s="76" t="s">
        <v>39</v>
      </c>
      <c r="V118" s="76" t="s">
        <v>160</v>
      </c>
      <c r="W118" s="76" t="s">
        <v>161</v>
      </c>
      <c r="X118" s="76" t="s">
        <v>162</v>
      </c>
      <c r="Y118" s="76" t="s">
        <v>163</v>
      </c>
      <c r="Z118" s="76" t="s">
        <v>164</v>
      </c>
      <c r="AA118" s="77" t="s">
        <v>165</v>
      </c>
    </row>
    <row r="119" spans="2:65" s="1" customFormat="1" ht="29.25" customHeight="1">
      <c r="B119" s="34"/>
      <c r="C119" s="79" t="s">
        <v>142</v>
      </c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233">
        <f>BK119</f>
        <v>0</v>
      </c>
      <c r="O119" s="234"/>
      <c r="P119" s="234"/>
      <c r="Q119" s="234"/>
      <c r="R119" s="36"/>
      <c r="T119" s="78"/>
      <c r="U119" s="50"/>
      <c r="V119" s="50"/>
      <c r="W119" s="126">
        <f>W120</f>
        <v>4258.5535430000009</v>
      </c>
      <c r="X119" s="50"/>
      <c r="Y119" s="126">
        <f>Y120</f>
        <v>872.00442700000008</v>
      </c>
      <c r="Z119" s="50"/>
      <c r="AA119" s="127">
        <f>AA120</f>
        <v>2650.3868999999995</v>
      </c>
      <c r="AT119" s="21" t="s">
        <v>74</v>
      </c>
      <c r="AU119" s="21" t="s">
        <v>148</v>
      </c>
      <c r="BK119" s="128">
        <f>BK120</f>
        <v>0</v>
      </c>
    </row>
    <row r="120" spans="2:65" s="9" customFormat="1" ht="37.35" customHeight="1">
      <c r="B120" s="129"/>
      <c r="C120" s="130"/>
      <c r="D120" s="131" t="s">
        <v>258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270">
        <f>BK120</f>
        <v>0</v>
      </c>
      <c r="O120" s="244"/>
      <c r="P120" s="244"/>
      <c r="Q120" s="244"/>
      <c r="R120" s="132"/>
      <c r="T120" s="133"/>
      <c r="U120" s="130"/>
      <c r="V120" s="130"/>
      <c r="W120" s="134">
        <f>W121+W269+W278+W285+W291+W360+W397+W430+W436</f>
        <v>4258.5535430000009</v>
      </c>
      <c r="X120" s="130"/>
      <c r="Y120" s="134">
        <f>Y121+Y269+Y278+Y285+Y291+Y360+Y397+Y430+Y436</f>
        <v>872.00442700000008</v>
      </c>
      <c r="Z120" s="130"/>
      <c r="AA120" s="135">
        <f>AA121+AA269+AA278+AA285+AA291+AA360+AA397+AA430+AA436</f>
        <v>2650.3868999999995</v>
      </c>
      <c r="AR120" s="136" t="s">
        <v>82</v>
      </c>
      <c r="AT120" s="137" t="s">
        <v>74</v>
      </c>
      <c r="AU120" s="137" t="s">
        <v>75</v>
      </c>
      <c r="AY120" s="136" t="s">
        <v>166</v>
      </c>
      <c r="BK120" s="138">
        <f>BK121+BK269+BK278+BK285+BK291+BK360+BK397+BK430+BK436</f>
        <v>0</v>
      </c>
    </row>
    <row r="121" spans="2:65" s="9" customFormat="1" ht="19.899999999999999" customHeight="1">
      <c r="B121" s="129"/>
      <c r="C121" s="130"/>
      <c r="D121" s="164" t="s">
        <v>259</v>
      </c>
      <c r="E121" s="164"/>
      <c r="F121" s="164"/>
      <c r="G121" s="164"/>
      <c r="H121" s="164"/>
      <c r="I121" s="164"/>
      <c r="J121" s="164"/>
      <c r="K121" s="164"/>
      <c r="L121" s="164"/>
      <c r="M121" s="164"/>
      <c r="N121" s="237">
        <f>BK121</f>
        <v>0</v>
      </c>
      <c r="O121" s="238"/>
      <c r="P121" s="238"/>
      <c r="Q121" s="238"/>
      <c r="R121" s="132"/>
      <c r="T121" s="133"/>
      <c r="U121" s="130"/>
      <c r="V121" s="130"/>
      <c r="W121" s="134">
        <f>SUM(W122:W268)</f>
        <v>2259.2162970000004</v>
      </c>
      <c r="X121" s="130"/>
      <c r="Y121" s="134">
        <f>SUM(Y122:Y268)</f>
        <v>340.35073299999999</v>
      </c>
      <c r="Z121" s="130"/>
      <c r="AA121" s="135">
        <f>SUM(AA122:AA268)</f>
        <v>2647.6236999999996</v>
      </c>
      <c r="AR121" s="136" t="s">
        <v>82</v>
      </c>
      <c r="AT121" s="137" t="s">
        <v>74</v>
      </c>
      <c r="AU121" s="137" t="s">
        <v>82</v>
      </c>
      <c r="AY121" s="136" t="s">
        <v>166</v>
      </c>
      <c r="BK121" s="138">
        <f>SUM(BK122:BK268)</f>
        <v>0</v>
      </c>
    </row>
    <row r="122" spans="2:65" s="1" customFormat="1" ht="25.5" customHeight="1">
      <c r="B122" s="139"/>
      <c r="C122" s="140" t="s">
        <v>82</v>
      </c>
      <c r="D122" s="140" t="s">
        <v>167</v>
      </c>
      <c r="E122" s="141" t="s">
        <v>268</v>
      </c>
      <c r="F122" s="231" t="s">
        <v>269</v>
      </c>
      <c r="G122" s="231"/>
      <c r="H122" s="231"/>
      <c r="I122" s="231"/>
      <c r="J122" s="142" t="s">
        <v>270</v>
      </c>
      <c r="K122" s="143">
        <v>510</v>
      </c>
      <c r="L122" s="232">
        <v>0</v>
      </c>
      <c r="M122" s="232"/>
      <c r="N122" s="232">
        <f>ROUND(L122*K122,2)</f>
        <v>0</v>
      </c>
      <c r="O122" s="232"/>
      <c r="P122" s="232"/>
      <c r="Q122" s="232"/>
      <c r="R122" s="144"/>
      <c r="T122" s="145" t="s">
        <v>5</v>
      </c>
      <c r="U122" s="43" t="s">
        <v>40</v>
      </c>
      <c r="V122" s="146">
        <v>0.23</v>
      </c>
      <c r="W122" s="146">
        <f>V122*K122</f>
        <v>117.30000000000001</v>
      </c>
      <c r="X122" s="146">
        <v>0</v>
      </c>
      <c r="Y122" s="146">
        <f>X122*K122</f>
        <v>0</v>
      </c>
      <c r="Z122" s="146">
        <v>0.26</v>
      </c>
      <c r="AA122" s="147">
        <f>Z122*K122</f>
        <v>132.6</v>
      </c>
      <c r="AR122" s="21" t="s">
        <v>92</v>
      </c>
      <c r="AT122" s="21" t="s">
        <v>167</v>
      </c>
      <c r="AU122" s="21" t="s">
        <v>86</v>
      </c>
      <c r="AY122" s="21" t="s">
        <v>166</v>
      </c>
      <c r="BE122" s="148">
        <f>IF(U122="základní",N122,0)</f>
        <v>0</v>
      </c>
      <c r="BF122" s="148">
        <f>IF(U122="snížená",N122,0)</f>
        <v>0</v>
      </c>
      <c r="BG122" s="148">
        <f>IF(U122="zákl. přenesená",N122,0)</f>
        <v>0</v>
      </c>
      <c r="BH122" s="148">
        <f>IF(U122="sníž. přenesená",N122,0)</f>
        <v>0</v>
      </c>
      <c r="BI122" s="148">
        <f>IF(U122="nulová",N122,0)</f>
        <v>0</v>
      </c>
      <c r="BJ122" s="21" t="s">
        <v>82</v>
      </c>
      <c r="BK122" s="148">
        <f>ROUND(L122*K122,2)</f>
        <v>0</v>
      </c>
      <c r="BL122" s="21" t="s">
        <v>92</v>
      </c>
      <c r="BM122" s="21" t="s">
        <v>271</v>
      </c>
    </row>
    <row r="123" spans="2:65" s="11" customFormat="1" ht="16.5" customHeight="1">
      <c r="B123" s="157"/>
      <c r="C123" s="158"/>
      <c r="D123" s="158"/>
      <c r="E123" s="159" t="s">
        <v>5</v>
      </c>
      <c r="F123" s="264" t="s">
        <v>275</v>
      </c>
      <c r="G123" s="265"/>
      <c r="H123" s="265"/>
      <c r="I123" s="265"/>
      <c r="J123" s="158"/>
      <c r="K123" s="159" t="s">
        <v>5</v>
      </c>
      <c r="L123" s="158"/>
      <c r="M123" s="158"/>
      <c r="N123" s="158"/>
      <c r="O123" s="158"/>
      <c r="P123" s="158"/>
      <c r="Q123" s="158"/>
      <c r="R123" s="160"/>
      <c r="T123" s="161"/>
      <c r="U123" s="158"/>
      <c r="V123" s="158"/>
      <c r="W123" s="158"/>
      <c r="X123" s="158"/>
      <c r="Y123" s="158"/>
      <c r="Z123" s="158"/>
      <c r="AA123" s="162"/>
      <c r="AT123" s="163" t="s">
        <v>173</v>
      </c>
      <c r="AU123" s="163" t="s">
        <v>86</v>
      </c>
      <c r="AV123" s="11" t="s">
        <v>82</v>
      </c>
      <c r="AW123" s="11" t="s">
        <v>32</v>
      </c>
      <c r="AX123" s="11" t="s">
        <v>75</v>
      </c>
      <c r="AY123" s="163" t="s">
        <v>166</v>
      </c>
    </row>
    <row r="124" spans="2:65" s="11" customFormat="1" ht="16.5" customHeight="1">
      <c r="B124" s="157"/>
      <c r="C124" s="158"/>
      <c r="D124" s="158"/>
      <c r="E124" s="159" t="s">
        <v>5</v>
      </c>
      <c r="F124" s="229" t="s">
        <v>276</v>
      </c>
      <c r="G124" s="230"/>
      <c r="H124" s="230"/>
      <c r="I124" s="230"/>
      <c r="J124" s="158"/>
      <c r="K124" s="159" t="s">
        <v>5</v>
      </c>
      <c r="L124" s="158"/>
      <c r="M124" s="158"/>
      <c r="N124" s="158"/>
      <c r="O124" s="158"/>
      <c r="P124" s="158"/>
      <c r="Q124" s="158"/>
      <c r="R124" s="160"/>
      <c r="T124" s="161"/>
      <c r="U124" s="158"/>
      <c r="V124" s="158"/>
      <c r="W124" s="158"/>
      <c r="X124" s="158"/>
      <c r="Y124" s="158"/>
      <c r="Z124" s="158"/>
      <c r="AA124" s="162"/>
      <c r="AT124" s="163" t="s">
        <v>173</v>
      </c>
      <c r="AU124" s="163" t="s">
        <v>86</v>
      </c>
      <c r="AV124" s="11" t="s">
        <v>82</v>
      </c>
      <c r="AW124" s="11" t="s">
        <v>32</v>
      </c>
      <c r="AX124" s="11" t="s">
        <v>75</v>
      </c>
      <c r="AY124" s="163" t="s">
        <v>166</v>
      </c>
    </row>
    <row r="125" spans="2:65" s="11" customFormat="1" ht="16.5" customHeight="1">
      <c r="B125" s="157"/>
      <c r="C125" s="158"/>
      <c r="D125" s="158"/>
      <c r="E125" s="159" t="s">
        <v>5</v>
      </c>
      <c r="F125" s="229" t="s">
        <v>277</v>
      </c>
      <c r="G125" s="230"/>
      <c r="H125" s="230"/>
      <c r="I125" s="230"/>
      <c r="J125" s="158"/>
      <c r="K125" s="159" t="s">
        <v>5</v>
      </c>
      <c r="L125" s="158"/>
      <c r="M125" s="158"/>
      <c r="N125" s="158"/>
      <c r="O125" s="158"/>
      <c r="P125" s="158"/>
      <c r="Q125" s="158"/>
      <c r="R125" s="160"/>
      <c r="T125" s="161"/>
      <c r="U125" s="158"/>
      <c r="V125" s="158"/>
      <c r="W125" s="158"/>
      <c r="X125" s="158"/>
      <c r="Y125" s="158"/>
      <c r="Z125" s="158"/>
      <c r="AA125" s="162"/>
      <c r="AT125" s="163" t="s">
        <v>173</v>
      </c>
      <c r="AU125" s="163" t="s">
        <v>86</v>
      </c>
      <c r="AV125" s="11" t="s">
        <v>82</v>
      </c>
      <c r="AW125" s="11" t="s">
        <v>32</v>
      </c>
      <c r="AX125" s="11" t="s">
        <v>75</v>
      </c>
      <c r="AY125" s="163" t="s">
        <v>166</v>
      </c>
    </row>
    <row r="126" spans="2:65" s="11" customFormat="1" ht="16.5" customHeight="1">
      <c r="B126" s="157"/>
      <c r="C126" s="158"/>
      <c r="D126" s="158"/>
      <c r="E126" s="159" t="s">
        <v>5</v>
      </c>
      <c r="F126" s="229" t="s">
        <v>290</v>
      </c>
      <c r="G126" s="230"/>
      <c r="H126" s="230"/>
      <c r="I126" s="230"/>
      <c r="J126" s="158"/>
      <c r="K126" s="159" t="s">
        <v>5</v>
      </c>
      <c r="L126" s="158"/>
      <c r="M126" s="158"/>
      <c r="N126" s="158"/>
      <c r="O126" s="158"/>
      <c r="P126" s="158"/>
      <c r="Q126" s="158"/>
      <c r="R126" s="160"/>
      <c r="T126" s="161"/>
      <c r="U126" s="158"/>
      <c r="V126" s="158"/>
      <c r="W126" s="158"/>
      <c r="X126" s="158"/>
      <c r="Y126" s="158"/>
      <c r="Z126" s="158"/>
      <c r="AA126" s="162"/>
      <c r="AT126" s="163" t="s">
        <v>173</v>
      </c>
      <c r="AU126" s="163" t="s">
        <v>86</v>
      </c>
      <c r="AV126" s="11" t="s">
        <v>82</v>
      </c>
      <c r="AW126" s="11" t="s">
        <v>32</v>
      </c>
      <c r="AX126" s="11" t="s">
        <v>75</v>
      </c>
      <c r="AY126" s="163" t="s">
        <v>166</v>
      </c>
    </row>
    <row r="127" spans="2:65" s="10" customFormat="1" ht="16.5" customHeight="1">
      <c r="B127" s="149"/>
      <c r="C127" s="150"/>
      <c r="D127" s="150"/>
      <c r="E127" s="151" t="s">
        <v>5</v>
      </c>
      <c r="F127" s="262" t="s">
        <v>1322</v>
      </c>
      <c r="G127" s="263"/>
      <c r="H127" s="263"/>
      <c r="I127" s="263"/>
      <c r="J127" s="150"/>
      <c r="K127" s="152">
        <v>54.5</v>
      </c>
      <c r="L127" s="150"/>
      <c r="M127" s="150"/>
      <c r="N127" s="150"/>
      <c r="O127" s="150"/>
      <c r="P127" s="150"/>
      <c r="Q127" s="150"/>
      <c r="R127" s="153"/>
      <c r="T127" s="154"/>
      <c r="U127" s="150"/>
      <c r="V127" s="150"/>
      <c r="W127" s="150"/>
      <c r="X127" s="150"/>
      <c r="Y127" s="150"/>
      <c r="Z127" s="150"/>
      <c r="AA127" s="155"/>
      <c r="AT127" s="156" t="s">
        <v>173</v>
      </c>
      <c r="AU127" s="156" t="s">
        <v>86</v>
      </c>
      <c r="AV127" s="10" t="s">
        <v>86</v>
      </c>
      <c r="AW127" s="10" t="s">
        <v>32</v>
      </c>
      <c r="AX127" s="10" t="s">
        <v>75</v>
      </c>
      <c r="AY127" s="156" t="s">
        <v>166</v>
      </c>
    </row>
    <row r="128" spans="2:65" s="11" customFormat="1" ht="16.5" customHeight="1">
      <c r="B128" s="157"/>
      <c r="C128" s="158"/>
      <c r="D128" s="158"/>
      <c r="E128" s="159" t="s">
        <v>5</v>
      </c>
      <c r="F128" s="229" t="s">
        <v>292</v>
      </c>
      <c r="G128" s="230"/>
      <c r="H128" s="230"/>
      <c r="I128" s="230"/>
      <c r="J128" s="158"/>
      <c r="K128" s="159" t="s">
        <v>5</v>
      </c>
      <c r="L128" s="158"/>
      <c r="M128" s="158"/>
      <c r="N128" s="158"/>
      <c r="O128" s="158"/>
      <c r="P128" s="158"/>
      <c r="Q128" s="158"/>
      <c r="R128" s="160"/>
      <c r="T128" s="161"/>
      <c r="U128" s="158"/>
      <c r="V128" s="158"/>
      <c r="W128" s="158"/>
      <c r="X128" s="158"/>
      <c r="Y128" s="158"/>
      <c r="Z128" s="158"/>
      <c r="AA128" s="162"/>
      <c r="AT128" s="163" t="s">
        <v>173</v>
      </c>
      <c r="AU128" s="163" t="s">
        <v>86</v>
      </c>
      <c r="AV128" s="11" t="s">
        <v>82</v>
      </c>
      <c r="AW128" s="11" t="s">
        <v>32</v>
      </c>
      <c r="AX128" s="11" t="s">
        <v>75</v>
      </c>
      <c r="AY128" s="163" t="s">
        <v>166</v>
      </c>
    </row>
    <row r="129" spans="2:65" s="10" customFormat="1" ht="16.5" customHeight="1">
      <c r="B129" s="149"/>
      <c r="C129" s="150"/>
      <c r="D129" s="150"/>
      <c r="E129" s="151" t="s">
        <v>5</v>
      </c>
      <c r="F129" s="262" t="s">
        <v>1323</v>
      </c>
      <c r="G129" s="263"/>
      <c r="H129" s="263"/>
      <c r="I129" s="263"/>
      <c r="J129" s="150"/>
      <c r="K129" s="152">
        <v>455.5</v>
      </c>
      <c r="L129" s="150"/>
      <c r="M129" s="150"/>
      <c r="N129" s="150"/>
      <c r="O129" s="150"/>
      <c r="P129" s="150"/>
      <c r="Q129" s="150"/>
      <c r="R129" s="153"/>
      <c r="T129" s="154"/>
      <c r="U129" s="150"/>
      <c r="V129" s="150"/>
      <c r="W129" s="150"/>
      <c r="X129" s="150"/>
      <c r="Y129" s="150"/>
      <c r="Z129" s="150"/>
      <c r="AA129" s="155"/>
      <c r="AT129" s="156" t="s">
        <v>173</v>
      </c>
      <c r="AU129" s="156" t="s">
        <v>86</v>
      </c>
      <c r="AV129" s="10" t="s">
        <v>86</v>
      </c>
      <c r="AW129" s="10" t="s">
        <v>32</v>
      </c>
      <c r="AX129" s="10" t="s">
        <v>75</v>
      </c>
      <c r="AY129" s="156" t="s">
        <v>166</v>
      </c>
    </row>
    <row r="130" spans="2:65" s="12" customFormat="1" ht="16.5" customHeight="1">
      <c r="B130" s="168"/>
      <c r="C130" s="169"/>
      <c r="D130" s="169"/>
      <c r="E130" s="170" t="s">
        <v>5</v>
      </c>
      <c r="F130" s="268" t="s">
        <v>294</v>
      </c>
      <c r="G130" s="269"/>
      <c r="H130" s="269"/>
      <c r="I130" s="269"/>
      <c r="J130" s="169"/>
      <c r="K130" s="171">
        <v>510</v>
      </c>
      <c r="L130" s="169"/>
      <c r="M130" s="169"/>
      <c r="N130" s="169"/>
      <c r="O130" s="169"/>
      <c r="P130" s="169"/>
      <c r="Q130" s="169"/>
      <c r="R130" s="172"/>
      <c r="T130" s="173"/>
      <c r="U130" s="169"/>
      <c r="V130" s="169"/>
      <c r="W130" s="169"/>
      <c r="X130" s="169"/>
      <c r="Y130" s="169"/>
      <c r="Z130" s="169"/>
      <c r="AA130" s="174"/>
      <c r="AT130" s="175" t="s">
        <v>173</v>
      </c>
      <c r="AU130" s="175" t="s">
        <v>86</v>
      </c>
      <c r="AV130" s="12" t="s">
        <v>92</v>
      </c>
      <c r="AW130" s="12" t="s">
        <v>32</v>
      </c>
      <c r="AX130" s="12" t="s">
        <v>82</v>
      </c>
      <c r="AY130" s="175" t="s">
        <v>166</v>
      </c>
    </row>
    <row r="131" spans="2:65" s="1" customFormat="1" ht="25.5" customHeight="1">
      <c r="B131" s="139"/>
      <c r="C131" s="140" t="s">
        <v>86</v>
      </c>
      <c r="D131" s="140" t="s">
        <v>167</v>
      </c>
      <c r="E131" s="141" t="s">
        <v>280</v>
      </c>
      <c r="F131" s="231" t="s">
        <v>281</v>
      </c>
      <c r="G131" s="231"/>
      <c r="H131" s="231"/>
      <c r="I131" s="231"/>
      <c r="J131" s="142" t="s">
        <v>270</v>
      </c>
      <c r="K131" s="143">
        <v>13.4</v>
      </c>
      <c r="L131" s="232">
        <v>0</v>
      </c>
      <c r="M131" s="232"/>
      <c r="N131" s="232">
        <f>ROUND(L131*K131,2)</f>
        <v>0</v>
      </c>
      <c r="O131" s="232"/>
      <c r="P131" s="232"/>
      <c r="Q131" s="232"/>
      <c r="R131" s="144"/>
      <c r="T131" s="145" t="s">
        <v>5</v>
      </c>
      <c r="U131" s="43" t="s">
        <v>40</v>
      </c>
      <c r="V131" s="146">
        <v>0.22</v>
      </c>
      <c r="W131" s="146">
        <f>V131*K131</f>
        <v>2.948</v>
      </c>
      <c r="X131" s="146">
        <v>0</v>
      </c>
      <c r="Y131" s="146">
        <f>X131*K131</f>
        <v>0</v>
      </c>
      <c r="Z131" s="146">
        <v>9.8000000000000004E-2</v>
      </c>
      <c r="AA131" s="147">
        <f>Z131*K131</f>
        <v>1.3132000000000001</v>
      </c>
      <c r="AR131" s="21" t="s">
        <v>92</v>
      </c>
      <c r="AT131" s="21" t="s">
        <v>167</v>
      </c>
      <c r="AU131" s="21" t="s">
        <v>86</v>
      </c>
      <c r="AY131" s="21" t="s">
        <v>166</v>
      </c>
      <c r="BE131" s="148">
        <f>IF(U131="základní",N131,0)</f>
        <v>0</v>
      </c>
      <c r="BF131" s="148">
        <f>IF(U131="snížená",N131,0)</f>
        <v>0</v>
      </c>
      <c r="BG131" s="148">
        <f>IF(U131="zákl. přenesená",N131,0)</f>
        <v>0</v>
      </c>
      <c r="BH131" s="148">
        <f>IF(U131="sníž. přenesená",N131,0)</f>
        <v>0</v>
      </c>
      <c r="BI131" s="148">
        <f>IF(U131="nulová",N131,0)</f>
        <v>0</v>
      </c>
      <c r="BJ131" s="21" t="s">
        <v>82</v>
      </c>
      <c r="BK131" s="148">
        <f>ROUND(L131*K131,2)</f>
        <v>0</v>
      </c>
      <c r="BL131" s="21" t="s">
        <v>92</v>
      </c>
      <c r="BM131" s="21" t="s">
        <v>282</v>
      </c>
    </row>
    <row r="132" spans="2:65" s="11" customFormat="1" ht="16.5" customHeight="1">
      <c r="B132" s="157"/>
      <c r="C132" s="158"/>
      <c r="D132" s="158"/>
      <c r="E132" s="159" t="s">
        <v>5</v>
      </c>
      <c r="F132" s="264" t="s">
        <v>275</v>
      </c>
      <c r="G132" s="265"/>
      <c r="H132" s="265"/>
      <c r="I132" s="265"/>
      <c r="J132" s="158"/>
      <c r="K132" s="159" t="s">
        <v>5</v>
      </c>
      <c r="L132" s="158"/>
      <c r="M132" s="158"/>
      <c r="N132" s="158"/>
      <c r="O132" s="158"/>
      <c r="P132" s="158"/>
      <c r="Q132" s="158"/>
      <c r="R132" s="160"/>
      <c r="T132" s="161"/>
      <c r="U132" s="158"/>
      <c r="V132" s="158"/>
      <c r="W132" s="158"/>
      <c r="X132" s="158"/>
      <c r="Y132" s="158"/>
      <c r="Z132" s="158"/>
      <c r="AA132" s="162"/>
      <c r="AT132" s="163" t="s">
        <v>173</v>
      </c>
      <c r="AU132" s="163" t="s">
        <v>86</v>
      </c>
      <c r="AV132" s="11" t="s">
        <v>82</v>
      </c>
      <c r="AW132" s="11" t="s">
        <v>32</v>
      </c>
      <c r="AX132" s="11" t="s">
        <v>75</v>
      </c>
      <c r="AY132" s="163" t="s">
        <v>166</v>
      </c>
    </row>
    <row r="133" spans="2:65" s="11" customFormat="1" ht="16.5" customHeight="1">
      <c r="B133" s="157"/>
      <c r="C133" s="158"/>
      <c r="D133" s="158"/>
      <c r="E133" s="159" t="s">
        <v>5</v>
      </c>
      <c r="F133" s="229" t="s">
        <v>276</v>
      </c>
      <c r="G133" s="230"/>
      <c r="H133" s="230"/>
      <c r="I133" s="230"/>
      <c r="J133" s="158"/>
      <c r="K133" s="159" t="s">
        <v>5</v>
      </c>
      <c r="L133" s="158"/>
      <c r="M133" s="158"/>
      <c r="N133" s="158"/>
      <c r="O133" s="158"/>
      <c r="P133" s="158"/>
      <c r="Q133" s="158"/>
      <c r="R133" s="160"/>
      <c r="T133" s="161"/>
      <c r="U133" s="158"/>
      <c r="V133" s="158"/>
      <c r="W133" s="158"/>
      <c r="X133" s="158"/>
      <c r="Y133" s="158"/>
      <c r="Z133" s="158"/>
      <c r="AA133" s="162"/>
      <c r="AT133" s="163" t="s">
        <v>173</v>
      </c>
      <c r="AU133" s="163" t="s">
        <v>86</v>
      </c>
      <c r="AV133" s="11" t="s">
        <v>82</v>
      </c>
      <c r="AW133" s="11" t="s">
        <v>32</v>
      </c>
      <c r="AX133" s="11" t="s">
        <v>75</v>
      </c>
      <c r="AY133" s="163" t="s">
        <v>166</v>
      </c>
    </row>
    <row r="134" spans="2:65" s="11" customFormat="1" ht="16.5" customHeight="1">
      <c r="B134" s="157"/>
      <c r="C134" s="158"/>
      <c r="D134" s="158"/>
      <c r="E134" s="159" t="s">
        <v>5</v>
      </c>
      <c r="F134" s="229" t="s">
        <v>277</v>
      </c>
      <c r="G134" s="230"/>
      <c r="H134" s="230"/>
      <c r="I134" s="230"/>
      <c r="J134" s="158"/>
      <c r="K134" s="159" t="s">
        <v>5</v>
      </c>
      <c r="L134" s="158"/>
      <c r="M134" s="158"/>
      <c r="N134" s="158"/>
      <c r="O134" s="158"/>
      <c r="P134" s="158"/>
      <c r="Q134" s="158"/>
      <c r="R134" s="160"/>
      <c r="T134" s="161"/>
      <c r="U134" s="158"/>
      <c r="V134" s="158"/>
      <c r="W134" s="158"/>
      <c r="X134" s="158"/>
      <c r="Y134" s="158"/>
      <c r="Z134" s="158"/>
      <c r="AA134" s="162"/>
      <c r="AT134" s="163" t="s">
        <v>173</v>
      </c>
      <c r="AU134" s="163" t="s">
        <v>86</v>
      </c>
      <c r="AV134" s="11" t="s">
        <v>82</v>
      </c>
      <c r="AW134" s="11" t="s">
        <v>32</v>
      </c>
      <c r="AX134" s="11" t="s">
        <v>75</v>
      </c>
      <c r="AY134" s="163" t="s">
        <v>166</v>
      </c>
    </row>
    <row r="135" spans="2:65" s="11" customFormat="1" ht="16.5" customHeight="1">
      <c r="B135" s="157"/>
      <c r="C135" s="158"/>
      <c r="D135" s="158"/>
      <c r="E135" s="159" t="s">
        <v>5</v>
      </c>
      <c r="F135" s="229" t="s">
        <v>283</v>
      </c>
      <c r="G135" s="230"/>
      <c r="H135" s="230"/>
      <c r="I135" s="230"/>
      <c r="J135" s="158"/>
      <c r="K135" s="159" t="s">
        <v>5</v>
      </c>
      <c r="L135" s="158"/>
      <c r="M135" s="158"/>
      <c r="N135" s="158"/>
      <c r="O135" s="158"/>
      <c r="P135" s="158"/>
      <c r="Q135" s="158"/>
      <c r="R135" s="160"/>
      <c r="T135" s="161"/>
      <c r="U135" s="158"/>
      <c r="V135" s="158"/>
      <c r="W135" s="158"/>
      <c r="X135" s="158"/>
      <c r="Y135" s="158"/>
      <c r="Z135" s="158"/>
      <c r="AA135" s="162"/>
      <c r="AT135" s="163" t="s">
        <v>173</v>
      </c>
      <c r="AU135" s="163" t="s">
        <v>86</v>
      </c>
      <c r="AV135" s="11" t="s">
        <v>82</v>
      </c>
      <c r="AW135" s="11" t="s">
        <v>32</v>
      </c>
      <c r="AX135" s="11" t="s">
        <v>75</v>
      </c>
      <c r="AY135" s="163" t="s">
        <v>166</v>
      </c>
    </row>
    <row r="136" spans="2:65" s="10" customFormat="1" ht="16.5" customHeight="1">
      <c r="B136" s="149"/>
      <c r="C136" s="150"/>
      <c r="D136" s="150"/>
      <c r="E136" s="151" t="s">
        <v>5</v>
      </c>
      <c r="F136" s="262" t="s">
        <v>1324</v>
      </c>
      <c r="G136" s="263"/>
      <c r="H136" s="263"/>
      <c r="I136" s="263"/>
      <c r="J136" s="150"/>
      <c r="K136" s="152">
        <v>1.4</v>
      </c>
      <c r="L136" s="150"/>
      <c r="M136" s="150"/>
      <c r="N136" s="150"/>
      <c r="O136" s="150"/>
      <c r="P136" s="150"/>
      <c r="Q136" s="150"/>
      <c r="R136" s="153"/>
      <c r="T136" s="154"/>
      <c r="U136" s="150"/>
      <c r="V136" s="150"/>
      <c r="W136" s="150"/>
      <c r="X136" s="150"/>
      <c r="Y136" s="150"/>
      <c r="Z136" s="150"/>
      <c r="AA136" s="155"/>
      <c r="AT136" s="156" t="s">
        <v>173</v>
      </c>
      <c r="AU136" s="156" t="s">
        <v>86</v>
      </c>
      <c r="AV136" s="10" t="s">
        <v>86</v>
      </c>
      <c r="AW136" s="10" t="s">
        <v>32</v>
      </c>
      <c r="AX136" s="10" t="s">
        <v>75</v>
      </c>
      <c r="AY136" s="156" t="s">
        <v>166</v>
      </c>
    </row>
    <row r="137" spans="2:65" s="11" customFormat="1" ht="16.5" customHeight="1">
      <c r="B137" s="157"/>
      <c r="C137" s="158"/>
      <c r="D137" s="158"/>
      <c r="E137" s="159" t="s">
        <v>5</v>
      </c>
      <c r="F137" s="229" t="s">
        <v>288</v>
      </c>
      <c r="G137" s="230"/>
      <c r="H137" s="230"/>
      <c r="I137" s="230"/>
      <c r="J137" s="158"/>
      <c r="K137" s="159" t="s">
        <v>5</v>
      </c>
      <c r="L137" s="158"/>
      <c r="M137" s="158"/>
      <c r="N137" s="158"/>
      <c r="O137" s="158"/>
      <c r="P137" s="158"/>
      <c r="Q137" s="158"/>
      <c r="R137" s="160"/>
      <c r="T137" s="161"/>
      <c r="U137" s="158"/>
      <c r="V137" s="158"/>
      <c r="W137" s="158"/>
      <c r="X137" s="158"/>
      <c r="Y137" s="158"/>
      <c r="Z137" s="158"/>
      <c r="AA137" s="162"/>
      <c r="AT137" s="163" t="s">
        <v>173</v>
      </c>
      <c r="AU137" s="163" t="s">
        <v>86</v>
      </c>
      <c r="AV137" s="11" t="s">
        <v>82</v>
      </c>
      <c r="AW137" s="11" t="s">
        <v>32</v>
      </c>
      <c r="AX137" s="11" t="s">
        <v>75</v>
      </c>
      <c r="AY137" s="163" t="s">
        <v>166</v>
      </c>
    </row>
    <row r="138" spans="2:65" s="10" customFormat="1" ht="16.5" customHeight="1">
      <c r="B138" s="149"/>
      <c r="C138" s="150"/>
      <c r="D138" s="150"/>
      <c r="E138" s="151" t="s">
        <v>5</v>
      </c>
      <c r="F138" s="262" t="s">
        <v>293</v>
      </c>
      <c r="G138" s="263"/>
      <c r="H138" s="263"/>
      <c r="I138" s="263"/>
      <c r="J138" s="150"/>
      <c r="K138" s="152">
        <v>12</v>
      </c>
      <c r="L138" s="150"/>
      <c r="M138" s="150"/>
      <c r="N138" s="150"/>
      <c r="O138" s="150"/>
      <c r="P138" s="150"/>
      <c r="Q138" s="150"/>
      <c r="R138" s="153"/>
      <c r="T138" s="154"/>
      <c r="U138" s="150"/>
      <c r="V138" s="150"/>
      <c r="W138" s="150"/>
      <c r="X138" s="150"/>
      <c r="Y138" s="150"/>
      <c r="Z138" s="150"/>
      <c r="AA138" s="155"/>
      <c r="AT138" s="156" t="s">
        <v>173</v>
      </c>
      <c r="AU138" s="156" t="s">
        <v>86</v>
      </c>
      <c r="AV138" s="10" t="s">
        <v>86</v>
      </c>
      <c r="AW138" s="10" t="s">
        <v>32</v>
      </c>
      <c r="AX138" s="10" t="s">
        <v>75</v>
      </c>
      <c r="AY138" s="156" t="s">
        <v>166</v>
      </c>
    </row>
    <row r="139" spans="2:65" s="12" customFormat="1" ht="16.5" customHeight="1">
      <c r="B139" s="168"/>
      <c r="C139" s="169"/>
      <c r="D139" s="169"/>
      <c r="E139" s="170" t="s">
        <v>5</v>
      </c>
      <c r="F139" s="268" t="s">
        <v>294</v>
      </c>
      <c r="G139" s="269"/>
      <c r="H139" s="269"/>
      <c r="I139" s="269"/>
      <c r="J139" s="169"/>
      <c r="K139" s="171">
        <v>13.4</v>
      </c>
      <c r="L139" s="169"/>
      <c r="M139" s="169"/>
      <c r="N139" s="169"/>
      <c r="O139" s="169"/>
      <c r="P139" s="169"/>
      <c r="Q139" s="169"/>
      <c r="R139" s="172"/>
      <c r="T139" s="173"/>
      <c r="U139" s="169"/>
      <c r="V139" s="169"/>
      <c r="W139" s="169"/>
      <c r="X139" s="169"/>
      <c r="Y139" s="169"/>
      <c r="Z139" s="169"/>
      <c r="AA139" s="174"/>
      <c r="AT139" s="175" t="s">
        <v>173</v>
      </c>
      <c r="AU139" s="175" t="s">
        <v>86</v>
      </c>
      <c r="AV139" s="12" t="s">
        <v>92</v>
      </c>
      <c r="AW139" s="12" t="s">
        <v>32</v>
      </c>
      <c r="AX139" s="12" t="s">
        <v>82</v>
      </c>
      <c r="AY139" s="175" t="s">
        <v>166</v>
      </c>
    </row>
    <row r="140" spans="2:65" s="1" customFormat="1" ht="25.5" customHeight="1">
      <c r="B140" s="139"/>
      <c r="C140" s="140" t="s">
        <v>89</v>
      </c>
      <c r="D140" s="140" t="s">
        <v>167</v>
      </c>
      <c r="E140" s="141" t="s">
        <v>697</v>
      </c>
      <c r="F140" s="231" t="s">
        <v>698</v>
      </c>
      <c r="G140" s="231"/>
      <c r="H140" s="231"/>
      <c r="I140" s="231"/>
      <c r="J140" s="142" t="s">
        <v>270</v>
      </c>
      <c r="K140" s="143">
        <v>60.7</v>
      </c>
      <c r="L140" s="232">
        <v>0</v>
      </c>
      <c r="M140" s="232"/>
      <c r="N140" s="232">
        <f>ROUND(L140*K140,2)</f>
        <v>0</v>
      </c>
      <c r="O140" s="232"/>
      <c r="P140" s="232"/>
      <c r="Q140" s="232"/>
      <c r="R140" s="144"/>
      <c r="T140" s="145" t="s">
        <v>5</v>
      </c>
      <c r="U140" s="43" t="s">
        <v>40</v>
      </c>
      <c r="V140" s="146">
        <v>0.46300000000000002</v>
      </c>
      <c r="W140" s="146">
        <f>V140*K140</f>
        <v>28.104100000000003</v>
      </c>
      <c r="X140" s="146">
        <v>0</v>
      </c>
      <c r="Y140" s="146">
        <f>X140*K140</f>
        <v>0</v>
      </c>
      <c r="Z140" s="146">
        <v>0.625</v>
      </c>
      <c r="AA140" s="147">
        <f>Z140*K140</f>
        <v>37.9375</v>
      </c>
      <c r="AR140" s="21" t="s">
        <v>92</v>
      </c>
      <c r="AT140" s="21" t="s">
        <v>167</v>
      </c>
      <c r="AU140" s="21" t="s">
        <v>86</v>
      </c>
      <c r="AY140" s="21" t="s">
        <v>166</v>
      </c>
      <c r="BE140" s="148">
        <f>IF(U140="základní",N140,0)</f>
        <v>0</v>
      </c>
      <c r="BF140" s="148">
        <f>IF(U140="snížená",N140,0)</f>
        <v>0</v>
      </c>
      <c r="BG140" s="148">
        <f>IF(U140="zákl. přenesená",N140,0)</f>
        <v>0</v>
      </c>
      <c r="BH140" s="148">
        <f>IF(U140="sníž. přenesená",N140,0)</f>
        <v>0</v>
      </c>
      <c r="BI140" s="148">
        <f>IF(U140="nulová",N140,0)</f>
        <v>0</v>
      </c>
      <c r="BJ140" s="21" t="s">
        <v>82</v>
      </c>
      <c r="BK140" s="148">
        <f>ROUND(L140*K140,2)</f>
        <v>0</v>
      </c>
      <c r="BL140" s="21" t="s">
        <v>92</v>
      </c>
      <c r="BM140" s="21" t="s">
        <v>1325</v>
      </c>
    </row>
    <row r="141" spans="2:65" s="11" customFormat="1" ht="16.5" customHeight="1">
      <c r="B141" s="157"/>
      <c r="C141" s="158"/>
      <c r="D141" s="158"/>
      <c r="E141" s="159" t="s">
        <v>5</v>
      </c>
      <c r="F141" s="264" t="s">
        <v>275</v>
      </c>
      <c r="G141" s="265"/>
      <c r="H141" s="265"/>
      <c r="I141" s="265"/>
      <c r="J141" s="158"/>
      <c r="K141" s="159" t="s">
        <v>5</v>
      </c>
      <c r="L141" s="158"/>
      <c r="M141" s="158"/>
      <c r="N141" s="158"/>
      <c r="O141" s="158"/>
      <c r="P141" s="158"/>
      <c r="Q141" s="158"/>
      <c r="R141" s="160"/>
      <c r="T141" s="161"/>
      <c r="U141" s="158"/>
      <c r="V141" s="158"/>
      <c r="W141" s="158"/>
      <c r="X141" s="158"/>
      <c r="Y141" s="158"/>
      <c r="Z141" s="158"/>
      <c r="AA141" s="162"/>
      <c r="AT141" s="163" t="s">
        <v>173</v>
      </c>
      <c r="AU141" s="163" t="s">
        <v>86</v>
      </c>
      <c r="AV141" s="11" t="s">
        <v>82</v>
      </c>
      <c r="AW141" s="11" t="s">
        <v>32</v>
      </c>
      <c r="AX141" s="11" t="s">
        <v>75</v>
      </c>
      <c r="AY141" s="163" t="s">
        <v>166</v>
      </c>
    </row>
    <row r="142" spans="2:65" s="11" customFormat="1" ht="16.5" customHeight="1">
      <c r="B142" s="157"/>
      <c r="C142" s="158"/>
      <c r="D142" s="158"/>
      <c r="E142" s="159" t="s">
        <v>5</v>
      </c>
      <c r="F142" s="229" t="s">
        <v>276</v>
      </c>
      <c r="G142" s="230"/>
      <c r="H142" s="230"/>
      <c r="I142" s="230"/>
      <c r="J142" s="158"/>
      <c r="K142" s="159" t="s">
        <v>5</v>
      </c>
      <c r="L142" s="158"/>
      <c r="M142" s="158"/>
      <c r="N142" s="158"/>
      <c r="O142" s="158"/>
      <c r="P142" s="158"/>
      <c r="Q142" s="158"/>
      <c r="R142" s="160"/>
      <c r="T142" s="161"/>
      <c r="U142" s="158"/>
      <c r="V142" s="158"/>
      <c r="W142" s="158"/>
      <c r="X142" s="158"/>
      <c r="Y142" s="158"/>
      <c r="Z142" s="158"/>
      <c r="AA142" s="162"/>
      <c r="AT142" s="163" t="s">
        <v>173</v>
      </c>
      <c r="AU142" s="163" t="s">
        <v>86</v>
      </c>
      <c r="AV142" s="11" t="s">
        <v>82</v>
      </c>
      <c r="AW142" s="11" t="s">
        <v>32</v>
      </c>
      <c r="AX142" s="11" t="s">
        <v>75</v>
      </c>
      <c r="AY142" s="163" t="s">
        <v>166</v>
      </c>
    </row>
    <row r="143" spans="2:65" s="11" customFormat="1" ht="16.5" customHeight="1">
      <c r="B143" s="157"/>
      <c r="C143" s="158"/>
      <c r="D143" s="158"/>
      <c r="E143" s="159" t="s">
        <v>5</v>
      </c>
      <c r="F143" s="229" t="s">
        <v>277</v>
      </c>
      <c r="G143" s="230"/>
      <c r="H143" s="230"/>
      <c r="I143" s="230"/>
      <c r="J143" s="158"/>
      <c r="K143" s="159" t="s">
        <v>5</v>
      </c>
      <c r="L143" s="158"/>
      <c r="M143" s="158"/>
      <c r="N143" s="158"/>
      <c r="O143" s="158"/>
      <c r="P143" s="158"/>
      <c r="Q143" s="158"/>
      <c r="R143" s="160"/>
      <c r="T143" s="161"/>
      <c r="U143" s="158"/>
      <c r="V143" s="158"/>
      <c r="W143" s="158"/>
      <c r="X143" s="158"/>
      <c r="Y143" s="158"/>
      <c r="Z143" s="158"/>
      <c r="AA143" s="162"/>
      <c r="AT143" s="163" t="s">
        <v>173</v>
      </c>
      <c r="AU143" s="163" t="s">
        <v>86</v>
      </c>
      <c r="AV143" s="11" t="s">
        <v>82</v>
      </c>
      <c r="AW143" s="11" t="s">
        <v>32</v>
      </c>
      <c r="AX143" s="11" t="s">
        <v>75</v>
      </c>
      <c r="AY143" s="163" t="s">
        <v>166</v>
      </c>
    </row>
    <row r="144" spans="2:65" s="11" customFormat="1" ht="16.5" customHeight="1">
      <c r="B144" s="157"/>
      <c r="C144" s="158"/>
      <c r="D144" s="158"/>
      <c r="E144" s="159" t="s">
        <v>5</v>
      </c>
      <c r="F144" s="229" t="s">
        <v>278</v>
      </c>
      <c r="G144" s="230"/>
      <c r="H144" s="230"/>
      <c r="I144" s="230"/>
      <c r="J144" s="158"/>
      <c r="K144" s="159" t="s">
        <v>5</v>
      </c>
      <c r="L144" s="158"/>
      <c r="M144" s="158"/>
      <c r="N144" s="158"/>
      <c r="O144" s="158"/>
      <c r="P144" s="158"/>
      <c r="Q144" s="158"/>
      <c r="R144" s="160"/>
      <c r="T144" s="161"/>
      <c r="U144" s="158"/>
      <c r="V144" s="158"/>
      <c r="W144" s="158"/>
      <c r="X144" s="158"/>
      <c r="Y144" s="158"/>
      <c r="Z144" s="158"/>
      <c r="AA144" s="162"/>
      <c r="AT144" s="163" t="s">
        <v>173</v>
      </c>
      <c r="AU144" s="163" t="s">
        <v>86</v>
      </c>
      <c r="AV144" s="11" t="s">
        <v>82</v>
      </c>
      <c r="AW144" s="11" t="s">
        <v>32</v>
      </c>
      <c r="AX144" s="11" t="s">
        <v>75</v>
      </c>
      <c r="AY144" s="163" t="s">
        <v>166</v>
      </c>
    </row>
    <row r="145" spans="2:65" s="10" customFormat="1" ht="16.5" customHeight="1">
      <c r="B145" s="149"/>
      <c r="C145" s="150"/>
      <c r="D145" s="150"/>
      <c r="E145" s="151" t="s">
        <v>5</v>
      </c>
      <c r="F145" s="262" t="s">
        <v>1326</v>
      </c>
      <c r="G145" s="263"/>
      <c r="H145" s="263"/>
      <c r="I145" s="263"/>
      <c r="J145" s="150"/>
      <c r="K145" s="152">
        <v>57.5</v>
      </c>
      <c r="L145" s="150"/>
      <c r="M145" s="150"/>
      <c r="N145" s="150"/>
      <c r="O145" s="150"/>
      <c r="P145" s="150"/>
      <c r="Q145" s="150"/>
      <c r="R145" s="153"/>
      <c r="T145" s="154"/>
      <c r="U145" s="150"/>
      <c r="V145" s="150"/>
      <c r="W145" s="150"/>
      <c r="X145" s="150"/>
      <c r="Y145" s="150"/>
      <c r="Z145" s="150"/>
      <c r="AA145" s="155"/>
      <c r="AT145" s="156" t="s">
        <v>173</v>
      </c>
      <c r="AU145" s="156" t="s">
        <v>86</v>
      </c>
      <c r="AV145" s="10" t="s">
        <v>86</v>
      </c>
      <c r="AW145" s="10" t="s">
        <v>32</v>
      </c>
      <c r="AX145" s="10" t="s">
        <v>75</v>
      </c>
      <c r="AY145" s="156" t="s">
        <v>166</v>
      </c>
    </row>
    <row r="146" spans="2:65" s="11" customFormat="1" ht="16.5" customHeight="1">
      <c r="B146" s="157"/>
      <c r="C146" s="158"/>
      <c r="D146" s="158"/>
      <c r="E146" s="159" t="s">
        <v>5</v>
      </c>
      <c r="F146" s="229" t="s">
        <v>1327</v>
      </c>
      <c r="G146" s="230"/>
      <c r="H146" s="230"/>
      <c r="I146" s="230"/>
      <c r="J146" s="158"/>
      <c r="K146" s="159" t="s">
        <v>5</v>
      </c>
      <c r="L146" s="158"/>
      <c r="M146" s="158"/>
      <c r="N146" s="158"/>
      <c r="O146" s="158"/>
      <c r="P146" s="158"/>
      <c r="Q146" s="158"/>
      <c r="R146" s="160"/>
      <c r="T146" s="161"/>
      <c r="U146" s="158"/>
      <c r="V146" s="158"/>
      <c r="W146" s="158"/>
      <c r="X146" s="158"/>
      <c r="Y146" s="158"/>
      <c r="Z146" s="158"/>
      <c r="AA146" s="162"/>
      <c r="AT146" s="163" t="s">
        <v>173</v>
      </c>
      <c r="AU146" s="163" t="s">
        <v>86</v>
      </c>
      <c r="AV146" s="11" t="s">
        <v>82</v>
      </c>
      <c r="AW146" s="11" t="s">
        <v>32</v>
      </c>
      <c r="AX146" s="11" t="s">
        <v>75</v>
      </c>
      <c r="AY146" s="163" t="s">
        <v>166</v>
      </c>
    </row>
    <row r="147" spans="2:65" s="10" customFormat="1" ht="16.5" customHeight="1">
      <c r="B147" s="149"/>
      <c r="C147" s="150"/>
      <c r="D147" s="150"/>
      <c r="E147" s="151" t="s">
        <v>5</v>
      </c>
      <c r="F147" s="262" t="s">
        <v>1328</v>
      </c>
      <c r="G147" s="263"/>
      <c r="H147" s="263"/>
      <c r="I147" s="263"/>
      <c r="J147" s="150"/>
      <c r="K147" s="152">
        <v>3.2</v>
      </c>
      <c r="L147" s="150"/>
      <c r="M147" s="150"/>
      <c r="N147" s="150"/>
      <c r="O147" s="150"/>
      <c r="P147" s="150"/>
      <c r="Q147" s="150"/>
      <c r="R147" s="153"/>
      <c r="T147" s="154"/>
      <c r="U147" s="150"/>
      <c r="V147" s="150"/>
      <c r="W147" s="150"/>
      <c r="X147" s="150"/>
      <c r="Y147" s="150"/>
      <c r="Z147" s="150"/>
      <c r="AA147" s="155"/>
      <c r="AT147" s="156" t="s">
        <v>173</v>
      </c>
      <c r="AU147" s="156" t="s">
        <v>86</v>
      </c>
      <c r="AV147" s="10" t="s">
        <v>86</v>
      </c>
      <c r="AW147" s="10" t="s">
        <v>32</v>
      </c>
      <c r="AX147" s="10" t="s">
        <v>75</v>
      </c>
      <c r="AY147" s="156" t="s">
        <v>166</v>
      </c>
    </row>
    <row r="148" spans="2:65" s="12" customFormat="1" ht="16.5" customHeight="1">
      <c r="B148" s="168"/>
      <c r="C148" s="169"/>
      <c r="D148" s="169"/>
      <c r="E148" s="170" t="s">
        <v>5</v>
      </c>
      <c r="F148" s="268" t="s">
        <v>294</v>
      </c>
      <c r="G148" s="269"/>
      <c r="H148" s="269"/>
      <c r="I148" s="269"/>
      <c r="J148" s="169"/>
      <c r="K148" s="171">
        <v>60.7</v>
      </c>
      <c r="L148" s="169"/>
      <c r="M148" s="169"/>
      <c r="N148" s="169"/>
      <c r="O148" s="169"/>
      <c r="P148" s="169"/>
      <c r="Q148" s="169"/>
      <c r="R148" s="172"/>
      <c r="T148" s="173"/>
      <c r="U148" s="169"/>
      <c r="V148" s="169"/>
      <c r="W148" s="169"/>
      <c r="X148" s="169"/>
      <c r="Y148" s="169"/>
      <c r="Z148" s="169"/>
      <c r="AA148" s="174"/>
      <c r="AT148" s="175" t="s">
        <v>173</v>
      </c>
      <c r="AU148" s="175" t="s">
        <v>86</v>
      </c>
      <c r="AV148" s="12" t="s">
        <v>92</v>
      </c>
      <c r="AW148" s="12" t="s">
        <v>32</v>
      </c>
      <c r="AX148" s="12" t="s">
        <v>82</v>
      </c>
      <c r="AY148" s="175" t="s">
        <v>166</v>
      </c>
    </row>
    <row r="149" spans="2:65" s="1" customFormat="1" ht="25.5" customHeight="1">
      <c r="B149" s="139"/>
      <c r="C149" s="140" t="s">
        <v>92</v>
      </c>
      <c r="D149" s="140" t="s">
        <v>167</v>
      </c>
      <c r="E149" s="141" t="s">
        <v>1027</v>
      </c>
      <c r="F149" s="231" t="s">
        <v>1028</v>
      </c>
      <c r="G149" s="231"/>
      <c r="H149" s="231"/>
      <c r="I149" s="231"/>
      <c r="J149" s="142" t="s">
        <v>270</v>
      </c>
      <c r="K149" s="143">
        <v>522</v>
      </c>
      <c r="L149" s="232">
        <v>0</v>
      </c>
      <c r="M149" s="232"/>
      <c r="N149" s="232">
        <f>ROUND(L149*K149,2)</f>
        <v>0</v>
      </c>
      <c r="O149" s="232"/>
      <c r="P149" s="232"/>
      <c r="Q149" s="232"/>
      <c r="R149" s="144"/>
      <c r="T149" s="145" t="s">
        <v>5</v>
      </c>
      <c r="U149" s="43" t="s">
        <v>40</v>
      </c>
      <c r="V149" s="146">
        <v>0.11899999999999999</v>
      </c>
      <c r="W149" s="146">
        <f>V149*K149</f>
        <v>62.117999999999995</v>
      </c>
      <c r="X149" s="146">
        <v>0</v>
      </c>
      <c r="Y149" s="146">
        <f>X149*K149</f>
        <v>0</v>
      </c>
      <c r="Z149" s="146">
        <v>0.44</v>
      </c>
      <c r="AA149" s="147">
        <f>Z149*K149</f>
        <v>229.68</v>
      </c>
      <c r="AR149" s="21" t="s">
        <v>92</v>
      </c>
      <c r="AT149" s="21" t="s">
        <v>167</v>
      </c>
      <c r="AU149" s="21" t="s">
        <v>86</v>
      </c>
      <c r="AY149" s="21" t="s">
        <v>166</v>
      </c>
      <c r="BE149" s="148">
        <f>IF(U149="základní",N149,0)</f>
        <v>0</v>
      </c>
      <c r="BF149" s="148">
        <f>IF(U149="snížená",N149,0)</f>
        <v>0</v>
      </c>
      <c r="BG149" s="148">
        <f>IF(U149="zákl. přenesená",N149,0)</f>
        <v>0</v>
      </c>
      <c r="BH149" s="148">
        <f>IF(U149="sníž. přenesená",N149,0)</f>
        <v>0</v>
      </c>
      <c r="BI149" s="148">
        <f>IF(U149="nulová",N149,0)</f>
        <v>0</v>
      </c>
      <c r="BJ149" s="21" t="s">
        <v>82</v>
      </c>
      <c r="BK149" s="148">
        <f>ROUND(L149*K149,2)</f>
        <v>0</v>
      </c>
      <c r="BL149" s="21" t="s">
        <v>92</v>
      </c>
      <c r="BM149" s="21" t="s">
        <v>1329</v>
      </c>
    </row>
    <row r="150" spans="2:65" s="11" customFormat="1" ht="16.5" customHeight="1">
      <c r="B150" s="157"/>
      <c r="C150" s="158"/>
      <c r="D150" s="158"/>
      <c r="E150" s="159" t="s">
        <v>5</v>
      </c>
      <c r="F150" s="264" t="s">
        <v>275</v>
      </c>
      <c r="G150" s="265"/>
      <c r="H150" s="265"/>
      <c r="I150" s="265"/>
      <c r="J150" s="158"/>
      <c r="K150" s="159" t="s">
        <v>5</v>
      </c>
      <c r="L150" s="158"/>
      <c r="M150" s="158"/>
      <c r="N150" s="158"/>
      <c r="O150" s="158"/>
      <c r="P150" s="158"/>
      <c r="Q150" s="158"/>
      <c r="R150" s="160"/>
      <c r="T150" s="161"/>
      <c r="U150" s="158"/>
      <c r="V150" s="158"/>
      <c r="W150" s="158"/>
      <c r="X150" s="158"/>
      <c r="Y150" s="158"/>
      <c r="Z150" s="158"/>
      <c r="AA150" s="162"/>
      <c r="AT150" s="163" t="s">
        <v>173</v>
      </c>
      <c r="AU150" s="163" t="s">
        <v>86</v>
      </c>
      <c r="AV150" s="11" t="s">
        <v>82</v>
      </c>
      <c r="AW150" s="11" t="s">
        <v>32</v>
      </c>
      <c r="AX150" s="11" t="s">
        <v>75</v>
      </c>
      <c r="AY150" s="163" t="s">
        <v>166</v>
      </c>
    </row>
    <row r="151" spans="2:65" s="11" customFormat="1" ht="16.5" customHeight="1">
      <c r="B151" s="157"/>
      <c r="C151" s="158"/>
      <c r="D151" s="158"/>
      <c r="E151" s="159" t="s">
        <v>5</v>
      </c>
      <c r="F151" s="229" t="s">
        <v>276</v>
      </c>
      <c r="G151" s="230"/>
      <c r="H151" s="230"/>
      <c r="I151" s="230"/>
      <c r="J151" s="158"/>
      <c r="K151" s="159" t="s">
        <v>5</v>
      </c>
      <c r="L151" s="158"/>
      <c r="M151" s="158"/>
      <c r="N151" s="158"/>
      <c r="O151" s="158"/>
      <c r="P151" s="158"/>
      <c r="Q151" s="158"/>
      <c r="R151" s="160"/>
      <c r="T151" s="161"/>
      <c r="U151" s="158"/>
      <c r="V151" s="158"/>
      <c r="W151" s="158"/>
      <c r="X151" s="158"/>
      <c r="Y151" s="158"/>
      <c r="Z151" s="158"/>
      <c r="AA151" s="162"/>
      <c r="AT151" s="163" t="s">
        <v>173</v>
      </c>
      <c r="AU151" s="163" t="s">
        <v>86</v>
      </c>
      <c r="AV151" s="11" t="s">
        <v>82</v>
      </c>
      <c r="AW151" s="11" t="s">
        <v>32</v>
      </c>
      <c r="AX151" s="11" t="s">
        <v>75</v>
      </c>
      <c r="AY151" s="163" t="s">
        <v>166</v>
      </c>
    </row>
    <row r="152" spans="2:65" s="11" customFormat="1" ht="16.5" customHeight="1">
      <c r="B152" s="157"/>
      <c r="C152" s="158"/>
      <c r="D152" s="158"/>
      <c r="E152" s="159" t="s">
        <v>5</v>
      </c>
      <c r="F152" s="229" t="s">
        <v>277</v>
      </c>
      <c r="G152" s="230"/>
      <c r="H152" s="230"/>
      <c r="I152" s="230"/>
      <c r="J152" s="158"/>
      <c r="K152" s="159" t="s">
        <v>5</v>
      </c>
      <c r="L152" s="158"/>
      <c r="M152" s="158"/>
      <c r="N152" s="158"/>
      <c r="O152" s="158"/>
      <c r="P152" s="158"/>
      <c r="Q152" s="158"/>
      <c r="R152" s="160"/>
      <c r="T152" s="161"/>
      <c r="U152" s="158"/>
      <c r="V152" s="158"/>
      <c r="W152" s="158"/>
      <c r="X152" s="158"/>
      <c r="Y152" s="158"/>
      <c r="Z152" s="158"/>
      <c r="AA152" s="162"/>
      <c r="AT152" s="163" t="s">
        <v>173</v>
      </c>
      <c r="AU152" s="163" t="s">
        <v>86</v>
      </c>
      <c r="AV152" s="11" t="s">
        <v>82</v>
      </c>
      <c r="AW152" s="11" t="s">
        <v>32</v>
      </c>
      <c r="AX152" s="11" t="s">
        <v>75</v>
      </c>
      <c r="AY152" s="163" t="s">
        <v>166</v>
      </c>
    </row>
    <row r="153" spans="2:65" s="11" customFormat="1" ht="16.5" customHeight="1">
      <c r="B153" s="157"/>
      <c r="C153" s="158"/>
      <c r="D153" s="158"/>
      <c r="E153" s="159" t="s">
        <v>5</v>
      </c>
      <c r="F153" s="229" t="s">
        <v>290</v>
      </c>
      <c r="G153" s="230"/>
      <c r="H153" s="230"/>
      <c r="I153" s="230"/>
      <c r="J153" s="158"/>
      <c r="K153" s="159" t="s">
        <v>5</v>
      </c>
      <c r="L153" s="158"/>
      <c r="M153" s="158"/>
      <c r="N153" s="158"/>
      <c r="O153" s="158"/>
      <c r="P153" s="158"/>
      <c r="Q153" s="158"/>
      <c r="R153" s="160"/>
      <c r="T153" s="161"/>
      <c r="U153" s="158"/>
      <c r="V153" s="158"/>
      <c r="W153" s="158"/>
      <c r="X153" s="158"/>
      <c r="Y153" s="158"/>
      <c r="Z153" s="158"/>
      <c r="AA153" s="162"/>
      <c r="AT153" s="163" t="s">
        <v>173</v>
      </c>
      <c r="AU153" s="163" t="s">
        <v>86</v>
      </c>
      <c r="AV153" s="11" t="s">
        <v>82</v>
      </c>
      <c r="AW153" s="11" t="s">
        <v>32</v>
      </c>
      <c r="AX153" s="11" t="s">
        <v>75</v>
      </c>
      <c r="AY153" s="163" t="s">
        <v>166</v>
      </c>
    </row>
    <row r="154" spans="2:65" s="10" customFormat="1" ht="16.5" customHeight="1">
      <c r="B154" s="149"/>
      <c r="C154" s="150"/>
      <c r="D154" s="150"/>
      <c r="E154" s="151" t="s">
        <v>5</v>
      </c>
      <c r="F154" s="262" t="s">
        <v>1322</v>
      </c>
      <c r="G154" s="263"/>
      <c r="H154" s="263"/>
      <c r="I154" s="263"/>
      <c r="J154" s="150"/>
      <c r="K154" s="152">
        <v>54.5</v>
      </c>
      <c r="L154" s="150"/>
      <c r="M154" s="150"/>
      <c r="N154" s="150"/>
      <c r="O154" s="150"/>
      <c r="P154" s="150"/>
      <c r="Q154" s="150"/>
      <c r="R154" s="153"/>
      <c r="T154" s="154"/>
      <c r="U154" s="150"/>
      <c r="V154" s="150"/>
      <c r="W154" s="150"/>
      <c r="X154" s="150"/>
      <c r="Y154" s="150"/>
      <c r="Z154" s="150"/>
      <c r="AA154" s="155"/>
      <c r="AT154" s="156" t="s">
        <v>173</v>
      </c>
      <c r="AU154" s="156" t="s">
        <v>86</v>
      </c>
      <c r="AV154" s="10" t="s">
        <v>86</v>
      </c>
      <c r="AW154" s="10" t="s">
        <v>32</v>
      </c>
      <c r="AX154" s="10" t="s">
        <v>75</v>
      </c>
      <c r="AY154" s="156" t="s">
        <v>166</v>
      </c>
    </row>
    <row r="155" spans="2:65" s="11" customFormat="1" ht="16.5" customHeight="1">
      <c r="B155" s="157"/>
      <c r="C155" s="158"/>
      <c r="D155" s="158"/>
      <c r="E155" s="159" t="s">
        <v>5</v>
      </c>
      <c r="F155" s="229" t="s">
        <v>292</v>
      </c>
      <c r="G155" s="230"/>
      <c r="H155" s="230"/>
      <c r="I155" s="230"/>
      <c r="J155" s="158"/>
      <c r="K155" s="159" t="s">
        <v>5</v>
      </c>
      <c r="L155" s="158"/>
      <c r="M155" s="158"/>
      <c r="N155" s="158"/>
      <c r="O155" s="158"/>
      <c r="P155" s="158"/>
      <c r="Q155" s="158"/>
      <c r="R155" s="160"/>
      <c r="T155" s="161"/>
      <c r="U155" s="158"/>
      <c r="V155" s="158"/>
      <c r="W155" s="158"/>
      <c r="X155" s="158"/>
      <c r="Y155" s="158"/>
      <c r="Z155" s="158"/>
      <c r="AA155" s="162"/>
      <c r="AT155" s="163" t="s">
        <v>173</v>
      </c>
      <c r="AU155" s="163" t="s">
        <v>86</v>
      </c>
      <c r="AV155" s="11" t="s">
        <v>82</v>
      </c>
      <c r="AW155" s="11" t="s">
        <v>32</v>
      </c>
      <c r="AX155" s="11" t="s">
        <v>75</v>
      </c>
      <c r="AY155" s="163" t="s">
        <v>166</v>
      </c>
    </row>
    <row r="156" spans="2:65" s="10" customFormat="1" ht="16.5" customHeight="1">
      <c r="B156" s="149"/>
      <c r="C156" s="150"/>
      <c r="D156" s="150"/>
      <c r="E156" s="151" t="s">
        <v>5</v>
      </c>
      <c r="F156" s="262" t="s">
        <v>1323</v>
      </c>
      <c r="G156" s="263"/>
      <c r="H156" s="263"/>
      <c r="I156" s="263"/>
      <c r="J156" s="150"/>
      <c r="K156" s="152">
        <v>455.5</v>
      </c>
      <c r="L156" s="150"/>
      <c r="M156" s="150"/>
      <c r="N156" s="150"/>
      <c r="O156" s="150"/>
      <c r="P156" s="150"/>
      <c r="Q156" s="150"/>
      <c r="R156" s="153"/>
      <c r="T156" s="154"/>
      <c r="U156" s="150"/>
      <c r="V156" s="150"/>
      <c r="W156" s="150"/>
      <c r="X156" s="150"/>
      <c r="Y156" s="150"/>
      <c r="Z156" s="150"/>
      <c r="AA156" s="155"/>
      <c r="AT156" s="156" t="s">
        <v>173</v>
      </c>
      <c r="AU156" s="156" t="s">
        <v>86</v>
      </c>
      <c r="AV156" s="10" t="s">
        <v>86</v>
      </c>
      <c r="AW156" s="10" t="s">
        <v>32</v>
      </c>
      <c r="AX156" s="10" t="s">
        <v>75</v>
      </c>
      <c r="AY156" s="156" t="s">
        <v>166</v>
      </c>
    </row>
    <row r="157" spans="2:65" s="11" customFormat="1" ht="16.5" customHeight="1">
      <c r="B157" s="157"/>
      <c r="C157" s="158"/>
      <c r="D157" s="158"/>
      <c r="E157" s="159" t="s">
        <v>5</v>
      </c>
      <c r="F157" s="229" t="s">
        <v>1330</v>
      </c>
      <c r="G157" s="230"/>
      <c r="H157" s="230"/>
      <c r="I157" s="230"/>
      <c r="J157" s="158"/>
      <c r="K157" s="159" t="s">
        <v>5</v>
      </c>
      <c r="L157" s="158"/>
      <c r="M157" s="158"/>
      <c r="N157" s="158"/>
      <c r="O157" s="158"/>
      <c r="P157" s="158"/>
      <c r="Q157" s="158"/>
      <c r="R157" s="160"/>
      <c r="T157" s="161"/>
      <c r="U157" s="158"/>
      <c r="V157" s="158"/>
      <c r="W157" s="158"/>
      <c r="X157" s="158"/>
      <c r="Y157" s="158"/>
      <c r="Z157" s="158"/>
      <c r="AA157" s="162"/>
      <c r="AT157" s="163" t="s">
        <v>173</v>
      </c>
      <c r="AU157" s="163" t="s">
        <v>86</v>
      </c>
      <c r="AV157" s="11" t="s">
        <v>82</v>
      </c>
      <c r="AW157" s="11" t="s">
        <v>32</v>
      </c>
      <c r="AX157" s="11" t="s">
        <v>75</v>
      </c>
      <c r="AY157" s="163" t="s">
        <v>166</v>
      </c>
    </row>
    <row r="158" spans="2:65" s="10" customFormat="1" ht="16.5" customHeight="1">
      <c r="B158" s="149"/>
      <c r="C158" s="150"/>
      <c r="D158" s="150"/>
      <c r="E158" s="151" t="s">
        <v>5</v>
      </c>
      <c r="F158" s="262" t="s">
        <v>293</v>
      </c>
      <c r="G158" s="263"/>
      <c r="H158" s="263"/>
      <c r="I158" s="263"/>
      <c r="J158" s="150"/>
      <c r="K158" s="152">
        <v>12</v>
      </c>
      <c r="L158" s="150"/>
      <c r="M158" s="150"/>
      <c r="N158" s="150"/>
      <c r="O158" s="150"/>
      <c r="P158" s="150"/>
      <c r="Q158" s="150"/>
      <c r="R158" s="153"/>
      <c r="T158" s="154"/>
      <c r="U158" s="150"/>
      <c r="V158" s="150"/>
      <c r="W158" s="150"/>
      <c r="X158" s="150"/>
      <c r="Y158" s="150"/>
      <c r="Z158" s="150"/>
      <c r="AA158" s="155"/>
      <c r="AT158" s="156" t="s">
        <v>173</v>
      </c>
      <c r="AU158" s="156" t="s">
        <v>86</v>
      </c>
      <c r="AV158" s="10" t="s">
        <v>86</v>
      </c>
      <c r="AW158" s="10" t="s">
        <v>32</v>
      </c>
      <c r="AX158" s="10" t="s">
        <v>75</v>
      </c>
      <c r="AY158" s="156" t="s">
        <v>166</v>
      </c>
    </row>
    <row r="159" spans="2:65" s="12" customFormat="1" ht="16.5" customHeight="1">
      <c r="B159" s="168"/>
      <c r="C159" s="169"/>
      <c r="D159" s="169"/>
      <c r="E159" s="170" t="s">
        <v>5</v>
      </c>
      <c r="F159" s="268" t="s">
        <v>294</v>
      </c>
      <c r="G159" s="269"/>
      <c r="H159" s="269"/>
      <c r="I159" s="269"/>
      <c r="J159" s="169"/>
      <c r="K159" s="171">
        <v>522</v>
      </c>
      <c r="L159" s="169"/>
      <c r="M159" s="169"/>
      <c r="N159" s="169"/>
      <c r="O159" s="169"/>
      <c r="P159" s="169"/>
      <c r="Q159" s="169"/>
      <c r="R159" s="172"/>
      <c r="T159" s="173"/>
      <c r="U159" s="169"/>
      <c r="V159" s="169"/>
      <c r="W159" s="169"/>
      <c r="X159" s="169"/>
      <c r="Y159" s="169"/>
      <c r="Z159" s="169"/>
      <c r="AA159" s="174"/>
      <c r="AT159" s="175" t="s">
        <v>173</v>
      </c>
      <c r="AU159" s="175" t="s">
        <v>86</v>
      </c>
      <c r="AV159" s="12" t="s">
        <v>92</v>
      </c>
      <c r="AW159" s="12" t="s">
        <v>32</v>
      </c>
      <c r="AX159" s="12" t="s">
        <v>82</v>
      </c>
      <c r="AY159" s="175" t="s">
        <v>166</v>
      </c>
    </row>
    <row r="160" spans="2:65" s="1" customFormat="1" ht="25.5" customHeight="1">
      <c r="B160" s="139"/>
      <c r="C160" s="140" t="s">
        <v>95</v>
      </c>
      <c r="D160" s="140" t="s">
        <v>167</v>
      </c>
      <c r="E160" s="141" t="s">
        <v>295</v>
      </c>
      <c r="F160" s="231" t="s">
        <v>296</v>
      </c>
      <c r="G160" s="231"/>
      <c r="H160" s="231"/>
      <c r="I160" s="231"/>
      <c r="J160" s="142" t="s">
        <v>270</v>
      </c>
      <c r="K160" s="143">
        <v>2323</v>
      </c>
      <c r="L160" s="232">
        <v>0</v>
      </c>
      <c r="M160" s="232"/>
      <c r="N160" s="232">
        <f>ROUND(L160*K160,2)</f>
        <v>0</v>
      </c>
      <c r="O160" s="232"/>
      <c r="P160" s="232"/>
      <c r="Q160" s="232"/>
      <c r="R160" s="144"/>
      <c r="T160" s="145" t="s">
        <v>5</v>
      </c>
      <c r="U160" s="43" t="s">
        <v>40</v>
      </c>
      <c r="V160" s="146">
        <v>0.14399999999999999</v>
      </c>
      <c r="W160" s="146">
        <f>V160*K160</f>
        <v>334.512</v>
      </c>
      <c r="X160" s="146">
        <v>0</v>
      </c>
      <c r="Y160" s="146">
        <f>X160*K160</f>
        <v>0</v>
      </c>
      <c r="Z160" s="146">
        <v>0.57999999999999996</v>
      </c>
      <c r="AA160" s="147">
        <f>Z160*K160</f>
        <v>1347.34</v>
      </c>
      <c r="AR160" s="21" t="s">
        <v>92</v>
      </c>
      <c r="AT160" s="21" t="s">
        <v>167</v>
      </c>
      <c r="AU160" s="21" t="s">
        <v>86</v>
      </c>
      <c r="AY160" s="21" t="s">
        <v>166</v>
      </c>
      <c r="BE160" s="148">
        <f>IF(U160="základní",N160,0)</f>
        <v>0</v>
      </c>
      <c r="BF160" s="148">
        <f>IF(U160="snížená",N160,0)</f>
        <v>0</v>
      </c>
      <c r="BG160" s="148">
        <f>IF(U160="zákl. přenesená",N160,0)</f>
        <v>0</v>
      </c>
      <c r="BH160" s="148">
        <f>IF(U160="sníž. přenesená",N160,0)</f>
        <v>0</v>
      </c>
      <c r="BI160" s="148">
        <f>IF(U160="nulová",N160,0)</f>
        <v>0</v>
      </c>
      <c r="BJ160" s="21" t="s">
        <v>82</v>
      </c>
      <c r="BK160" s="148">
        <f>ROUND(L160*K160,2)</f>
        <v>0</v>
      </c>
      <c r="BL160" s="21" t="s">
        <v>92</v>
      </c>
      <c r="BM160" s="21" t="s">
        <v>297</v>
      </c>
    </row>
    <row r="161" spans="2:65" s="11" customFormat="1" ht="16.5" customHeight="1">
      <c r="B161" s="157"/>
      <c r="C161" s="158"/>
      <c r="D161" s="158"/>
      <c r="E161" s="159" t="s">
        <v>5</v>
      </c>
      <c r="F161" s="264" t="s">
        <v>275</v>
      </c>
      <c r="G161" s="265"/>
      <c r="H161" s="265"/>
      <c r="I161" s="265"/>
      <c r="J161" s="158"/>
      <c r="K161" s="159" t="s">
        <v>5</v>
      </c>
      <c r="L161" s="158"/>
      <c r="M161" s="158"/>
      <c r="N161" s="158"/>
      <c r="O161" s="158"/>
      <c r="P161" s="158"/>
      <c r="Q161" s="158"/>
      <c r="R161" s="160"/>
      <c r="T161" s="161"/>
      <c r="U161" s="158"/>
      <c r="V161" s="158"/>
      <c r="W161" s="158"/>
      <c r="X161" s="158"/>
      <c r="Y161" s="158"/>
      <c r="Z161" s="158"/>
      <c r="AA161" s="162"/>
      <c r="AT161" s="163" t="s">
        <v>173</v>
      </c>
      <c r="AU161" s="163" t="s">
        <v>86</v>
      </c>
      <c r="AV161" s="11" t="s">
        <v>82</v>
      </c>
      <c r="AW161" s="11" t="s">
        <v>32</v>
      </c>
      <c r="AX161" s="11" t="s">
        <v>75</v>
      </c>
      <c r="AY161" s="163" t="s">
        <v>166</v>
      </c>
    </row>
    <row r="162" spans="2:65" s="11" customFormat="1" ht="16.5" customHeight="1">
      <c r="B162" s="157"/>
      <c r="C162" s="158"/>
      <c r="D162" s="158"/>
      <c r="E162" s="159" t="s">
        <v>5</v>
      </c>
      <c r="F162" s="229" t="s">
        <v>276</v>
      </c>
      <c r="G162" s="230"/>
      <c r="H162" s="230"/>
      <c r="I162" s="230"/>
      <c r="J162" s="158"/>
      <c r="K162" s="159" t="s">
        <v>5</v>
      </c>
      <c r="L162" s="158"/>
      <c r="M162" s="158"/>
      <c r="N162" s="158"/>
      <c r="O162" s="158"/>
      <c r="P162" s="158"/>
      <c r="Q162" s="158"/>
      <c r="R162" s="160"/>
      <c r="T162" s="161"/>
      <c r="U162" s="158"/>
      <c r="V162" s="158"/>
      <c r="W162" s="158"/>
      <c r="X162" s="158"/>
      <c r="Y162" s="158"/>
      <c r="Z162" s="158"/>
      <c r="AA162" s="162"/>
      <c r="AT162" s="163" t="s">
        <v>173</v>
      </c>
      <c r="AU162" s="163" t="s">
        <v>86</v>
      </c>
      <c r="AV162" s="11" t="s">
        <v>82</v>
      </c>
      <c r="AW162" s="11" t="s">
        <v>32</v>
      </c>
      <c r="AX162" s="11" t="s">
        <v>75</v>
      </c>
      <c r="AY162" s="163" t="s">
        <v>166</v>
      </c>
    </row>
    <row r="163" spans="2:65" s="11" customFormat="1" ht="16.5" customHeight="1">
      <c r="B163" s="157"/>
      <c r="C163" s="158"/>
      <c r="D163" s="158"/>
      <c r="E163" s="159" t="s">
        <v>5</v>
      </c>
      <c r="F163" s="229" t="s">
        <v>277</v>
      </c>
      <c r="G163" s="230"/>
      <c r="H163" s="230"/>
      <c r="I163" s="230"/>
      <c r="J163" s="158"/>
      <c r="K163" s="159" t="s">
        <v>5</v>
      </c>
      <c r="L163" s="158"/>
      <c r="M163" s="158"/>
      <c r="N163" s="158"/>
      <c r="O163" s="158"/>
      <c r="P163" s="158"/>
      <c r="Q163" s="158"/>
      <c r="R163" s="160"/>
      <c r="T163" s="161"/>
      <c r="U163" s="158"/>
      <c r="V163" s="158"/>
      <c r="W163" s="158"/>
      <c r="X163" s="158"/>
      <c r="Y163" s="158"/>
      <c r="Z163" s="158"/>
      <c r="AA163" s="162"/>
      <c r="AT163" s="163" t="s">
        <v>173</v>
      </c>
      <c r="AU163" s="163" t="s">
        <v>86</v>
      </c>
      <c r="AV163" s="11" t="s">
        <v>82</v>
      </c>
      <c r="AW163" s="11" t="s">
        <v>32</v>
      </c>
      <c r="AX163" s="11" t="s">
        <v>75</v>
      </c>
      <c r="AY163" s="163" t="s">
        <v>166</v>
      </c>
    </row>
    <row r="164" spans="2:65" s="11" customFormat="1" ht="16.5" customHeight="1">
      <c r="B164" s="157"/>
      <c r="C164" s="158"/>
      <c r="D164" s="158"/>
      <c r="E164" s="159" t="s">
        <v>5</v>
      </c>
      <c r="F164" s="229" t="s">
        <v>298</v>
      </c>
      <c r="G164" s="230"/>
      <c r="H164" s="230"/>
      <c r="I164" s="230"/>
      <c r="J164" s="158"/>
      <c r="K164" s="159" t="s">
        <v>5</v>
      </c>
      <c r="L164" s="158"/>
      <c r="M164" s="158"/>
      <c r="N164" s="158"/>
      <c r="O164" s="158"/>
      <c r="P164" s="158"/>
      <c r="Q164" s="158"/>
      <c r="R164" s="160"/>
      <c r="T164" s="161"/>
      <c r="U164" s="158"/>
      <c r="V164" s="158"/>
      <c r="W164" s="158"/>
      <c r="X164" s="158"/>
      <c r="Y164" s="158"/>
      <c r="Z164" s="158"/>
      <c r="AA164" s="162"/>
      <c r="AT164" s="163" t="s">
        <v>173</v>
      </c>
      <c r="AU164" s="163" t="s">
        <v>86</v>
      </c>
      <c r="AV164" s="11" t="s">
        <v>82</v>
      </c>
      <c r="AW164" s="11" t="s">
        <v>32</v>
      </c>
      <c r="AX164" s="11" t="s">
        <v>75</v>
      </c>
      <c r="AY164" s="163" t="s">
        <v>166</v>
      </c>
    </row>
    <row r="165" spans="2:65" s="10" customFormat="1" ht="16.5" customHeight="1">
      <c r="B165" s="149"/>
      <c r="C165" s="150"/>
      <c r="D165" s="150"/>
      <c r="E165" s="151" t="s">
        <v>5</v>
      </c>
      <c r="F165" s="262" t="s">
        <v>1331</v>
      </c>
      <c r="G165" s="263"/>
      <c r="H165" s="263"/>
      <c r="I165" s="263"/>
      <c r="J165" s="150"/>
      <c r="K165" s="152">
        <v>2265.5</v>
      </c>
      <c r="L165" s="150"/>
      <c r="M165" s="150"/>
      <c r="N165" s="150"/>
      <c r="O165" s="150"/>
      <c r="P165" s="150"/>
      <c r="Q165" s="150"/>
      <c r="R165" s="153"/>
      <c r="T165" s="154"/>
      <c r="U165" s="150"/>
      <c r="V165" s="150"/>
      <c r="W165" s="150"/>
      <c r="X165" s="150"/>
      <c r="Y165" s="150"/>
      <c r="Z165" s="150"/>
      <c r="AA165" s="155"/>
      <c r="AT165" s="156" t="s">
        <v>173</v>
      </c>
      <c r="AU165" s="156" t="s">
        <v>86</v>
      </c>
      <c r="AV165" s="10" t="s">
        <v>86</v>
      </c>
      <c r="AW165" s="10" t="s">
        <v>32</v>
      </c>
      <c r="AX165" s="10" t="s">
        <v>75</v>
      </c>
      <c r="AY165" s="156" t="s">
        <v>166</v>
      </c>
    </row>
    <row r="166" spans="2:65" s="11" customFormat="1" ht="16.5" customHeight="1">
      <c r="B166" s="157"/>
      <c r="C166" s="158"/>
      <c r="D166" s="158"/>
      <c r="E166" s="159" t="s">
        <v>5</v>
      </c>
      <c r="F166" s="229" t="s">
        <v>283</v>
      </c>
      <c r="G166" s="230"/>
      <c r="H166" s="230"/>
      <c r="I166" s="230"/>
      <c r="J166" s="158"/>
      <c r="K166" s="159" t="s">
        <v>5</v>
      </c>
      <c r="L166" s="158"/>
      <c r="M166" s="158"/>
      <c r="N166" s="158"/>
      <c r="O166" s="158"/>
      <c r="P166" s="158"/>
      <c r="Q166" s="158"/>
      <c r="R166" s="160"/>
      <c r="T166" s="161"/>
      <c r="U166" s="158"/>
      <c r="V166" s="158"/>
      <c r="W166" s="158"/>
      <c r="X166" s="158"/>
      <c r="Y166" s="158"/>
      <c r="Z166" s="158"/>
      <c r="AA166" s="162"/>
      <c r="AT166" s="163" t="s">
        <v>173</v>
      </c>
      <c r="AU166" s="163" t="s">
        <v>86</v>
      </c>
      <c r="AV166" s="11" t="s">
        <v>82</v>
      </c>
      <c r="AW166" s="11" t="s">
        <v>32</v>
      </c>
      <c r="AX166" s="11" t="s">
        <v>75</v>
      </c>
      <c r="AY166" s="163" t="s">
        <v>166</v>
      </c>
    </row>
    <row r="167" spans="2:65" s="10" customFormat="1" ht="16.5" customHeight="1">
      <c r="B167" s="149"/>
      <c r="C167" s="150"/>
      <c r="D167" s="150"/>
      <c r="E167" s="151" t="s">
        <v>5</v>
      </c>
      <c r="F167" s="262" t="s">
        <v>1326</v>
      </c>
      <c r="G167" s="263"/>
      <c r="H167" s="263"/>
      <c r="I167" s="263"/>
      <c r="J167" s="150"/>
      <c r="K167" s="152">
        <v>57.5</v>
      </c>
      <c r="L167" s="150"/>
      <c r="M167" s="150"/>
      <c r="N167" s="150"/>
      <c r="O167" s="150"/>
      <c r="P167" s="150"/>
      <c r="Q167" s="150"/>
      <c r="R167" s="153"/>
      <c r="T167" s="154"/>
      <c r="U167" s="150"/>
      <c r="V167" s="150"/>
      <c r="W167" s="150"/>
      <c r="X167" s="150"/>
      <c r="Y167" s="150"/>
      <c r="Z167" s="150"/>
      <c r="AA167" s="155"/>
      <c r="AT167" s="156" t="s">
        <v>173</v>
      </c>
      <c r="AU167" s="156" t="s">
        <v>86</v>
      </c>
      <c r="AV167" s="10" t="s">
        <v>86</v>
      </c>
      <c r="AW167" s="10" t="s">
        <v>32</v>
      </c>
      <c r="AX167" s="10" t="s">
        <v>75</v>
      </c>
      <c r="AY167" s="156" t="s">
        <v>166</v>
      </c>
    </row>
    <row r="168" spans="2:65" s="12" customFormat="1" ht="16.5" customHeight="1">
      <c r="B168" s="168"/>
      <c r="C168" s="169"/>
      <c r="D168" s="169"/>
      <c r="E168" s="170" t="s">
        <v>5</v>
      </c>
      <c r="F168" s="268" t="s">
        <v>294</v>
      </c>
      <c r="G168" s="269"/>
      <c r="H168" s="269"/>
      <c r="I168" s="269"/>
      <c r="J168" s="169"/>
      <c r="K168" s="171">
        <v>2323</v>
      </c>
      <c r="L168" s="169"/>
      <c r="M168" s="169"/>
      <c r="N168" s="169"/>
      <c r="O168" s="169"/>
      <c r="P168" s="169"/>
      <c r="Q168" s="169"/>
      <c r="R168" s="172"/>
      <c r="T168" s="173"/>
      <c r="U168" s="169"/>
      <c r="V168" s="169"/>
      <c r="W168" s="169"/>
      <c r="X168" s="169"/>
      <c r="Y168" s="169"/>
      <c r="Z168" s="169"/>
      <c r="AA168" s="174"/>
      <c r="AT168" s="175" t="s">
        <v>173</v>
      </c>
      <c r="AU168" s="175" t="s">
        <v>86</v>
      </c>
      <c r="AV168" s="12" t="s">
        <v>92</v>
      </c>
      <c r="AW168" s="12" t="s">
        <v>32</v>
      </c>
      <c r="AX168" s="12" t="s">
        <v>82</v>
      </c>
      <c r="AY168" s="175" t="s">
        <v>166</v>
      </c>
    </row>
    <row r="169" spans="2:65" s="1" customFormat="1" ht="38.25" customHeight="1">
      <c r="B169" s="139"/>
      <c r="C169" s="140" t="s">
        <v>98</v>
      </c>
      <c r="D169" s="140" t="s">
        <v>167</v>
      </c>
      <c r="E169" s="141" t="s">
        <v>300</v>
      </c>
      <c r="F169" s="231" t="s">
        <v>301</v>
      </c>
      <c r="G169" s="231"/>
      <c r="H169" s="231"/>
      <c r="I169" s="231"/>
      <c r="J169" s="142" t="s">
        <v>270</v>
      </c>
      <c r="K169" s="143">
        <v>7.5</v>
      </c>
      <c r="L169" s="232">
        <v>0</v>
      </c>
      <c r="M169" s="232"/>
      <c r="N169" s="232">
        <f>ROUND(L169*K169,2)</f>
        <v>0</v>
      </c>
      <c r="O169" s="232"/>
      <c r="P169" s="232"/>
      <c r="Q169" s="232"/>
      <c r="R169" s="144"/>
      <c r="T169" s="145" t="s">
        <v>5</v>
      </c>
      <c r="U169" s="43" t="s">
        <v>40</v>
      </c>
      <c r="V169" s="146">
        <v>7.5999999999999998E-2</v>
      </c>
      <c r="W169" s="146">
        <f>V169*K169</f>
        <v>0.56999999999999995</v>
      </c>
      <c r="X169" s="146">
        <v>4.0000000000000003E-5</v>
      </c>
      <c r="Y169" s="146">
        <f>X169*K169</f>
        <v>3.0000000000000003E-4</v>
      </c>
      <c r="Z169" s="146">
        <v>0.128</v>
      </c>
      <c r="AA169" s="147">
        <f>Z169*K169</f>
        <v>0.96</v>
      </c>
      <c r="AR169" s="21" t="s">
        <v>92</v>
      </c>
      <c r="AT169" s="21" t="s">
        <v>167</v>
      </c>
      <c r="AU169" s="21" t="s">
        <v>86</v>
      </c>
      <c r="AY169" s="21" t="s">
        <v>166</v>
      </c>
      <c r="BE169" s="148">
        <f>IF(U169="základní",N169,0)</f>
        <v>0</v>
      </c>
      <c r="BF169" s="148">
        <f>IF(U169="snížená",N169,0)</f>
        <v>0</v>
      </c>
      <c r="BG169" s="148">
        <f>IF(U169="zákl. přenesená",N169,0)</f>
        <v>0</v>
      </c>
      <c r="BH169" s="148">
        <f>IF(U169="sníž. přenesená",N169,0)</f>
        <v>0</v>
      </c>
      <c r="BI169" s="148">
        <f>IF(U169="nulová",N169,0)</f>
        <v>0</v>
      </c>
      <c r="BJ169" s="21" t="s">
        <v>82</v>
      </c>
      <c r="BK169" s="148">
        <f>ROUND(L169*K169,2)</f>
        <v>0</v>
      </c>
      <c r="BL169" s="21" t="s">
        <v>92</v>
      </c>
      <c r="BM169" s="21" t="s">
        <v>302</v>
      </c>
    </row>
    <row r="170" spans="2:65" s="11" customFormat="1" ht="16.5" customHeight="1">
      <c r="B170" s="157"/>
      <c r="C170" s="158"/>
      <c r="D170" s="158"/>
      <c r="E170" s="159" t="s">
        <v>5</v>
      </c>
      <c r="F170" s="264" t="s">
        <v>275</v>
      </c>
      <c r="G170" s="265"/>
      <c r="H170" s="265"/>
      <c r="I170" s="265"/>
      <c r="J170" s="158"/>
      <c r="K170" s="159" t="s">
        <v>5</v>
      </c>
      <c r="L170" s="158"/>
      <c r="M170" s="158"/>
      <c r="N170" s="158"/>
      <c r="O170" s="158"/>
      <c r="P170" s="158"/>
      <c r="Q170" s="158"/>
      <c r="R170" s="160"/>
      <c r="T170" s="161"/>
      <c r="U170" s="158"/>
      <c r="V170" s="158"/>
      <c r="W170" s="158"/>
      <c r="X170" s="158"/>
      <c r="Y170" s="158"/>
      <c r="Z170" s="158"/>
      <c r="AA170" s="162"/>
      <c r="AT170" s="163" t="s">
        <v>173</v>
      </c>
      <c r="AU170" s="163" t="s">
        <v>86</v>
      </c>
      <c r="AV170" s="11" t="s">
        <v>82</v>
      </c>
      <c r="AW170" s="11" t="s">
        <v>32</v>
      </c>
      <c r="AX170" s="11" t="s">
        <v>75</v>
      </c>
      <c r="AY170" s="163" t="s">
        <v>166</v>
      </c>
    </row>
    <row r="171" spans="2:65" s="11" customFormat="1" ht="16.5" customHeight="1">
      <c r="B171" s="157"/>
      <c r="C171" s="158"/>
      <c r="D171" s="158"/>
      <c r="E171" s="159" t="s">
        <v>5</v>
      </c>
      <c r="F171" s="229" t="s">
        <v>276</v>
      </c>
      <c r="G171" s="230"/>
      <c r="H171" s="230"/>
      <c r="I171" s="230"/>
      <c r="J171" s="158"/>
      <c r="K171" s="159" t="s">
        <v>5</v>
      </c>
      <c r="L171" s="158"/>
      <c r="M171" s="158"/>
      <c r="N171" s="158"/>
      <c r="O171" s="158"/>
      <c r="P171" s="158"/>
      <c r="Q171" s="158"/>
      <c r="R171" s="160"/>
      <c r="T171" s="161"/>
      <c r="U171" s="158"/>
      <c r="V171" s="158"/>
      <c r="W171" s="158"/>
      <c r="X171" s="158"/>
      <c r="Y171" s="158"/>
      <c r="Z171" s="158"/>
      <c r="AA171" s="162"/>
      <c r="AT171" s="163" t="s">
        <v>173</v>
      </c>
      <c r="AU171" s="163" t="s">
        <v>86</v>
      </c>
      <c r="AV171" s="11" t="s">
        <v>82</v>
      </c>
      <c r="AW171" s="11" t="s">
        <v>32</v>
      </c>
      <c r="AX171" s="11" t="s">
        <v>75</v>
      </c>
      <c r="AY171" s="163" t="s">
        <v>166</v>
      </c>
    </row>
    <row r="172" spans="2:65" s="11" customFormat="1" ht="16.5" customHeight="1">
      <c r="B172" s="157"/>
      <c r="C172" s="158"/>
      <c r="D172" s="158"/>
      <c r="E172" s="159" t="s">
        <v>5</v>
      </c>
      <c r="F172" s="229" t="s">
        <v>277</v>
      </c>
      <c r="G172" s="230"/>
      <c r="H172" s="230"/>
      <c r="I172" s="230"/>
      <c r="J172" s="158"/>
      <c r="K172" s="159" t="s">
        <v>5</v>
      </c>
      <c r="L172" s="158"/>
      <c r="M172" s="158"/>
      <c r="N172" s="158"/>
      <c r="O172" s="158"/>
      <c r="P172" s="158"/>
      <c r="Q172" s="158"/>
      <c r="R172" s="160"/>
      <c r="T172" s="161"/>
      <c r="U172" s="158"/>
      <c r="V172" s="158"/>
      <c r="W172" s="158"/>
      <c r="X172" s="158"/>
      <c r="Y172" s="158"/>
      <c r="Z172" s="158"/>
      <c r="AA172" s="162"/>
      <c r="AT172" s="163" t="s">
        <v>173</v>
      </c>
      <c r="AU172" s="163" t="s">
        <v>86</v>
      </c>
      <c r="AV172" s="11" t="s">
        <v>82</v>
      </c>
      <c r="AW172" s="11" t="s">
        <v>32</v>
      </c>
      <c r="AX172" s="11" t="s">
        <v>75</v>
      </c>
      <c r="AY172" s="163" t="s">
        <v>166</v>
      </c>
    </row>
    <row r="173" spans="2:65" s="10" customFormat="1" ht="16.5" customHeight="1">
      <c r="B173" s="149"/>
      <c r="C173" s="150"/>
      <c r="D173" s="150"/>
      <c r="E173" s="151" t="s">
        <v>5</v>
      </c>
      <c r="F173" s="262" t="s">
        <v>1192</v>
      </c>
      <c r="G173" s="263"/>
      <c r="H173" s="263"/>
      <c r="I173" s="263"/>
      <c r="J173" s="150"/>
      <c r="K173" s="152">
        <v>7.5</v>
      </c>
      <c r="L173" s="150"/>
      <c r="M173" s="150"/>
      <c r="N173" s="150"/>
      <c r="O173" s="150"/>
      <c r="P173" s="150"/>
      <c r="Q173" s="150"/>
      <c r="R173" s="153"/>
      <c r="T173" s="154"/>
      <c r="U173" s="150"/>
      <c r="V173" s="150"/>
      <c r="W173" s="150"/>
      <c r="X173" s="150"/>
      <c r="Y173" s="150"/>
      <c r="Z173" s="150"/>
      <c r="AA173" s="155"/>
      <c r="AT173" s="156" t="s">
        <v>173</v>
      </c>
      <c r="AU173" s="156" t="s">
        <v>86</v>
      </c>
      <c r="AV173" s="10" t="s">
        <v>86</v>
      </c>
      <c r="AW173" s="10" t="s">
        <v>32</v>
      </c>
      <c r="AX173" s="10" t="s">
        <v>82</v>
      </c>
      <c r="AY173" s="156" t="s">
        <v>166</v>
      </c>
    </row>
    <row r="174" spans="2:65" s="1" customFormat="1" ht="38.25" customHeight="1">
      <c r="B174" s="139"/>
      <c r="C174" s="140" t="s">
        <v>101</v>
      </c>
      <c r="D174" s="140" t="s">
        <v>167</v>
      </c>
      <c r="E174" s="141" t="s">
        <v>304</v>
      </c>
      <c r="F174" s="231" t="s">
        <v>305</v>
      </c>
      <c r="G174" s="231"/>
      <c r="H174" s="231"/>
      <c r="I174" s="231"/>
      <c r="J174" s="142" t="s">
        <v>270</v>
      </c>
      <c r="K174" s="143">
        <v>2265.5</v>
      </c>
      <c r="L174" s="232">
        <v>0</v>
      </c>
      <c r="M174" s="232"/>
      <c r="N174" s="232">
        <f>ROUND(L174*K174,2)</f>
        <v>0</v>
      </c>
      <c r="O174" s="232"/>
      <c r="P174" s="232"/>
      <c r="Q174" s="232"/>
      <c r="R174" s="144"/>
      <c r="T174" s="145" t="s">
        <v>5</v>
      </c>
      <c r="U174" s="43" t="s">
        <v>40</v>
      </c>
      <c r="V174" s="146">
        <v>2.5999999999999999E-2</v>
      </c>
      <c r="W174" s="146">
        <f>V174*K174</f>
        <v>58.902999999999999</v>
      </c>
      <c r="X174" s="146">
        <v>1.2E-4</v>
      </c>
      <c r="Y174" s="146">
        <f>X174*K174</f>
        <v>0.27185999999999999</v>
      </c>
      <c r="Z174" s="146">
        <v>0.25600000000000001</v>
      </c>
      <c r="AA174" s="147">
        <f>Z174*K174</f>
        <v>579.96799999999996</v>
      </c>
      <c r="AR174" s="21" t="s">
        <v>92</v>
      </c>
      <c r="AT174" s="21" t="s">
        <v>167</v>
      </c>
      <c r="AU174" s="21" t="s">
        <v>86</v>
      </c>
      <c r="AY174" s="21" t="s">
        <v>166</v>
      </c>
      <c r="BE174" s="148">
        <f>IF(U174="základní",N174,0)</f>
        <v>0</v>
      </c>
      <c r="BF174" s="148">
        <f>IF(U174="snížená",N174,0)</f>
        <v>0</v>
      </c>
      <c r="BG174" s="148">
        <f>IF(U174="zákl. přenesená",N174,0)</f>
        <v>0</v>
      </c>
      <c r="BH174" s="148">
        <f>IF(U174="sníž. přenesená",N174,0)</f>
        <v>0</v>
      </c>
      <c r="BI174" s="148">
        <f>IF(U174="nulová",N174,0)</f>
        <v>0</v>
      </c>
      <c r="BJ174" s="21" t="s">
        <v>82</v>
      </c>
      <c r="BK174" s="148">
        <f>ROUND(L174*K174,2)</f>
        <v>0</v>
      </c>
      <c r="BL174" s="21" t="s">
        <v>92</v>
      </c>
      <c r="BM174" s="21" t="s">
        <v>306</v>
      </c>
    </row>
    <row r="175" spans="2:65" s="11" customFormat="1" ht="16.5" customHeight="1">
      <c r="B175" s="157"/>
      <c r="C175" s="158"/>
      <c r="D175" s="158"/>
      <c r="E175" s="159" t="s">
        <v>5</v>
      </c>
      <c r="F175" s="264" t="s">
        <v>275</v>
      </c>
      <c r="G175" s="265"/>
      <c r="H175" s="265"/>
      <c r="I175" s="265"/>
      <c r="J175" s="158"/>
      <c r="K175" s="159" t="s">
        <v>5</v>
      </c>
      <c r="L175" s="158"/>
      <c r="M175" s="158"/>
      <c r="N175" s="158"/>
      <c r="O175" s="158"/>
      <c r="P175" s="158"/>
      <c r="Q175" s="158"/>
      <c r="R175" s="160"/>
      <c r="T175" s="161"/>
      <c r="U175" s="158"/>
      <c r="V175" s="158"/>
      <c r="W175" s="158"/>
      <c r="X175" s="158"/>
      <c r="Y175" s="158"/>
      <c r="Z175" s="158"/>
      <c r="AA175" s="162"/>
      <c r="AT175" s="163" t="s">
        <v>173</v>
      </c>
      <c r="AU175" s="163" t="s">
        <v>86</v>
      </c>
      <c r="AV175" s="11" t="s">
        <v>82</v>
      </c>
      <c r="AW175" s="11" t="s">
        <v>32</v>
      </c>
      <c r="AX175" s="11" t="s">
        <v>75</v>
      </c>
      <c r="AY175" s="163" t="s">
        <v>166</v>
      </c>
    </row>
    <row r="176" spans="2:65" s="11" customFormat="1" ht="16.5" customHeight="1">
      <c r="B176" s="157"/>
      <c r="C176" s="158"/>
      <c r="D176" s="158"/>
      <c r="E176" s="159" t="s">
        <v>5</v>
      </c>
      <c r="F176" s="229" t="s">
        <v>276</v>
      </c>
      <c r="G176" s="230"/>
      <c r="H176" s="230"/>
      <c r="I176" s="230"/>
      <c r="J176" s="158"/>
      <c r="K176" s="159" t="s">
        <v>5</v>
      </c>
      <c r="L176" s="158"/>
      <c r="M176" s="158"/>
      <c r="N176" s="158"/>
      <c r="O176" s="158"/>
      <c r="P176" s="158"/>
      <c r="Q176" s="158"/>
      <c r="R176" s="160"/>
      <c r="T176" s="161"/>
      <c r="U176" s="158"/>
      <c r="V176" s="158"/>
      <c r="W176" s="158"/>
      <c r="X176" s="158"/>
      <c r="Y176" s="158"/>
      <c r="Z176" s="158"/>
      <c r="AA176" s="162"/>
      <c r="AT176" s="163" t="s">
        <v>173</v>
      </c>
      <c r="AU176" s="163" t="s">
        <v>86</v>
      </c>
      <c r="AV176" s="11" t="s">
        <v>82</v>
      </c>
      <c r="AW176" s="11" t="s">
        <v>32</v>
      </c>
      <c r="AX176" s="11" t="s">
        <v>75</v>
      </c>
      <c r="AY176" s="163" t="s">
        <v>166</v>
      </c>
    </row>
    <row r="177" spans="2:65" s="11" customFormat="1" ht="16.5" customHeight="1">
      <c r="B177" s="157"/>
      <c r="C177" s="158"/>
      <c r="D177" s="158"/>
      <c r="E177" s="159" t="s">
        <v>5</v>
      </c>
      <c r="F177" s="229" t="s">
        <v>277</v>
      </c>
      <c r="G177" s="230"/>
      <c r="H177" s="230"/>
      <c r="I177" s="230"/>
      <c r="J177" s="158"/>
      <c r="K177" s="159" t="s">
        <v>5</v>
      </c>
      <c r="L177" s="158"/>
      <c r="M177" s="158"/>
      <c r="N177" s="158"/>
      <c r="O177" s="158"/>
      <c r="P177" s="158"/>
      <c r="Q177" s="158"/>
      <c r="R177" s="160"/>
      <c r="T177" s="161"/>
      <c r="U177" s="158"/>
      <c r="V177" s="158"/>
      <c r="W177" s="158"/>
      <c r="X177" s="158"/>
      <c r="Y177" s="158"/>
      <c r="Z177" s="158"/>
      <c r="AA177" s="162"/>
      <c r="AT177" s="163" t="s">
        <v>173</v>
      </c>
      <c r="AU177" s="163" t="s">
        <v>86</v>
      </c>
      <c r="AV177" s="11" t="s">
        <v>82</v>
      </c>
      <c r="AW177" s="11" t="s">
        <v>32</v>
      </c>
      <c r="AX177" s="11" t="s">
        <v>75</v>
      </c>
      <c r="AY177" s="163" t="s">
        <v>166</v>
      </c>
    </row>
    <row r="178" spans="2:65" s="10" customFormat="1" ht="16.5" customHeight="1">
      <c r="B178" s="149"/>
      <c r="C178" s="150"/>
      <c r="D178" s="150"/>
      <c r="E178" s="151" t="s">
        <v>5</v>
      </c>
      <c r="F178" s="262" t="s">
        <v>1331</v>
      </c>
      <c r="G178" s="263"/>
      <c r="H178" s="263"/>
      <c r="I178" s="263"/>
      <c r="J178" s="150"/>
      <c r="K178" s="152">
        <v>2265.5</v>
      </c>
      <c r="L178" s="150"/>
      <c r="M178" s="150"/>
      <c r="N178" s="150"/>
      <c r="O178" s="150"/>
      <c r="P178" s="150"/>
      <c r="Q178" s="150"/>
      <c r="R178" s="153"/>
      <c r="T178" s="154"/>
      <c r="U178" s="150"/>
      <c r="V178" s="150"/>
      <c r="W178" s="150"/>
      <c r="X178" s="150"/>
      <c r="Y178" s="150"/>
      <c r="Z178" s="150"/>
      <c r="AA178" s="155"/>
      <c r="AT178" s="156" t="s">
        <v>173</v>
      </c>
      <c r="AU178" s="156" t="s">
        <v>86</v>
      </c>
      <c r="AV178" s="10" t="s">
        <v>86</v>
      </c>
      <c r="AW178" s="10" t="s">
        <v>32</v>
      </c>
      <c r="AX178" s="10" t="s">
        <v>82</v>
      </c>
      <c r="AY178" s="156" t="s">
        <v>166</v>
      </c>
    </row>
    <row r="179" spans="2:65" s="1" customFormat="1" ht="16.5" customHeight="1">
      <c r="B179" s="139"/>
      <c r="C179" s="140" t="s">
        <v>104</v>
      </c>
      <c r="D179" s="140" t="s">
        <v>167</v>
      </c>
      <c r="E179" s="141" t="s">
        <v>307</v>
      </c>
      <c r="F179" s="231" t="s">
        <v>308</v>
      </c>
      <c r="G179" s="231"/>
      <c r="H179" s="231"/>
      <c r="I179" s="231"/>
      <c r="J179" s="142" t="s">
        <v>309</v>
      </c>
      <c r="K179" s="143">
        <v>768</v>
      </c>
      <c r="L179" s="232">
        <v>0</v>
      </c>
      <c r="M179" s="232"/>
      <c r="N179" s="232">
        <f>ROUND(L179*K179,2)</f>
        <v>0</v>
      </c>
      <c r="O179" s="232"/>
      <c r="P179" s="232"/>
      <c r="Q179" s="232"/>
      <c r="R179" s="144"/>
      <c r="T179" s="145" t="s">
        <v>5</v>
      </c>
      <c r="U179" s="43" t="s">
        <v>40</v>
      </c>
      <c r="V179" s="146">
        <v>0.27200000000000002</v>
      </c>
      <c r="W179" s="146">
        <f>V179*K179</f>
        <v>208.89600000000002</v>
      </c>
      <c r="X179" s="146">
        <v>0</v>
      </c>
      <c r="Y179" s="146">
        <f>X179*K179</f>
        <v>0</v>
      </c>
      <c r="Z179" s="146">
        <v>0.28999999999999998</v>
      </c>
      <c r="AA179" s="147">
        <f>Z179*K179</f>
        <v>222.71999999999997</v>
      </c>
      <c r="AR179" s="21" t="s">
        <v>92</v>
      </c>
      <c r="AT179" s="21" t="s">
        <v>167</v>
      </c>
      <c r="AU179" s="21" t="s">
        <v>86</v>
      </c>
      <c r="AY179" s="21" t="s">
        <v>166</v>
      </c>
      <c r="BE179" s="148">
        <f>IF(U179="základní",N179,0)</f>
        <v>0</v>
      </c>
      <c r="BF179" s="148">
        <f>IF(U179="snížená",N179,0)</f>
        <v>0</v>
      </c>
      <c r="BG179" s="148">
        <f>IF(U179="zákl. přenesená",N179,0)</f>
        <v>0</v>
      </c>
      <c r="BH179" s="148">
        <f>IF(U179="sníž. přenesená",N179,0)</f>
        <v>0</v>
      </c>
      <c r="BI179" s="148">
        <f>IF(U179="nulová",N179,0)</f>
        <v>0</v>
      </c>
      <c r="BJ179" s="21" t="s">
        <v>82</v>
      </c>
      <c r="BK179" s="148">
        <f>ROUND(L179*K179,2)</f>
        <v>0</v>
      </c>
      <c r="BL179" s="21" t="s">
        <v>92</v>
      </c>
      <c r="BM179" s="21" t="s">
        <v>310</v>
      </c>
    </row>
    <row r="180" spans="2:65" s="11" customFormat="1" ht="16.5" customHeight="1">
      <c r="B180" s="157"/>
      <c r="C180" s="158"/>
      <c r="D180" s="158"/>
      <c r="E180" s="159" t="s">
        <v>5</v>
      </c>
      <c r="F180" s="264" t="s">
        <v>275</v>
      </c>
      <c r="G180" s="265"/>
      <c r="H180" s="265"/>
      <c r="I180" s="265"/>
      <c r="J180" s="158"/>
      <c r="K180" s="159" t="s">
        <v>5</v>
      </c>
      <c r="L180" s="158"/>
      <c r="M180" s="158"/>
      <c r="N180" s="158"/>
      <c r="O180" s="158"/>
      <c r="P180" s="158"/>
      <c r="Q180" s="158"/>
      <c r="R180" s="160"/>
      <c r="T180" s="161"/>
      <c r="U180" s="158"/>
      <c r="V180" s="158"/>
      <c r="W180" s="158"/>
      <c r="X180" s="158"/>
      <c r="Y180" s="158"/>
      <c r="Z180" s="158"/>
      <c r="AA180" s="162"/>
      <c r="AT180" s="163" t="s">
        <v>173</v>
      </c>
      <c r="AU180" s="163" t="s">
        <v>86</v>
      </c>
      <c r="AV180" s="11" t="s">
        <v>82</v>
      </c>
      <c r="AW180" s="11" t="s">
        <v>32</v>
      </c>
      <c r="AX180" s="11" t="s">
        <v>75</v>
      </c>
      <c r="AY180" s="163" t="s">
        <v>166</v>
      </c>
    </row>
    <row r="181" spans="2:65" s="11" customFormat="1" ht="16.5" customHeight="1">
      <c r="B181" s="157"/>
      <c r="C181" s="158"/>
      <c r="D181" s="158"/>
      <c r="E181" s="159" t="s">
        <v>5</v>
      </c>
      <c r="F181" s="229" t="s">
        <v>276</v>
      </c>
      <c r="G181" s="230"/>
      <c r="H181" s="230"/>
      <c r="I181" s="230"/>
      <c r="J181" s="158"/>
      <c r="K181" s="159" t="s">
        <v>5</v>
      </c>
      <c r="L181" s="158"/>
      <c r="M181" s="158"/>
      <c r="N181" s="158"/>
      <c r="O181" s="158"/>
      <c r="P181" s="158"/>
      <c r="Q181" s="158"/>
      <c r="R181" s="160"/>
      <c r="T181" s="161"/>
      <c r="U181" s="158"/>
      <c r="V181" s="158"/>
      <c r="W181" s="158"/>
      <c r="X181" s="158"/>
      <c r="Y181" s="158"/>
      <c r="Z181" s="158"/>
      <c r="AA181" s="162"/>
      <c r="AT181" s="163" t="s">
        <v>173</v>
      </c>
      <c r="AU181" s="163" t="s">
        <v>86</v>
      </c>
      <c r="AV181" s="11" t="s">
        <v>82</v>
      </c>
      <c r="AW181" s="11" t="s">
        <v>32</v>
      </c>
      <c r="AX181" s="11" t="s">
        <v>75</v>
      </c>
      <c r="AY181" s="163" t="s">
        <v>166</v>
      </c>
    </row>
    <row r="182" spans="2:65" s="11" customFormat="1" ht="16.5" customHeight="1">
      <c r="B182" s="157"/>
      <c r="C182" s="158"/>
      <c r="D182" s="158"/>
      <c r="E182" s="159" t="s">
        <v>5</v>
      </c>
      <c r="F182" s="229" t="s">
        <v>277</v>
      </c>
      <c r="G182" s="230"/>
      <c r="H182" s="230"/>
      <c r="I182" s="230"/>
      <c r="J182" s="158"/>
      <c r="K182" s="159" t="s">
        <v>5</v>
      </c>
      <c r="L182" s="158"/>
      <c r="M182" s="158"/>
      <c r="N182" s="158"/>
      <c r="O182" s="158"/>
      <c r="P182" s="158"/>
      <c r="Q182" s="158"/>
      <c r="R182" s="160"/>
      <c r="T182" s="161"/>
      <c r="U182" s="158"/>
      <c r="V182" s="158"/>
      <c r="W182" s="158"/>
      <c r="X182" s="158"/>
      <c r="Y182" s="158"/>
      <c r="Z182" s="158"/>
      <c r="AA182" s="162"/>
      <c r="AT182" s="163" t="s">
        <v>173</v>
      </c>
      <c r="AU182" s="163" t="s">
        <v>86</v>
      </c>
      <c r="AV182" s="11" t="s">
        <v>82</v>
      </c>
      <c r="AW182" s="11" t="s">
        <v>32</v>
      </c>
      <c r="AX182" s="11" t="s">
        <v>75</v>
      </c>
      <c r="AY182" s="163" t="s">
        <v>166</v>
      </c>
    </row>
    <row r="183" spans="2:65" s="10" customFormat="1" ht="16.5" customHeight="1">
      <c r="B183" s="149"/>
      <c r="C183" s="150"/>
      <c r="D183" s="150"/>
      <c r="E183" s="151" t="s">
        <v>5</v>
      </c>
      <c r="F183" s="262" t="s">
        <v>1332</v>
      </c>
      <c r="G183" s="263"/>
      <c r="H183" s="263"/>
      <c r="I183" s="263"/>
      <c r="J183" s="150"/>
      <c r="K183" s="152">
        <v>768</v>
      </c>
      <c r="L183" s="150"/>
      <c r="M183" s="150"/>
      <c r="N183" s="150"/>
      <c r="O183" s="150"/>
      <c r="P183" s="150"/>
      <c r="Q183" s="150"/>
      <c r="R183" s="153"/>
      <c r="T183" s="154"/>
      <c r="U183" s="150"/>
      <c r="V183" s="150"/>
      <c r="W183" s="150"/>
      <c r="X183" s="150"/>
      <c r="Y183" s="150"/>
      <c r="Z183" s="150"/>
      <c r="AA183" s="155"/>
      <c r="AT183" s="156" t="s">
        <v>173</v>
      </c>
      <c r="AU183" s="156" t="s">
        <v>86</v>
      </c>
      <c r="AV183" s="10" t="s">
        <v>86</v>
      </c>
      <c r="AW183" s="10" t="s">
        <v>32</v>
      </c>
      <c r="AX183" s="10" t="s">
        <v>82</v>
      </c>
      <c r="AY183" s="156" t="s">
        <v>166</v>
      </c>
    </row>
    <row r="184" spans="2:65" s="1" customFormat="1" ht="16.5" customHeight="1">
      <c r="B184" s="139"/>
      <c r="C184" s="140" t="s">
        <v>107</v>
      </c>
      <c r="D184" s="140" t="s">
        <v>167</v>
      </c>
      <c r="E184" s="141" t="s">
        <v>312</v>
      </c>
      <c r="F184" s="231" t="s">
        <v>313</v>
      </c>
      <c r="G184" s="231"/>
      <c r="H184" s="231"/>
      <c r="I184" s="231"/>
      <c r="J184" s="142" t="s">
        <v>309</v>
      </c>
      <c r="K184" s="143">
        <v>827</v>
      </c>
      <c r="L184" s="232">
        <v>0</v>
      </c>
      <c r="M184" s="232"/>
      <c r="N184" s="232">
        <f>ROUND(L184*K184,2)</f>
        <v>0</v>
      </c>
      <c r="O184" s="232"/>
      <c r="P184" s="232"/>
      <c r="Q184" s="232"/>
      <c r="R184" s="144"/>
      <c r="T184" s="145" t="s">
        <v>5</v>
      </c>
      <c r="U184" s="43" t="s">
        <v>40</v>
      </c>
      <c r="V184" s="146">
        <v>0.14699999999999999</v>
      </c>
      <c r="W184" s="146">
        <f>V184*K184</f>
        <v>121.56899999999999</v>
      </c>
      <c r="X184" s="146">
        <v>0</v>
      </c>
      <c r="Y184" s="146">
        <f>X184*K184</f>
        <v>0</v>
      </c>
      <c r="Z184" s="146">
        <v>0.115</v>
      </c>
      <c r="AA184" s="147">
        <f>Z184*K184</f>
        <v>95.105000000000004</v>
      </c>
      <c r="AR184" s="21" t="s">
        <v>92</v>
      </c>
      <c r="AT184" s="21" t="s">
        <v>167</v>
      </c>
      <c r="AU184" s="21" t="s">
        <v>86</v>
      </c>
      <c r="AY184" s="21" t="s">
        <v>166</v>
      </c>
      <c r="BE184" s="148">
        <f>IF(U184="základní",N184,0)</f>
        <v>0</v>
      </c>
      <c r="BF184" s="148">
        <f>IF(U184="snížená",N184,0)</f>
        <v>0</v>
      </c>
      <c r="BG184" s="148">
        <f>IF(U184="zákl. přenesená",N184,0)</f>
        <v>0</v>
      </c>
      <c r="BH184" s="148">
        <f>IF(U184="sníž. přenesená",N184,0)</f>
        <v>0</v>
      </c>
      <c r="BI184" s="148">
        <f>IF(U184="nulová",N184,0)</f>
        <v>0</v>
      </c>
      <c r="BJ184" s="21" t="s">
        <v>82</v>
      </c>
      <c r="BK184" s="148">
        <f>ROUND(L184*K184,2)</f>
        <v>0</v>
      </c>
      <c r="BL184" s="21" t="s">
        <v>92</v>
      </c>
      <c r="BM184" s="21" t="s">
        <v>314</v>
      </c>
    </row>
    <row r="185" spans="2:65" s="11" customFormat="1" ht="16.5" customHeight="1">
      <c r="B185" s="157"/>
      <c r="C185" s="158"/>
      <c r="D185" s="158"/>
      <c r="E185" s="159" t="s">
        <v>5</v>
      </c>
      <c r="F185" s="264" t="s">
        <v>275</v>
      </c>
      <c r="G185" s="265"/>
      <c r="H185" s="265"/>
      <c r="I185" s="265"/>
      <c r="J185" s="158"/>
      <c r="K185" s="159" t="s">
        <v>5</v>
      </c>
      <c r="L185" s="158"/>
      <c r="M185" s="158"/>
      <c r="N185" s="158"/>
      <c r="O185" s="158"/>
      <c r="P185" s="158"/>
      <c r="Q185" s="158"/>
      <c r="R185" s="160"/>
      <c r="T185" s="161"/>
      <c r="U185" s="158"/>
      <c r="V185" s="158"/>
      <c r="W185" s="158"/>
      <c r="X185" s="158"/>
      <c r="Y185" s="158"/>
      <c r="Z185" s="158"/>
      <c r="AA185" s="162"/>
      <c r="AT185" s="163" t="s">
        <v>173</v>
      </c>
      <c r="AU185" s="163" t="s">
        <v>86</v>
      </c>
      <c r="AV185" s="11" t="s">
        <v>82</v>
      </c>
      <c r="AW185" s="11" t="s">
        <v>32</v>
      </c>
      <c r="AX185" s="11" t="s">
        <v>75</v>
      </c>
      <c r="AY185" s="163" t="s">
        <v>166</v>
      </c>
    </row>
    <row r="186" spans="2:65" s="11" customFormat="1" ht="16.5" customHeight="1">
      <c r="B186" s="157"/>
      <c r="C186" s="158"/>
      <c r="D186" s="158"/>
      <c r="E186" s="159" t="s">
        <v>5</v>
      </c>
      <c r="F186" s="229" t="s">
        <v>276</v>
      </c>
      <c r="G186" s="230"/>
      <c r="H186" s="230"/>
      <c r="I186" s="230"/>
      <c r="J186" s="158"/>
      <c r="K186" s="159" t="s">
        <v>5</v>
      </c>
      <c r="L186" s="158"/>
      <c r="M186" s="158"/>
      <c r="N186" s="158"/>
      <c r="O186" s="158"/>
      <c r="P186" s="158"/>
      <c r="Q186" s="158"/>
      <c r="R186" s="160"/>
      <c r="T186" s="161"/>
      <c r="U186" s="158"/>
      <c r="V186" s="158"/>
      <c r="W186" s="158"/>
      <c r="X186" s="158"/>
      <c r="Y186" s="158"/>
      <c r="Z186" s="158"/>
      <c r="AA186" s="162"/>
      <c r="AT186" s="163" t="s">
        <v>173</v>
      </c>
      <c r="AU186" s="163" t="s">
        <v>86</v>
      </c>
      <c r="AV186" s="11" t="s">
        <v>82</v>
      </c>
      <c r="AW186" s="11" t="s">
        <v>32</v>
      </c>
      <c r="AX186" s="11" t="s">
        <v>75</v>
      </c>
      <c r="AY186" s="163" t="s">
        <v>166</v>
      </c>
    </row>
    <row r="187" spans="2:65" s="11" customFormat="1" ht="16.5" customHeight="1">
      <c r="B187" s="157"/>
      <c r="C187" s="158"/>
      <c r="D187" s="158"/>
      <c r="E187" s="159" t="s">
        <v>5</v>
      </c>
      <c r="F187" s="229" t="s">
        <v>277</v>
      </c>
      <c r="G187" s="230"/>
      <c r="H187" s="230"/>
      <c r="I187" s="230"/>
      <c r="J187" s="158"/>
      <c r="K187" s="159" t="s">
        <v>5</v>
      </c>
      <c r="L187" s="158"/>
      <c r="M187" s="158"/>
      <c r="N187" s="158"/>
      <c r="O187" s="158"/>
      <c r="P187" s="158"/>
      <c r="Q187" s="158"/>
      <c r="R187" s="160"/>
      <c r="T187" s="161"/>
      <c r="U187" s="158"/>
      <c r="V187" s="158"/>
      <c r="W187" s="158"/>
      <c r="X187" s="158"/>
      <c r="Y187" s="158"/>
      <c r="Z187" s="158"/>
      <c r="AA187" s="162"/>
      <c r="AT187" s="163" t="s">
        <v>173</v>
      </c>
      <c r="AU187" s="163" t="s">
        <v>86</v>
      </c>
      <c r="AV187" s="11" t="s">
        <v>82</v>
      </c>
      <c r="AW187" s="11" t="s">
        <v>32</v>
      </c>
      <c r="AX187" s="11" t="s">
        <v>75</v>
      </c>
      <c r="AY187" s="163" t="s">
        <v>166</v>
      </c>
    </row>
    <row r="188" spans="2:65" s="10" customFormat="1" ht="16.5" customHeight="1">
      <c r="B188" s="149"/>
      <c r="C188" s="150"/>
      <c r="D188" s="150"/>
      <c r="E188" s="151" t="s">
        <v>5</v>
      </c>
      <c r="F188" s="262" t="s">
        <v>1333</v>
      </c>
      <c r="G188" s="263"/>
      <c r="H188" s="263"/>
      <c r="I188" s="263"/>
      <c r="J188" s="150"/>
      <c r="K188" s="152">
        <v>827</v>
      </c>
      <c r="L188" s="150"/>
      <c r="M188" s="150"/>
      <c r="N188" s="150"/>
      <c r="O188" s="150"/>
      <c r="P188" s="150"/>
      <c r="Q188" s="150"/>
      <c r="R188" s="153"/>
      <c r="T188" s="154"/>
      <c r="U188" s="150"/>
      <c r="V188" s="150"/>
      <c r="W188" s="150"/>
      <c r="X188" s="150"/>
      <c r="Y188" s="150"/>
      <c r="Z188" s="150"/>
      <c r="AA188" s="155"/>
      <c r="AT188" s="156" t="s">
        <v>173</v>
      </c>
      <c r="AU188" s="156" t="s">
        <v>86</v>
      </c>
      <c r="AV188" s="10" t="s">
        <v>86</v>
      </c>
      <c r="AW188" s="10" t="s">
        <v>32</v>
      </c>
      <c r="AX188" s="10" t="s">
        <v>82</v>
      </c>
      <c r="AY188" s="156" t="s">
        <v>166</v>
      </c>
    </row>
    <row r="189" spans="2:65" s="1" customFormat="1" ht="16.5" customHeight="1">
      <c r="B189" s="139"/>
      <c r="C189" s="140" t="s">
        <v>110</v>
      </c>
      <c r="D189" s="140" t="s">
        <v>167</v>
      </c>
      <c r="E189" s="141" t="s">
        <v>316</v>
      </c>
      <c r="F189" s="231" t="s">
        <v>317</v>
      </c>
      <c r="G189" s="231"/>
      <c r="H189" s="231"/>
      <c r="I189" s="231"/>
      <c r="J189" s="142" t="s">
        <v>309</v>
      </c>
      <c r="K189" s="143">
        <v>200</v>
      </c>
      <c r="L189" s="232">
        <v>0</v>
      </c>
      <c r="M189" s="232"/>
      <c r="N189" s="232">
        <f>ROUND(L189*K189,2)</f>
        <v>0</v>
      </c>
      <c r="O189" s="232"/>
      <c r="P189" s="232"/>
      <c r="Q189" s="232"/>
      <c r="R189" s="144"/>
      <c r="T189" s="145" t="s">
        <v>5</v>
      </c>
      <c r="U189" s="43" t="s">
        <v>40</v>
      </c>
      <c r="V189" s="146">
        <v>0.70299999999999996</v>
      </c>
      <c r="W189" s="146">
        <f>V189*K189</f>
        <v>140.6</v>
      </c>
      <c r="X189" s="146">
        <v>8.6800000000000002E-3</v>
      </c>
      <c r="Y189" s="146">
        <f>X189*K189</f>
        <v>1.736</v>
      </c>
      <c r="Z189" s="146">
        <v>0</v>
      </c>
      <c r="AA189" s="147">
        <f>Z189*K189</f>
        <v>0</v>
      </c>
      <c r="AR189" s="21" t="s">
        <v>92</v>
      </c>
      <c r="AT189" s="21" t="s">
        <v>167</v>
      </c>
      <c r="AU189" s="21" t="s">
        <v>86</v>
      </c>
      <c r="AY189" s="21" t="s">
        <v>166</v>
      </c>
      <c r="BE189" s="148">
        <f>IF(U189="základní",N189,0)</f>
        <v>0</v>
      </c>
      <c r="BF189" s="148">
        <f>IF(U189="snížená",N189,0)</f>
        <v>0</v>
      </c>
      <c r="BG189" s="148">
        <f>IF(U189="zákl. přenesená",N189,0)</f>
        <v>0</v>
      </c>
      <c r="BH189" s="148">
        <f>IF(U189="sníž. přenesená",N189,0)</f>
        <v>0</v>
      </c>
      <c r="BI189" s="148">
        <f>IF(U189="nulová",N189,0)</f>
        <v>0</v>
      </c>
      <c r="BJ189" s="21" t="s">
        <v>82</v>
      </c>
      <c r="BK189" s="148">
        <f>ROUND(L189*K189,2)</f>
        <v>0</v>
      </c>
      <c r="BL189" s="21" t="s">
        <v>92</v>
      </c>
      <c r="BM189" s="21" t="s">
        <v>318</v>
      </c>
    </row>
    <row r="190" spans="2:65" s="11" customFormat="1" ht="16.5" customHeight="1">
      <c r="B190" s="157"/>
      <c r="C190" s="158"/>
      <c r="D190" s="158"/>
      <c r="E190" s="159" t="s">
        <v>5</v>
      </c>
      <c r="F190" s="264" t="s">
        <v>275</v>
      </c>
      <c r="G190" s="265"/>
      <c r="H190" s="265"/>
      <c r="I190" s="265"/>
      <c r="J190" s="158"/>
      <c r="K190" s="159" t="s">
        <v>5</v>
      </c>
      <c r="L190" s="158"/>
      <c r="M190" s="158"/>
      <c r="N190" s="158"/>
      <c r="O190" s="158"/>
      <c r="P190" s="158"/>
      <c r="Q190" s="158"/>
      <c r="R190" s="160"/>
      <c r="T190" s="161"/>
      <c r="U190" s="158"/>
      <c r="V190" s="158"/>
      <c r="W190" s="158"/>
      <c r="X190" s="158"/>
      <c r="Y190" s="158"/>
      <c r="Z190" s="158"/>
      <c r="AA190" s="162"/>
      <c r="AT190" s="163" t="s">
        <v>173</v>
      </c>
      <c r="AU190" s="163" t="s">
        <v>86</v>
      </c>
      <c r="AV190" s="11" t="s">
        <v>82</v>
      </c>
      <c r="AW190" s="11" t="s">
        <v>32</v>
      </c>
      <c r="AX190" s="11" t="s">
        <v>75</v>
      </c>
      <c r="AY190" s="163" t="s">
        <v>166</v>
      </c>
    </row>
    <row r="191" spans="2:65" s="11" customFormat="1" ht="16.5" customHeight="1">
      <c r="B191" s="157"/>
      <c r="C191" s="158"/>
      <c r="D191" s="158"/>
      <c r="E191" s="159" t="s">
        <v>5</v>
      </c>
      <c r="F191" s="229" t="s">
        <v>276</v>
      </c>
      <c r="G191" s="230"/>
      <c r="H191" s="230"/>
      <c r="I191" s="230"/>
      <c r="J191" s="158"/>
      <c r="K191" s="159" t="s">
        <v>5</v>
      </c>
      <c r="L191" s="158"/>
      <c r="M191" s="158"/>
      <c r="N191" s="158"/>
      <c r="O191" s="158"/>
      <c r="P191" s="158"/>
      <c r="Q191" s="158"/>
      <c r="R191" s="160"/>
      <c r="T191" s="161"/>
      <c r="U191" s="158"/>
      <c r="V191" s="158"/>
      <c r="W191" s="158"/>
      <c r="X191" s="158"/>
      <c r="Y191" s="158"/>
      <c r="Z191" s="158"/>
      <c r="AA191" s="162"/>
      <c r="AT191" s="163" t="s">
        <v>173</v>
      </c>
      <c r="AU191" s="163" t="s">
        <v>86</v>
      </c>
      <c r="AV191" s="11" t="s">
        <v>82</v>
      </c>
      <c r="AW191" s="11" t="s">
        <v>32</v>
      </c>
      <c r="AX191" s="11" t="s">
        <v>75</v>
      </c>
      <c r="AY191" s="163" t="s">
        <v>166</v>
      </c>
    </row>
    <row r="192" spans="2:65" s="11" customFormat="1" ht="16.5" customHeight="1">
      <c r="B192" s="157"/>
      <c r="C192" s="158"/>
      <c r="D192" s="158"/>
      <c r="E192" s="159" t="s">
        <v>5</v>
      </c>
      <c r="F192" s="229" t="s">
        <v>277</v>
      </c>
      <c r="G192" s="230"/>
      <c r="H192" s="230"/>
      <c r="I192" s="230"/>
      <c r="J192" s="158"/>
      <c r="K192" s="159" t="s">
        <v>5</v>
      </c>
      <c r="L192" s="158"/>
      <c r="M192" s="158"/>
      <c r="N192" s="158"/>
      <c r="O192" s="158"/>
      <c r="P192" s="158"/>
      <c r="Q192" s="158"/>
      <c r="R192" s="160"/>
      <c r="T192" s="161"/>
      <c r="U192" s="158"/>
      <c r="V192" s="158"/>
      <c r="W192" s="158"/>
      <c r="X192" s="158"/>
      <c r="Y192" s="158"/>
      <c r="Z192" s="158"/>
      <c r="AA192" s="162"/>
      <c r="AT192" s="163" t="s">
        <v>173</v>
      </c>
      <c r="AU192" s="163" t="s">
        <v>86</v>
      </c>
      <c r="AV192" s="11" t="s">
        <v>82</v>
      </c>
      <c r="AW192" s="11" t="s">
        <v>32</v>
      </c>
      <c r="AX192" s="11" t="s">
        <v>75</v>
      </c>
      <c r="AY192" s="163" t="s">
        <v>166</v>
      </c>
    </row>
    <row r="193" spans="2:65" s="10" customFormat="1" ht="16.5" customHeight="1">
      <c r="B193" s="149"/>
      <c r="C193" s="150"/>
      <c r="D193" s="150"/>
      <c r="E193" s="151" t="s">
        <v>5</v>
      </c>
      <c r="F193" s="262" t="s">
        <v>1334</v>
      </c>
      <c r="G193" s="263"/>
      <c r="H193" s="263"/>
      <c r="I193" s="263"/>
      <c r="J193" s="150"/>
      <c r="K193" s="152">
        <v>200</v>
      </c>
      <c r="L193" s="150"/>
      <c r="M193" s="150"/>
      <c r="N193" s="150"/>
      <c r="O193" s="150"/>
      <c r="P193" s="150"/>
      <c r="Q193" s="150"/>
      <c r="R193" s="153"/>
      <c r="T193" s="154"/>
      <c r="U193" s="150"/>
      <c r="V193" s="150"/>
      <c r="W193" s="150"/>
      <c r="X193" s="150"/>
      <c r="Y193" s="150"/>
      <c r="Z193" s="150"/>
      <c r="AA193" s="155"/>
      <c r="AT193" s="156" t="s">
        <v>173</v>
      </c>
      <c r="AU193" s="156" t="s">
        <v>86</v>
      </c>
      <c r="AV193" s="10" t="s">
        <v>86</v>
      </c>
      <c r="AW193" s="10" t="s">
        <v>32</v>
      </c>
      <c r="AX193" s="10" t="s">
        <v>82</v>
      </c>
      <c r="AY193" s="156" t="s">
        <v>166</v>
      </c>
    </row>
    <row r="194" spans="2:65" s="1" customFormat="1" ht="38.25" customHeight="1">
      <c r="B194" s="139"/>
      <c r="C194" s="140" t="s">
        <v>113</v>
      </c>
      <c r="D194" s="140" t="s">
        <v>167</v>
      </c>
      <c r="E194" s="141" t="s">
        <v>320</v>
      </c>
      <c r="F194" s="231" t="s">
        <v>321</v>
      </c>
      <c r="G194" s="231"/>
      <c r="H194" s="231"/>
      <c r="I194" s="231"/>
      <c r="J194" s="142" t="s">
        <v>322</v>
      </c>
      <c r="K194" s="143">
        <v>267.483</v>
      </c>
      <c r="L194" s="232">
        <v>0</v>
      </c>
      <c r="M194" s="232"/>
      <c r="N194" s="232">
        <f>ROUND(L194*K194,2)</f>
        <v>0</v>
      </c>
      <c r="O194" s="232"/>
      <c r="P194" s="232"/>
      <c r="Q194" s="232"/>
      <c r="R194" s="144"/>
      <c r="T194" s="145" t="s">
        <v>5</v>
      </c>
      <c r="U194" s="43" t="s">
        <v>40</v>
      </c>
      <c r="V194" s="146">
        <v>0.223</v>
      </c>
      <c r="W194" s="146">
        <f>V194*K194</f>
        <v>59.648709000000004</v>
      </c>
      <c r="X194" s="146">
        <v>0</v>
      </c>
      <c r="Y194" s="146">
        <f>X194*K194</f>
        <v>0</v>
      </c>
      <c r="Z194" s="146">
        <v>0</v>
      </c>
      <c r="AA194" s="147">
        <f>Z194*K194</f>
        <v>0</v>
      </c>
      <c r="AR194" s="21" t="s">
        <v>92</v>
      </c>
      <c r="AT194" s="21" t="s">
        <v>167</v>
      </c>
      <c r="AU194" s="21" t="s">
        <v>86</v>
      </c>
      <c r="AY194" s="21" t="s">
        <v>166</v>
      </c>
      <c r="BE194" s="148">
        <f>IF(U194="základní",N194,0)</f>
        <v>0</v>
      </c>
      <c r="BF194" s="148">
        <f>IF(U194="snížená",N194,0)</f>
        <v>0</v>
      </c>
      <c r="BG194" s="148">
        <f>IF(U194="zákl. přenesená",N194,0)</f>
        <v>0</v>
      </c>
      <c r="BH194" s="148">
        <f>IF(U194="sníž. přenesená",N194,0)</f>
        <v>0</v>
      </c>
      <c r="BI194" s="148">
        <f>IF(U194="nulová",N194,0)</f>
        <v>0</v>
      </c>
      <c r="BJ194" s="21" t="s">
        <v>82</v>
      </c>
      <c r="BK194" s="148">
        <f>ROUND(L194*K194,2)</f>
        <v>0</v>
      </c>
      <c r="BL194" s="21" t="s">
        <v>92</v>
      </c>
      <c r="BM194" s="21" t="s">
        <v>323</v>
      </c>
    </row>
    <row r="195" spans="2:65" s="11" customFormat="1" ht="16.5" customHeight="1">
      <c r="B195" s="157"/>
      <c r="C195" s="158"/>
      <c r="D195" s="158"/>
      <c r="E195" s="159" t="s">
        <v>5</v>
      </c>
      <c r="F195" s="264" t="s">
        <v>275</v>
      </c>
      <c r="G195" s="265"/>
      <c r="H195" s="265"/>
      <c r="I195" s="265"/>
      <c r="J195" s="158"/>
      <c r="K195" s="159" t="s">
        <v>5</v>
      </c>
      <c r="L195" s="158"/>
      <c r="M195" s="158"/>
      <c r="N195" s="158"/>
      <c r="O195" s="158"/>
      <c r="P195" s="158"/>
      <c r="Q195" s="158"/>
      <c r="R195" s="160"/>
      <c r="T195" s="161"/>
      <c r="U195" s="158"/>
      <c r="V195" s="158"/>
      <c r="W195" s="158"/>
      <c r="X195" s="158"/>
      <c r="Y195" s="158"/>
      <c r="Z195" s="158"/>
      <c r="AA195" s="162"/>
      <c r="AT195" s="163" t="s">
        <v>173</v>
      </c>
      <c r="AU195" s="163" t="s">
        <v>86</v>
      </c>
      <c r="AV195" s="11" t="s">
        <v>82</v>
      </c>
      <c r="AW195" s="11" t="s">
        <v>32</v>
      </c>
      <c r="AX195" s="11" t="s">
        <v>75</v>
      </c>
      <c r="AY195" s="163" t="s">
        <v>166</v>
      </c>
    </row>
    <row r="196" spans="2:65" s="11" customFormat="1" ht="16.5" customHeight="1">
      <c r="B196" s="157"/>
      <c r="C196" s="158"/>
      <c r="D196" s="158"/>
      <c r="E196" s="159" t="s">
        <v>5</v>
      </c>
      <c r="F196" s="229" t="s">
        <v>276</v>
      </c>
      <c r="G196" s="230"/>
      <c r="H196" s="230"/>
      <c r="I196" s="230"/>
      <c r="J196" s="158"/>
      <c r="K196" s="159" t="s">
        <v>5</v>
      </c>
      <c r="L196" s="158"/>
      <c r="M196" s="158"/>
      <c r="N196" s="158"/>
      <c r="O196" s="158"/>
      <c r="P196" s="158"/>
      <c r="Q196" s="158"/>
      <c r="R196" s="160"/>
      <c r="T196" s="161"/>
      <c r="U196" s="158"/>
      <c r="V196" s="158"/>
      <c r="W196" s="158"/>
      <c r="X196" s="158"/>
      <c r="Y196" s="158"/>
      <c r="Z196" s="158"/>
      <c r="AA196" s="162"/>
      <c r="AT196" s="163" t="s">
        <v>173</v>
      </c>
      <c r="AU196" s="163" t="s">
        <v>86</v>
      </c>
      <c r="AV196" s="11" t="s">
        <v>82</v>
      </c>
      <c r="AW196" s="11" t="s">
        <v>32</v>
      </c>
      <c r="AX196" s="11" t="s">
        <v>75</v>
      </c>
      <c r="AY196" s="163" t="s">
        <v>166</v>
      </c>
    </row>
    <row r="197" spans="2:65" s="11" customFormat="1" ht="16.5" customHeight="1">
      <c r="B197" s="157"/>
      <c r="C197" s="158"/>
      <c r="D197" s="158"/>
      <c r="E197" s="159" t="s">
        <v>5</v>
      </c>
      <c r="F197" s="229" t="s">
        <v>277</v>
      </c>
      <c r="G197" s="230"/>
      <c r="H197" s="230"/>
      <c r="I197" s="230"/>
      <c r="J197" s="158"/>
      <c r="K197" s="159" t="s">
        <v>5</v>
      </c>
      <c r="L197" s="158"/>
      <c r="M197" s="158"/>
      <c r="N197" s="158"/>
      <c r="O197" s="158"/>
      <c r="P197" s="158"/>
      <c r="Q197" s="158"/>
      <c r="R197" s="160"/>
      <c r="T197" s="161"/>
      <c r="U197" s="158"/>
      <c r="V197" s="158"/>
      <c r="W197" s="158"/>
      <c r="X197" s="158"/>
      <c r="Y197" s="158"/>
      <c r="Z197" s="158"/>
      <c r="AA197" s="162"/>
      <c r="AT197" s="163" t="s">
        <v>173</v>
      </c>
      <c r="AU197" s="163" t="s">
        <v>86</v>
      </c>
      <c r="AV197" s="11" t="s">
        <v>82</v>
      </c>
      <c r="AW197" s="11" t="s">
        <v>32</v>
      </c>
      <c r="AX197" s="11" t="s">
        <v>75</v>
      </c>
      <c r="AY197" s="163" t="s">
        <v>166</v>
      </c>
    </row>
    <row r="198" spans="2:65" s="10" customFormat="1" ht="16.5" customHeight="1">
      <c r="B198" s="149"/>
      <c r="C198" s="150"/>
      <c r="D198" s="150"/>
      <c r="E198" s="151" t="s">
        <v>5</v>
      </c>
      <c r="F198" s="262" t="s">
        <v>1335</v>
      </c>
      <c r="G198" s="263"/>
      <c r="H198" s="263"/>
      <c r="I198" s="263"/>
      <c r="J198" s="150"/>
      <c r="K198" s="152">
        <v>260.53300000000002</v>
      </c>
      <c r="L198" s="150"/>
      <c r="M198" s="150"/>
      <c r="N198" s="150"/>
      <c r="O198" s="150"/>
      <c r="P198" s="150"/>
      <c r="Q198" s="150"/>
      <c r="R198" s="153"/>
      <c r="T198" s="154"/>
      <c r="U198" s="150"/>
      <c r="V198" s="150"/>
      <c r="W198" s="150"/>
      <c r="X198" s="150"/>
      <c r="Y198" s="150"/>
      <c r="Z198" s="150"/>
      <c r="AA198" s="155"/>
      <c r="AT198" s="156" t="s">
        <v>173</v>
      </c>
      <c r="AU198" s="156" t="s">
        <v>86</v>
      </c>
      <c r="AV198" s="10" t="s">
        <v>86</v>
      </c>
      <c r="AW198" s="10" t="s">
        <v>32</v>
      </c>
      <c r="AX198" s="10" t="s">
        <v>75</v>
      </c>
      <c r="AY198" s="156" t="s">
        <v>166</v>
      </c>
    </row>
    <row r="199" spans="2:65" s="10" customFormat="1" ht="16.5" customHeight="1">
      <c r="B199" s="149"/>
      <c r="C199" s="150"/>
      <c r="D199" s="150"/>
      <c r="E199" s="151" t="s">
        <v>5</v>
      </c>
      <c r="F199" s="262" t="s">
        <v>1336</v>
      </c>
      <c r="G199" s="263"/>
      <c r="H199" s="263"/>
      <c r="I199" s="263"/>
      <c r="J199" s="150"/>
      <c r="K199" s="152">
        <v>6.95</v>
      </c>
      <c r="L199" s="150"/>
      <c r="M199" s="150"/>
      <c r="N199" s="150"/>
      <c r="O199" s="150"/>
      <c r="P199" s="150"/>
      <c r="Q199" s="150"/>
      <c r="R199" s="153"/>
      <c r="T199" s="154"/>
      <c r="U199" s="150"/>
      <c r="V199" s="150"/>
      <c r="W199" s="150"/>
      <c r="X199" s="150"/>
      <c r="Y199" s="150"/>
      <c r="Z199" s="150"/>
      <c r="AA199" s="155"/>
      <c r="AT199" s="156" t="s">
        <v>173</v>
      </c>
      <c r="AU199" s="156" t="s">
        <v>86</v>
      </c>
      <c r="AV199" s="10" t="s">
        <v>86</v>
      </c>
      <c r="AW199" s="10" t="s">
        <v>32</v>
      </c>
      <c r="AX199" s="10" t="s">
        <v>75</v>
      </c>
      <c r="AY199" s="156" t="s">
        <v>166</v>
      </c>
    </row>
    <row r="200" spans="2:65" s="12" customFormat="1" ht="16.5" customHeight="1">
      <c r="B200" s="168"/>
      <c r="C200" s="169"/>
      <c r="D200" s="169"/>
      <c r="E200" s="170" t="s">
        <v>5</v>
      </c>
      <c r="F200" s="268" t="s">
        <v>294</v>
      </c>
      <c r="G200" s="269"/>
      <c r="H200" s="269"/>
      <c r="I200" s="269"/>
      <c r="J200" s="169"/>
      <c r="K200" s="171">
        <v>267.483</v>
      </c>
      <c r="L200" s="169"/>
      <c r="M200" s="169"/>
      <c r="N200" s="169"/>
      <c r="O200" s="169"/>
      <c r="P200" s="169"/>
      <c r="Q200" s="169"/>
      <c r="R200" s="172"/>
      <c r="T200" s="173"/>
      <c r="U200" s="169"/>
      <c r="V200" s="169"/>
      <c r="W200" s="169"/>
      <c r="X200" s="169"/>
      <c r="Y200" s="169"/>
      <c r="Z200" s="169"/>
      <c r="AA200" s="174"/>
      <c r="AT200" s="175" t="s">
        <v>173</v>
      </c>
      <c r="AU200" s="175" t="s">
        <v>86</v>
      </c>
      <c r="AV200" s="12" t="s">
        <v>92</v>
      </c>
      <c r="AW200" s="12" t="s">
        <v>32</v>
      </c>
      <c r="AX200" s="12" t="s">
        <v>82</v>
      </c>
      <c r="AY200" s="175" t="s">
        <v>166</v>
      </c>
    </row>
    <row r="201" spans="2:65" s="1" customFormat="1" ht="38.25" customHeight="1">
      <c r="B201" s="139"/>
      <c r="C201" s="140" t="s">
        <v>116</v>
      </c>
      <c r="D201" s="140" t="s">
        <v>167</v>
      </c>
      <c r="E201" s="141" t="s">
        <v>326</v>
      </c>
      <c r="F201" s="231" t="s">
        <v>327</v>
      </c>
      <c r="G201" s="231"/>
      <c r="H201" s="231"/>
      <c r="I201" s="231"/>
      <c r="J201" s="142" t="s">
        <v>322</v>
      </c>
      <c r="K201" s="143">
        <v>819.18</v>
      </c>
      <c r="L201" s="232">
        <v>0</v>
      </c>
      <c r="M201" s="232"/>
      <c r="N201" s="232">
        <f>ROUND(L201*K201,2)</f>
        <v>0</v>
      </c>
      <c r="O201" s="232"/>
      <c r="P201" s="232"/>
      <c r="Q201" s="232"/>
      <c r="R201" s="144"/>
      <c r="T201" s="145" t="s">
        <v>5</v>
      </c>
      <c r="U201" s="43" t="s">
        <v>40</v>
      </c>
      <c r="V201" s="146">
        <v>0.223</v>
      </c>
      <c r="W201" s="146">
        <f>V201*K201</f>
        <v>182.67713999999998</v>
      </c>
      <c r="X201" s="146">
        <v>0</v>
      </c>
      <c r="Y201" s="146">
        <f>X201*K201</f>
        <v>0</v>
      </c>
      <c r="Z201" s="146">
        <v>0</v>
      </c>
      <c r="AA201" s="147">
        <f>Z201*K201</f>
        <v>0</v>
      </c>
      <c r="AR201" s="21" t="s">
        <v>92</v>
      </c>
      <c r="AT201" s="21" t="s">
        <v>167</v>
      </c>
      <c r="AU201" s="21" t="s">
        <v>86</v>
      </c>
      <c r="AY201" s="21" t="s">
        <v>166</v>
      </c>
      <c r="BE201" s="148">
        <f>IF(U201="základní",N201,0)</f>
        <v>0</v>
      </c>
      <c r="BF201" s="148">
        <f>IF(U201="snížená",N201,0)</f>
        <v>0</v>
      </c>
      <c r="BG201" s="148">
        <f>IF(U201="zákl. přenesená",N201,0)</f>
        <v>0</v>
      </c>
      <c r="BH201" s="148">
        <f>IF(U201="sníž. přenesená",N201,0)</f>
        <v>0</v>
      </c>
      <c r="BI201" s="148">
        <f>IF(U201="nulová",N201,0)</f>
        <v>0</v>
      </c>
      <c r="BJ201" s="21" t="s">
        <v>82</v>
      </c>
      <c r="BK201" s="148">
        <f>ROUND(L201*K201,2)</f>
        <v>0</v>
      </c>
      <c r="BL201" s="21" t="s">
        <v>92</v>
      </c>
      <c r="BM201" s="21" t="s">
        <v>328</v>
      </c>
    </row>
    <row r="202" spans="2:65" s="11" customFormat="1" ht="16.5" customHeight="1">
      <c r="B202" s="157"/>
      <c r="C202" s="158"/>
      <c r="D202" s="158"/>
      <c r="E202" s="159" t="s">
        <v>5</v>
      </c>
      <c r="F202" s="264" t="s">
        <v>275</v>
      </c>
      <c r="G202" s="265"/>
      <c r="H202" s="265"/>
      <c r="I202" s="265"/>
      <c r="J202" s="158"/>
      <c r="K202" s="159" t="s">
        <v>5</v>
      </c>
      <c r="L202" s="158"/>
      <c r="M202" s="158"/>
      <c r="N202" s="158"/>
      <c r="O202" s="158"/>
      <c r="P202" s="158"/>
      <c r="Q202" s="158"/>
      <c r="R202" s="160"/>
      <c r="T202" s="161"/>
      <c r="U202" s="158"/>
      <c r="V202" s="158"/>
      <c r="W202" s="158"/>
      <c r="X202" s="158"/>
      <c r="Y202" s="158"/>
      <c r="Z202" s="158"/>
      <c r="AA202" s="162"/>
      <c r="AT202" s="163" t="s">
        <v>173</v>
      </c>
      <c r="AU202" s="163" t="s">
        <v>86</v>
      </c>
      <c r="AV202" s="11" t="s">
        <v>82</v>
      </c>
      <c r="AW202" s="11" t="s">
        <v>32</v>
      </c>
      <c r="AX202" s="11" t="s">
        <v>75</v>
      </c>
      <c r="AY202" s="163" t="s">
        <v>166</v>
      </c>
    </row>
    <row r="203" spans="2:65" s="11" customFormat="1" ht="16.5" customHeight="1">
      <c r="B203" s="157"/>
      <c r="C203" s="158"/>
      <c r="D203" s="158"/>
      <c r="E203" s="159" t="s">
        <v>5</v>
      </c>
      <c r="F203" s="229" t="s">
        <v>276</v>
      </c>
      <c r="G203" s="230"/>
      <c r="H203" s="230"/>
      <c r="I203" s="230"/>
      <c r="J203" s="158"/>
      <c r="K203" s="159" t="s">
        <v>5</v>
      </c>
      <c r="L203" s="158"/>
      <c r="M203" s="158"/>
      <c r="N203" s="158"/>
      <c r="O203" s="158"/>
      <c r="P203" s="158"/>
      <c r="Q203" s="158"/>
      <c r="R203" s="160"/>
      <c r="T203" s="161"/>
      <c r="U203" s="158"/>
      <c r="V203" s="158"/>
      <c r="W203" s="158"/>
      <c r="X203" s="158"/>
      <c r="Y203" s="158"/>
      <c r="Z203" s="158"/>
      <c r="AA203" s="162"/>
      <c r="AT203" s="163" t="s">
        <v>173</v>
      </c>
      <c r="AU203" s="163" t="s">
        <v>86</v>
      </c>
      <c r="AV203" s="11" t="s">
        <v>82</v>
      </c>
      <c r="AW203" s="11" t="s">
        <v>32</v>
      </c>
      <c r="AX203" s="11" t="s">
        <v>75</v>
      </c>
      <c r="AY203" s="163" t="s">
        <v>166</v>
      </c>
    </row>
    <row r="204" spans="2:65" s="11" customFormat="1" ht="16.5" customHeight="1">
      <c r="B204" s="157"/>
      <c r="C204" s="158"/>
      <c r="D204" s="158"/>
      <c r="E204" s="159" t="s">
        <v>5</v>
      </c>
      <c r="F204" s="229" t="s">
        <v>277</v>
      </c>
      <c r="G204" s="230"/>
      <c r="H204" s="230"/>
      <c r="I204" s="230"/>
      <c r="J204" s="158"/>
      <c r="K204" s="159" t="s">
        <v>5</v>
      </c>
      <c r="L204" s="158"/>
      <c r="M204" s="158"/>
      <c r="N204" s="158"/>
      <c r="O204" s="158"/>
      <c r="P204" s="158"/>
      <c r="Q204" s="158"/>
      <c r="R204" s="160"/>
      <c r="T204" s="161"/>
      <c r="U204" s="158"/>
      <c r="V204" s="158"/>
      <c r="W204" s="158"/>
      <c r="X204" s="158"/>
      <c r="Y204" s="158"/>
      <c r="Z204" s="158"/>
      <c r="AA204" s="162"/>
      <c r="AT204" s="163" t="s">
        <v>173</v>
      </c>
      <c r="AU204" s="163" t="s">
        <v>86</v>
      </c>
      <c r="AV204" s="11" t="s">
        <v>82</v>
      </c>
      <c r="AW204" s="11" t="s">
        <v>32</v>
      </c>
      <c r="AX204" s="11" t="s">
        <v>75</v>
      </c>
      <c r="AY204" s="163" t="s">
        <v>166</v>
      </c>
    </row>
    <row r="205" spans="2:65" s="10" customFormat="1" ht="16.5" customHeight="1">
      <c r="B205" s="149"/>
      <c r="C205" s="150"/>
      <c r="D205" s="150"/>
      <c r="E205" s="151" t="s">
        <v>5</v>
      </c>
      <c r="F205" s="262" t="s">
        <v>1337</v>
      </c>
      <c r="G205" s="263"/>
      <c r="H205" s="263"/>
      <c r="I205" s="263"/>
      <c r="J205" s="150"/>
      <c r="K205" s="152">
        <v>815.58</v>
      </c>
      <c r="L205" s="150"/>
      <c r="M205" s="150"/>
      <c r="N205" s="150"/>
      <c r="O205" s="150"/>
      <c r="P205" s="150"/>
      <c r="Q205" s="150"/>
      <c r="R205" s="153"/>
      <c r="T205" s="154"/>
      <c r="U205" s="150"/>
      <c r="V205" s="150"/>
      <c r="W205" s="150"/>
      <c r="X205" s="150"/>
      <c r="Y205" s="150"/>
      <c r="Z205" s="150"/>
      <c r="AA205" s="155"/>
      <c r="AT205" s="156" t="s">
        <v>173</v>
      </c>
      <c r="AU205" s="156" t="s">
        <v>86</v>
      </c>
      <c r="AV205" s="10" t="s">
        <v>86</v>
      </c>
      <c r="AW205" s="10" t="s">
        <v>32</v>
      </c>
      <c r="AX205" s="10" t="s">
        <v>75</v>
      </c>
      <c r="AY205" s="156" t="s">
        <v>166</v>
      </c>
    </row>
    <row r="206" spans="2:65" s="10" customFormat="1" ht="16.5" customHeight="1">
      <c r="B206" s="149"/>
      <c r="C206" s="150"/>
      <c r="D206" s="150"/>
      <c r="E206" s="151" t="s">
        <v>5</v>
      </c>
      <c r="F206" s="262" t="s">
        <v>1338</v>
      </c>
      <c r="G206" s="263"/>
      <c r="H206" s="263"/>
      <c r="I206" s="263"/>
      <c r="J206" s="150"/>
      <c r="K206" s="152">
        <v>3.6</v>
      </c>
      <c r="L206" s="150"/>
      <c r="M206" s="150"/>
      <c r="N206" s="150"/>
      <c r="O206" s="150"/>
      <c r="P206" s="150"/>
      <c r="Q206" s="150"/>
      <c r="R206" s="153"/>
      <c r="T206" s="154"/>
      <c r="U206" s="150"/>
      <c r="V206" s="150"/>
      <c r="W206" s="150"/>
      <c r="X206" s="150"/>
      <c r="Y206" s="150"/>
      <c r="Z206" s="150"/>
      <c r="AA206" s="155"/>
      <c r="AT206" s="156" t="s">
        <v>173</v>
      </c>
      <c r="AU206" s="156" t="s">
        <v>86</v>
      </c>
      <c r="AV206" s="10" t="s">
        <v>86</v>
      </c>
      <c r="AW206" s="10" t="s">
        <v>32</v>
      </c>
      <c r="AX206" s="10" t="s">
        <v>75</v>
      </c>
      <c r="AY206" s="156" t="s">
        <v>166</v>
      </c>
    </row>
    <row r="207" spans="2:65" s="12" customFormat="1" ht="16.5" customHeight="1">
      <c r="B207" s="168"/>
      <c r="C207" s="169"/>
      <c r="D207" s="169"/>
      <c r="E207" s="170" t="s">
        <v>5</v>
      </c>
      <c r="F207" s="268" t="s">
        <v>294</v>
      </c>
      <c r="G207" s="269"/>
      <c r="H207" s="269"/>
      <c r="I207" s="269"/>
      <c r="J207" s="169"/>
      <c r="K207" s="171">
        <v>819.18</v>
      </c>
      <c r="L207" s="169"/>
      <c r="M207" s="169"/>
      <c r="N207" s="169"/>
      <c r="O207" s="169"/>
      <c r="P207" s="169"/>
      <c r="Q207" s="169"/>
      <c r="R207" s="172"/>
      <c r="T207" s="173"/>
      <c r="U207" s="169"/>
      <c r="V207" s="169"/>
      <c r="W207" s="169"/>
      <c r="X207" s="169"/>
      <c r="Y207" s="169"/>
      <c r="Z207" s="169"/>
      <c r="AA207" s="174"/>
      <c r="AT207" s="175" t="s">
        <v>173</v>
      </c>
      <c r="AU207" s="175" t="s">
        <v>86</v>
      </c>
      <c r="AV207" s="12" t="s">
        <v>92</v>
      </c>
      <c r="AW207" s="12" t="s">
        <v>32</v>
      </c>
      <c r="AX207" s="12" t="s">
        <v>82</v>
      </c>
      <c r="AY207" s="175" t="s">
        <v>166</v>
      </c>
    </row>
    <row r="208" spans="2:65" s="1" customFormat="1" ht="25.5" customHeight="1">
      <c r="B208" s="139"/>
      <c r="C208" s="140" t="s">
        <v>119</v>
      </c>
      <c r="D208" s="140" t="s">
        <v>167</v>
      </c>
      <c r="E208" s="141" t="s">
        <v>331</v>
      </c>
      <c r="F208" s="231" t="s">
        <v>332</v>
      </c>
      <c r="G208" s="231"/>
      <c r="H208" s="231"/>
      <c r="I208" s="231"/>
      <c r="J208" s="142" t="s">
        <v>322</v>
      </c>
      <c r="K208" s="143">
        <v>267.483</v>
      </c>
      <c r="L208" s="232">
        <v>0</v>
      </c>
      <c r="M208" s="232"/>
      <c r="N208" s="232">
        <f>ROUND(L208*K208,2)</f>
        <v>0</v>
      </c>
      <c r="O208" s="232"/>
      <c r="P208" s="232"/>
      <c r="Q208" s="232"/>
      <c r="R208" s="144"/>
      <c r="T208" s="145" t="s">
        <v>5</v>
      </c>
      <c r="U208" s="43" t="s">
        <v>40</v>
      </c>
      <c r="V208" s="146">
        <v>8.3000000000000004E-2</v>
      </c>
      <c r="W208" s="146">
        <f>V208*K208</f>
        <v>22.201089000000003</v>
      </c>
      <c r="X208" s="146">
        <v>0</v>
      </c>
      <c r="Y208" s="146">
        <f>X208*K208</f>
        <v>0</v>
      </c>
      <c r="Z208" s="146">
        <v>0</v>
      </c>
      <c r="AA208" s="147">
        <f>Z208*K208</f>
        <v>0</v>
      </c>
      <c r="AR208" s="21" t="s">
        <v>92</v>
      </c>
      <c r="AT208" s="21" t="s">
        <v>167</v>
      </c>
      <c r="AU208" s="21" t="s">
        <v>86</v>
      </c>
      <c r="AY208" s="21" t="s">
        <v>166</v>
      </c>
      <c r="BE208" s="148">
        <f>IF(U208="základní",N208,0)</f>
        <v>0</v>
      </c>
      <c r="BF208" s="148">
        <f>IF(U208="snížená",N208,0)</f>
        <v>0</v>
      </c>
      <c r="BG208" s="148">
        <f>IF(U208="zákl. přenesená",N208,0)</f>
        <v>0</v>
      </c>
      <c r="BH208" s="148">
        <f>IF(U208="sníž. přenesená",N208,0)</f>
        <v>0</v>
      </c>
      <c r="BI208" s="148">
        <f>IF(U208="nulová",N208,0)</f>
        <v>0</v>
      </c>
      <c r="BJ208" s="21" t="s">
        <v>82</v>
      </c>
      <c r="BK208" s="148">
        <f>ROUND(L208*K208,2)</f>
        <v>0</v>
      </c>
      <c r="BL208" s="21" t="s">
        <v>92</v>
      </c>
      <c r="BM208" s="21" t="s">
        <v>333</v>
      </c>
    </row>
    <row r="209" spans="2:65" s="1" customFormat="1" ht="38.25" customHeight="1">
      <c r="B209" s="139"/>
      <c r="C209" s="140" t="s">
        <v>122</v>
      </c>
      <c r="D209" s="140" t="s">
        <v>167</v>
      </c>
      <c r="E209" s="141" t="s">
        <v>334</v>
      </c>
      <c r="F209" s="231" t="s">
        <v>335</v>
      </c>
      <c r="G209" s="231"/>
      <c r="H209" s="231"/>
      <c r="I209" s="231"/>
      <c r="J209" s="142" t="s">
        <v>322</v>
      </c>
      <c r="K209" s="143">
        <v>819.18</v>
      </c>
      <c r="L209" s="232">
        <v>0</v>
      </c>
      <c r="M209" s="232"/>
      <c r="N209" s="232">
        <f>ROUND(L209*K209,2)</f>
        <v>0</v>
      </c>
      <c r="O209" s="232"/>
      <c r="P209" s="232"/>
      <c r="Q209" s="232"/>
      <c r="R209" s="144"/>
      <c r="T209" s="145" t="s">
        <v>5</v>
      </c>
      <c r="U209" s="43" t="s">
        <v>40</v>
      </c>
      <c r="V209" s="146">
        <v>8.3000000000000004E-2</v>
      </c>
      <c r="W209" s="146">
        <f>V209*K209</f>
        <v>67.99194</v>
      </c>
      <c r="X209" s="146">
        <v>0</v>
      </c>
      <c r="Y209" s="146">
        <f>X209*K209</f>
        <v>0</v>
      </c>
      <c r="Z209" s="146">
        <v>0</v>
      </c>
      <c r="AA209" s="147">
        <f>Z209*K209</f>
        <v>0</v>
      </c>
      <c r="AR209" s="21" t="s">
        <v>92</v>
      </c>
      <c r="AT209" s="21" t="s">
        <v>167</v>
      </c>
      <c r="AU209" s="21" t="s">
        <v>86</v>
      </c>
      <c r="AY209" s="21" t="s">
        <v>166</v>
      </c>
      <c r="BE209" s="148">
        <f>IF(U209="základní",N209,0)</f>
        <v>0</v>
      </c>
      <c r="BF209" s="148">
        <f>IF(U209="snížená",N209,0)</f>
        <v>0</v>
      </c>
      <c r="BG209" s="148">
        <f>IF(U209="zákl. přenesená",N209,0)</f>
        <v>0</v>
      </c>
      <c r="BH209" s="148">
        <f>IF(U209="sníž. přenesená",N209,0)</f>
        <v>0</v>
      </c>
      <c r="BI209" s="148">
        <f>IF(U209="nulová",N209,0)</f>
        <v>0</v>
      </c>
      <c r="BJ209" s="21" t="s">
        <v>82</v>
      </c>
      <c r="BK209" s="148">
        <f>ROUND(L209*K209,2)</f>
        <v>0</v>
      </c>
      <c r="BL209" s="21" t="s">
        <v>92</v>
      </c>
      <c r="BM209" s="21" t="s">
        <v>336</v>
      </c>
    </row>
    <row r="210" spans="2:65" s="1" customFormat="1" ht="25.5" customHeight="1">
      <c r="B210" s="139"/>
      <c r="C210" s="140" t="s">
        <v>11</v>
      </c>
      <c r="D210" s="140" t="s">
        <v>167</v>
      </c>
      <c r="E210" s="141" t="s">
        <v>710</v>
      </c>
      <c r="F210" s="231" t="s">
        <v>711</v>
      </c>
      <c r="G210" s="231"/>
      <c r="H210" s="231"/>
      <c r="I210" s="231"/>
      <c r="J210" s="142" t="s">
        <v>322</v>
      </c>
      <c r="K210" s="143">
        <v>120.125</v>
      </c>
      <c r="L210" s="232">
        <v>0</v>
      </c>
      <c r="M210" s="232"/>
      <c r="N210" s="232">
        <f>ROUND(L210*K210,2)</f>
        <v>0</v>
      </c>
      <c r="O210" s="232"/>
      <c r="P210" s="232"/>
      <c r="Q210" s="232"/>
      <c r="R210" s="144"/>
      <c r="T210" s="145" t="s">
        <v>5</v>
      </c>
      <c r="U210" s="43" t="s">
        <v>40</v>
      </c>
      <c r="V210" s="146">
        <v>1.2110000000000001</v>
      </c>
      <c r="W210" s="146">
        <f>V210*K210</f>
        <v>145.47137500000002</v>
      </c>
      <c r="X210" s="146">
        <v>0</v>
      </c>
      <c r="Y210" s="146">
        <f>X210*K210</f>
        <v>0</v>
      </c>
      <c r="Z210" s="146">
        <v>0</v>
      </c>
      <c r="AA210" s="147">
        <f>Z210*K210</f>
        <v>0</v>
      </c>
      <c r="AR210" s="21" t="s">
        <v>92</v>
      </c>
      <c r="AT210" s="21" t="s">
        <v>167</v>
      </c>
      <c r="AU210" s="21" t="s">
        <v>86</v>
      </c>
      <c r="AY210" s="21" t="s">
        <v>166</v>
      </c>
      <c r="BE210" s="148">
        <f>IF(U210="základní",N210,0)</f>
        <v>0</v>
      </c>
      <c r="BF210" s="148">
        <f>IF(U210="snížená",N210,0)</f>
        <v>0</v>
      </c>
      <c r="BG210" s="148">
        <f>IF(U210="zákl. přenesená",N210,0)</f>
        <v>0</v>
      </c>
      <c r="BH210" s="148">
        <f>IF(U210="sníž. přenesená",N210,0)</f>
        <v>0</v>
      </c>
      <c r="BI210" s="148">
        <f>IF(U210="nulová",N210,0)</f>
        <v>0</v>
      </c>
      <c r="BJ210" s="21" t="s">
        <v>82</v>
      </c>
      <c r="BK210" s="148">
        <f>ROUND(L210*K210,2)</f>
        <v>0</v>
      </c>
      <c r="BL210" s="21" t="s">
        <v>92</v>
      </c>
      <c r="BM210" s="21" t="s">
        <v>1339</v>
      </c>
    </row>
    <row r="211" spans="2:65" s="11" customFormat="1" ht="16.5" customHeight="1">
      <c r="B211" s="157"/>
      <c r="C211" s="158"/>
      <c r="D211" s="158"/>
      <c r="E211" s="159" t="s">
        <v>5</v>
      </c>
      <c r="F211" s="264" t="s">
        <v>275</v>
      </c>
      <c r="G211" s="265"/>
      <c r="H211" s="265"/>
      <c r="I211" s="265"/>
      <c r="J211" s="158"/>
      <c r="K211" s="159" t="s">
        <v>5</v>
      </c>
      <c r="L211" s="158"/>
      <c r="M211" s="158"/>
      <c r="N211" s="158"/>
      <c r="O211" s="158"/>
      <c r="P211" s="158"/>
      <c r="Q211" s="158"/>
      <c r="R211" s="160"/>
      <c r="T211" s="161"/>
      <c r="U211" s="158"/>
      <c r="V211" s="158"/>
      <c r="W211" s="158"/>
      <c r="X211" s="158"/>
      <c r="Y211" s="158"/>
      <c r="Z211" s="158"/>
      <c r="AA211" s="162"/>
      <c r="AT211" s="163" t="s">
        <v>173</v>
      </c>
      <c r="AU211" s="163" t="s">
        <v>86</v>
      </c>
      <c r="AV211" s="11" t="s">
        <v>82</v>
      </c>
      <c r="AW211" s="11" t="s">
        <v>32</v>
      </c>
      <c r="AX211" s="11" t="s">
        <v>75</v>
      </c>
      <c r="AY211" s="163" t="s">
        <v>166</v>
      </c>
    </row>
    <row r="212" spans="2:65" s="11" customFormat="1" ht="16.5" customHeight="1">
      <c r="B212" s="157"/>
      <c r="C212" s="158"/>
      <c r="D212" s="158"/>
      <c r="E212" s="159" t="s">
        <v>5</v>
      </c>
      <c r="F212" s="229" t="s">
        <v>276</v>
      </c>
      <c r="G212" s="230"/>
      <c r="H212" s="230"/>
      <c r="I212" s="230"/>
      <c r="J212" s="158"/>
      <c r="K212" s="159" t="s">
        <v>5</v>
      </c>
      <c r="L212" s="158"/>
      <c r="M212" s="158"/>
      <c r="N212" s="158"/>
      <c r="O212" s="158"/>
      <c r="P212" s="158"/>
      <c r="Q212" s="158"/>
      <c r="R212" s="160"/>
      <c r="T212" s="161"/>
      <c r="U212" s="158"/>
      <c r="V212" s="158"/>
      <c r="W212" s="158"/>
      <c r="X212" s="158"/>
      <c r="Y212" s="158"/>
      <c r="Z212" s="158"/>
      <c r="AA212" s="162"/>
      <c r="AT212" s="163" t="s">
        <v>173</v>
      </c>
      <c r="AU212" s="163" t="s">
        <v>86</v>
      </c>
      <c r="AV212" s="11" t="s">
        <v>82</v>
      </c>
      <c r="AW212" s="11" t="s">
        <v>32</v>
      </c>
      <c r="AX212" s="11" t="s">
        <v>75</v>
      </c>
      <c r="AY212" s="163" t="s">
        <v>166</v>
      </c>
    </row>
    <row r="213" spans="2:65" s="11" customFormat="1" ht="16.5" customHeight="1">
      <c r="B213" s="157"/>
      <c r="C213" s="158"/>
      <c r="D213" s="158"/>
      <c r="E213" s="159" t="s">
        <v>5</v>
      </c>
      <c r="F213" s="229" t="s">
        <v>277</v>
      </c>
      <c r="G213" s="230"/>
      <c r="H213" s="230"/>
      <c r="I213" s="230"/>
      <c r="J213" s="158"/>
      <c r="K213" s="159" t="s">
        <v>5</v>
      </c>
      <c r="L213" s="158"/>
      <c r="M213" s="158"/>
      <c r="N213" s="158"/>
      <c r="O213" s="158"/>
      <c r="P213" s="158"/>
      <c r="Q213" s="158"/>
      <c r="R213" s="160"/>
      <c r="T213" s="161"/>
      <c r="U213" s="158"/>
      <c r="V213" s="158"/>
      <c r="W213" s="158"/>
      <c r="X213" s="158"/>
      <c r="Y213" s="158"/>
      <c r="Z213" s="158"/>
      <c r="AA213" s="162"/>
      <c r="AT213" s="163" t="s">
        <v>173</v>
      </c>
      <c r="AU213" s="163" t="s">
        <v>86</v>
      </c>
      <c r="AV213" s="11" t="s">
        <v>82</v>
      </c>
      <c r="AW213" s="11" t="s">
        <v>32</v>
      </c>
      <c r="AX213" s="11" t="s">
        <v>75</v>
      </c>
      <c r="AY213" s="163" t="s">
        <v>166</v>
      </c>
    </row>
    <row r="214" spans="2:65" s="10" customFormat="1" ht="16.5" customHeight="1">
      <c r="B214" s="149"/>
      <c r="C214" s="150"/>
      <c r="D214" s="150"/>
      <c r="E214" s="151" t="s">
        <v>5</v>
      </c>
      <c r="F214" s="262" t="s">
        <v>1340</v>
      </c>
      <c r="G214" s="263"/>
      <c r="H214" s="263"/>
      <c r="I214" s="263"/>
      <c r="J214" s="150"/>
      <c r="K214" s="152">
        <v>120.125</v>
      </c>
      <c r="L214" s="150"/>
      <c r="M214" s="150"/>
      <c r="N214" s="150"/>
      <c r="O214" s="150"/>
      <c r="P214" s="150"/>
      <c r="Q214" s="150"/>
      <c r="R214" s="153"/>
      <c r="T214" s="154"/>
      <c r="U214" s="150"/>
      <c r="V214" s="150"/>
      <c r="W214" s="150"/>
      <c r="X214" s="150"/>
      <c r="Y214" s="150"/>
      <c r="Z214" s="150"/>
      <c r="AA214" s="155"/>
      <c r="AT214" s="156" t="s">
        <v>173</v>
      </c>
      <c r="AU214" s="156" t="s">
        <v>86</v>
      </c>
      <c r="AV214" s="10" t="s">
        <v>86</v>
      </c>
      <c r="AW214" s="10" t="s">
        <v>32</v>
      </c>
      <c r="AX214" s="10" t="s">
        <v>82</v>
      </c>
      <c r="AY214" s="156" t="s">
        <v>166</v>
      </c>
    </row>
    <row r="215" spans="2:65" s="1" customFormat="1" ht="25.5" customHeight="1">
      <c r="B215" s="139"/>
      <c r="C215" s="140" t="s">
        <v>127</v>
      </c>
      <c r="D215" s="140" t="s">
        <v>167</v>
      </c>
      <c r="E215" s="141" t="s">
        <v>341</v>
      </c>
      <c r="F215" s="231" t="s">
        <v>342</v>
      </c>
      <c r="G215" s="231"/>
      <c r="H215" s="231"/>
      <c r="I215" s="231"/>
      <c r="J215" s="142" t="s">
        <v>322</v>
      </c>
      <c r="K215" s="143">
        <v>120.125</v>
      </c>
      <c r="L215" s="232">
        <v>0</v>
      </c>
      <c r="M215" s="232"/>
      <c r="N215" s="232">
        <f>ROUND(L215*K215,2)</f>
        <v>0</v>
      </c>
      <c r="O215" s="232"/>
      <c r="P215" s="232"/>
      <c r="Q215" s="232"/>
      <c r="R215" s="144"/>
      <c r="T215" s="145" t="s">
        <v>5</v>
      </c>
      <c r="U215" s="43" t="s">
        <v>40</v>
      </c>
      <c r="V215" s="146">
        <v>0.65400000000000003</v>
      </c>
      <c r="W215" s="146">
        <f>V215*K215</f>
        <v>78.561750000000004</v>
      </c>
      <c r="X215" s="146">
        <v>0</v>
      </c>
      <c r="Y215" s="146">
        <f>X215*K215</f>
        <v>0</v>
      </c>
      <c r="Z215" s="146">
        <v>0</v>
      </c>
      <c r="AA215" s="147">
        <f>Z215*K215</f>
        <v>0</v>
      </c>
      <c r="AR215" s="21" t="s">
        <v>92</v>
      </c>
      <c r="AT215" s="21" t="s">
        <v>167</v>
      </c>
      <c r="AU215" s="21" t="s">
        <v>86</v>
      </c>
      <c r="AY215" s="21" t="s">
        <v>166</v>
      </c>
      <c r="BE215" s="148">
        <f>IF(U215="základní",N215,0)</f>
        <v>0</v>
      </c>
      <c r="BF215" s="148">
        <f>IF(U215="snížená",N215,0)</f>
        <v>0</v>
      </c>
      <c r="BG215" s="148">
        <f>IF(U215="zákl. přenesená",N215,0)</f>
        <v>0</v>
      </c>
      <c r="BH215" s="148">
        <f>IF(U215="sníž. přenesená",N215,0)</f>
        <v>0</v>
      </c>
      <c r="BI215" s="148">
        <f>IF(U215="nulová",N215,0)</f>
        <v>0</v>
      </c>
      <c r="BJ215" s="21" t="s">
        <v>82</v>
      </c>
      <c r="BK215" s="148">
        <f>ROUND(L215*K215,2)</f>
        <v>0</v>
      </c>
      <c r="BL215" s="21" t="s">
        <v>92</v>
      </c>
      <c r="BM215" s="21" t="s">
        <v>343</v>
      </c>
    </row>
    <row r="216" spans="2:65" s="1" customFormat="1" ht="25.5" customHeight="1">
      <c r="B216" s="139"/>
      <c r="C216" s="140" t="s">
        <v>344</v>
      </c>
      <c r="D216" s="140" t="s">
        <v>167</v>
      </c>
      <c r="E216" s="141" t="s">
        <v>345</v>
      </c>
      <c r="F216" s="231" t="s">
        <v>346</v>
      </c>
      <c r="G216" s="231"/>
      <c r="H216" s="231"/>
      <c r="I216" s="231"/>
      <c r="J216" s="142" t="s">
        <v>322</v>
      </c>
      <c r="K216" s="143">
        <v>52.5</v>
      </c>
      <c r="L216" s="232">
        <v>0</v>
      </c>
      <c r="M216" s="232"/>
      <c r="N216" s="232">
        <f>ROUND(L216*K216,2)</f>
        <v>0</v>
      </c>
      <c r="O216" s="232"/>
      <c r="P216" s="232"/>
      <c r="Q216" s="232"/>
      <c r="R216" s="144"/>
      <c r="T216" s="145" t="s">
        <v>5</v>
      </c>
      <c r="U216" s="43" t="s">
        <v>40</v>
      </c>
      <c r="V216" s="146">
        <v>1.43</v>
      </c>
      <c r="W216" s="146">
        <f>V216*K216</f>
        <v>75.075000000000003</v>
      </c>
      <c r="X216" s="146">
        <v>0</v>
      </c>
      <c r="Y216" s="146">
        <f>X216*K216</f>
        <v>0</v>
      </c>
      <c r="Z216" s="146">
        <v>0</v>
      </c>
      <c r="AA216" s="147">
        <f>Z216*K216</f>
        <v>0</v>
      </c>
      <c r="AR216" s="21" t="s">
        <v>92</v>
      </c>
      <c r="AT216" s="21" t="s">
        <v>167</v>
      </c>
      <c r="AU216" s="21" t="s">
        <v>86</v>
      </c>
      <c r="AY216" s="21" t="s">
        <v>166</v>
      </c>
      <c r="BE216" s="148">
        <f>IF(U216="základní",N216,0)</f>
        <v>0</v>
      </c>
      <c r="BF216" s="148">
        <f>IF(U216="snížená",N216,0)</f>
        <v>0</v>
      </c>
      <c r="BG216" s="148">
        <f>IF(U216="zákl. přenesená",N216,0)</f>
        <v>0</v>
      </c>
      <c r="BH216" s="148">
        <f>IF(U216="sníž. přenesená",N216,0)</f>
        <v>0</v>
      </c>
      <c r="BI216" s="148">
        <f>IF(U216="nulová",N216,0)</f>
        <v>0</v>
      </c>
      <c r="BJ216" s="21" t="s">
        <v>82</v>
      </c>
      <c r="BK216" s="148">
        <f>ROUND(L216*K216,2)</f>
        <v>0</v>
      </c>
      <c r="BL216" s="21" t="s">
        <v>92</v>
      </c>
      <c r="BM216" s="21" t="s">
        <v>347</v>
      </c>
    </row>
    <row r="217" spans="2:65" s="11" customFormat="1" ht="16.5" customHeight="1">
      <c r="B217" s="157"/>
      <c r="C217" s="158"/>
      <c r="D217" s="158"/>
      <c r="E217" s="159" t="s">
        <v>5</v>
      </c>
      <c r="F217" s="264" t="s">
        <v>275</v>
      </c>
      <c r="G217" s="265"/>
      <c r="H217" s="265"/>
      <c r="I217" s="265"/>
      <c r="J217" s="158"/>
      <c r="K217" s="159" t="s">
        <v>5</v>
      </c>
      <c r="L217" s="158"/>
      <c r="M217" s="158"/>
      <c r="N217" s="158"/>
      <c r="O217" s="158"/>
      <c r="P217" s="158"/>
      <c r="Q217" s="158"/>
      <c r="R217" s="160"/>
      <c r="T217" s="161"/>
      <c r="U217" s="158"/>
      <c r="V217" s="158"/>
      <c r="W217" s="158"/>
      <c r="X217" s="158"/>
      <c r="Y217" s="158"/>
      <c r="Z217" s="158"/>
      <c r="AA217" s="162"/>
      <c r="AT217" s="163" t="s">
        <v>173</v>
      </c>
      <c r="AU217" s="163" t="s">
        <v>86</v>
      </c>
      <c r="AV217" s="11" t="s">
        <v>82</v>
      </c>
      <c r="AW217" s="11" t="s">
        <v>32</v>
      </c>
      <c r="AX217" s="11" t="s">
        <v>75</v>
      </c>
      <c r="AY217" s="163" t="s">
        <v>166</v>
      </c>
    </row>
    <row r="218" spans="2:65" s="11" customFormat="1" ht="16.5" customHeight="1">
      <c r="B218" s="157"/>
      <c r="C218" s="158"/>
      <c r="D218" s="158"/>
      <c r="E218" s="159" t="s">
        <v>5</v>
      </c>
      <c r="F218" s="229" t="s">
        <v>276</v>
      </c>
      <c r="G218" s="230"/>
      <c r="H218" s="230"/>
      <c r="I218" s="230"/>
      <c r="J218" s="158"/>
      <c r="K218" s="159" t="s">
        <v>5</v>
      </c>
      <c r="L218" s="158"/>
      <c r="M218" s="158"/>
      <c r="N218" s="158"/>
      <c r="O218" s="158"/>
      <c r="P218" s="158"/>
      <c r="Q218" s="158"/>
      <c r="R218" s="160"/>
      <c r="T218" s="161"/>
      <c r="U218" s="158"/>
      <c r="V218" s="158"/>
      <c r="W218" s="158"/>
      <c r="X218" s="158"/>
      <c r="Y218" s="158"/>
      <c r="Z218" s="158"/>
      <c r="AA218" s="162"/>
      <c r="AT218" s="163" t="s">
        <v>173</v>
      </c>
      <c r="AU218" s="163" t="s">
        <v>86</v>
      </c>
      <c r="AV218" s="11" t="s">
        <v>82</v>
      </c>
      <c r="AW218" s="11" t="s">
        <v>32</v>
      </c>
      <c r="AX218" s="11" t="s">
        <v>75</v>
      </c>
      <c r="AY218" s="163" t="s">
        <v>166</v>
      </c>
    </row>
    <row r="219" spans="2:65" s="11" customFormat="1" ht="16.5" customHeight="1">
      <c r="B219" s="157"/>
      <c r="C219" s="158"/>
      <c r="D219" s="158"/>
      <c r="E219" s="159" t="s">
        <v>5</v>
      </c>
      <c r="F219" s="229" t="s">
        <v>277</v>
      </c>
      <c r="G219" s="230"/>
      <c r="H219" s="230"/>
      <c r="I219" s="230"/>
      <c r="J219" s="158"/>
      <c r="K219" s="159" t="s">
        <v>5</v>
      </c>
      <c r="L219" s="158"/>
      <c r="M219" s="158"/>
      <c r="N219" s="158"/>
      <c r="O219" s="158"/>
      <c r="P219" s="158"/>
      <c r="Q219" s="158"/>
      <c r="R219" s="160"/>
      <c r="T219" s="161"/>
      <c r="U219" s="158"/>
      <c r="V219" s="158"/>
      <c r="W219" s="158"/>
      <c r="X219" s="158"/>
      <c r="Y219" s="158"/>
      <c r="Z219" s="158"/>
      <c r="AA219" s="162"/>
      <c r="AT219" s="163" t="s">
        <v>173</v>
      </c>
      <c r="AU219" s="163" t="s">
        <v>86</v>
      </c>
      <c r="AV219" s="11" t="s">
        <v>82</v>
      </c>
      <c r="AW219" s="11" t="s">
        <v>32</v>
      </c>
      <c r="AX219" s="11" t="s">
        <v>75</v>
      </c>
      <c r="AY219" s="163" t="s">
        <v>166</v>
      </c>
    </row>
    <row r="220" spans="2:65" s="10" customFormat="1" ht="16.5" customHeight="1">
      <c r="B220" s="149"/>
      <c r="C220" s="150"/>
      <c r="D220" s="150"/>
      <c r="E220" s="151" t="s">
        <v>5</v>
      </c>
      <c r="F220" s="262" t="s">
        <v>1045</v>
      </c>
      <c r="G220" s="263"/>
      <c r="H220" s="263"/>
      <c r="I220" s="263"/>
      <c r="J220" s="150"/>
      <c r="K220" s="152">
        <v>52.5</v>
      </c>
      <c r="L220" s="150"/>
      <c r="M220" s="150"/>
      <c r="N220" s="150"/>
      <c r="O220" s="150"/>
      <c r="P220" s="150"/>
      <c r="Q220" s="150"/>
      <c r="R220" s="153"/>
      <c r="T220" s="154"/>
      <c r="U220" s="150"/>
      <c r="V220" s="150"/>
      <c r="W220" s="150"/>
      <c r="X220" s="150"/>
      <c r="Y220" s="150"/>
      <c r="Z220" s="150"/>
      <c r="AA220" s="155"/>
      <c r="AT220" s="156" t="s">
        <v>173</v>
      </c>
      <c r="AU220" s="156" t="s">
        <v>86</v>
      </c>
      <c r="AV220" s="10" t="s">
        <v>86</v>
      </c>
      <c r="AW220" s="10" t="s">
        <v>32</v>
      </c>
      <c r="AX220" s="10" t="s">
        <v>82</v>
      </c>
      <c r="AY220" s="156" t="s">
        <v>166</v>
      </c>
    </row>
    <row r="221" spans="2:65" s="1" customFormat="1" ht="25.5" customHeight="1">
      <c r="B221" s="139"/>
      <c r="C221" s="140" t="s">
        <v>349</v>
      </c>
      <c r="D221" s="140" t="s">
        <v>167</v>
      </c>
      <c r="E221" s="141" t="s">
        <v>350</v>
      </c>
      <c r="F221" s="231" t="s">
        <v>351</v>
      </c>
      <c r="G221" s="231"/>
      <c r="H221" s="231"/>
      <c r="I221" s="231"/>
      <c r="J221" s="142" t="s">
        <v>322</v>
      </c>
      <c r="K221" s="143">
        <v>52.5</v>
      </c>
      <c r="L221" s="232">
        <v>0</v>
      </c>
      <c r="M221" s="232"/>
      <c r="N221" s="232">
        <f>ROUND(L221*K221,2)</f>
        <v>0</v>
      </c>
      <c r="O221" s="232"/>
      <c r="P221" s="232"/>
      <c r="Q221" s="232"/>
      <c r="R221" s="144"/>
      <c r="T221" s="145" t="s">
        <v>5</v>
      </c>
      <c r="U221" s="43" t="s">
        <v>40</v>
      </c>
      <c r="V221" s="146">
        <v>0.1</v>
      </c>
      <c r="W221" s="146">
        <f>V221*K221</f>
        <v>5.25</v>
      </c>
      <c r="X221" s="146">
        <v>0</v>
      </c>
      <c r="Y221" s="146">
        <f>X221*K221</f>
        <v>0</v>
      </c>
      <c r="Z221" s="146">
        <v>0</v>
      </c>
      <c r="AA221" s="147">
        <f>Z221*K221</f>
        <v>0</v>
      </c>
      <c r="AR221" s="21" t="s">
        <v>92</v>
      </c>
      <c r="AT221" s="21" t="s">
        <v>167</v>
      </c>
      <c r="AU221" s="21" t="s">
        <v>86</v>
      </c>
      <c r="AY221" s="21" t="s">
        <v>166</v>
      </c>
      <c r="BE221" s="148">
        <f>IF(U221="základní",N221,0)</f>
        <v>0</v>
      </c>
      <c r="BF221" s="148">
        <f>IF(U221="snížená",N221,0)</f>
        <v>0</v>
      </c>
      <c r="BG221" s="148">
        <f>IF(U221="zákl. přenesená",N221,0)</f>
        <v>0</v>
      </c>
      <c r="BH221" s="148">
        <f>IF(U221="sníž. přenesená",N221,0)</f>
        <v>0</v>
      </c>
      <c r="BI221" s="148">
        <f>IF(U221="nulová",N221,0)</f>
        <v>0</v>
      </c>
      <c r="BJ221" s="21" t="s">
        <v>82</v>
      </c>
      <c r="BK221" s="148">
        <f>ROUND(L221*K221,2)</f>
        <v>0</v>
      </c>
      <c r="BL221" s="21" t="s">
        <v>92</v>
      </c>
      <c r="BM221" s="21" t="s">
        <v>352</v>
      </c>
    </row>
    <row r="222" spans="2:65" s="1" customFormat="1" ht="25.5" customHeight="1">
      <c r="B222" s="139"/>
      <c r="C222" s="140" t="s">
        <v>353</v>
      </c>
      <c r="D222" s="140" t="s">
        <v>167</v>
      </c>
      <c r="E222" s="141" t="s">
        <v>354</v>
      </c>
      <c r="F222" s="231" t="s">
        <v>355</v>
      </c>
      <c r="G222" s="231"/>
      <c r="H222" s="231"/>
      <c r="I222" s="231"/>
      <c r="J222" s="142" t="s">
        <v>270</v>
      </c>
      <c r="K222" s="143">
        <v>105</v>
      </c>
      <c r="L222" s="232">
        <v>0</v>
      </c>
      <c r="M222" s="232"/>
      <c r="N222" s="232">
        <f>ROUND(L222*K222,2)</f>
        <v>0</v>
      </c>
      <c r="O222" s="232"/>
      <c r="P222" s="232"/>
      <c r="Q222" s="232"/>
      <c r="R222" s="144"/>
      <c r="T222" s="145" t="s">
        <v>5</v>
      </c>
      <c r="U222" s="43" t="s">
        <v>40</v>
      </c>
      <c r="V222" s="146">
        <v>0.23599999999999999</v>
      </c>
      <c r="W222" s="146">
        <f>V222*K222</f>
        <v>24.779999999999998</v>
      </c>
      <c r="X222" s="146">
        <v>8.4000000000000003E-4</v>
      </c>
      <c r="Y222" s="146">
        <f>X222*K222</f>
        <v>8.8200000000000001E-2</v>
      </c>
      <c r="Z222" s="146">
        <v>0</v>
      </c>
      <c r="AA222" s="147">
        <f>Z222*K222</f>
        <v>0</v>
      </c>
      <c r="AR222" s="21" t="s">
        <v>92</v>
      </c>
      <c r="AT222" s="21" t="s">
        <v>167</v>
      </c>
      <c r="AU222" s="21" t="s">
        <v>86</v>
      </c>
      <c r="AY222" s="21" t="s">
        <v>166</v>
      </c>
      <c r="BE222" s="148">
        <f>IF(U222="základní",N222,0)</f>
        <v>0</v>
      </c>
      <c r="BF222" s="148">
        <f>IF(U222="snížená",N222,0)</f>
        <v>0</v>
      </c>
      <c r="BG222" s="148">
        <f>IF(U222="zákl. přenesená",N222,0)</f>
        <v>0</v>
      </c>
      <c r="BH222" s="148">
        <f>IF(U222="sníž. přenesená",N222,0)</f>
        <v>0</v>
      </c>
      <c r="BI222" s="148">
        <f>IF(U222="nulová",N222,0)</f>
        <v>0</v>
      </c>
      <c r="BJ222" s="21" t="s">
        <v>82</v>
      </c>
      <c r="BK222" s="148">
        <f>ROUND(L222*K222,2)</f>
        <v>0</v>
      </c>
      <c r="BL222" s="21" t="s">
        <v>92</v>
      </c>
      <c r="BM222" s="21" t="s">
        <v>356</v>
      </c>
    </row>
    <row r="223" spans="2:65" s="11" customFormat="1" ht="16.5" customHeight="1">
      <c r="B223" s="157"/>
      <c r="C223" s="158"/>
      <c r="D223" s="158"/>
      <c r="E223" s="159" t="s">
        <v>5</v>
      </c>
      <c r="F223" s="264" t="s">
        <v>275</v>
      </c>
      <c r="G223" s="265"/>
      <c r="H223" s="265"/>
      <c r="I223" s="265"/>
      <c r="J223" s="158"/>
      <c r="K223" s="159" t="s">
        <v>5</v>
      </c>
      <c r="L223" s="158"/>
      <c r="M223" s="158"/>
      <c r="N223" s="158"/>
      <c r="O223" s="158"/>
      <c r="P223" s="158"/>
      <c r="Q223" s="158"/>
      <c r="R223" s="160"/>
      <c r="T223" s="161"/>
      <c r="U223" s="158"/>
      <c r="V223" s="158"/>
      <c r="W223" s="158"/>
      <c r="X223" s="158"/>
      <c r="Y223" s="158"/>
      <c r="Z223" s="158"/>
      <c r="AA223" s="162"/>
      <c r="AT223" s="163" t="s">
        <v>173</v>
      </c>
      <c r="AU223" s="163" t="s">
        <v>86</v>
      </c>
      <c r="AV223" s="11" t="s">
        <v>82</v>
      </c>
      <c r="AW223" s="11" t="s">
        <v>32</v>
      </c>
      <c r="AX223" s="11" t="s">
        <v>75</v>
      </c>
      <c r="AY223" s="163" t="s">
        <v>166</v>
      </c>
    </row>
    <row r="224" spans="2:65" s="11" customFormat="1" ht="16.5" customHeight="1">
      <c r="B224" s="157"/>
      <c r="C224" s="158"/>
      <c r="D224" s="158"/>
      <c r="E224" s="159" t="s">
        <v>5</v>
      </c>
      <c r="F224" s="229" t="s">
        <v>276</v>
      </c>
      <c r="G224" s="230"/>
      <c r="H224" s="230"/>
      <c r="I224" s="230"/>
      <c r="J224" s="158"/>
      <c r="K224" s="159" t="s">
        <v>5</v>
      </c>
      <c r="L224" s="158"/>
      <c r="M224" s="158"/>
      <c r="N224" s="158"/>
      <c r="O224" s="158"/>
      <c r="P224" s="158"/>
      <c r="Q224" s="158"/>
      <c r="R224" s="160"/>
      <c r="T224" s="161"/>
      <c r="U224" s="158"/>
      <c r="V224" s="158"/>
      <c r="W224" s="158"/>
      <c r="X224" s="158"/>
      <c r="Y224" s="158"/>
      <c r="Z224" s="158"/>
      <c r="AA224" s="162"/>
      <c r="AT224" s="163" t="s">
        <v>173</v>
      </c>
      <c r="AU224" s="163" t="s">
        <v>86</v>
      </c>
      <c r="AV224" s="11" t="s">
        <v>82</v>
      </c>
      <c r="AW224" s="11" t="s">
        <v>32</v>
      </c>
      <c r="AX224" s="11" t="s">
        <v>75</v>
      </c>
      <c r="AY224" s="163" t="s">
        <v>166</v>
      </c>
    </row>
    <row r="225" spans="2:65" s="11" customFormat="1" ht="16.5" customHeight="1">
      <c r="B225" s="157"/>
      <c r="C225" s="158"/>
      <c r="D225" s="158"/>
      <c r="E225" s="159" t="s">
        <v>5</v>
      </c>
      <c r="F225" s="229" t="s">
        <v>277</v>
      </c>
      <c r="G225" s="230"/>
      <c r="H225" s="230"/>
      <c r="I225" s="230"/>
      <c r="J225" s="158"/>
      <c r="K225" s="159" t="s">
        <v>5</v>
      </c>
      <c r="L225" s="158"/>
      <c r="M225" s="158"/>
      <c r="N225" s="158"/>
      <c r="O225" s="158"/>
      <c r="P225" s="158"/>
      <c r="Q225" s="158"/>
      <c r="R225" s="160"/>
      <c r="T225" s="161"/>
      <c r="U225" s="158"/>
      <c r="V225" s="158"/>
      <c r="W225" s="158"/>
      <c r="X225" s="158"/>
      <c r="Y225" s="158"/>
      <c r="Z225" s="158"/>
      <c r="AA225" s="162"/>
      <c r="AT225" s="163" t="s">
        <v>173</v>
      </c>
      <c r="AU225" s="163" t="s">
        <v>86</v>
      </c>
      <c r="AV225" s="11" t="s">
        <v>82</v>
      </c>
      <c r="AW225" s="11" t="s">
        <v>32</v>
      </c>
      <c r="AX225" s="11" t="s">
        <v>75</v>
      </c>
      <c r="AY225" s="163" t="s">
        <v>166</v>
      </c>
    </row>
    <row r="226" spans="2:65" s="10" customFormat="1" ht="16.5" customHeight="1">
      <c r="B226" s="149"/>
      <c r="C226" s="150"/>
      <c r="D226" s="150"/>
      <c r="E226" s="151" t="s">
        <v>5</v>
      </c>
      <c r="F226" s="262" t="s">
        <v>1046</v>
      </c>
      <c r="G226" s="263"/>
      <c r="H226" s="263"/>
      <c r="I226" s="263"/>
      <c r="J226" s="150"/>
      <c r="K226" s="152">
        <v>105</v>
      </c>
      <c r="L226" s="150"/>
      <c r="M226" s="150"/>
      <c r="N226" s="150"/>
      <c r="O226" s="150"/>
      <c r="P226" s="150"/>
      <c r="Q226" s="150"/>
      <c r="R226" s="153"/>
      <c r="T226" s="154"/>
      <c r="U226" s="150"/>
      <c r="V226" s="150"/>
      <c r="W226" s="150"/>
      <c r="X226" s="150"/>
      <c r="Y226" s="150"/>
      <c r="Z226" s="150"/>
      <c r="AA226" s="155"/>
      <c r="AT226" s="156" t="s">
        <v>173</v>
      </c>
      <c r="AU226" s="156" t="s">
        <v>86</v>
      </c>
      <c r="AV226" s="10" t="s">
        <v>86</v>
      </c>
      <c r="AW226" s="10" t="s">
        <v>32</v>
      </c>
      <c r="AX226" s="10" t="s">
        <v>82</v>
      </c>
      <c r="AY226" s="156" t="s">
        <v>166</v>
      </c>
    </row>
    <row r="227" spans="2:65" s="1" customFormat="1" ht="25.5" customHeight="1">
      <c r="B227" s="139"/>
      <c r="C227" s="140" t="s">
        <v>358</v>
      </c>
      <c r="D227" s="140" t="s">
        <v>167</v>
      </c>
      <c r="E227" s="141" t="s">
        <v>359</v>
      </c>
      <c r="F227" s="231" t="s">
        <v>360</v>
      </c>
      <c r="G227" s="231"/>
      <c r="H227" s="231"/>
      <c r="I227" s="231"/>
      <c r="J227" s="142" t="s">
        <v>270</v>
      </c>
      <c r="K227" s="143">
        <v>105</v>
      </c>
      <c r="L227" s="232">
        <v>0</v>
      </c>
      <c r="M227" s="232"/>
      <c r="N227" s="232">
        <f>ROUND(L227*K227,2)</f>
        <v>0</v>
      </c>
      <c r="O227" s="232"/>
      <c r="P227" s="232"/>
      <c r="Q227" s="232"/>
      <c r="R227" s="144"/>
      <c r="T227" s="145" t="s">
        <v>5</v>
      </c>
      <c r="U227" s="43" t="s">
        <v>40</v>
      </c>
      <c r="V227" s="146">
        <v>7.0000000000000007E-2</v>
      </c>
      <c r="W227" s="146">
        <f>V227*K227</f>
        <v>7.3500000000000005</v>
      </c>
      <c r="X227" s="146">
        <v>0</v>
      </c>
      <c r="Y227" s="146">
        <f>X227*K227</f>
        <v>0</v>
      </c>
      <c r="Z227" s="146">
        <v>0</v>
      </c>
      <c r="AA227" s="147">
        <f>Z227*K227</f>
        <v>0</v>
      </c>
      <c r="AR227" s="21" t="s">
        <v>92</v>
      </c>
      <c r="AT227" s="21" t="s">
        <v>167</v>
      </c>
      <c r="AU227" s="21" t="s">
        <v>86</v>
      </c>
      <c r="AY227" s="21" t="s">
        <v>166</v>
      </c>
      <c r="BE227" s="148">
        <f>IF(U227="základní",N227,0)</f>
        <v>0</v>
      </c>
      <c r="BF227" s="148">
        <f>IF(U227="snížená",N227,0)</f>
        <v>0</v>
      </c>
      <c r="BG227" s="148">
        <f>IF(U227="zákl. přenesená",N227,0)</f>
        <v>0</v>
      </c>
      <c r="BH227" s="148">
        <f>IF(U227="sníž. přenesená",N227,0)</f>
        <v>0</v>
      </c>
      <c r="BI227" s="148">
        <f>IF(U227="nulová",N227,0)</f>
        <v>0</v>
      </c>
      <c r="BJ227" s="21" t="s">
        <v>82</v>
      </c>
      <c r="BK227" s="148">
        <f>ROUND(L227*K227,2)</f>
        <v>0</v>
      </c>
      <c r="BL227" s="21" t="s">
        <v>92</v>
      </c>
      <c r="BM227" s="21" t="s">
        <v>361</v>
      </c>
    </row>
    <row r="228" spans="2:65" s="1" customFormat="1" ht="25.5" customHeight="1">
      <c r="B228" s="139"/>
      <c r="C228" s="140" t="s">
        <v>10</v>
      </c>
      <c r="D228" s="140" t="s">
        <v>167</v>
      </c>
      <c r="E228" s="141" t="s">
        <v>362</v>
      </c>
      <c r="F228" s="231" t="s">
        <v>363</v>
      </c>
      <c r="G228" s="231"/>
      <c r="H228" s="231"/>
      <c r="I228" s="231"/>
      <c r="J228" s="142" t="s">
        <v>322</v>
      </c>
      <c r="K228" s="143">
        <v>343.62799999999999</v>
      </c>
      <c r="L228" s="232">
        <v>0</v>
      </c>
      <c r="M228" s="232"/>
      <c r="N228" s="232">
        <f>ROUND(L228*K228,2)</f>
        <v>0</v>
      </c>
      <c r="O228" s="232"/>
      <c r="P228" s="232"/>
      <c r="Q228" s="232"/>
      <c r="R228" s="144"/>
      <c r="T228" s="145" t="s">
        <v>5</v>
      </c>
      <c r="U228" s="43" t="s">
        <v>40</v>
      </c>
      <c r="V228" s="146">
        <v>8.3000000000000004E-2</v>
      </c>
      <c r="W228" s="146">
        <f>V228*K228</f>
        <v>28.521124</v>
      </c>
      <c r="X228" s="146">
        <v>0</v>
      </c>
      <c r="Y228" s="146">
        <f>X228*K228</f>
        <v>0</v>
      </c>
      <c r="Z228" s="146">
        <v>0</v>
      </c>
      <c r="AA228" s="147">
        <f>Z228*K228</f>
        <v>0</v>
      </c>
      <c r="AR228" s="21" t="s">
        <v>92</v>
      </c>
      <c r="AT228" s="21" t="s">
        <v>167</v>
      </c>
      <c r="AU228" s="21" t="s">
        <v>86</v>
      </c>
      <c r="AY228" s="21" t="s">
        <v>166</v>
      </c>
      <c r="BE228" s="148">
        <f>IF(U228="základní",N228,0)</f>
        <v>0</v>
      </c>
      <c r="BF228" s="148">
        <f>IF(U228="snížená",N228,0)</f>
        <v>0</v>
      </c>
      <c r="BG228" s="148">
        <f>IF(U228="zákl. přenesená",N228,0)</f>
        <v>0</v>
      </c>
      <c r="BH228" s="148">
        <f>IF(U228="sníž. přenesená",N228,0)</f>
        <v>0</v>
      </c>
      <c r="BI228" s="148">
        <f>IF(U228="nulová",N228,0)</f>
        <v>0</v>
      </c>
      <c r="BJ228" s="21" t="s">
        <v>82</v>
      </c>
      <c r="BK228" s="148">
        <f>ROUND(L228*K228,2)</f>
        <v>0</v>
      </c>
      <c r="BL228" s="21" t="s">
        <v>92</v>
      </c>
      <c r="BM228" s="21" t="s">
        <v>364</v>
      </c>
    </row>
    <row r="229" spans="2:65" s="10" customFormat="1" ht="16.5" customHeight="1">
      <c r="B229" s="149"/>
      <c r="C229" s="150"/>
      <c r="D229" s="150"/>
      <c r="E229" s="151" t="s">
        <v>5</v>
      </c>
      <c r="F229" s="240" t="s">
        <v>1341</v>
      </c>
      <c r="G229" s="241"/>
      <c r="H229" s="241"/>
      <c r="I229" s="241"/>
      <c r="J229" s="150"/>
      <c r="K229" s="152">
        <v>440.108</v>
      </c>
      <c r="L229" s="150"/>
      <c r="M229" s="150"/>
      <c r="N229" s="150"/>
      <c r="O229" s="150"/>
      <c r="P229" s="150"/>
      <c r="Q229" s="150"/>
      <c r="R229" s="153"/>
      <c r="T229" s="154"/>
      <c r="U229" s="150"/>
      <c r="V229" s="150"/>
      <c r="W229" s="150"/>
      <c r="X229" s="150"/>
      <c r="Y229" s="150"/>
      <c r="Z229" s="150"/>
      <c r="AA229" s="155"/>
      <c r="AT229" s="156" t="s">
        <v>173</v>
      </c>
      <c r="AU229" s="156" t="s">
        <v>86</v>
      </c>
      <c r="AV229" s="10" t="s">
        <v>86</v>
      </c>
      <c r="AW229" s="10" t="s">
        <v>32</v>
      </c>
      <c r="AX229" s="10" t="s">
        <v>75</v>
      </c>
      <c r="AY229" s="156" t="s">
        <v>166</v>
      </c>
    </row>
    <row r="230" spans="2:65" s="10" customFormat="1" ht="16.5" customHeight="1">
      <c r="B230" s="149"/>
      <c r="C230" s="150"/>
      <c r="D230" s="150"/>
      <c r="E230" s="151" t="s">
        <v>5</v>
      </c>
      <c r="F230" s="262" t="s">
        <v>1342</v>
      </c>
      <c r="G230" s="263"/>
      <c r="H230" s="263"/>
      <c r="I230" s="263"/>
      <c r="J230" s="150"/>
      <c r="K230" s="152">
        <v>-96.48</v>
      </c>
      <c r="L230" s="150"/>
      <c r="M230" s="150"/>
      <c r="N230" s="150"/>
      <c r="O230" s="150"/>
      <c r="P230" s="150"/>
      <c r="Q230" s="150"/>
      <c r="R230" s="153"/>
      <c r="T230" s="154"/>
      <c r="U230" s="150"/>
      <c r="V230" s="150"/>
      <c r="W230" s="150"/>
      <c r="X230" s="150"/>
      <c r="Y230" s="150"/>
      <c r="Z230" s="150"/>
      <c r="AA230" s="155"/>
      <c r="AT230" s="156" t="s">
        <v>173</v>
      </c>
      <c r="AU230" s="156" t="s">
        <v>86</v>
      </c>
      <c r="AV230" s="10" t="s">
        <v>86</v>
      </c>
      <c r="AW230" s="10" t="s">
        <v>32</v>
      </c>
      <c r="AX230" s="10" t="s">
        <v>75</v>
      </c>
      <c r="AY230" s="156" t="s">
        <v>166</v>
      </c>
    </row>
    <row r="231" spans="2:65" s="12" customFormat="1" ht="16.5" customHeight="1">
      <c r="B231" s="168"/>
      <c r="C231" s="169"/>
      <c r="D231" s="169"/>
      <c r="E231" s="170" t="s">
        <v>5</v>
      </c>
      <c r="F231" s="268" t="s">
        <v>294</v>
      </c>
      <c r="G231" s="269"/>
      <c r="H231" s="269"/>
      <c r="I231" s="269"/>
      <c r="J231" s="169"/>
      <c r="K231" s="171">
        <v>343.62799999999999</v>
      </c>
      <c r="L231" s="169"/>
      <c r="M231" s="169"/>
      <c r="N231" s="169"/>
      <c r="O231" s="169"/>
      <c r="P231" s="169"/>
      <c r="Q231" s="169"/>
      <c r="R231" s="172"/>
      <c r="T231" s="173"/>
      <c r="U231" s="169"/>
      <c r="V231" s="169"/>
      <c r="W231" s="169"/>
      <c r="X231" s="169"/>
      <c r="Y231" s="169"/>
      <c r="Z231" s="169"/>
      <c r="AA231" s="174"/>
      <c r="AT231" s="175" t="s">
        <v>173</v>
      </c>
      <c r="AU231" s="175" t="s">
        <v>86</v>
      </c>
      <c r="AV231" s="12" t="s">
        <v>92</v>
      </c>
      <c r="AW231" s="12" t="s">
        <v>32</v>
      </c>
      <c r="AX231" s="12" t="s">
        <v>82</v>
      </c>
      <c r="AY231" s="175" t="s">
        <v>166</v>
      </c>
    </row>
    <row r="232" spans="2:65" s="1" customFormat="1" ht="38.25" customHeight="1">
      <c r="B232" s="139"/>
      <c r="C232" s="140" t="s">
        <v>367</v>
      </c>
      <c r="D232" s="140" t="s">
        <v>167</v>
      </c>
      <c r="E232" s="141" t="s">
        <v>368</v>
      </c>
      <c r="F232" s="231" t="s">
        <v>369</v>
      </c>
      <c r="G232" s="231"/>
      <c r="H232" s="231"/>
      <c r="I232" s="231"/>
      <c r="J232" s="142" t="s">
        <v>322</v>
      </c>
      <c r="K232" s="143">
        <v>819.18</v>
      </c>
      <c r="L232" s="232">
        <v>0</v>
      </c>
      <c r="M232" s="232"/>
      <c r="N232" s="232">
        <f>ROUND(L232*K232,2)</f>
        <v>0</v>
      </c>
      <c r="O232" s="232"/>
      <c r="P232" s="232"/>
      <c r="Q232" s="232"/>
      <c r="R232" s="144"/>
      <c r="T232" s="145" t="s">
        <v>5</v>
      </c>
      <c r="U232" s="43" t="s">
        <v>40</v>
      </c>
      <c r="V232" s="146">
        <v>8.3000000000000004E-2</v>
      </c>
      <c r="W232" s="146">
        <f>V232*K232</f>
        <v>67.99194</v>
      </c>
      <c r="X232" s="146">
        <v>0</v>
      </c>
      <c r="Y232" s="146">
        <f>X232*K232</f>
        <v>0</v>
      </c>
      <c r="Z232" s="146">
        <v>0</v>
      </c>
      <c r="AA232" s="147">
        <f>Z232*K232</f>
        <v>0</v>
      </c>
      <c r="AR232" s="21" t="s">
        <v>92</v>
      </c>
      <c r="AT232" s="21" t="s">
        <v>167</v>
      </c>
      <c r="AU232" s="21" t="s">
        <v>86</v>
      </c>
      <c r="AY232" s="21" t="s">
        <v>166</v>
      </c>
      <c r="BE232" s="148">
        <f>IF(U232="základní",N232,0)</f>
        <v>0</v>
      </c>
      <c r="BF232" s="148">
        <f>IF(U232="snížená",N232,0)</f>
        <v>0</v>
      </c>
      <c r="BG232" s="148">
        <f>IF(U232="zákl. přenesená",N232,0)</f>
        <v>0</v>
      </c>
      <c r="BH232" s="148">
        <f>IF(U232="sníž. přenesená",N232,0)</f>
        <v>0</v>
      </c>
      <c r="BI232" s="148">
        <f>IF(U232="nulová",N232,0)</f>
        <v>0</v>
      </c>
      <c r="BJ232" s="21" t="s">
        <v>82</v>
      </c>
      <c r="BK232" s="148">
        <f>ROUND(L232*K232,2)</f>
        <v>0</v>
      </c>
      <c r="BL232" s="21" t="s">
        <v>92</v>
      </c>
      <c r="BM232" s="21" t="s">
        <v>370</v>
      </c>
    </row>
    <row r="233" spans="2:65" s="1" customFormat="1" ht="25.5" customHeight="1">
      <c r="B233" s="139"/>
      <c r="C233" s="140" t="s">
        <v>371</v>
      </c>
      <c r="D233" s="140" t="s">
        <v>167</v>
      </c>
      <c r="E233" s="141" t="s">
        <v>372</v>
      </c>
      <c r="F233" s="231" t="s">
        <v>373</v>
      </c>
      <c r="G233" s="231"/>
      <c r="H233" s="231"/>
      <c r="I233" s="231"/>
      <c r="J233" s="142" t="s">
        <v>374</v>
      </c>
      <c r="K233" s="143">
        <v>618.53</v>
      </c>
      <c r="L233" s="232">
        <v>0</v>
      </c>
      <c r="M233" s="232"/>
      <c r="N233" s="232">
        <f>ROUND(L233*K233,2)</f>
        <v>0</v>
      </c>
      <c r="O233" s="232"/>
      <c r="P233" s="232"/>
      <c r="Q233" s="232"/>
      <c r="R233" s="144"/>
      <c r="T233" s="145" t="s">
        <v>5</v>
      </c>
      <c r="U233" s="43" t="s">
        <v>40</v>
      </c>
      <c r="V233" s="146">
        <v>0</v>
      </c>
      <c r="W233" s="146">
        <f>V233*K233</f>
        <v>0</v>
      </c>
      <c r="X233" s="146">
        <v>0</v>
      </c>
      <c r="Y233" s="146">
        <f>X233*K233</f>
        <v>0</v>
      </c>
      <c r="Z233" s="146">
        <v>0</v>
      </c>
      <c r="AA233" s="147">
        <f>Z233*K233</f>
        <v>0</v>
      </c>
      <c r="AR233" s="21" t="s">
        <v>92</v>
      </c>
      <c r="AT233" s="21" t="s">
        <v>167</v>
      </c>
      <c r="AU233" s="21" t="s">
        <v>86</v>
      </c>
      <c r="AY233" s="21" t="s">
        <v>166</v>
      </c>
      <c r="BE233" s="148">
        <f>IF(U233="základní",N233,0)</f>
        <v>0</v>
      </c>
      <c r="BF233" s="148">
        <f>IF(U233="snížená",N233,0)</f>
        <v>0</v>
      </c>
      <c r="BG233" s="148">
        <f>IF(U233="zákl. přenesená",N233,0)</f>
        <v>0</v>
      </c>
      <c r="BH233" s="148">
        <f>IF(U233="sníž. přenesená",N233,0)</f>
        <v>0</v>
      </c>
      <c r="BI233" s="148">
        <f>IF(U233="nulová",N233,0)</f>
        <v>0</v>
      </c>
      <c r="BJ233" s="21" t="s">
        <v>82</v>
      </c>
      <c r="BK233" s="148">
        <f>ROUND(L233*K233,2)</f>
        <v>0</v>
      </c>
      <c r="BL233" s="21" t="s">
        <v>92</v>
      </c>
      <c r="BM233" s="21" t="s">
        <v>375</v>
      </c>
    </row>
    <row r="234" spans="2:65" s="10" customFormat="1" ht="16.5" customHeight="1">
      <c r="B234" s="149"/>
      <c r="C234" s="150"/>
      <c r="D234" s="150"/>
      <c r="E234" s="151" t="s">
        <v>5</v>
      </c>
      <c r="F234" s="240" t="s">
        <v>1343</v>
      </c>
      <c r="G234" s="241"/>
      <c r="H234" s="241"/>
      <c r="I234" s="241"/>
      <c r="J234" s="150"/>
      <c r="K234" s="152">
        <v>618.53</v>
      </c>
      <c r="L234" s="150"/>
      <c r="M234" s="150"/>
      <c r="N234" s="150"/>
      <c r="O234" s="150"/>
      <c r="P234" s="150"/>
      <c r="Q234" s="150"/>
      <c r="R234" s="153"/>
      <c r="T234" s="154"/>
      <c r="U234" s="150"/>
      <c r="V234" s="150"/>
      <c r="W234" s="150"/>
      <c r="X234" s="150"/>
      <c r="Y234" s="150"/>
      <c r="Z234" s="150"/>
      <c r="AA234" s="155"/>
      <c r="AT234" s="156" t="s">
        <v>173</v>
      </c>
      <c r="AU234" s="156" t="s">
        <v>86</v>
      </c>
      <c r="AV234" s="10" t="s">
        <v>86</v>
      </c>
      <c r="AW234" s="10" t="s">
        <v>32</v>
      </c>
      <c r="AX234" s="10" t="s">
        <v>82</v>
      </c>
      <c r="AY234" s="156" t="s">
        <v>166</v>
      </c>
    </row>
    <row r="235" spans="2:65" s="1" customFormat="1" ht="25.5" customHeight="1">
      <c r="B235" s="139"/>
      <c r="C235" s="140" t="s">
        <v>377</v>
      </c>
      <c r="D235" s="140" t="s">
        <v>167</v>
      </c>
      <c r="E235" s="141" t="s">
        <v>378</v>
      </c>
      <c r="F235" s="231" t="s">
        <v>379</v>
      </c>
      <c r="G235" s="231"/>
      <c r="H235" s="231"/>
      <c r="I235" s="231"/>
      <c r="J235" s="142" t="s">
        <v>374</v>
      </c>
      <c r="K235" s="143">
        <v>1475.64</v>
      </c>
      <c r="L235" s="232">
        <v>0</v>
      </c>
      <c r="M235" s="232"/>
      <c r="N235" s="232">
        <f>ROUND(L235*K235,2)</f>
        <v>0</v>
      </c>
      <c r="O235" s="232"/>
      <c r="P235" s="232"/>
      <c r="Q235" s="232"/>
      <c r="R235" s="144"/>
      <c r="T235" s="145" t="s">
        <v>5</v>
      </c>
      <c r="U235" s="43" t="s">
        <v>40</v>
      </c>
      <c r="V235" s="146">
        <v>0</v>
      </c>
      <c r="W235" s="146">
        <f>V235*K235</f>
        <v>0</v>
      </c>
      <c r="X235" s="146">
        <v>0</v>
      </c>
      <c r="Y235" s="146">
        <f>X235*K235</f>
        <v>0</v>
      </c>
      <c r="Z235" s="146">
        <v>0</v>
      </c>
      <c r="AA235" s="147">
        <f>Z235*K235</f>
        <v>0</v>
      </c>
      <c r="AR235" s="21" t="s">
        <v>92</v>
      </c>
      <c r="AT235" s="21" t="s">
        <v>167</v>
      </c>
      <c r="AU235" s="21" t="s">
        <v>86</v>
      </c>
      <c r="AY235" s="21" t="s">
        <v>166</v>
      </c>
      <c r="BE235" s="148">
        <f>IF(U235="základní",N235,0)</f>
        <v>0</v>
      </c>
      <c r="BF235" s="148">
        <f>IF(U235="snížená",N235,0)</f>
        <v>0</v>
      </c>
      <c r="BG235" s="148">
        <f>IF(U235="zákl. přenesená",N235,0)</f>
        <v>0</v>
      </c>
      <c r="BH235" s="148">
        <f>IF(U235="sníž. přenesená",N235,0)</f>
        <v>0</v>
      </c>
      <c r="BI235" s="148">
        <f>IF(U235="nulová",N235,0)</f>
        <v>0</v>
      </c>
      <c r="BJ235" s="21" t="s">
        <v>82</v>
      </c>
      <c r="BK235" s="148">
        <f>ROUND(L235*K235,2)</f>
        <v>0</v>
      </c>
      <c r="BL235" s="21" t="s">
        <v>92</v>
      </c>
      <c r="BM235" s="21" t="s">
        <v>380</v>
      </c>
    </row>
    <row r="236" spans="2:65" s="10" customFormat="1" ht="16.5" customHeight="1">
      <c r="B236" s="149"/>
      <c r="C236" s="150"/>
      <c r="D236" s="150"/>
      <c r="E236" s="151" t="s">
        <v>5</v>
      </c>
      <c r="F236" s="240" t="s">
        <v>1344</v>
      </c>
      <c r="G236" s="241"/>
      <c r="H236" s="241"/>
      <c r="I236" s="241"/>
      <c r="J236" s="150"/>
      <c r="K236" s="152">
        <v>1475.64</v>
      </c>
      <c r="L236" s="150"/>
      <c r="M236" s="150"/>
      <c r="N236" s="150"/>
      <c r="O236" s="150"/>
      <c r="P236" s="150"/>
      <c r="Q236" s="150"/>
      <c r="R236" s="153"/>
      <c r="T236" s="154"/>
      <c r="U236" s="150"/>
      <c r="V236" s="150"/>
      <c r="W236" s="150"/>
      <c r="X236" s="150"/>
      <c r="Y236" s="150"/>
      <c r="Z236" s="150"/>
      <c r="AA236" s="155"/>
      <c r="AT236" s="156" t="s">
        <v>173</v>
      </c>
      <c r="AU236" s="156" t="s">
        <v>86</v>
      </c>
      <c r="AV236" s="10" t="s">
        <v>86</v>
      </c>
      <c r="AW236" s="10" t="s">
        <v>32</v>
      </c>
      <c r="AX236" s="10" t="s">
        <v>82</v>
      </c>
      <c r="AY236" s="156" t="s">
        <v>166</v>
      </c>
    </row>
    <row r="237" spans="2:65" s="1" customFormat="1" ht="25.5" customHeight="1">
      <c r="B237" s="139"/>
      <c r="C237" s="140" t="s">
        <v>382</v>
      </c>
      <c r="D237" s="140" t="s">
        <v>167</v>
      </c>
      <c r="E237" s="141" t="s">
        <v>383</v>
      </c>
      <c r="F237" s="231" t="s">
        <v>384</v>
      </c>
      <c r="G237" s="231"/>
      <c r="H237" s="231"/>
      <c r="I237" s="231"/>
      <c r="J237" s="142" t="s">
        <v>322</v>
      </c>
      <c r="K237" s="143">
        <v>31.5</v>
      </c>
      <c r="L237" s="232">
        <v>0</v>
      </c>
      <c r="M237" s="232"/>
      <c r="N237" s="232">
        <f>ROUND(L237*K237,2)</f>
        <v>0</v>
      </c>
      <c r="O237" s="232"/>
      <c r="P237" s="232"/>
      <c r="Q237" s="232"/>
      <c r="R237" s="144"/>
      <c r="T237" s="145" t="s">
        <v>5</v>
      </c>
      <c r="U237" s="43" t="s">
        <v>40</v>
      </c>
      <c r="V237" s="146">
        <v>0.29899999999999999</v>
      </c>
      <c r="W237" s="146">
        <f>V237*K237</f>
        <v>9.4184999999999999</v>
      </c>
      <c r="X237" s="146">
        <v>0</v>
      </c>
      <c r="Y237" s="146">
        <f>X237*K237</f>
        <v>0</v>
      </c>
      <c r="Z237" s="146">
        <v>0</v>
      </c>
      <c r="AA237" s="147">
        <f>Z237*K237</f>
        <v>0</v>
      </c>
      <c r="AR237" s="21" t="s">
        <v>92</v>
      </c>
      <c r="AT237" s="21" t="s">
        <v>167</v>
      </c>
      <c r="AU237" s="21" t="s">
        <v>86</v>
      </c>
      <c r="AY237" s="21" t="s">
        <v>166</v>
      </c>
      <c r="BE237" s="148">
        <f>IF(U237="základní",N237,0)</f>
        <v>0</v>
      </c>
      <c r="BF237" s="148">
        <f>IF(U237="snížená",N237,0)</f>
        <v>0</v>
      </c>
      <c r="BG237" s="148">
        <f>IF(U237="zákl. přenesená",N237,0)</f>
        <v>0</v>
      </c>
      <c r="BH237" s="148">
        <f>IF(U237="sníž. přenesená",N237,0)</f>
        <v>0</v>
      </c>
      <c r="BI237" s="148">
        <f>IF(U237="nulová",N237,0)</f>
        <v>0</v>
      </c>
      <c r="BJ237" s="21" t="s">
        <v>82</v>
      </c>
      <c r="BK237" s="148">
        <f>ROUND(L237*K237,2)</f>
        <v>0</v>
      </c>
      <c r="BL237" s="21" t="s">
        <v>92</v>
      </c>
      <c r="BM237" s="21" t="s">
        <v>385</v>
      </c>
    </row>
    <row r="238" spans="2:65" s="11" customFormat="1" ht="16.5" customHeight="1">
      <c r="B238" s="157"/>
      <c r="C238" s="158"/>
      <c r="D238" s="158"/>
      <c r="E238" s="159" t="s">
        <v>5</v>
      </c>
      <c r="F238" s="264" t="s">
        <v>275</v>
      </c>
      <c r="G238" s="265"/>
      <c r="H238" s="265"/>
      <c r="I238" s="265"/>
      <c r="J238" s="158"/>
      <c r="K238" s="159" t="s">
        <v>5</v>
      </c>
      <c r="L238" s="158"/>
      <c r="M238" s="158"/>
      <c r="N238" s="158"/>
      <c r="O238" s="158"/>
      <c r="P238" s="158"/>
      <c r="Q238" s="158"/>
      <c r="R238" s="160"/>
      <c r="T238" s="161"/>
      <c r="U238" s="158"/>
      <c r="V238" s="158"/>
      <c r="W238" s="158"/>
      <c r="X238" s="158"/>
      <c r="Y238" s="158"/>
      <c r="Z238" s="158"/>
      <c r="AA238" s="162"/>
      <c r="AT238" s="163" t="s">
        <v>173</v>
      </c>
      <c r="AU238" s="163" t="s">
        <v>86</v>
      </c>
      <c r="AV238" s="11" t="s">
        <v>82</v>
      </c>
      <c r="AW238" s="11" t="s">
        <v>32</v>
      </c>
      <c r="AX238" s="11" t="s">
        <v>75</v>
      </c>
      <c r="AY238" s="163" t="s">
        <v>166</v>
      </c>
    </row>
    <row r="239" spans="2:65" s="11" customFormat="1" ht="16.5" customHeight="1">
      <c r="B239" s="157"/>
      <c r="C239" s="158"/>
      <c r="D239" s="158"/>
      <c r="E239" s="159" t="s">
        <v>5</v>
      </c>
      <c r="F239" s="229" t="s">
        <v>276</v>
      </c>
      <c r="G239" s="230"/>
      <c r="H239" s="230"/>
      <c r="I239" s="230"/>
      <c r="J239" s="158"/>
      <c r="K239" s="159" t="s">
        <v>5</v>
      </c>
      <c r="L239" s="158"/>
      <c r="M239" s="158"/>
      <c r="N239" s="158"/>
      <c r="O239" s="158"/>
      <c r="P239" s="158"/>
      <c r="Q239" s="158"/>
      <c r="R239" s="160"/>
      <c r="T239" s="161"/>
      <c r="U239" s="158"/>
      <c r="V239" s="158"/>
      <c r="W239" s="158"/>
      <c r="X239" s="158"/>
      <c r="Y239" s="158"/>
      <c r="Z239" s="158"/>
      <c r="AA239" s="162"/>
      <c r="AT239" s="163" t="s">
        <v>173</v>
      </c>
      <c r="AU239" s="163" t="s">
        <v>86</v>
      </c>
      <c r="AV239" s="11" t="s">
        <v>82</v>
      </c>
      <c r="AW239" s="11" t="s">
        <v>32</v>
      </c>
      <c r="AX239" s="11" t="s">
        <v>75</v>
      </c>
      <c r="AY239" s="163" t="s">
        <v>166</v>
      </c>
    </row>
    <row r="240" spans="2:65" s="11" customFormat="1" ht="16.5" customHeight="1">
      <c r="B240" s="157"/>
      <c r="C240" s="158"/>
      <c r="D240" s="158"/>
      <c r="E240" s="159" t="s">
        <v>5</v>
      </c>
      <c r="F240" s="229" t="s">
        <v>277</v>
      </c>
      <c r="G240" s="230"/>
      <c r="H240" s="230"/>
      <c r="I240" s="230"/>
      <c r="J240" s="158"/>
      <c r="K240" s="159" t="s">
        <v>5</v>
      </c>
      <c r="L240" s="158"/>
      <c r="M240" s="158"/>
      <c r="N240" s="158"/>
      <c r="O240" s="158"/>
      <c r="P240" s="158"/>
      <c r="Q240" s="158"/>
      <c r="R240" s="160"/>
      <c r="T240" s="161"/>
      <c r="U240" s="158"/>
      <c r="V240" s="158"/>
      <c r="W240" s="158"/>
      <c r="X240" s="158"/>
      <c r="Y240" s="158"/>
      <c r="Z240" s="158"/>
      <c r="AA240" s="162"/>
      <c r="AT240" s="163" t="s">
        <v>173</v>
      </c>
      <c r="AU240" s="163" t="s">
        <v>86</v>
      </c>
      <c r="AV240" s="11" t="s">
        <v>82</v>
      </c>
      <c r="AW240" s="11" t="s">
        <v>32</v>
      </c>
      <c r="AX240" s="11" t="s">
        <v>75</v>
      </c>
      <c r="AY240" s="163" t="s">
        <v>166</v>
      </c>
    </row>
    <row r="241" spans="2:65" s="10" customFormat="1" ht="16.5" customHeight="1">
      <c r="B241" s="149"/>
      <c r="C241" s="150"/>
      <c r="D241" s="150"/>
      <c r="E241" s="151" t="s">
        <v>5</v>
      </c>
      <c r="F241" s="262" t="s">
        <v>1057</v>
      </c>
      <c r="G241" s="263"/>
      <c r="H241" s="263"/>
      <c r="I241" s="263"/>
      <c r="J241" s="150"/>
      <c r="K241" s="152">
        <v>31.5</v>
      </c>
      <c r="L241" s="150"/>
      <c r="M241" s="150"/>
      <c r="N241" s="150"/>
      <c r="O241" s="150"/>
      <c r="P241" s="150"/>
      <c r="Q241" s="150"/>
      <c r="R241" s="153"/>
      <c r="T241" s="154"/>
      <c r="U241" s="150"/>
      <c r="V241" s="150"/>
      <c r="W241" s="150"/>
      <c r="X241" s="150"/>
      <c r="Y241" s="150"/>
      <c r="Z241" s="150"/>
      <c r="AA241" s="155"/>
      <c r="AT241" s="156" t="s">
        <v>173</v>
      </c>
      <c r="AU241" s="156" t="s">
        <v>86</v>
      </c>
      <c r="AV241" s="10" t="s">
        <v>86</v>
      </c>
      <c r="AW241" s="10" t="s">
        <v>32</v>
      </c>
      <c r="AX241" s="10" t="s">
        <v>82</v>
      </c>
      <c r="AY241" s="156" t="s">
        <v>166</v>
      </c>
    </row>
    <row r="242" spans="2:65" s="1" customFormat="1" ht="16.5" customHeight="1">
      <c r="B242" s="139"/>
      <c r="C242" s="176" t="s">
        <v>387</v>
      </c>
      <c r="D242" s="176" t="s">
        <v>388</v>
      </c>
      <c r="E242" s="177" t="s">
        <v>389</v>
      </c>
      <c r="F242" s="266" t="s">
        <v>390</v>
      </c>
      <c r="G242" s="266"/>
      <c r="H242" s="266"/>
      <c r="I242" s="266"/>
      <c r="J242" s="178" t="s">
        <v>374</v>
      </c>
      <c r="K242" s="179">
        <v>63</v>
      </c>
      <c r="L242" s="267">
        <v>0</v>
      </c>
      <c r="M242" s="267"/>
      <c r="N242" s="267">
        <f>ROUND(L242*K242,2)</f>
        <v>0</v>
      </c>
      <c r="O242" s="232"/>
      <c r="P242" s="232"/>
      <c r="Q242" s="232"/>
      <c r="R242" s="144"/>
      <c r="T242" s="145" t="s">
        <v>5</v>
      </c>
      <c r="U242" s="43" t="s">
        <v>40</v>
      </c>
      <c r="V242" s="146">
        <v>0</v>
      </c>
      <c r="W242" s="146">
        <f>V242*K242</f>
        <v>0</v>
      </c>
      <c r="X242" s="146">
        <v>1</v>
      </c>
      <c r="Y242" s="146">
        <f>X242*K242</f>
        <v>63</v>
      </c>
      <c r="Z242" s="146">
        <v>0</v>
      </c>
      <c r="AA242" s="147">
        <f>Z242*K242</f>
        <v>0</v>
      </c>
      <c r="AR242" s="21" t="s">
        <v>104</v>
      </c>
      <c r="AT242" s="21" t="s">
        <v>388</v>
      </c>
      <c r="AU242" s="21" t="s">
        <v>86</v>
      </c>
      <c r="AY242" s="21" t="s">
        <v>166</v>
      </c>
      <c r="BE242" s="148">
        <f>IF(U242="základní",N242,0)</f>
        <v>0</v>
      </c>
      <c r="BF242" s="148">
        <f>IF(U242="snížená",N242,0)</f>
        <v>0</v>
      </c>
      <c r="BG242" s="148">
        <f>IF(U242="zákl. přenesená",N242,0)</f>
        <v>0</v>
      </c>
      <c r="BH242" s="148">
        <f>IF(U242="sníž. přenesená",N242,0)</f>
        <v>0</v>
      </c>
      <c r="BI242" s="148">
        <f>IF(U242="nulová",N242,0)</f>
        <v>0</v>
      </c>
      <c r="BJ242" s="21" t="s">
        <v>82</v>
      </c>
      <c r="BK242" s="148">
        <f>ROUND(L242*K242,2)</f>
        <v>0</v>
      </c>
      <c r="BL242" s="21" t="s">
        <v>92</v>
      </c>
      <c r="BM242" s="21" t="s">
        <v>391</v>
      </c>
    </row>
    <row r="243" spans="2:65" s="10" customFormat="1" ht="16.5" customHeight="1">
      <c r="B243" s="149"/>
      <c r="C243" s="150"/>
      <c r="D243" s="150"/>
      <c r="E243" s="151" t="s">
        <v>5</v>
      </c>
      <c r="F243" s="240" t="s">
        <v>1058</v>
      </c>
      <c r="G243" s="241"/>
      <c r="H243" s="241"/>
      <c r="I243" s="241"/>
      <c r="J243" s="150"/>
      <c r="K243" s="152">
        <v>63</v>
      </c>
      <c r="L243" s="150"/>
      <c r="M243" s="150"/>
      <c r="N243" s="150"/>
      <c r="O243" s="150"/>
      <c r="P243" s="150"/>
      <c r="Q243" s="150"/>
      <c r="R243" s="153"/>
      <c r="T243" s="154"/>
      <c r="U243" s="150"/>
      <c r="V243" s="150"/>
      <c r="W243" s="150"/>
      <c r="X243" s="150"/>
      <c r="Y243" s="150"/>
      <c r="Z243" s="150"/>
      <c r="AA243" s="155"/>
      <c r="AT243" s="156" t="s">
        <v>173</v>
      </c>
      <c r="AU243" s="156" t="s">
        <v>86</v>
      </c>
      <c r="AV243" s="10" t="s">
        <v>86</v>
      </c>
      <c r="AW243" s="10" t="s">
        <v>32</v>
      </c>
      <c r="AX243" s="10" t="s">
        <v>82</v>
      </c>
      <c r="AY243" s="156" t="s">
        <v>166</v>
      </c>
    </row>
    <row r="244" spans="2:65" s="1" customFormat="1" ht="38.25" customHeight="1">
      <c r="B244" s="139"/>
      <c r="C244" s="140" t="s">
        <v>393</v>
      </c>
      <c r="D244" s="140" t="s">
        <v>167</v>
      </c>
      <c r="E244" s="141" t="s">
        <v>394</v>
      </c>
      <c r="F244" s="231" t="s">
        <v>395</v>
      </c>
      <c r="G244" s="231"/>
      <c r="H244" s="231"/>
      <c r="I244" s="231"/>
      <c r="J244" s="142" t="s">
        <v>322</v>
      </c>
      <c r="K244" s="143">
        <v>96.48</v>
      </c>
      <c r="L244" s="232">
        <v>0</v>
      </c>
      <c r="M244" s="232"/>
      <c r="N244" s="232">
        <f>ROUND(L244*K244,2)</f>
        <v>0</v>
      </c>
      <c r="O244" s="232"/>
      <c r="P244" s="232"/>
      <c r="Q244" s="232"/>
      <c r="R244" s="144"/>
      <c r="T244" s="145" t="s">
        <v>5</v>
      </c>
      <c r="U244" s="43" t="s">
        <v>40</v>
      </c>
      <c r="V244" s="146">
        <v>2.2559999999999998</v>
      </c>
      <c r="W244" s="146">
        <f>V244*K244</f>
        <v>217.65887999999998</v>
      </c>
      <c r="X244" s="146">
        <v>0</v>
      </c>
      <c r="Y244" s="146">
        <f>X244*K244</f>
        <v>0</v>
      </c>
      <c r="Z244" s="146">
        <v>0</v>
      </c>
      <c r="AA244" s="147">
        <f>Z244*K244</f>
        <v>0</v>
      </c>
      <c r="AR244" s="21" t="s">
        <v>92</v>
      </c>
      <c r="AT244" s="21" t="s">
        <v>167</v>
      </c>
      <c r="AU244" s="21" t="s">
        <v>86</v>
      </c>
      <c r="AY244" s="21" t="s">
        <v>166</v>
      </c>
      <c r="BE244" s="148">
        <f>IF(U244="základní",N244,0)</f>
        <v>0</v>
      </c>
      <c r="BF244" s="148">
        <f>IF(U244="snížená",N244,0)</f>
        <v>0</v>
      </c>
      <c r="BG244" s="148">
        <f>IF(U244="zákl. přenesená",N244,0)</f>
        <v>0</v>
      </c>
      <c r="BH244" s="148">
        <f>IF(U244="sníž. přenesená",N244,0)</f>
        <v>0</v>
      </c>
      <c r="BI244" s="148">
        <f>IF(U244="nulová",N244,0)</f>
        <v>0</v>
      </c>
      <c r="BJ244" s="21" t="s">
        <v>82</v>
      </c>
      <c r="BK244" s="148">
        <f>ROUND(L244*K244,2)</f>
        <v>0</v>
      </c>
      <c r="BL244" s="21" t="s">
        <v>92</v>
      </c>
      <c r="BM244" s="21" t="s">
        <v>396</v>
      </c>
    </row>
    <row r="245" spans="2:65" s="11" customFormat="1" ht="16.5" customHeight="1">
      <c r="B245" s="157"/>
      <c r="C245" s="158"/>
      <c r="D245" s="158"/>
      <c r="E245" s="159" t="s">
        <v>5</v>
      </c>
      <c r="F245" s="264" t="s">
        <v>275</v>
      </c>
      <c r="G245" s="265"/>
      <c r="H245" s="265"/>
      <c r="I245" s="265"/>
      <c r="J245" s="158"/>
      <c r="K245" s="159" t="s">
        <v>5</v>
      </c>
      <c r="L245" s="158"/>
      <c r="M245" s="158"/>
      <c r="N245" s="158"/>
      <c r="O245" s="158"/>
      <c r="P245" s="158"/>
      <c r="Q245" s="158"/>
      <c r="R245" s="160"/>
      <c r="T245" s="161"/>
      <c r="U245" s="158"/>
      <c r="V245" s="158"/>
      <c r="W245" s="158"/>
      <c r="X245" s="158"/>
      <c r="Y245" s="158"/>
      <c r="Z245" s="158"/>
      <c r="AA245" s="162"/>
      <c r="AT245" s="163" t="s">
        <v>173</v>
      </c>
      <c r="AU245" s="163" t="s">
        <v>86</v>
      </c>
      <c r="AV245" s="11" t="s">
        <v>82</v>
      </c>
      <c r="AW245" s="11" t="s">
        <v>32</v>
      </c>
      <c r="AX245" s="11" t="s">
        <v>75</v>
      </c>
      <c r="AY245" s="163" t="s">
        <v>166</v>
      </c>
    </row>
    <row r="246" spans="2:65" s="11" customFormat="1" ht="16.5" customHeight="1">
      <c r="B246" s="157"/>
      <c r="C246" s="158"/>
      <c r="D246" s="158"/>
      <c r="E246" s="159" t="s">
        <v>5</v>
      </c>
      <c r="F246" s="229" t="s">
        <v>276</v>
      </c>
      <c r="G246" s="230"/>
      <c r="H246" s="230"/>
      <c r="I246" s="230"/>
      <c r="J246" s="158"/>
      <c r="K246" s="159" t="s">
        <v>5</v>
      </c>
      <c r="L246" s="158"/>
      <c r="M246" s="158"/>
      <c r="N246" s="158"/>
      <c r="O246" s="158"/>
      <c r="P246" s="158"/>
      <c r="Q246" s="158"/>
      <c r="R246" s="160"/>
      <c r="T246" s="161"/>
      <c r="U246" s="158"/>
      <c r="V246" s="158"/>
      <c r="W246" s="158"/>
      <c r="X246" s="158"/>
      <c r="Y246" s="158"/>
      <c r="Z246" s="158"/>
      <c r="AA246" s="162"/>
      <c r="AT246" s="163" t="s">
        <v>173</v>
      </c>
      <c r="AU246" s="163" t="s">
        <v>86</v>
      </c>
      <c r="AV246" s="11" t="s">
        <v>82</v>
      </c>
      <c r="AW246" s="11" t="s">
        <v>32</v>
      </c>
      <c r="AX246" s="11" t="s">
        <v>75</v>
      </c>
      <c r="AY246" s="163" t="s">
        <v>166</v>
      </c>
    </row>
    <row r="247" spans="2:65" s="11" customFormat="1" ht="16.5" customHeight="1">
      <c r="B247" s="157"/>
      <c r="C247" s="158"/>
      <c r="D247" s="158"/>
      <c r="E247" s="159" t="s">
        <v>5</v>
      </c>
      <c r="F247" s="229" t="s">
        <v>277</v>
      </c>
      <c r="G247" s="230"/>
      <c r="H247" s="230"/>
      <c r="I247" s="230"/>
      <c r="J247" s="158"/>
      <c r="K247" s="159" t="s">
        <v>5</v>
      </c>
      <c r="L247" s="158"/>
      <c r="M247" s="158"/>
      <c r="N247" s="158"/>
      <c r="O247" s="158"/>
      <c r="P247" s="158"/>
      <c r="Q247" s="158"/>
      <c r="R247" s="160"/>
      <c r="T247" s="161"/>
      <c r="U247" s="158"/>
      <c r="V247" s="158"/>
      <c r="W247" s="158"/>
      <c r="X247" s="158"/>
      <c r="Y247" s="158"/>
      <c r="Z247" s="158"/>
      <c r="AA247" s="162"/>
      <c r="AT247" s="163" t="s">
        <v>173</v>
      </c>
      <c r="AU247" s="163" t="s">
        <v>86</v>
      </c>
      <c r="AV247" s="11" t="s">
        <v>82</v>
      </c>
      <c r="AW247" s="11" t="s">
        <v>32</v>
      </c>
      <c r="AX247" s="11" t="s">
        <v>75</v>
      </c>
      <c r="AY247" s="163" t="s">
        <v>166</v>
      </c>
    </row>
    <row r="248" spans="2:65" s="11" customFormat="1" ht="16.5" customHeight="1">
      <c r="B248" s="157"/>
      <c r="C248" s="158"/>
      <c r="D248" s="158"/>
      <c r="E248" s="159" t="s">
        <v>5</v>
      </c>
      <c r="F248" s="229" t="s">
        <v>397</v>
      </c>
      <c r="G248" s="230"/>
      <c r="H248" s="230"/>
      <c r="I248" s="230"/>
      <c r="J248" s="158"/>
      <c r="K248" s="159" t="s">
        <v>5</v>
      </c>
      <c r="L248" s="158"/>
      <c r="M248" s="158"/>
      <c r="N248" s="158"/>
      <c r="O248" s="158"/>
      <c r="P248" s="158"/>
      <c r="Q248" s="158"/>
      <c r="R248" s="160"/>
      <c r="T248" s="161"/>
      <c r="U248" s="158"/>
      <c r="V248" s="158"/>
      <c r="W248" s="158"/>
      <c r="X248" s="158"/>
      <c r="Y248" s="158"/>
      <c r="Z248" s="158"/>
      <c r="AA248" s="162"/>
      <c r="AT248" s="163" t="s">
        <v>173</v>
      </c>
      <c r="AU248" s="163" t="s">
        <v>86</v>
      </c>
      <c r="AV248" s="11" t="s">
        <v>82</v>
      </c>
      <c r="AW248" s="11" t="s">
        <v>32</v>
      </c>
      <c r="AX248" s="11" t="s">
        <v>75</v>
      </c>
      <c r="AY248" s="163" t="s">
        <v>166</v>
      </c>
    </row>
    <row r="249" spans="2:65" s="10" customFormat="1" ht="16.5" customHeight="1">
      <c r="B249" s="149"/>
      <c r="C249" s="150"/>
      <c r="D249" s="150"/>
      <c r="E249" s="151" t="s">
        <v>5</v>
      </c>
      <c r="F249" s="262" t="s">
        <v>1345</v>
      </c>
      <c r="G249" s="263"/>
      <c r="H249" s="263"/>
      <c r="I249" s="263"/>
      <c r="J249" s="150"/>
      <c r="K249" s="152">
        <v>96.48</v>
      </c>
      <c r="L249" s="150"/>
      <c r="M249" s="150"/>
      <c r="N249" s="150"/>
      <c r="O249" s="150"/>
      <c r="P249" s="150"/>
      <c r="Q249" s="150"/>
      <c r="R249" s="153"/>
      <c r="T249" s="154"/>
      <c r="U249" s="150"/>
      <c r="V249" s="150"/>
      <c r="W249" s="150"/>
      <c r="X249" s="150"/>
      <c r="Y249" s="150"/>
      <c r="Z249" s="150"/>
      <c r="AA249" s="155"/>
      <c r="AT249" s="156" t="s">
        <v>173</v>
      </c>
      <c r="AU249" s="156" t="s">
        <v>86</v>
      </c>
      <c r="AV249" s="10" t="s">
        <v>86</v>
      </c>
      <c r="AW249" s="10" t="s">
        <v>32</v>
      </c>
      <c r="AX249" s="10" t="s">
        <v>82</v>
      </c>
      <c r="AY249" s="156" t="s">
        <v>166</v>
      </c>
    </row>
    <row r="250" spans="2:65" s="1" customFormat="1" ht="25.5" customHeight="1">
      <c r="B250" s="139"/>
      <c r="C250" s="140" t="s">
        <v>399</v>
      </c>
      <c r="D250" s="140" t="s">
        <v>167</v>
      </c>
      <c r="E250" s="141" t="s">
        <v>400</v>
      </c>
      <c r="F250" s="231" t="s">
        <v>401</v>
      </c>
      <c r="G250" s="231"/>
      <c r="H250" s="231"/>
      <c r="I250" s="231"/>
      <c r="J250" s="142" t="s">
        <v>322</v>
      </c>
      <c r="K250" s="143">
        <v>137.625</v>
      </c>
      <c r="L250" s="232">
        <v>0</v>
      </c>
      <c r="M250" s="232"/>
      <c r="N250" s="232">
        <f>ROUND(L250*K250,2)</f>
        <v>0</v>
      </c>
      <c r="O250" s="232"/>
      <c r="P250" s="232"/>
      <c r="Q250" s="232"/>
      <c r="R250" s="144"/>
      <c r="T250" s="145" t="s">
        <v>5</v>
      </c>
      <c r="U250" s="43" t="s">
        <v>40</v>
      </c>
      <c r="V250" s="146">
        <v>0.28599999999999998</v>
      </c>
      <c r="W250" s="146">
        <f>V250*K250</f>
        <v>39.360749999999996</v>
      </c>
      <c r="X250" s="146">
        <v>0</v>
      </c>
      <c r="Y250" s="146">
        <f>X250*K250</f>
        <v>0</v>
      </c>
      <c r="Z250" s="146">
        <v>0</v>
      </c>
      <c r="AA250" s="147">
        <f>Z250*K250</f>
        <v>0</v>
      </c>
      <c r="AR250" s="21" t="s">
        <v>92</v>
      </c>
      <c r="AT250" s="21" t="s">
        <v>167</v>
      </c>
      <c r="AU250" s="21" t="s">
        <v>86</v>
      </c>
      <c r="AY250" s="21" t="s">
        <v>166</v>
      </c>
      <c r="BE250" s="148">
        <f>IF(U250="základní",N250,0)</f>
        <v>0</v>
      </c>
      <c r="BF250" s="148">
        <f>IF(U250="snížená",N250,0)</f>
        <v>0</v>
      </c>
      <c r="BG250" s="148">
        <f>IF(U250="zákl. přenesená",N250,0)</f>
        <v>0</v>
      </c>
      <c r="BH250" s="148">
        <f>IF(U250="sníž. přenesená",N250,0)</f>
        <v>0</v>
      </c>
      <c r="BI250" s="148">
        <f>IF(U250="nulová",N250,0)</f>
        <v>0</v>
      </c>
      <c r="BJ250" s="21" t="s">
        <v>82</v>
      </c>
      <c r="BK250" s="148">
        <f>ROUND(L250*K250,2)</f>
        <v>0</v>
      </c>
      <c r="BL250" s="21" t="s">
        <v>92</v>
      </c>
      <c r="BM250" s="21" t="s">
        <v>402</v>
      </c>
    </row>
    <row r="251" spans="2:65" s="11" customFormat="1" ht="16.5" customHeight="1">
      <c r="B251" s="157"/>
      <c r="C251" s="158"/>
      <c r="D251" s="158"/>
      <c r="E251" s="159" t="s">
        <v>5</v>
      </c>
      <c r="F251" s="264" t="s">
        <v>275</v>
      </c>
      <c r="G251" s="265"/>
      <c r="H251" s="265"/>
      <c r="I251" s="265"/>
      <c r="J251" s="158"/>
      <c r="K251" s="159" t="s">
        <v>5</v>
      </c>
      <c r="L251" s="158"/>
      <c r="M251" s="158"/>
      <c r="N251" s="158"/>
      <c r="O251" s="158"/>
      <c r="P251" s="158"/>
      <c r="Q251" s="158"/>
      <c r="R251" s="160"/>
      <c r="T251" s="161"/>
      <c r="U251" s="158"/>
      <c r="V251" s="158"/>
      <c r="W251" s="158"/>
      <c r="X251" s="158"/>
      <c r="Y251" s="158"/>
      <c r="Z251" s="158"/>
      <c r="AA251" s="162"/>
      <c r="AT251" s="163" t="s">
        <v>173</v>
      </c>
      <c r="AU251" s="163" t="s">
        <v>86</v>
      </c>
      <c r="AV251" s="11" t="s">
        <v>82</v>
      </c>
      <c r="AW251" s="11" t="s">
        <v>32</v>
      </c>
      <c r="AX251" s="11" t="s">
        <v>75</v>
      </c>
      <c r="AY251" s="163" t="s">
        <v>166</v>
      </c>
    </row>
    <row r="252" spans="2:65" s="11" customFormat="1" ht="16.5" customHeight="1">
      <c r="B252" s="157"/>
      <c r="C252" s="158"/>
      <c r="D252" s="158"/>
      <c r="E252" s="159" t="s">
        <v>5</v>
      </c>
      <c r="F252" s="229" t="s">
        <v>276</v>
      </c>
      <c r="G252" s="230"/>
      <c r="H252" s="230"/>
      <c r="I252" s="230"/>
      <c r="J252" s="158"/>
      <c r="K252" s="159" t="s">
        <v>5</v>
      </c>
      <c r="L252" s="158"/>
      <c r="M252" s="158"/>
      <c r="N252" s="158"/>
      <c r="O252" s="158"/>
      <c r="P252" s="158"/>
      <c r="Q252" s="158"/>
      <c r="R252" s="160"/>
      <c r="T252" s="161"/>
      <c r="U252" s="158"/>
      <c r="V252" s="158"/>
      <c r="W252" s="158"/>
      <c r="X252" s="158"/>
      <c r="Y252" s="158"/>
      <c r="Z252" s="158"/>
      <c r="AA252" s="162"/>
      <c r="AT252" s="163" t="s">
        <v>173</v>
      </c>
      <c r="AU252" s="163" t="s">
        <v>86</v>
      </c>
      <c r="AV252" s="11" t="s">
        <v>82</v>
      </c>
      <c r="AW252" s="11" t="s">
        <v>32</v>
      </c>
      <c r="AX252" s="11" t="s">
        <v>75</v>
      </c>
      <c r="AY252" s="163" t="s">
        <v>166</v>
      </c>
    </row>
    <row r="253" spans="2:65" s="11" customFormat="1" ht="16.5" customHeight="1">
      <c r="B253" s="157"/>
      <c r="C253" s="158"/>
      <c r="D253" s="158"/>
      <c r="E253" s="159" t="s">
        <v>5</v>
      </c>
      <c r="F253" s="229" t="s">
        <v>277</v>
      </c>
      <c r="G253" s="230"/>
      <c r="H253" s="230"/>
      <c r="I253" s="230"/>
      <c r="J253" s="158"/>
      <c r="K253" s="159" t="s">
        <v>5</v>
      </c>
      <c r="L253" s="158"/>
      <c r="M253" s="158"/>
      <c r="N253" s="158"/>
      <c r="O253" s="158"/>
      <c r="P253" s="158"/>
      <c r="Q253" s="158"/>
      <c r="R253" s="160"/>
      <c r="T253" s="161"/>
      <c r="U253" s="158"/>
      <c r="V253" s="158"/>
      <c r="W253" s="158"/>
      <c r="X253" s="158"/>
      <c r="Y253" s="158"/>
      <c r="Z253" s="158"/>
      <c r="AA253" s="162"/>
      <c r="AT253" s="163" t="s">
        <v>173</v>
      </c>
      <c r="AU253" s="163" t="s">
        <v>86</v>
      </c>
      <c r="AV253" s="11" t="s">
        <v>82</v>
      </c>
      <c r="AW253" s="11" t="s">
        <v>32</v>
      </c>
      <c r="AX253" s="11" t="s">
        <v>75</v>
      </c>
      <c r="AY253" s="163" t="s">
        <v>166</v>
      </c>
    </row>
    <row r="254" spans="2:65" s="10" customFormat="1" ht="16.5" customHeight="1">
      <c r="B254" s="149"/>
      <c r="C254" s="150"/>
      <c r="D254" s="150"/>
      <c r="E254" s="151" t="s">
        <v>5</v>
      </c>
      <c r="F254" s="262" t="s">
        <v>1060</v>
      </c>
      <c r="G254" s="263"/>
      <c r="H254" s="263"/>
      <c r="I254" s="263"/>
      <c r="J254" s="150"/>
      <c r="K254" s="152">
        <v>17.5</v>
      </c>
      <c r="L254" s="150"/>
      <c r="M254" s="150"/>
      <c r="N254" s="150"/>
      <c r="O254" s="150"/>
      <c r="P254" s="150"/>
      <c r="Q254" s="150"/>
      <c r="R254" s="153"/>
      <c r="T254" s="154"/>
      <c r="U254" s="150"/>
      <c r="V254" s="150"/>
      <c r="W254" s="150"/>
      <c r="X254" s="150"/>
      <c r="Y254" s="150"/>
      <c r="Z254" s="150"/>
      <c r="AA254" s="155"/>
      <c r="AT254" s="156" t="s">
        <v>173</v>
      </c>
      <c r="AU254" s="156" t="s">
        <v>86</v>
      </c>
      <c r="AV254" s="10" t="s">
        <v>86</v>
      </c>
      <c r="AW254" s="10" t="s">
        <v>32</v>
      </c>
      <c r="AX254" s="10" t="s">
        <v>75</v>
      </c>
      <c r="AY254" s="156" t="s">
        <v>166</v>
      </c>
    </row>
    <row r="255" spans="2:65" s="10" customFormat="1" ht="16.5" customHeight="1">
      <c r="B255" s="149"/>
      <c r="C255" s="150"/>
      <c r="D255" s="150"/>
      <c r="E255" s="151" t="s">
        <v>5</v>
      </c>
      <c r="F255" s="262" t="s">
        <v>1346</v>
      </c>
      <c r="G255" s="263"/>
      <c r="H255" s="263"/>
      <c r="I255" s="263"/>
      <c r="J255" s="150"/>
      <c r="K255" s="152">
        <v>120.125</v>
      </c>
      <c r="L255" s="150"/>
      <c r="M255" s="150"/>
      <c r="N255" s="150"/>
      <c r="O255" s="150"/>
      <c r="P255" s="150"/>
      <c r="Q255" s="150"/>
      <c r="R255" s="153"/>
      <c r="T255" s="154"/>
      <c r="U255" s="150"/>
      <c r="V255" s="150"/>
      <c r="W255" s="150"/>
      <c r="X255" s="150"/>
      <c r="Y255" s="150"/>
      <c r="Z255" s="150"/>
      <c r="AA255" s="155"/>
      <c r="AT255" s="156" t="s">
        <v>173</v>
      </c>
      <c r="AU255" s="156" t="s">
        <v>86</v>
      </c>
      <c r="AV255" s="10" t="s">
        <v>86</v>
      </c>
      <c r="AW255" s="10" t="s">
        <v>32</v>
      </c>
      <c r="AX255" s="10" t="s">
        <v>75</v>
      </c>
      <c r="AY255" s="156" t="s">
        <v>166</v>
      </c>
    </row>
    <row r="256" spans="2:65" s="12" customFormat="1" ht="16.5" customHeight="1">
      <c r="B256" s="168"/>
      <c r="C256" s="169"/>
      <c r="D256" s="169"/>
      <c r="E256" s="170" t="s">
        <v>5</v>
      </c>
      <c r="F256" s="268" t="s">
        <v>294</v>
      </c>
      <c r="G256" s="269"/>
      <c r="H256" s="269"/>
      <c r="I256" s="269"/>
      <c r="J256" s="169"/>
      <c r="K256" s="171">
        <v>137.625</v>
      </c>
      <c r="L256" s="169"/>
      <c r="M256" s="169"/>
      <c r="N256" s="169"/>
      <c r="O256" s="169"/>
      <c r="P256" s="169"/>
      <c r="Q256" s="169"/>
      <c r="R256" s="172"/>
      <c r="T256" s="173"/>
      <c r="U256" s="169"/>
      <c r="V256" s="169"/>
      <c r="W256" s="169"/>
      <c r="X256" s="169"/>
      <c r="Y256" s="169"/>
      <c r="Z256" s="169"/>
      <c r="AA256" s="174"/>
      <c r="AT256" s="175" t="s">
        <v>173</v>
      </c>
      <c r="AU256" s="175" t="s">
        <v>86</v>
      </c>
      <c r="AV256" s="12" t="s">
        <v>92</v>
      </c>
      <c r="AW256" s="12" t="s">
        <v>32</v>
      </c>
      <c r="AX256" s="12" t="s">
        <v>82</v>
      </c>
      <c r="AY256" s="175" t="s">
        <v>166</v>
      </c>
    </row>
    <row r="257" spans="2:65" s="1" customFormat="1" ht="16.5" customHeight="1">
      <c r="B257" s="139"/>
      <c r="C257" s="176" t="s">
        <v>404</v>
      </c>
      <c r="D257" s="176" t="s">
        <v>388</v>
      </c>
      <c r="E257" s="177" t="s">
        <v>405</v>
      </c>
      <c r="F257" s="266" t="s">
        <v>406</v>
      </c>
      <c r="G257" s="266"/>
      <c r="H257" s="266"/>
      <c r="I257" s="266"/>
      <c r="J257" s="178" t="s">
        <v>374</v>
      </c>
      <c r="K257" s="179">
        <v>275.25</v>
      </c>
      <c r="L257" s="267">
        <v>0</v>
      </c>
      <c r="M257" s="267"/>
      <c r="N257" s="267">
        <f>ROUND(L257*K257,2)</f>
        <v>0</v>
      </c>
      <c r="O257" s="232"/>
      <c r="P257" s="232"/>
      <c r="Q257" s="232"/>
      <c r="R257" s="144"/>
      <c r="T257" s="145" t="s">
        <v>5</v>
      </c>
      <c r="U257" s="43" t="s">
        <v>40</v>
      </c>
      <c r="V257" s="146">
        <v>0</v>
      </c>
      <c r="W257" s="146">
        <f>V257*K257</f>
        <v>0</v>
      </c>
      <c r="X257" s="146">
        <v>1</v>
      </c>
      <c r="Y257" s="146">
        <f>X257*K257</f>
        <v>275.25</v>
      </c>
      <c r="Z257" s="146">
        <v>0</v>
      </c>
      <c r="AA257" s="147">
        <f>Z257*K257</f>
        <v>0</v>
      </c>
      <c r="AR257" s="21" t="s">
        <v>104</v>
      </c>
      <c r="AT257" s="21" t="s">
        <v>388</v>
      </c>
      <c r="AU257" s="21" t="s">
        <v>86</v>
      </c>
      <c r="AY257" s="21" t="s">
        <v>166</v>
      </c>
      <c r="BE257" s="148">
        <f>IF(U257="základní",N257,0)</f>
        <v>0</v>
      </c>
      <c r="BF257" s="148">
        <f>IF(U257="snížená",N257,0)</f>
        <v>0</v>
      </c>
      <c r="BG257" s="148">
        <f>IF(U257="zákl. přenesená",N257,0)</f>
        <v>0</v>
      </c>
      <c r="BH257" s="148">
        <f>IF(U257="sníž. přenesená",N257,0)</f>
        <v>0</v>
      </c>
      <c r="BI257" s="148">
        <f>IF(U257="nulová",N257,0)</f>
        <v>0</v>
      </c>
      <c r="BJ257" s="21" t="s">
        <v>82</v>
      </c>
      <c r="BK257" s="148">
        <f>ROUND(L257*K257,2)</f>
        <v>0</v>
      </c>
      <c r="BL257" s="21" t="s">
        <v>92</v>
      </c>
      <c r="BM257" s="21" t="s">
        <v>407</v>
      </c>
    </row>
    <row r="258" spans="2:65" s="10" customFormat="1" ht="16.5" customHeight="1">
      <c r="B258" s="149"/>
      <c r="C258" s="150"/>
      <c r="D258" s="150"/>
      <c r="E258" s="151" t="s">
        <v>5</v>
      </c>
      <c r="F258" s="240" t="s">
        <v>1347</v>
      </c>
      <c r="G258" s="241"/>
      <c r="H258" s="241"/>
      <c r="I258" s="241"/>
      <c r="J258" s="150"/>
      <c r="K258" s="152">
        <v>275.25</v>
      </c>
      <c r="L258" s="150"/>
      <c r="M258" s="150"/>
      <c r="N258" s="150"/>
      <c r="O258" s="150"/>
      <c r="P258" s="150"/>
      <c r="Q258" s="150"/>
      <c r="R258" s="153"/>
      <c r="T258" s="154"/>
      <c r="U258" s="150"/>
      <c r="V258" s="150"/>
      <c r="W258" s="150"/>
      <c r="X258" s="150"/>
      <c r="Y258" s="150"/>
      <c r="Z258" s="150"/>
      <c r="AA258" s="155"/>
      <c r="AT258" s="156" t="s">
        <v>173</v>
      </c>
      <c r="AU258" s="156" t="s">
        <v>86</v>
      </c>
      <c r="AV258" s="10" t="s">
        <v>86</v>
      </c>
      <c r="AW258" s="10" t="s">
        <v>32</v>
      </c>
      <c r="AX258" s="10" t="s">
        <v>82</v>
      </c>
      <c r="AY258" s="156" t="s">
        <v>166</v>
      </c>
    </row>
    <row r="259" spans="2:65" s="1" customFormat="1" ht="16.5" customHeight="1">
      <c r="B259" s="139"/>
      <c r="C259" s="140" t="s">
        <v>409</v>
      </c>
      <c r="D259" s="140" t="s">
        <v>167</v>
      </c>
      <c r="E259" s="141" t="s">
        <v>410</v>
      </c>
      <c r="F259" s="231" t="s">
        <v>411</v>
      </c>
      <c r="G259" s="231"/>
      <c r="H259" s="231"/>
      <c r="I259" s="231"/>
      <c r="J259" s="142" t="s">
        <v>270</v>
      </c>
      <c r="K259" s="143">
        <v>2769.6</v>
      </c>
      <c r="L259" s="232">
        <v>0</v>
      </c>
      <c r="M259" s="232"/>
      <c r="N259" s="232">
        <f>ROUND(L259*K259,2)</f>
        <v>0</v>
      </c>
      <c r="O259" s="232"/>
      <c r="P259" s="232"/>
      <c r="Q259" s="232"/>
      <c r="R259" s="144"/>
      <c r="T259" s="145" t="s">
        <v>5</v>
      </c>
      <c r="U259" s="43" t="s">
        <v>40</v>
      </c>
      <c r="V259" s="146">
        <v>3.5000000000000003E-2</v>
      </c>
      <c r="W259" s="146">
        <f>V259*K259</f>
        <v>96.936000000000007</v>
      </c>
      <c r="X259" s="146">
        <v>0</v>
      </c>
      <c r="Y259" s="146">
        <f>X259*K259</f>
        <v>0</v>
      </c>
      <c r="Z259" s="146">
        <v>0</v>
      </c>
      <c r="AA259" s="147">
        <f>Z259*K259</f>
        <v>0</v>
      </c>
      <c r="AR259" s="21" t="s">
        <v>92</v>
      </c>
      <c r="AT259" s="21" t="s">
        <v>167</v>
      </c>
      <c r="AU259" s="21" t="s">
        <v>86</v>
      </c>
      <c r="AY259" s="21" t="s">
        <v>166</v>
      </c>
      <c r="BE259" s="148">
        <f>IF(U259="základní",N259,0)</f>
        <v>0</v>
      </c>
      <c r="BF259" s="148">
        <f>IF(U259="snížená",N259,0)</f>
        <v>0</v>
      </c>
      <c r="BG259" s="148">
        <f>IF(U259="zákl. přenesená",N259,0)</f>
        <v>0</v>
      </c>
      <c r="BH259" s="148">
        <f>IF(U259="sníž. přenesená",N259,0)</f>
        <v>0</v>
      </c>
      <c r="BI259" s="148">
        <f>IF(U259="nulová",N259,0)</f>
        <v>0</v>
      </c>
      <c r="BJ259" s="21" t="s">
        <v>82</v>
      </c>
      <c r="BK259" s="148">
        <f>ROUND(L259*K259,2)</f>
        <v>0</v>
      </c>
      <c r="BL259" s="21" t="s">
        <v>92</v>
      </c>
      <c r="BM259" s="21" t="s">
        <v>1348</v>
      </c>
    </row>
    <row r="260" spans="2:65" s="1" customFormat="1" ht="38.25" customHeight="1">
      <c r="B260" s="139"/>
      <c r="C260" s="140" t="s">
        <v>413</v>
      </c>
      <c r="D260" s="140" t="s">
        <v>167</v>
      </c>
      <c r="E260" s="141" t="s">
        <v>414</v>
      </c>
      <c r="F260" s="231" t="s">
        <v>415</v>
      </c>
      <c r="G260" s="231"/>
      <c r="H260" s="231"/>
      <c r="I260" s="231"/>
      <c r="J260" s="142" t="s">
        <v>270</v>
      </c>
      <c r="K260" s="143">
        <v>291.5</v>
      </c>
      <c r="L260" s="232">
        <v>0</v>
      </c>
      <c r="M260" s="232"/>
      <c r="N260" s="232">
        <f>ROUND(L260*K260,2)</f>
        <v>0</v>
      </c>
      <c r="O260" s="232"/>
      <c r="P260" s="232"/>
      <c r="Q260" s="232"/>
      <c r="R260" s="144"/>
      <c r="T260" s="145" t="s">
        <v>5</v>
      </c>
      <c r="U260" s="43" t="s">
        <v>40</v>
      </c>
      <c r="V260" s="146">
        <v>0.13</v>
      </c>
      <c r="W260" s="146">
        <f>V260*K260</f>
        <v>37.895000000000003</v>
      </c>
      <c r="X260" s="146">
        <v>0</v>
      </c>
      <c r="Y260" s="146">
        <f>X260*K260</f>
        <v>0</v>
      </c>
      <c r="Z260" s="146">
        <v>0</v>
      </c>
      <c r="AA260" s="147">
        <f>Z260*K260</f>
        <v>0</v>
      </c>
      <c r="AR260" s="21" t="s">
        <v>92</v>
      </c>
      <c r="AT260" s="21" t="s">
        <v>167</v>
      </c>
      <c r="AU260" s="21" t="s">
        <v>86</v>
      </c>
      <c r="AY260" s="21" t="s">
        <v>166</v>
      </c>
      <c r="BE260" s="148">
        <f>IF(U260="základní",N260,0)</f>
        <v>0</v>
      </c>
      <c r="BF260" s="148">
        <f>IF(U260="snížená",N260,0)</f>
        <v>0</v>
      </c>
      <c r="BG260" s="148">
        <f>IF(U260="zákl. přenesená",N260,0)</f>
        <v>0</v>
      </c>
      <c r="BH260" s="148">
        <f>IF(U260="sníž. přenesená",N260,0)</f>
        <v>0</v>
      </c>
      <c r="BI260" s="148">
        <f>IF(U260="nulová",N260,0)</f>
        <v>0</v>
      </c>
      <c r="BJ260" s="21" t="s">
        <v>82</v>
      </c>
      <c r="BK260" s="148">
        <f>ROUND(L260*K260,2)</f>
        <v>0</v>
      </c>
      <c r="BL260" s="21" t="s">
        <v>92</v>
      </c>
      <c r="BM260" s="21" t="s">
        <v>416</v>
      </c>
    </row>
    <row r="261" spans="2:65" s="11" customFormat="1" ht="16.5" customHeight="1">
      <c r="B261" s="157"/>
      <c r="C261" s="158"/>
      <c r="D261" s="158"/>
      <c r="E261" s="159" t="s">
        <v>5</v>
      </c>
      <c r="F261" s="264" t="s">
        <v>275</v>
      </c>
      <c r="G261" s="265"/>
      <c r="H261" s="265"/>
      <c r="I261" s="265"/>
      <c r="J261" s="158"/>
      <c r="K261" s="159" t="s">
        <v>5</v>
      </c>
      <c r="L261" s="158"/>
      <c r="M261" s="158"/>
      <c r="N261" s="158"/>
      <c r="O261" s="158"/>
      <c r="P261" s="158"/>
      <c r="Q261" s="158"/>
      <c r="R261" s="160"/>
      <c r="T261" s="161"/>
      <c r="U261" s="158"/>
      <c r="V261" s="158"/>
      <c r="W261" s="158"/>
      <c r="X261" s="158"/>
      <c r="Y261" s="158"/>
      <c r="Z261" s="158"/>
      <c r="AA261" s="162"/>
      <c r="AT261" s="163" t="s">
        <v>173</v>
      </c>
      <c r="AU261" s="163" t="s">
        <v>86</v>
      </c>
      <c r="AV261" s="11" t="s">
        <v>82</v>
      </c>
      <c r="AW261" s="11" t="s">
        <v>32</v>
      </c>
      <c r="AX261" s="11" t="s">
        <v>75</v>
      </c>
      <c r="AY261" s="163" t="s">
        <v>166</v>
      </c>
    </row>
    <row r="262" spans="2:65" s="11" customFormat="1" ht="16.5" customHeight="1">
      <c r="B262" s="157"/>
      <c r="C262" s="158"/>
      <c r="D262" s="158"/>
      <c r="E262" s="159" t="s">
        <v>5</v>
      </c>
      <c r="F262" s="229" t="s">
        <v>276</v>
      </c>
      <c r="G262" s="230"/>
      <c r="H262" s="230"/>
      <c r="I262" s="230"/>
      <c r="J262" s="158"/>
      <c r="K262" s="159" t="s">
        <v>5</v>
      </c>
      <c r="L262" s="158"/>
      <c r="M262" s="158"/>
      <c r="N262" s="158"/>
      <c r="O262" s="158"/>
      <c r="P262" s="158"/>
      <c r="Q262" s="158"/>
      <c r="R262" s="160"/>
      <c r="T262" s="161"/>
      <c r="U262" s="158"/>
      <c r="V262" s="158"/>
      <c r="W262" s="158"/>
      <c r="X262" s="158"/>
      <c r="Y262" s="158"/>
      <c r="Z262" s="158"/>
      <c r="AA262" s="162"/>
      <c r="AT262" s="163" t="s">
        <v>173</v>
      </c>
      <c r="AU262" s="163" t="s">
        <v>86</v>
      </c>
      <c r="AV262" s="11" t="s">
        <v>82</v>
      </c>
      <c r="AW262" s="11" t="s">
        <v>32</v>
      </c>
      <c r="AX262" s="11" t="s">
        <v>75</v>
      </c>
      <c r="AY262" s="163" t="s">
        <v>166</v>
      </c>
    </row>
    <row r="263" spans="2:65" s="11" customFormat="1" ht="16.5" customHeight="1">
      <c r="B263" s="157"/>
      <c r="C263" s="158"/>
      <c r="D263" s="158"/>
      <c r="E263" s="159" t="s">
        <v>5</v>
      </c>
      <c r="F263" s="229" t="s">
        <v>277</v>
      </c>
      <c r="G263" s="230"/>
      <c r="H263" s="230"/>
      <c r="I263" s="230"/>
      <c r="J263" s="158"/>
      <c r="K263" s="159" t="s">
        <v>5</v>
      </c>
      <c r="L263" s="158"/>
      <c r="M263" s="158"/>
      <c r="N263" s="158"/>
      <c r="O263" s="158"/>
      <c r="P263" s="158"/>
      <c r="Q263" s="158"/>
      <c r="R263" s="160"/>
      <c r="T263" s="161"/>
      <c r="U263" s="158"/>
      <c r="V263" s="158"/>
      <c r="W263" s="158"/>
      <c r="X263" s="158"/>
      <c r="Y263" s="158"/>
      <c r="Z263" s="158"/>
      <c r="AA263" s="162"/>
      <c r="AT263" s="163" t="s">
        <v>173</v>
      </c>
      <c r="AU263" s="163" t="s">
        <v>86</v>
      </c>
      <c r="AV263" s="11" t="s">
        <v>82</v>
      </c>
      <c r="AW263" s="11" t="s">
        <v>32</v>
      </c>
      <c r="AX263" s="11" t="s">
        <v>75</v>
      </c>
      <c r="AY263" s="163" t="s">
        <v>166</v>
      </c>
    </row>
    <row r="264" spans="2:65" s="10" customFormat="1" ht="16.5" customHeight="1">
      <c r="B264" s="149"/>
      <c r="C264" s="150"/>
      <c r="D264" s="150"/>
      <c r="E264" s="151" t="s">
        <v>5</v>
      </c>
      <c r="F264" s="262" t="s">
        <v>1349</v>
      </c>
      <c r="G264" s="263"/>
      <c r="H264" s="263"/>
      <c r="I264" s="263"/>
      <c r="J264" s="150"/>
      <c r="K264" s="152">
        <v>291.5</v>
      </c>
      <c r="L264" s="150"/>
      <c r="M264" s="150"/>
      <c r="N264" s="150"/>
      <c r="O264" s="150"/>
      <c r="P264" s="150"/>
      <c r="Q264" s="150"/>
      <c r="R264" s="153"/>
      <c r="T264" s="154"/>
      <c r="U264" s="150"/>
      <c r="V264" s="150"/>
      <c r="W264" s="150"/>
      <c r="X264" s="150"/>
      <c r="Y264" s="150"/>
      <c r="Z264" s="150"/>
      <c r="AA264" s="155"/>
      <c r="AT264" s="156" t="s">
        <v>173</v>
      </c>
      <c r="AU264" s="156" t="s">
        <v>86</v>
      </c>
      <c r="AV264" s="10" t="s">
        <v>86</v>
      </c>
      <c r="AW264" s="10" t="s">
        <v>32</v>
      </c>
      <c r="AX264" s="10" t="s">
        <v>82</v>
      </c>
      <c r="AY264" s="156" t="s">
        <v>166</v>
      </c>
    </row>
    <row r="265" spans="2:65" s="1" customFormat="1" ht="16.5" customHeight="1">
      <c r="B265" s="139"/>
      <c r="C265" s="176" t="s">
        <v>418</v>
      </c>
      <c r="D265" s="176" t="s">
        <v>388</v>
      </c>
      <c r="E265" s="177" t="s">
        <v>419</v>
      </c>
      <c r="F265" s="266" t="s">
        <v>420</v>
      </c>
      <c r="G265" s="266"/>
      <c r="H265" s="266"/>
      <c r="I265" s="266"/>
      <c r="J265" s="178" t="s">
        <v>322</v>
      </c>
      <c r="K265" s="179">
        <v>29.15</v>
      </c>
      <c r="L265" s="267">
        <v>0</v>
      </c>
      <c r="M265" s="267"/>
      <c r="N265" s="267">
        <f>ROUND(L265*K265,2)</f>
        <v>0</v>
      </c>
      <c r="O265" s="232"/>
      <c r="P265" s="232"/>
      <c r="Q265" s="232"/>
      <c r="R265" s="144"/>
      <c r="T265" s="145" t="s">
        <v>5</v>
      </c>
      <c r="U265" s="43" t="s">
        <v>40</v>
      </c>
      <c r="V265" s="146">
        <v>0</v>
      </c>
      <c r="W265" s="146">
        <f>V265*K265</f>
        <v>0</v>
      </c>
      <c r="X265" s="146">
        <v>0</v>
      </c>
      <c r="Y265" s="146">
        <f>X265*K265</f>
        <v>0</v>
      </c>
      <c r="Z265" s="146">
        <v>0</v>
      </c>
      <c r="AA265" s="147">
        <f>Z265*K265</f>
        <v>0</v>
      </c>
      <c r="AR265" s="21" t="s">
        <v>104</v>
      </c>
      <c r="AT265" s="21" t="s">
        <v>388</v>
      </c>
      <c r="AU265" s="21" t="s">
        <v>86</v>
      </c>
      <c r="AY265" s="21" t="s">
        <v>166</v>
      </c>
      <c r="BE265" s="148">
        <f>IF(U265="základní",N265,0)</f>
        <v>0</v>
      </c>
      <c r="BF265" s="148">
        <f>IF(U265="snížená",N265,0)</f>
        <v>0</v>
      </c>
      <c r="BG265" s="148">
        <f>IF(U265="zákl. přenesená",N265,0)</f>
        <v>0</v>
      </c>
      <c r="BH265" s="148">
        <f>IF(U265="sníž. přenesená",N265,0)</f>
        <v>0</v>
      </c>
      <c r="BI265" s="148">
        <f>IF(U265="nulová",N265,0)</f>
        <v>0</v>
      </c>
      <c r="BJ265" s="21" t="s">
        <v>82</v>
      </c>
      <c r="BK265" s="148">
        <f>ROUND(L265*K265,2)</f>
        <v>0</v>
      </c>
      <c r="BL265" s="21" t="s">
        <v>92</v>
      </c>
      <c r="BM265" s="21" t="s">
        <v>421</v>
      </c>
    </row>
    <row r="266" spans="2:65" s="10" customFormat="1" ht="16.5" customHeight="1">
      <c r="B266" s="149"/>
      <c r="C266" s="150"/>
      <c r="D266" s="150"/>
      <c r="E266" s="151" t="s">
        <v>5</v>
      </c>
      <c r="F266" s="240" t="s">
        <v>1350</v>
      </c>
      <c r="G266" s="241"/>
      <c r="H266" s="241"/>
      <c r="I266" s="241"/>
      <c r="J266" s="150"/>
      <c r="K266" s="152">
        <v>29.15</v>
      </c>
      <c r="L266" s="150"/>
      <c r="M266" s="150"/>
      <c r="N266" s="150"/>
      <c r="O266" s="150"/>
      <c r="P266" s="150"/>
      <c r="Q266" s="150"/>
      <c r="R266" s="153"/>
      <c r="T266" s="154"/>
      <c r="U266" s="150"/>
      <c r="V266" s="150"/>
      <c r="W266" s="150"/>
      <c r="X266" s="150"/>
      <c r="Y266" s="150"/>
      <c r="Z266" s="150"/>
      <c r="AA266" s="155"/>
      <c r="AT266" s="156" t="s">
        <v>173</v>
      </c>
      <c r="AU266" s="156" t="s">
        <v>86</v>
      </c>
      <c r="AV266" s="10" t="s">
        <v>86</v>
      </c>
      <c r="AW266" s="10" t="s">
        <v>32</v>
      </c>
      <c r="AX266" s="10" t="s">
        <v>82</v>
      </c>
      <c r="AY266" s="156" t="s">
        <v>166</v>
      </c>
    </row>
    <row r="267" spans="2:65" s="1" customFormat="1" ht="38.25" customHeight="1">
      <c r="B267" s="139"/>
      <c r="C267" s="140" t="s">
        <v>423</v>
      </c>
      <c r="D267" s="140" t="s">
        <v>167</v>
      </c>
      <c r="E267" s="141" t="s">
        <v>424</v>
      </c>
      <c r="F267" s="231" t="s">
        <v>425</v>
      </c>
      <c r="G267" s="231"/>
      <c r="H267" s="231"/>
      <c r="I267" s="231"/>
      <c r="J267" s="142" t="s">
        <v>270</v>
      </c>
      <c r="K267" s="143">
        <v>291.5</v>
      </c>
      <c r="L267" s="232">
        <v>0</v>
      </c>
      <c r="M267" s="232"/>
      <c r="N267" s="232">
        <f>ROUND(L267*K267,2)</f>
        <v>0</v>
      </c>
      <c r="O267" s="232"/>
      <c r="P267" s="232"/>
      <c r="Q267" s="232"/>
      <c r="R267" s="144"/>
      <c r="T267" s="145" t="s">
        <v>5</v>
      </c>
      <c r="U267" s="43" t="s">
        <v>40</v>
      </c>
      <c r="V267" s="146">
        <v>5.8000000000000003E-2</v>
      </c>
      <c r="W267" s="146">
        <f>V267*K267</f>
        <v>16.907</v>
      </c>
      <c r="X267" s="146">
        <v>0</v>
      </c>
      <c r="Y267" s="146">
        <f>X267*K267</f>
        <v>0</v>
      </c>
      <c r="Z267" s="146">
        <v>0</v>
      </c>
      <c r="AA267" s="147">
        <f>Z267*K267</f>
        <v>0</v>
      </c>
      <c r="AR267" s="21" t="s">
        <v>92</v>
      </c>
      <c r="AT267" s="21" t="s">
        <v>167</v>
      </c>
      <c r="AU267" s="21" t="s">
        <v>86</v>
      </c>
      <c r="AY267" s="21" t="s">
        <v>166</v>
      </c>
      <c r="BE267" s="148">
        <f>IF(U267="základní",N267,0)</f>
        <v>0</v>
      </c>
      <c r="BF267" s="148">
        <f>IF(U267="snížená",N267,0)</f>
        <v>0</v>
      </c>
      <c r="BG267" s="148">
        <f>IF(U267="zákl. přenesená",N267,0)</f>
        <v>0</v>
      </c>
      <c r="BH267" s="148">
        <f>IF(U267="sníž. přenesená",N267,0)</f>
        <v>0</v>
      </c>
      <c r="BI267" s="148">
        <f>IF(U267="nulová",N267,0)</f>
        <v>0</v>
      </c>
      <c r="BJ267" s="21" t="s">
        <v>82</v>
      </c>
      <c r="BK267" s="148">
        <f>ROUND(L267*K267,2)</f>
        <v>0</v>
      </c>
      <c r="BL267" s="21" t="s">
        <v>92</v>
      </c>
      <c r="BM267" s="21" t="s">
        <v>426</v>
      </c>
    </row>
    <row r="268" spans="2:65" s="1" customFormat="1" ht="16.5" customHeight="1">
      <c r="B268" s="139"/>
      <c r="C268" s="176" t="s">
        <v>427</v>
      </c>
      <c r="D268" s="176" t="s">
        <v>388</v>
      </c>
      <c r="E268" s="177" t="s">
        <v>428</v>
      </c>
      <c r="F268" s="266" t="s">
        <v>429</v>
      </c>
      <c r="G268" s="266"/>
      <c r="H268" s="266"/>
      <c r="I268" s="266"/>
      <c r="J268" s="178" t="s">
        <v>430</v>
      </c>
      <c r="K268" s="179">
        <v>4.3730000000000002</v>
      </c>
      <c r="L268" s="267">
        <v>0</v>
      </c>
      <c r="M268" s="267"/>
      <c r="N268" s="267">
        <f>ROUND(L268*K268,2)</f>
        <v>0</v>
      </c>
      <c r="O268" s="232"/>
      <c r="P268" s="232"/>
      <c r="Q268" s="232"/>
      <c r="R268" s="144"/>
      <c r="T268" s="145" t="s">
        <v>5</v>
      </c>
      <c r="U268" s="43" t="s">
        <v>40</v>
      </c>
      <c r="V268" s="146">
        <v>0</v>
      </c>
      <c r="W268" s="146">
        <f>V268*K268</f>
        <v>0</v>
      </c>
      <c r="X268" s="146">
        <v>1E-3</v>
      </c>
      <c r="Y268" s="146">
        <f>X268*K268</f>
        <v>4.3730000000000002E-3</v>
      </c>
      <c r="Z268" s="146">
        <v>0</v>
      </c>
      <c r="AA268" s="147">
        <f>Z268*K268</f>
        <v>0</v>
      </c>
      <c r="AR268" s="21" t="s">
        <v>104</v>
      </c>
      <c r="AT268" s="21" t="s">
        <v>388</v>
      </c>
      <c r="AU268" s="21" t="s">
        <v>86</v>
      </c>
      <c r="AY268" s="21" t="s">
        <v>166</v>
      </c>
      <c r="BE268" s="148">
        <f>IF(U268="základní",N268,0)</f>
        <v>0</v>
      </c>
      <c r="BF268" s="148">
        <f>IF(U268="snížená",N268,0)</f>
        <v>0</v>
      </c>
      <c r="BG268" s="148">
        <f>IF(U268="zákl. přenesená",N268,0)</f>
        <v>0</v>
      </c>
      <c r="BH268" s="148">
        <f>IF(U268="sníž. přenesená",N268,0)</f>
        <v>0</v>
      </c>
      <c r="BI268" s="148">
        <f>IF(U268="nulová",N268,0)</f>
        <v>0</v>
      </c>
      <c r="BJ268" s="21" t="s">
        <v>82</v>
      </c>
      <c r="BK268" s="148">
        <f>ROUND(L268*K268,2)</f>
        <v>0</v>
      </c>
      <c r="BL268" s="21" t="s">
        <v>92</v>
      </c>
      <c r="BM268" s="21" t="s">
        <v>431</v>
      </c>
    </row>
    <row r="269" spans="2:65" s="9" customFormat="1" ht="29.85" customHeight="1">
      <c r="B269" s="129"/>
      <c r="C269" s="130"/>
      <c r="D269" s="164" t="s">
        <v>260</v>
      </c>
      <c r="E269" s="164"/>
      <c r="F269" s="164"/>
      <c r="G269" s="164"/>
      <c r="H269" s="164"/>
      <c r="I269" s="164"/>
      <c r="J269" s="164"/>
      <c r="K269" s="164"/>
      <c r="L269" s="164"/>
      <c r="M269" s="164"/>
      <c r="N269" s="260">
        <f>BK269</f>
        <v>0</v>
      </c>
      <c r="O269" s="261"/>
      <c r="P269" s="261"/>
      <c r="Q269" s="261"/>
      <c r="R269" s="132"/>
      <c r="T269" s="133"/>
      <c r="U269" s="130"/>
      <c r="V269" s="130"/>
      <c r="W269" s="134">
        <f>SUM(W270:W277)</f>
        <v>182.59</v>
      </c>
      <c r="X269" s="130"/>
      <c r="Y269" s="134">
        <f>SUM(Y270:Y277)</f>
        <v>111.34146</v>
      </c>
      <c r="Z269" s="130"/>
      <c r="AA269" s="135">
        <f>SUM(AA270:AA277)</f>
        <v>0</v>
      </c>
      <c r="AR269" s="136" t="s">
        <v>82</v>
      </c>
      <c r="AT269" s="137" t="s">
        <v>74</v>
      </c>
      <c r="AU269" s="137" t="s">
        <v>82</v>
      </c>
      <c r="AY269" s="136" t="s">
        <v>166</v>
      </c>
      <c r="BK269" s="138">
        <f>SUM(BK270:BK277)</f>
        <v>0</v>
      </c>
    </row>
    <row r="270" spans="2:65" s="1" customFormat="1" ht="38.25" customHeight="1">
      <c r="B270" s="139"/>
      <c r="C270" s="140" t="s">
        <v>432</v>
      </c>
      <c r="D270" s="140" t="s">
        <v>167</v>
      </c>
      <c r="E270" s="141" t="s">
        <v>433</v>
      </c>
      <c r="F270" s="231" t="s">
        <v>434</v>
      </c>
      <c r="G270" s="231"/>
      <c r="H270" s="231"/>
      <c r="I270" s="231"/>
      <c r="J270" s="142" t="s">
        <v>270</v>
      </c>
      <c r="K270" s="143">
        <v>961</v>
      </c>
      <c r="L270" s="232">
        <v>0</v>
      </c>
      <c r="M270" s="232"/>
      <c r="N270" s="232">
        <f>ROUND(L270*K270,2)</f>
        <v>0</v>
      </c>
      <c r="O270" s="232"/>
      <c r="P270" s="232"/>
      <c r="Q270" s="232"/>
      <c r="R270" s="144"/>
      <c r="T270" s="145" t="s">
        <v>5</v>
      </c>
      <c r="U270" s="43" t="s">
        <v>40</v>
      </c>
      <c r="V270" s="146">
        <v>7.4999999999999997E-2</v>
      </c>
      <c r="W270" s="146">
        <f>V270*K270</f>
        <v>72.075000000000003</v>
      </c>
      <c r="X270" s="146">
        <v>1.7000000000000001E-4</v>
      </c>
      <c r="Y270" s="146">
        <f>X270*K270</f>
        <v>0.16337000000000002</v>
      </c>
      <c r="Z270" s="146">
        <v>0</v>
      </c>
      <c r="AA270" s="147">
        <f>Z270*K270</f>
        <v>0</v>
      </c>
      <c r="AR270" s="21" t="s">
        <v>92</v>
      </c>
      <c r="AT270" s="21" t="s">
        <v>167</v>
      </c>
      <c r="AU270" s="21" t="s">
        <v>86</v>
      </c>
      <c r="AY270" s="21" t="s">
        <v>166</v>
      </c>
      <c r="BE270" s="148">
        <f>IF(U270="základní",N270,0)</f>
        <v>0</v>
      </c>
      <c r="BF270" s="148">
        <f>IF(U270="snížená",N270,0)</f>
        <v>0</v>
      </c>
      <c r="BG270" s="148">
        <f>IF(U270="zákl. přenesená",N270,0)</f>
        <v>0</v>
      </c>
      <c r="BH270" s="148">
        <f>IF(U270="sníž. přenesená",N270,0)</f>
        <v>0</v>
      </c>
      <c r="BI270" s="148">
        <f>IF(U270="nulová",N270,0)</f>
        <v>0</v>
      </c>
      <c r="BJ270" s="21" t="s">
        <v>82</v>
      </c>
      <c r="BK270" s="148">
        <f>ROUND(L270*K270,2)</f>
        <v>0</v>
      </c>
      <c r="BL270" s="21" t="s">
        <v>92</v>
      </c>
      <c r="BM270" s="21" t="s">
        <v>1351</v>
      </c>
    </row>
    <row r="271" spans="2:65" s="10" customFormat="1" ht="16.5" customHeight="1">
      <c r="B271" s="149"/>
      <c r="C271" s="150"/>
      <c r="D271" s="150"/>
      <c r="E271" s="151" t="s">
        <v>5</v>
      </c>
      <c r="F271" s="240" t="s">
        <v>1352</v>
      </c>
      <c r="G271" s="241"/>
      <c r="H271" s="241"/>
      <c r="I271" s="241"/>
      <c r="J271" s="150"/>
      <c r="K271" s="152">
        <v>961</v>
      </c>
      <c r="L271" s="150"/>
      <c r="M271" s="150"/>
      <c r="N271" s="150"/>
      <c r="O271" s="150"/>
      <c r="P271" s="150"/>
      <c r="Q271" s="150"/>
      <c r="R271" s="153"/>
      <c r="T271" s="154"/>
      <c r="U271" s="150"/>
      <c r="V271" s="150"/>
      <c r="W271" s="150"/>
      <c r="X271" s="150"/>
      <c r="Y271" s="150"/>
      <c r="Z271" s="150"/>
      <c r="AA271" s="155"/>
      <c r="AT271" s="156" t="s">
        <v>173</v>
      </c>
      <c r="AU271" s="156" t="s">
        <v>86</v>
      </c>
      <c r="AV271" s="10" t="s">
        <v>86</v>
      </c>
      <c r="AW271" s="10" t="s">
        <v>32</v>
      </c>
      <c r="AX271" s="10" t="s">
        <v>82</v>
      </c>
      <c r="AY271" s="156" t="s">
        <v>166</v>
      </c>
    </row>
    <row r="272" spans="2:65" s="1" customFormat="1" ht="16.5" customHeight="1">
      <c r="B272" s="139"/>
      <c r="C272" s="176" t="s">
        <v>437</v>
      </c>
      <c r="D272" s="176" t="s">
        <v>388</v>
      </c>
      <c r="E272" s="177" t="s">
        <v>438</v>
      </c>
      <c r="F272" s="266" t="s">
        <v>439</v>
      </c>
      <c r="G272" s="266"/>
      <c r="H272" s="266"/>
      <c r="I272" s="266"/>
      <c r="J272" s="178" t="s">
        <v>270</v>
      </c>
      <c r="K272" s="179">
        <v>961</v>
      </c>
      <c r="L272" s="267">
        <v>0</v>
      </c>
      <c r="M272" s="267"/>
      <c r="N272" s="267">
        <f>ROUND(L272*K272,2)</f>
        <v>0</v>
      </c>
      <c r="O272" s="232"/>
      <c r="P272" s="232"/>
      <c r="Q272" s="232"/>
      <c r="R272" s="144"/>
      <c r="T272" s="145" t="s">
        <v>5</v>
      </c>
      <c r="U272" s="43" t="s">
        <v>40</v>
      </c>
      <c r="V272" s="146">
        <v>0</v>
      </c>
      <c r="W272" s="146">
        <f>V272*K272</f>
        <v>0</v>
      </c>
      <c r="X272" s="146">
        <v>4.0000000000000002E-4</v>
      </c>
      <c r="Y272" s="146">
        <f>X272*K272</f>
        <v>0.38440000000000002</v>
      </c>
      <c r="Z272" s="146">
        <v>0</v>
      </c>
      <c r="AA272" s="147">
        <f>Z272*K272</f>
        <v>0</v>
      </c>
      <c r="AR272" s="21" t="s">
        <v>104</v>
      </c>
      <c r="AT272" s="21" t="s">
        <v>388</v>
      </c>
      <c r="AU272" s="21" t="s">
        <v>86</v>
      </c>
      <c r="AY272" s="21" t="s">
        <v>166</v>
      </c>
      <c r="BE272" s="148">
        <f>IF(U272="základní",N272,0)</f>
        <v>0</v>
      </c>
      <c r="BF272" s="148">
        <f>IF(U272="snížená",N272,0)</f>
        <v>0</v>
      </c>
      <c r="BG272" s="148">
        <f>IF(U272="zákl. přenesená",N272,0)</f>
        <v>0</v>
      </c>
      <c r="BH272" s="148">
        <f>IF(U272="sníž. přenesená",N272,0)</f>
        <v>0</v>
      </c>
      <c r="BI272" s="148">
        <f>IF(U272="nulová",N272,0)</f>
        <v>0</v>
      </c>
      <c r="BJ272" s="21" t="s">
        <v>82</v>
      </c>
      <c r="BK272" s="148">
        <f>ROUND(L272*K272,2)</f>
        <v>0</v>
      </c>
      <c r="BL272" s="21" t="s">
        <v>92</v>
      </c>
      <c r="BM272" s="21" t="s">
        <v>1353</v>
      </c>
    </row>
    <row r="273" spans="2:65" s="1" customFormat="1" ht="38.25" customHeight="1">
      <c r="B273" s="139"/>
      <c r="C273" s="140" t="s">
        <v>441</v>
      </c>
      <c r="D273" s="140" t="s">
        <v>167</v>
      </c>
      <c r="E273" s="141" t="s">
        <v>442</v>
      </c>
      <c r="F273" s="231" t="s">
        <v>443</v>
      </c>
      <c r="G273" s="231"/>
      <c r="H273" s="231"/>
      <c r="I273" s="231"/>
      <c r="J273" s="142" t="s">
        <v>309</v>
      </c>
      <c r="K273" s="143">
        <v>480.5</v>
      </c>
      <c r="L273" s="232">
        <v>0</v>
      </c>
      <c r="M273" s="232"/>
      <c r="N273" s="232">
        <f>ROUND(L273*K273,2)</f>
        <v>0</v>
      </c>
      <c r="O273" s="232"/>
      <c r="P273" s="232"/>
      <c r="Q273" s="232"/>
      <c r="R273" s="144"/>
      <c r="T273" s="145" t="s">
        <v>5</v>
      </c>
      <c r="U273" s="43" t="s">
        <v>40</v>
      </c>
      <c r="V273" s="146">
        <v>0.23</v>
      </c>
      <c r="W273" s="146">
        <f>V273*K273</f>
        <v>110.515</v>
      </c>
      <c r="X273" s="146">
        <v>0.23058000000000001</v>
      </c>
      <c r="Y273" s="146">
        <f>X273*K273</f>
        <v>110.79369</v>
      </c>
      <c r="Z273" s="146">
        <v>0</v>
      </c>
      <c r="AA273" s="147">
        <f>Z273*K273</f>
        <v>0</v>
      </c>
      <c r="AR273" s="21" t="s">
        <v>92</v>
      </c>
      <c r="AT273" s="21" t="s">
        <v>167</v>
      </c>
      <c r="AU273" s="21" t="s">
        <v>86</v>
      </c>
      <c r="AY273" s="21" t="s">
        <v>166</v>
      </c>
      <c r="BE273" s="148">
        <f>IF(U273="základní",N273,0)</f>
        <v>0</v>
      </c>
      <c r="BF273" s="148">
        <f>IF(U273="snížená",N273,0)</f>
        <v>0</v>
      </c>
      <c r="BG273" s="148">
        <f>IF(U273="zákl. přenesená",N273,0)</f>
        <v>0</v>
      </c>
      <c r="BH273" s="148">
        <f>IF(U273="sníž. přenesená",N273,0)</f>
        <v>0</v>
      </c>
      <c r="BI273" s="148">
        <f>IF(U273="nulová",N273,0)</f>
        <v>0</v>
      </c>
      <c r="BJ273" s="21" t="s">
        <v>82</v>
      </c>
      <c r="BK273" s="148">
        <f>ROUND(L273*K273,2)</f>
        <v>0</v>
      </c>
      <c r="BL273" s="21" t="s">
        <v>92</v>
      </c>
      <c r="BM273" s="21" t="s">
        <v>444</v>
      </c>
    </row>
    <row r="274" spans="2:65" s="11" customFormat="1" ht="16.5" customHeight="1">
      <c r="B274" s="157"/>
      <c r="C274" s="158"/>
      <c r="D274" s="158"/>
      <c r="E274" s="159" t="s">
        <v>5</v>
      </c>
      <c r="F274" s="264" t="s">
        <v>275</v>
      </c>
      <c r="G274" s="265"/>
      <c r="H274" s="265"/>
      <c r="I274" s="265"/>
      <c r="J274" s="158"/>
      <c r="K274" s="159" t="s">
        <v>5</v>
      </c>
      <c r="L274" s="158"/>
      <c r="M274" s="158"/>
      <c r="N274" s="158"/>
      <c r="O274" s="158"/>
      <c r="P274" s="158"/>
      <c r="Q274" s="158"/>
      <c r="R274" s="160"/>
      <c r="T274" s="161"/>
      <c r="U274" s="158"/>
      <c r="V274" s="158"/>
      <c r="W274" s="158"/>
      <c r="X274" s="158"/>
      <c r="Y274" s="158"/>
      <c r="Z274" s="158"/>
      <c r="AA274" s="162"/>
      <c r="AT274" s="163" t="s">
        <v>173</v>
      </c>
      <c r="AU274" s="163" t="s">
        <v>86</v>
      </c>
      <c r="AV274" s="11" t="s">
        <v>82</v>
      </c>
      <c r="AW274" s="11" t="s">
        <v>32</v>
      </c>
      <c r="AX274" s="11" t="s">
        <v>75</v>
      </c>
      <c r="AY274" s="163" t="s">
        <v>166</v>
      </c>
    </row>
    <row r="275" spans="2:65" s="11" customFormat="1" ht="16.5" customHeight="1">
      <c r="B275" s="157"/>
      <c r="C275" s="158"/>
      <c r="D275" s="158"/>
      <c r="E275" s="159" t="s">
        <v>5</v>
      </c>
      <c r="F275" s="229" t="s">
        <v>276</v>
      </c>
      <c r="G275" s="230"/>
      <c r="H275" s="230"/>
      <c r="I275" s="230"/>
      <c r="J275" s="158"/>
      <c r="K275" s="159" t="s">
        <v>5</v>
      </c>
      <c r="L275" s="158"/>
      <c r="M275" s="158"/>
      <c r="N275" s="158"/>
      <c r="O275" s="158"/>
      <c r="P275" s="158"/>
      <c r="Q275" s="158"/>
      <c r="R275" s="160"/>
      <c r="T275" s="161"/>
      <c r="U275" s="158"/>
      <c r="V275" s="158"/>
      <c r="W275" s="158"/>
      <c r="X275" s="158"/>
      <c r="Y275" s="158"/>
      <c r="Z275" s="158"/>
      <c r="AA275" s="162"/>
      <c r="AT275" s="163" t="s">
        <v>173</v>
      </c>
      <c r="AU275" s="163" t="s">
        <v>86</v>
      </c>
      <c r="AV275" s="11" t="s">
        <v>82</v>
      </c>
      <c r="AW275" s="11" t="s">
        <v>32</v>
      </c>
      <c r="AX275" s="11" t="s">
        <v>75</v>
      </c>
      <c r="AY275" s="163" t="s">
        <v>166</v>
      </c>
    </row>
    <row r="276" spans="2:65" s="11" customFormat="1" ht="16.5" customHeight="1">
      <c r="B276" s="157"/>
      <c r="C276" s="158"/>
      <c r="D276" s="158"/>
      <c r="E276" s="159" t="s">
        <v>5</v>
      </c>
      <c r="F276" s="229" t="s">
        <v>277</v>
      </c>
      <c r="G276" s="230"/>
      <c r="H276" s="230"/>
      <c r="I276" s="230"/>
      <c r="J276" s="158"/>
      <c r="K276" s="159" t="s">
        <v>5</v>
      </c>
      <c r="L276" s="158"/>
      <c r="M276" s="158"/>
      <c r="N276" s="158"/>
      <c r="O276" s="158"/>
      <c r="P276" s="158"/>
      <c r="Q276" s="158"/>
      <c r="R276" s="160"/>
      <c r="T276" s="161"/>
      <c r="U276" s="158"/>
      <c r="V276" s="158"/>
      <c r="W276" s="158"/>
      <c r="X276" s="158"/>
      <c r="Y276" s="158"/>
      <c r="Z276" s="158"/>
      <c r="AA276" s="162"/>
      <c r="AT276" s="163" t="s">
        <v>173</v>
      </c>
      <c r="AU276" s="163" t="s">
        <v>86</v>
      </c>
      <c r="AV276" s="11" t="s">
        <v>82</v>
      </c>
      <c r="AW276" s="11" t="s">
        <v>32</v>
      </c>
      <c r="AX276" s="11" t="s">
        <v>75</v>
      </c>
      <c r="AY276" s="163" t="s">
        <v>166</v>
      </c>
    </row>
    <row r="277" spans="2:65" s="10" customFormat="1" ht="16.5" customHeight="1">
      <c r="B277" s="149"/>
      <c r="C277" s="150"/>
      <c r="D277" s="150"/>
      <c r="E277" s="151" t="s">
        <v>5</v>
      </c>
      <c r="F277" s="262" t="s">
        <v>1354</v>
      </c>
      <c r="G277" s="263"/>
      <c r="H277" s="263"/>
      <c r="I277" s="263"/>
      <c r="J277" s="150"/>
      <c r="K277" s="152">
        <v>480.5</v>
      </c>
      <c r="L277" s="150"/>
      <c r="M277" s="150"/>
      <c r="N277" s="150"/>
      <c r="O277" s="150"/>
      <c r="P277" s="150"/>
      <c r="Q277" s="150"/>
      <c r="R277" s="153"/>
      <c r="T277" s="154"/>
      <c r="U277" s="150"/>
      <c r="V277" s="150"/>
      <c r="W277" s="150"/>
      <c r="X277" s="150"/>
      <c r="Y277" s="150"/>
      <c r="Z277" s="150"/>
      <c r="AA277" s="155"/>
      <c r="AT277" s="156" t="s">
        <v>173</v>
      </c>
      <c r="AU277" s="156" t="s">
        <v>86</v>
      </c>
      <c r="AV277" s="10" t="s">
        <v>86</v>
      </c>
      <c r="AW277" s="10" t="s">
        <v>32</v>
      </c>
      <c r="AX277" s="10" t="s">
        <v>82</v>
      </c>
      <c r="AY277" s="156" t="s">
        <v>166</v>
      </c>
    </row>
    <row r="278" spans="2:65" s="9" customFormat="1" ht="29.85" customHeight="1">
      <c r="B278" s="129"/>
      <c r="C278" s="130"/>
      <c r="D278" s="164" t="s">
        <v>261</v>
      </c>
      <c r="E278" s="164"/>
      <c r="F278" s="164"/>
      <c r="G278" s="164"/>
      <c r="H278" s="164"/>
      <c r="I278" s="164"/>
      <c r="J278" s="164"/>
      <c r="K278" s="164"/>
      <c r="L278" s="164"/>
      <c r="M278" s="164"/>
      <c r="N278" s="237">
        <f>BK278</f>
        <v>0</v>
      </c>
      <c r="O278" s="238"/>
      <c r="P278" s="238"/>
      <c r="Q278" s="238"/>
      <c r="R278" s="132"/>
      <c r="T278" s="133"/>
      <c r="U278" s="130"/>
      <c r="V278" s="130"/>
      <c r="W278" s="134">
        <f>SUM(W279:W284)</f>
        <v>9.7980560000000008</v>
      </c>
      <c r="X278" s="130"/>
      <c r="Y278" s="134">
        <f>SUM(Y279:Y284)</f>
        <v>0</v>
      </c>
      <c r="Z278" s="130"/>
      <c r="AA278" s="135">
        <f>SUM(AA279:AA284)</f>
        <v>2.7632000000000003</v>
      </c>
      <c r="AR278" s="136" t="s">
        <v>82</v>
      </c>
      <c r="AT278" s="137" t="s">
        <v>74</v>
      </c>
      <c r="AU278" s="137" t="s">
        <v>82</v>
      </c>
      <c r="AY278" s="136" t="s">
        <v>166</v>
      </c>
      <c r="BK278" s="138">
        <f>SUM(BK279:BK284)</f>
        <v>0</v>
      </c>
    </row>
    <row r="279" spans="2:65" s="1" customFormat="1" ht="38.25" customHeight="1">
      <c r="B279" s="139"/>
      <c r="C279" s="140" t="s">
        <v>446</v>
      </c>
      <c r="D279" s="140" t="s">
        <v>167</v>
      </c>
      <c r="E279" s="141" t="s">
        <v>447</v>
      </c>
      <c r="F279" s="231" t="s">
        <v>448</v>
      </c>
      <c r="G279" s="231"/>
      <c r="H279" s="231"/>
      <c r="I279" s="231"/>
      <c r="J279" s="142" t="s">
        <v>322</v>
      </c>
      <c r="K279" s="143">
        <v>1.256</v>
      </c>
      <c r="L279" s="232">
        <v>0</v>
      </c>
      <c r="M279" s="232"/>
      <c r="N279" s="232">
        <f>ROUND(L279*K279,2)</f>
        <v>0</v>
      </c>
      <c r="O279" s="232"/>
      <c r="P279" s="232"/>
      <c r="Q279" s="232"/>
      <c r="R279" s="144"/>
      <c r="T279" s="145" t="s">
        <v>5</v>
      </c>
      <c r="U279" s="43" t="s">
        <v>40</v>
      </c>
      <c r="V279" s="146">
        <v>7.8010000000000002</v>
      </c>
      <c r="W279" s="146">
        <f>V279*K279</f>
        <v>9.7980560000000008</v>
      </c>
      <c r="X279" s="146">
        <v>0</v>
      </c>
      <c r="Y279" s="146">
        <f>X279*K279</f>
        <v>0</v>
      </c>
      <c r="Z279" s="146">
        <v>2.2000000000000002</v>
      </c>
      <c r="AA279" s="147">
        <f>Z279*K279</f>
        <v>2.7632000000000003</v>
      </c>
      <c r="AR279" s="21" t="s">
        <v>92</v>
      </c>
      <c r="AT279" s="21" t="s">
        <v>167</v>
      </c>
      <c r="AU279" s="21" t="s">
        <v>86</v>
      </c>
      <c r="AY279" s="21" t="s">
        <v>166</v>
      </c>
      <c r="BE279" s="148">
        <f>IF(U279="základní",N279,0)</f>
        <v>0</v>
      </c>
      <c r="BF279" s="148">
        <f>IF(U279="snížená",N279,0)</f>
        <v>0</v>
      </c>
      <c r="BG279" s="148">
        <f>IF(U279="zákl. přenesená",N279,0)</f>
        <v>0</v>
      </c>
      <c r="BH279" s="148">
        <f>IF(U279="sníž. přenesená",N279,0)</f>
        <v>0</v>
      </c>
      <c r="BI279" s="148">
        <f>IF(U279="nulová",N279,0)</f>
        <v>0</v>
      </c>
      <c r="BJ279" s="21" t="s">
        <v>82</v>
      </c>
      <c r="BK279" s="148">
        <f>ROUND(L279*K279,2)</f>
        <v>0</v>
      </c>
      <c r="BL279" s="21" t="s">
        <v>92</v>
      </c>
      <c r="BM279" s="21" t="s">
        <v>449</v>
      </c>
    </row>
    <row r="280" spans="2:65" s="11" customFormat="1" ht="16.5" customHeight="1">
      <c r="B280" s="157"/>
      <c r="C280" s="158"/>
      <c r="D280" s="158"/>
      <c r="E280" s="159" t="s">
        <v>5</v>
      </c>
      <c r="F280" s="264" t="s">
        <v>275</v>
      </c>
      <c r="G280" s="265"/>
      <c r="H280" s="265"/>
      <c r="I280" s="265"/>
      <c r="J280" s="158"/>
      <c r="K280" s="159" t="s">
        <v>5</v>
      </c>
      <c r="L280" s="158"/>
      <c r="M280" s="158"/>
      <c r="N280" s="158"/>
      <c r="O280" s="158"/>
      <c r="P280" s="158"/>
      <c r="Q280" s="158"/>
      <c r="R280" s="160"/>
      <c r="T280" s="161"/>
      <c r="U280" s="158"/>
      <c r="V280" s="158"/>
      <c r="W280" s="158"/>
      <c r="X280" s="158"/>
      <c r="Y280" s="158"/>
      <c r="Z280" s="158"/>
      <c r="AA280" s="162"/>
      <c r="AT280" s="163" t="s">
        <v>173</v>
      </c>
      <c r="AU280" s="163" t="s">
        <v>86</v>
      </c>
      <c r="AV280" s="11" t="s">
        <v>82</v>
      </c>
      <c r="AW280" s="11" t="s">
        <v>32</v>
      </c>
      <c r="AX280" s="11" t="s">
        <v>75</v>
      </c>
      <c r="AY280" s="163" t="s">
        <v>166</v>
      </c>
    </row>
    <row r="281" spans="2:65" s="11" customFormat="1" ht="16.5" customHeight="1">
      <c r="B281" s="157"/>
      <c r="C281" s="158"/>
      <c r="D281" s="158"/>
      <c r="E281" s="159" t="s">
        <v>5</v>
      </c>
      <c r="F281" s="229" t="s">
        <v>276</v>
      </c>
      <c r="G281" s="230"/>
      <c r="H281" s="230"/>
      <c r="I281" s="230"/>
      <c r="J281" s="158"/>
      <c r="K281" s="159" t="s">
        <v>5</v>
      </c>
      <c r="L281" s="158"/>
      <c r="M281" s="158"/>
      <c r="N281" s="158"/>
      <c r="O281" s="158"/>
      <c r="P281" s="158"/>
      <c r="Q281" s="158"/>
      <c r="R281" s="160"/>
      <c r="T281" s="161"/>
      <c r="U281" s="158"/>
      <c r="V281" s="158"/>
      <c r="W281" s="158"/>
      <c r="X281" s="158"/>
      <c r="Y281" s="158"/>
      <c r="Z281" s="158"/>
      <c r="AA281" s="162"/>
      <c r="AT281" s="163" t="s">
        <v>173</v>
      </c>
      <c r="AU281" s="163" t="s">
        <v>86</v>
      </c>
      <c r="AV281" s="11" t="s">
        <v>82</v>
      </c>
      <c r="AW281" s="11" t="s">
        <v>32</v>
      </c>
      <c r="AX281" s="11" t="s">
        <v>75</v>
      </c>
      <c r="AY281" s="163" t="s">
        <v>166</v>
      </c>
    </row>
    <row r="282" spans="2:65" s="11" customFormat="1" ht="16.5" customHeight="1">
      <c r="B282" s="157"/>
      <c r="C282" s="158"/>
      <c r="D282" s="158"/>
      <c r="E282" s="159" t="s">
        <v>5</v>
      </c>
      <c r="F282" s="229" t="s">
        <v>277</v>
      </c>
      <c r="G282" s="230"/>
      <c r="H282" s="230"/>
      <c r="I282" s="230"/>
      <c r="J282" s="158"/>
      <c r="K282" s="159" t="s">
        <v>5</v>
      </c>
      <c r="L282" s="158"/>
      <c r="M282" s="158"/>
      <c r="N282" s="158"/>
      <c r="O282" s="158"/>
      <c r="P282" s="158"/>
      <c r="Q282" s="158"/>
      <c r="R282" s="160"/>
      <c r="T282" s="161"/>
      <c r="U282" s="158"/>
      <c r="V282" s="158"/>
      <c r="W282" s="158"/>
      <c r="X282" s="158"/>
      <c r="Y282" s="158"/>
      <c r="Z282" s="158"/>
      <c r="AA282" s="162"/>
      <c r="AT282" s="163" t="s">
        <v>173</v>
      </c>
      <c r="AU282" s="163" t="s">
        <v>86</v>
      </c>
      <c r="AV282" s="11" t="s">
        <v>82</v>
      </c>
      <c r="AW282" s="11" t="s">
        <v>32</v>
      </c>
      <c r="AX282" s="11" t="s">
        <v>75</v>
      </c>
      <c r="AY282" s="163" t="s">
        <v>166</v>
      </c>
    </row>
    <row r="283" spans="2:65" s="11" customFormat="1" ht="16.5" customHeight="1">
      <c r="B283" s="157"/>
      <c r="C283" s="158"/>
      <c r="D283" s="158"/>
      <c r="E283" s="159" t="s">
        <v>5</v>
      </c>
      <c r="F283" s="229" t="s">
        <v>450</v>
      </c>
      <c r="G283" s="230"/>
      <c r="H283" s="230"/>
      <c r="I283" s="230"/>
      <c r="J283" s="158"/>
      <c r="K283" s="159" t="s">
        <v>5</v>
      </c>
      <c r="L283" s="158"/>
      <c r="M283" s="158"/>
      <c r="N283" s="158"/>
      <c r="O283" s="158"/>
      <c r="P283" s="158"/>
      <c r="Q283" s="158"/>
      <c r="R283" s="160"/>
      <c r="T283" s="161"/>
      <c r="U283" s="158"/>
      <c r="V283" s="158"/>
      <c r="W283" s="158"/>
      <c r="X283" s="158"/>
      <c r="Y283" s="158"/>
      <c r="Z283" s="158"/>
      <c r="AA283" s="162"/>
      <c r="AT283" s="163" t="s">
        <v>173</v>
      </c>
      <c r="AU283" s="163" t="s">
        <v>86</v>
      </c>
      <c r="AV283" s="11" t="s">
        <v>82</v>
      </c>
      <c r="AW283" s="11" t="s">
        <v>32</v>
      </c>
      <c r="AX283" s="11" t="s">
        <v>75</v>
      </c>
      <c r="AY283" s="163" t="s">
        <v>166</v>
      </c>
    </row>
    <row r="284" spans="2:65" s="10" customFormat="1" ht="25.5" customHeight="1">
      <c r="B284" s="149"/>
      <c r="C284" s="150"/>
      <c r="D284" s="150"/>
      <c r="E284" s="151" t="s">
        <v>5</v>
      </c>
      <c r="F284" s="262" t="s">
        <v>1069</v>
      </c>
      <c r="G284" s="263"/>
      <c r="H284" s="263"/>
      <c r="I284" s="263"/>
      <c r="J284" s="150"/>
      <c r="K284" s="152">
        <v>1.256</v>
      </c>
      <c r="L284" s="150"/>
      <c r="M284" s="150"/>
      <c r="N284" s="150"/>
      <c r="O284" s="150"/>
      <c r="P284" s="150"/>
      <c r="Q284" s="150"/>
      <c r="R284" s="153"/>
      <c r="T284" s="154"/>
      <c r="U284" s="150"/>
      <c r="V284" s="150"/>
      <c r="W284" s="150"/>
      <c r="X284" s="150"/>
      <c r="Y284" s="150"/>
      <c r="Z284" s="150"/>
      <c r="AA284" s="155"/>
      <c r="AT284" s="156" t="s">
        <v>173</v>
      </c>
      <c r="AU284" s="156" t="s">
        <v>86</v>
      </c>
      <c r="AV284" s="10" t="s">
        <v>86</v>
      </c>
      <c r="AW284" s="10" t="s">
        <v>32</v>
      </c>
      <c r="AX284" s="10" t="s">
        <v>82</v>
      </c>
      <c r="AY284" s="156" t="s">
        <v>166</v>
      </c>
    </row>
    <row r="285" spans="2:65" s="9" customFormat="1" ht="29.85" customHeight="1">
      <c r="B285" s="129"/>
      <c r="C285" s="130"/>
      <c r="D285" s="164" t="s">
        <v>262</v>
      </c>
      <c r="E285" s="164"/>
      <c r="F285" s="164"/>
      <c r="G285" s="164"/>
      <c r="H285" s="164"/>
      <c r="I285" s="164"/>
      <c r="J285" s="164"/>
      <c r="K285" s="164"/>
      <c r="L285" s="164"/>
      <c r="M285" s="164"/>
      <c r="N285" s="237">
        <f>BK285</f>
        <v>0</v>
      </c>
      <c r="O285" s="238"/>
      <c r="P285" s="238"/>
      <c r="Q285" s="238"/>
      <c r="R285" s="132"/>
      <c r="T285" s="133"/>
      <c r="U285" s="130"/>
      <c r="V285" s="130"/>
      <c r="W285" s="134">
        <f>SUM(W286:W290)</f>
        <v>4.6094999999999997</v>
      </c>
      <c r="X285" s="130"/>
      <c r="Y285" s="134">
        <f>SUM(Y286:Y290)</f>
        <v>0</v>
      </c>
      <c r="Z285" s="130"/>
      <c r="AA285" s="135">
        <f>SUM(AA286:AA290)</f>
        <v>0</v>
      </c>
      <c r="AR285" s="136" t="s">
        <v>82</v>
      </c>
      <c r="AT285" s="137" t="s">
        <v>74</v>
      </c>
      <c r="AU285" s="137" t="s">
        <v>82</v>
      </c>
      <c r="AY285" s="136" t="s">
        <v>166</v>
      </c>
      <c r="BK285" s="138">
        <f>SUM(BK286:BK290)</f>
        <v>0</v>
      </c>
    </row>
    <row r="286" spans="2:65" s="1" customFormat="1" ht="25.5" customHeight="1">
      <c r="B286" s="139"/>
      <c r="C286" s="140" t="s">
        <v>452</v>
      </c>
      <c r="D286" s="140" t="s">
        <v>167</v>
      </c>
      <c r="E286" s="141" t="s">
        <v>453</v>
      </c>
      <c r="F286" s="231" t="s">
        <v>454</v>
      </c>
      <c r="G286" s="231"/>
      <c r="H286" s="231"/>
      <c r="I286" s="231"/>
      <c r="J286" s="142" t="s">
        <v>322</v>
      </c>
      <c r="K286" s="143">
        <v>3.5</v>
      </c>
      <c r="L286" s="232">
        <v>0</v>
      </c>
      <c r="M286" s="232"/>
      <c r="N286" s="232">
        <f>ROUND(L286*K286,2)</f>
        <v>0</v>
      </c>
      <c r="O286" s="232"/>
      <c r="P286" s="232"/>
      <c r="Q286" s="232"/>
      <c r="R286" s="144"/>
      <c r="T286" s="145" t="s">
        <v>5</v>
      </c>
      <c r="U286" s="43" t="s">
        <v>40</v>
      </c>
      <c r="V286" s="146">
        <v>1.3169999999999999</v>
      </c>
      <c r="W286" s="146">
        <f>V286*K286</f>
        <v>4.6094999999999997</v>
      </c>
      <c r="X286" s="146">
        <v>0</v>
      </c>
      <c r="Y286" s="146">
        <f>X286*K286</f>
        <v>0</v>
      </c>
      <c r="Z286" s="146">
        <v>0</v>
      </c>
      <c r="AA286" s="147">
        <f>Z286*K286</f>
        <v>0</v>
      </c>
      <c r="AR286" s="21" t="s">
        <v>92</v>
      </c>
      <c r="AT286" s="21" t="s">
        <v>167</v>
      </c>
      <c r="AU286" s="21" t="s">
        <v>86</v>
      </c>
      <c r="AY286" s="21" t="s">
        <v>166</v>
      </c>
      <c r="BE286" s="148">
        <f>IF(U286="základní",N286,0)</f>
        <v>0</v>
      </c>
      <c r="BF286" s="148">
        <f>IF(U286="snížená",N286,0)</f>
        <v>0</v>
      </c>
      <c r="BG286" s="148">
        <f>IF(U286="zákl. přenesená",N286,0)</f>
        <v>0</v>
      </c>
      <c r="BH286" s="148">
        <f>IF(U286="sníž. přenesená",N286,0)</f>
        <v>0</v>
      </c>
      <c r="BI286" s="148">
        <f>IF(U286="nulová",N286,0)</f>
        <v>0</v>
      </c>
      <c r="BJ286" s="21" t="s">
        <v>82</v>
      </c>
      <c r="BK286" s="148">
        <f>ROUND(L286*K286,2)</f>
        <v>0</v>
      </c>
      <c r="BL286" s="21" t="s">
        <v>92</v>
      </c>
      <c r="BM286" s="21" t="s">
        <v>455</v>
      </c>
    </row>
    <row r="287" spans="2:65" s="11" customFormat="1" ht="16.5" customHeight="1">
      <c r="B287" s="157"/>
      <c r="C287" s="158"/>
      <c r="D287" s="158"/>
      <c r="E287" s="159" t="s">
        <v>5</v>
      </c>
      <c r="F287" s="264" t="s">
        <v>275</v>
      </c>
      <c r="G287" s="265"/>
      <c r="H287" s="265"/>
      <c r="I287" s="265"/>
      <c r="J287" s="158"/>
      <c r="K287" s="159" t="s">
        <v>5</v>
      </c>
      <c r="L287" s="158"/>
      <c r="M287" s="158"/>
      <c r="N287" s="158"/>
      <c r="O287" s="158"/>
      <c r="P287" s="158"/>
      <c r="Q287" s="158"/>
      <c r="R287" s="160"/>
      <c r="T287" s="161"/>
      <c r="U287" s="158"/>
      <c r="V287" s="158"/>
      <c r="W287" s="158"/>
      <c r="X287" s="158"/>
      <c r="Y287" s="158"/>
      <c r="Z287" s="158"/>
      <c r="AA287" s="162"/>
      <c r="AT287" s="163" t="s">
        <v>173</v>
      </c>
      <c r="AU287" s="163" t="s">
        <v>86</v>
      </c>
      <c r="AV287" s="11" t="s">
        <v>82</v>
      </c>
      <c r="AW287" s="11" t="s">
        <v>32</v>
      </c>
      <c r="AX287" s="11" t="s">
        <v>75</v>
      </c>
      <c r="AY287" s="163" t="s">
        <v>166</v>
      </c>
    </row>
    <row r="288" spans="2:65" s="11" customFormat="1" ht="16.5" customHeight="1">
      <c r="B288" s="157"/>
      <c r="C288" s="158"/>
      <c r="D288" s="158"/>
      <c r="E288" s="159" t="s">
        <v>5</v>
      </c>
      <c r="F288" s="229" t="s">
        <v>276</v>
      </c>
      <c r="G288" s="230"/>
      <c r="H288" s="230"/>
      <c r="I288" s="230"/>
      <c r="J288" s="158"/>
      <c r="K288" s="159" t="s">
        <v>5</v>
      </c>
      <c r="L288" s="158"/>
      <c r="M288" s="158"/>
      <c r="N288" s="158"/>
      <c r="O288" s="158"/>
      <c r="P288" s="158"/>
      <c r="Q288" s="158"/>
      <c r="R288" s="160"/>
      <c r="T288" s="161"/>
      <c r="U288" s="158"/>
      <c r="V288" s="158"/>
      <c r="W288" s="158"/>
      <c r="X288" s="158"/>
      <c r="Y288" s="158"/>
      <c r="Z288" s="158"/>
      <c r="AA288" s="162"/>
      <c r="AT288" s="163" t="s">
        <v>173</v>
      </c>
      <c r="AU288" s="163" t="s">
        <v>86</v>
      </c>
      <c r="AV288" s="11" t="s">
        <v>82</v>
      </c>
      <c r="AW288" s="11" t="s">
        <v>32</v>
      </c>
      <c r="AX288" s="11" t="s">
        <v>75</v>
      </c>
      <c r="AY288" s="163" t="s">
        <v>166</v>
      </c>
    </row>
    <row r="289" spans="2:65" s="11" customFormat="1" ht="16.5" customHeight="1">
      <c r="B289" s="157"/>
      <c r="C289" s="158"/>
      <c r="D289" s="158"/>
      <c r="E289" s="159" t="s">
        <v>5</v>
      </c>
      <c r="F289" s="229" t="s">
        <v>277</v>
      </c>
      <c r="G289" s="230"/>
      <c r="H289" s="230"/>
      <c r="I289" s="230"/>
      <c r="J289" s="158"/>
      <c r="K289" s="159" t="s">
        <v>5</v>
      </c>
      <c r="L289" s="158"/>
      <c r="M289" s="158"/>
      <c r="N289" s="158"/>
      <c r="O289" s="158"/>
      <c r="P289" s="158"/>
      <c r="Q289" s="158"/>
      <c r="R289" s="160"/>
      <c r="T289" s="161"/>
      <c r="U289" s="158"/>
      <c r="V289" s="158"/>
      <c r="W289" s="158"/>
      <c r="X289" s="158"/>
      <c r="Y289" s="158"/>
      <c r="Z289" s="158"/>
      <c r="AA289" s="162"/>
      <c r="AT289" s="163" t="s">
        <v>173</v>
      </c>
      <c r="AU289" s="163" t="s">
        <v>86</v>
      </c>
      <c r="AV289" s="11" t="s">
        <v>82</v>
      </c>
      <c r="AW289" s="11" t="s">
        <v>32</v>
      </c>
      <c r="AX289" s="11" t="s">
        <v>75</v>
      </c>
      <c r="AY289" s="163" t="s">
        <v>166</v>
      </c>
    </row>
    <row r="290" spans="2:65" s="10" customFormat="1" ht="16.5" customHeight="1">
      <c r="B290" s="149"/>
      <c r="C290" s="150"/>
      <c r="D290" s="150"/>
      <c r="E290" s="151" t="s">
        <v>5</v>
      </c>
      <c r="F290" s="262" t="s">
        <v>1070</v>
      </c>
      <c r="G290" s="263"/>
      <c r="H290" s="263"/>
      <c r="I290" s="263"/>
      <c r="J290" s="150"/>
      <c r="K290" s="152">
        <v>3.5</v>
      </c>
      <c r="L290" s="150"/>
      <c r="M290" s="150"/>
      <c r="N290" s="150"/>
      <c r="O290" s="150"/>
      <c r="P290" s="150"/>
      <c r="Q290" s="150"/>
      <c r="R290" s="153"/>
      <c r="T290" s="154"/>
      <c r="U290" s="150"/>
      <c r="V290" s="150"/>
      <c r="W290" s="150"/>
      <c r="X290" s="150"/>
      <c r="Y290" s="150"/>
      <c r="Z290" s="150"/>
      <c r="AA290" s="155"/>
      <c r="AT290" s="156" t="s">
        <v>173</v>
      </c>
      <c r="AU290" s="156" t="s">
        <v>86</v>
      </c>
      <c r="AV290" s="10" t="s">
        <v>86</v>
      </c>
      <c r="AW290" s="10" t="s">
        <v>32</v>
      </c>
      <c r="AX290" s="10" t="s">
        <v>82</v>
      </c>
      <c r="AY290" s="156" t="s">
        <v>166</v>
      </c>
    </row>
    <row r="291" spans="2:65" s="9" customFormat="1" ht="29.85" customHeight="1">
      <c r="B291" s="129"/>
      <c r="C291" s="130"/>
      <c r="D291" s="164" t="s">
        <v>263</v>
      </c>
      <c r="E291" s="164"/>
      <c r="F291" s="164"/>
      <c r="G291" s="164"/>
      <c r="H291" s="164"/>
      <c r="I291" s="164"/>
      <c r="J291" s="164"/>
      <c r="K291" s="164"/>
      <c r="L291" s="164"/>
      <c r="M291" s="164"/>
      <c r="N291" s="237">
        <f>BK291</f>
        <v>0</v>
      </c>
      <c r="O291" s="238"/>
      <c r="P291" s="238"/>
      <c r="Q291" s="238"/>
      <c r="R291" s="132"/>
      <c r="T291" s="133"/>
      <c r="U291" s="130"/>
      <c r="V291" s="130"/>
      <c r="W291" s="134">
        <f>SUM(W292:W359)</f>
        <v>974.92085000000009</v>
      </c>
      <c r="X291" s="130"/>
      <c r="Y291" s="134">
        <f>SUM(Y292:Y359)</f>
        <v>127.02179000000002</v>
      </c>
      <c r="Z291" s="130"/>
      <c r="AA291" s="135">
        <f>SUM(AA292:AA359)</f>
        <v>0</v>
      </c>
      <c r="AR291" s="136" t="s">
        <v>82</v>
      </c>
      <c r="AT291" s="137" t="s">
        <v>74</v>
      </c>
      <c r="AU291" s="137" t="s">
        <v>82</v>
      </c>
      <c r="AY291" s="136" t="s">
        <v>166</v>
      </c>
      <c r="BK291" s="138">
        <f>SUM(BK292:BK359)</f>
        <v>0</v>
      </c>
    </row>
    <row r="292" spans="2:65" s="1" customFormat="1" ht="16.5" customHeight="1">
      <c r="B292" s="139"/>
      <c r="C292" s="140" t="s">
        <v>457</v>
      </c>
      <c r="D292" s="140" t="s">
        <v>167</v>
      </c>
      <c r="E292" s="141" t="s">
        <v>458</v>
      </c>
      <c r="F292" s="231" t="s">
        <v>459</v>
      </c>
      <c r="G292" s="231"/>
      <c r="H292" s="231"/>
      <c r="I292" s="231"/>
      <c r="J292" s="142" t="s">
        <v>270</v>
      </c>
      <c r="K292" s="143">
        <v>2378.7750000000001</v>
      </c>
      <c r="L292" s="232">
        <v>0</v>
      </c>
      <c r="M292" s="232"/>
      <c r="N292" s="232">
        <f>ROUND(L292*K292,2)</f>
        <v>0</v>
      </c>
      <c r="O292" s="232"/>
      <c r="P292" s="232"/>
      <c r="Q292" s="232"/>
      <c r="R292" s="144"/>
      <c r="T292" s="145" t="s">
        <v>5</v>
      </c>
      <c r="U292" s="43" t="s">
        <v>40</v>
      </c>
      <c r="V292" s="146">
        <v>2.5999999999999999E-2</v>
      </c>
      <c r="W292" s="146">
        <f>V292*K292</f>
        <v>61.848149999999997</v>
      </c>
      <c r="X292" s="146">
        <v>0</v>
      </c>
      <c r="Y292" s="146">
        <f>X292*K292</f>
        <v>0</v>
      </c>
      <c r="Z292" s="146">
        <v>0</v>
      </c>
      <c r="AA292" s="147">
        <f>Z292*K292</f>
        <v>0</v>
      </c>
      <c r="AR292" s="21" t="s">
        <v>92</v>
      </c>
      <c r="AT292" s="21" t="s">
        <v>167</v>
      </c>
      <c r="AU292" s="21" t="s">
        <v>86</v>
      </c>
      <c r="AY292" s="21" t="s">
        <v>166</v>
      </c>
      <c r="BE292" s="148">
        <f>IF(U292="základní",N292,0)</f>
        <v>0</v>
      </c>
      <c r="BF292" s="148">
        <f>IF(U292="snížená",N292,0)</f>
        <v>0</v>
      </c>
      <c r="BG292" s="148">
        <f>IF(U292="zákl. přenesená",N292,0)</f>
        <v>0</v>
      </c>
      <c r="BH292" s="148">
        <f>IF(U292="sníž. přenesená",N292,0)</f>
        <v>0</v>
      </c>
      <c r="BI292" s="148">
        <f>IF(U292="nulová",N292,0)</f>
        <v>0</v>
      </c>
      <c r="BJ292" s="21" t="s">
        <v>82</v>
      </c>
      <c r="BK292" s="148">
        <f>ROUND(L292*K292,2)</f>
        <v>0</v>
      </c>
      <c r="BL292" s="21" t="s">
        <v>92</v>
      </c>
      <c r="BM292" s="21" t="s">
        <v>460</v>
      </c>
    </row>
    <row r="293" spans="2:65" s="10" customFormat="1" ht="16.5" customHeight="1">
      <c r="B293" s="149"/>
      <c r="C293" s="150"/>
      <c r="D293" s="150"/>
      <c r="E293" s="151" t="s">
        <v>5</v>
      </c>
      <c r="F293" s="240" t="s">
        <v>1355</v>
      </c>
      <c r="G293" s="241"/>
      <c r="H293" s="241"/>
      <c r="I293" s="241"/>
      <c r="J293" s="150"/>
      <c r="K293" s="152">
        <v>2378.7750000000001</v>
      </c>
      <c r="L293" s="150"/>
      <c r="M293" s="150"/>
      <c r="N293" s="150"/>
      <c r="O293" s="150"/>
      <c r="P293" s="150"/>
      <c r="Q293" s="150"/>
      <c r="R293" s="153"/>
      <c r="T293" s="154"/>
      <c r="U293" s="150"/>
      <c r="V293" s="150"/>
      <c r="W293" s="150"/>
      <c r="X293" s="150"/>
      <c r="Y293" s="150"/>
      <c r="Z293" s="150"/>
      <c r="AA293" s="155"/>
      <c r="AT293" s="156" t="s">
        <v>173</v>
      </c>
      <c r="AU293" s="156" t="s">
        <v>86</v>
      </c>
      <c r="AV293" s="10" t="s">
        <v>86</v>
      </c>
      <c r="AW293" s="10" t="s">
        <v>32</v>
      </c>
      <c r="AX293" s="10" t="s">
        <v>82</v>
      </c>
      <c r="AY293" s="156" t="s">
        <v>166</v>
      </c>
    </row>
    <row r="294" spans="2:65" s="1" customFormat="1" ht="16.5" customHeight="1">
      <c r="B294" s="139"/>
      <c r="C294" s="140" t="s">
        <v>462</v>
      </c>
      <c r="D294" s="140" t="s">
        <v>167</v>
      </c>
      <c r="E294" s="141" t="s">
        <v>463</v>
      </c>
      <c r="F294" s="231" t="s">
        <v>464</v>
      </c>
      <c r="G294" s="231"/>
      <c r="H294" s="231"/>
      <c r="I294" s="231"/>
      <c r="J294" s="142" t="s">
        <v>270</v>
      </c>
      <c r="K294" s="143">
        <v>2718.6</v>
      </c>
      <c r="L294" s="232">
        <v>0</v>
      </c>
      <c r="M294" s="232"/>
      <c r="N294" s="232">
        <f>ROUND(L294*K294,2)</f>
        <v>0</v>
      </c>
      <c r="O294" s="232"/>
      <c r="P294" s="232"/>
      <c r="Q294" s="232"/>
      <c r="R294" s="144"/>
      <c r="T294" s="145" t="s">
        <v>5</v>
      </c>
      <c r="U294" s="43" t="s">
        <v>40</v>
      </c>
      <c r="V294" s="146">
        <v>2.5999999999999999E-2</v>
      </c>
      <c r="W294" s="146">
        <f>V294*K294</f>
        <v>70.683599999999998</v>
      </c>
      <c r="X294" s="146">
        <v>0</v>
      </c>
      <c r="Y294" s="146">
        <f>X294*K294</f>
        <v>0</v>
      </c>
      <c r="Z294" s="146">
        <v>0</v>
      </c>
      <c r="AA294" s="147">
        <f>Z294*K294</f>
        <v>0</v>
      </c>
      <c r="AR294" s="21" t="s">
        <v>92</v>
      </c>
      <c r="AT294" s="21" t="s">
        <v>167</v>
      </c>
      <c r="AU294" s="21" t="s">
        <v>86</v>
      </c>
      <c r="AY294" s="21" t="s">
        <v>166</v>
      </c>
      <c r="BE294" s="148">
        <f>IF(U294="základní",N294,0)</f>
        <v>0</v>
      </c>
      <c r="BF294" s="148">
        <f>IF(U294="snížená",N294,0)</f>
        <v>0</v>
      </c>
      <c r="BG294" s="148">
        <f>IF(U294="zákl. přenesená",N294,0)</f>
        <v>0</v>
      </c>
      <c r="BH294" s="148">
        <f>IF(U294="sníž. přenesená",N294,0)</f>
        <v>0</v>
      </c>
      <c r="BI294" s="148">
        <f>IF(U294="nulová",N294,0)</f>
        <v>0</v>
      </c>
      <c r="BJ294" s="21" t="s">
        <v>82</v>
      </c>
      <c r="BK294" s="148">
        <f>ROUND(L294*K294,2)</f>
        <v>0</v>
      </c>
      <c r="BL294" s="21" t="s">
        <v>92</v>
      </c>
      <c r="BM294" s="21" t="s">
        <v>465</v>
      </c>
    </row>
    <row r="295" spans="2:65" s="10" customFormat="1" ht="16.5" customHeight="1">
      <c r="B295" s="149"/>
      <c r="C295" s="150"/>
      <c r="D295" s="150"/>
      <c r="E295" s="151" t="s">
        <v>5</v>
      </c>
      <c r="F295" s="240" t="s">
        <v>1356</v>
      </c>
      <c r="G295" s="241"/>
      <c r="H295" s="241"/>
      <c r="I295" s="241"/>
      <c r="J295" s="150"/>
      <c r="K295" s="152">
        <v>2718.6</v>
      </c>
      <c r="L295" s="150"/>
      <c r="M295" s="150"/>
      <c r="N295" s="150"/>
      <c r="O295" s="150"/>
      <c r="P295" s="150"/>
      <c r="Q295" s="150"/>
      <c r="R295" s="153"/>
      <c r="T295" s="154"/>
      <c r="U295" s="150"/>
      <c r="V295" s="150"/>
      <c r="W295" s="150"/>
      <c r="X295" s="150"/>
      <c r="Y295" s="150"/>
      <c r="Z295" s="150"/>
      <c r="AA295" s="155"/>
      <c r="AT295" s="156" t="s">
        <v>173</v>
      </c>
      <c r="AU295" s="156" t="s">
        <v>86</v>
      </c>
      <c r="AV295" s="10" t="s">
        <v>86</v>
      </c>
      <c r="AW295" s="10" t="s">
        <v>32</v>
      </c>
      <c r="AX295" s="10" t="s">
        <v>82</v>
      </c>
      <c r="AY295" s="156" t="s">
        <v>166</v>
      </c>
    </row>
    <row r="296" spans="2:65" s="1" customFormat="1" ht="16.5" customHeight="1">
      <c r="B296" s="139"/>
      <c r="C296" s="140" t="s">
        <v>467</v>
      </c>
      <c r="D296" s="140" t="s">
        <v>167</v>
      </c>
      <c r="E296" s="141" t="s">
        <v>468</v>
      </c>
      <c r="F296" s="231" t="s">
        <v>469</v>
      </c>
      <c r="G296" s="231"/>
      <c r="H296" s="231"/>
      <c r="I296" s="231"/>
      <c r="J296" s="142" t="s">
        <v>270</v>
      </c>
      <c r="K296" s="143">
        <v>564</v>
      </c>
      <c r="L296" s="232">
        <v>0</v>
      </c>
      <c r="M296" s="232"/>
      <c r="N296" s="232">
        <f>ROUND(L296*K296,2)</f>
        <v>0</v>
      </c>
      <c r="O296" s="232"/>
      <c r="P296" s="232"/>
      <c r="Q296" s="232"/>
      <c r="R296" s="144"/>
      <c r="T296" s="145" t="s">
        <v>5</v>
      </c>
      <c r="U296" s="43" t="s">
        <v>40</v>
      </c>
      <c r="V296" s="146">
        <v>2.9000000000000001E-2</v>
      </c>
      <c r="W296" s="146">
        <f>V296*K296</f>
        <v>16.356000000000002</v>
      </c>
      <c r="X296" s="146">
        <v>0</v>
      </c>
      <c r="Y296" s="146">
        <f>X296*K296</f>
        <v>0</v>
      </c>
      <c r="Z296" s="146">
        <v>0</v>
      </c>
      <c r="AA296" s="147">
        <f>Z296*K296</f>
        <v>0</v>
      </c>
      <c r="AR296" s="21" t="s">
        <v>92</v>
      </c>
      <c r="AT296" s="21" t="s">
        <v>167</v>
      </c>
      <c r="AU296" s="21" t="s">
        <v>86</v>
      </c>
      <c r="AY296" s="21" t="s">
        <v>166</v>
      </c>
      <c r="BE296" s="148">
        <f>IF(U296="základní",N296,0)</f>
        <v>0</v>
      </c>
      <c r="BF296" s="148">
        <f>IF(U296="snížená",N296,0)</f>
        <v>0</v>
      </c>
      <c r="BG296" s="148">
        <f>IF(U296="zákl. přenesená",N296,0)</f>
        <v>0</v>
      </c>
      <c r="BH296" s="148">
        <f>IF(U296="sníž. přenesená",N296,0)</f>
        <v>0</v>
      </c>
      <c r="BI296" s="148">
        <f>IF(U296="nulová",N296,0)</f>
        <v>0</v>
      </c>
      <c r="BJ296" s="21" t="s">
        <v>82</v>
      </c>
      <c r="BK296" s="148">
        <f>ROUND(L296*K296,2)</f>
        <v>0</v>
      </c>
      <c r="BL296" s="21" t="s">
        <v>92</v>
      </c>
      <c r="BM296" s="21" t="s">
        <v>470</v>
      </c>
    </row>
    <row r="297" spans="2:65" s="11" customFormat="1" ht="16.5" customHeight="1">
      <c r="B297" s="157"/>
      <c r="C297" s="158"/>
      <c r="D297" s="158"/>
      <c r="E297" s="159" t="s">
        <v>5</v>
      </c>
      <c r="F297" s="264" t="s">
        <v>275</v>
      </c>
      <c r="G297" s="265"/>
      <c r="H297" s="265"/>
      <c r="I297" s="265"/>
      <c r="J297" s="158"/>
      <c r="K297" s="159" t="s">
        <v>5</v>
      </c>
      <c r="L297" s="158"/>
      <c r="M297" s="158"/>
      <c r="N297" s="158"/>
      <c r="O297" s="158"/>
      <c r="P297" s="158"/>
      <c r="Q297" s="158"/>
      <c r="R297" s="160"/>
      <c r="T297" s="161"/>
      <c r="U297" s="158"/>
      <c r="V297" s="158"/>
      <c r="W297" s="158"/>
      <c r="X297" s="158"/>
      <c r="Y297" s="158"/>
      <c r="Z297" s="158"/>
      <c r="AA297" s="162"/>
      <c r="AT297" s="163" t="s">
        <v>173</v>
      </c>
      <c r="AU297" s="163" t="s">
        <v>86</v>
      </c>
      <c r="AV297" s="11" t="s">
        <v>82</v>
      </c>
      <c r="AW297" s="11" t="s">
        <v>32</v>
      </c>
      <c r="AX297" s="11" t="s">
        <v>75</v>
      </c>
      <c r="AY297" s="163" t="s">
        <v>166</v>
      </c>
    </row>
    <row r="298" spans="2:65" s="11" customFormat="1" ht="16.5" customHeight="1">
      <c r="B298" s="157"/>
      <c r="C298" s="158"/>
      <c r="D298" s="158"/>
      <c r="E298" s="159" t="s">
        <v>5</v>
      </c>
      <c r="F298" s="229" t="s">
        <v>276</v>
      </c>
      <c r="G298" s="230"/>
      <c r="H298" s="230"/>
      <c r="I298" s="230"/>
      <c r="J298" s="158"/>
      <c r="K298" s="159" t="s">
        <v>5</v>
      </c>
      <c r="L298" s="158"/>
      <c r="M298" s="158"/>
      <c r="N298" s="158"/>
      <c r="O298" s="158"/>
      <c r="P298" s="158"/>
      <c r="Q298" s="158"/>
      <c r="R298" s="160"/>
      <c r="T298" s="161"/>
      <c r="U298" s="158"/>
      <c r="V298" s="158"/>
      <c r="W298" s="158"/>
      <c r="X298" s="158"/>
      <c r="Y298" s="158"/>
      <c r="Z298" s="158"/>
      <c r="AA298" s="162"/>
      <c r="AT298" s="163" t="s">
        <v>173</v>
      </c>
      <c r="AU298" s="163" t="s">
        <v>86</v>
      </c>
      <c r="AV298" s="11" t="s">
        <v>82</v>
      </c>
      <c r="AW298" s="11" t="s">
        <v>32</v>
      </c>
      <c r="AX298" s="11" t="s">
        <v>75</v>
      </c>
      <c r="AY298" s="163" t="s">
        <v>166</v>
      </c>
    </row>
    <row r="299" spans="2:65" s="11" customFormat="1" ht="16.5" customHeight="1">
      <c r="B299" s="157"/>
      <c r="C299" s="158"/>
      <c r="D299" s="158"/>
      <c r="E299" s="159" t="s">
        <v>5</v>
      </c>
      <c r="F299" s="229" t="s">
        <v>277</v>
      </c>
      <c r="G299" s="230"/>
      <c r="H299" s="230"/>
      <c r="I299" s="230"/>
      <c r="J299" s="158"/>
      <c r="K299" s="159" t="s">
        <v>5</v>
      </c>
      <c r="L299" s="158"/>
      <c r="M299" s="158"/>
      <c r="N299" s="158"/>
      <c r="O299" s="158"/>
      <c r="P299" s="158"/>
      <c r="Q299" s="158"/>
      <c r="R299" s="160"/>
      <c r="T299" s="161"/>
      <c r="U299" s="158"/>
      <c r="V299" s="158"/>
      <c r="W299" s="158"/>
      <c r="X299" s="158"/>
      <c r="Y299" s="158"/>
      <c r="Z299" s="158"/>
      <c r="AA299" s="162"/>
      <c r="AT299" s="163" t="s">
        <v>173</v>
      </c>
      <c r="AU299" s="163" t="s">
        <v>86</v>
      </c>
      <c r="AV299" s="11" t="s">
        <v>82</v>
      </c>
      <c r="AW299" s="11" t="s">
        <v>32</v>
      </c>
      <c r="AX299" s="11" t="s">
        <v>75</v>
      </c>
      <c r="AY299" s="163" t="s">
        <v>166</v>
      </c>
    </row>
    <row r="300" spans="2:65" s="11" customFormat="1" ht="16.5" customHeight="1">
      <c r="B300" s="157"/>
      <c r="C300" s="158"/>
      <c r="D300" s="158"/>
      <c r="E300" s="159" t="s">
        <v>5</v>
      </c>
      <c r="F300" s="229" t="s">
        <v>471</v>
      </c>
      <c r="G300" s="230"/>
      <c r="H300" s="230"/>
      <c r="I300" s="230"/>
      <c r="J300" s="158"/>
      <c r="K300" s="159" t="s">
        <v>5</v>
      </c>
      <c r="L300" s="158"/>
      <c r="M300" s="158"/>
      <c r="N300" s="158"/>
      <c r="O300" s="158"/>
      <c r="P300" s="158"/>
      <c r="Q300" s="158"/>
      <c r="R300" s="160"/>
      <c r="T300" s="161"/>
      <c r="U300" s="158"/>
      <c r="V300" s="158"/>
      <c r="W300" s="158"/>
      <c r="X300" s="158"/>
      <c r="Y300" s="158"/>
      <c r="Z300" s="158"/>
      <c r="AA300" s="162"/>
      <c r="AT300" s="163" t="s">
        <v>173</v>
      </c>
      <c r="AU300" s="163" t="s">
        <v>86</v>
      </c>
      <c r="AV300" s="11" t="s">
        <v>82</v>
      </c>
      <c r="AW300" s="11" t="s">
        <v>32</v>
      </c>
      <c r="AX300" s="11" t="s">
        <v>75</v>
      </c>
      <c r="AY300" s="163" t="s">
        <v>166</v>
      </c>
    </row>
    <row r="301" spans="2:65" s="10" customFormat="1" ht="16.5" customHeight="1">
      <c r="B301" s="149"/>
      <c r="C301" s="150"/>
      <c r="D301" s="150"/>
      <c r="E301" s="151" t="s">
        <v>5</v>
      </c>
      <c r="F301" s="262" t="s">
        <v>1357</v>
      </c>
      <c r="G301" s="263"/>
      <c r="H301" s="263"/>
      <c r="I301" s="263"/>
      <c r="J301" s="150"/>
      <c r="K301" s="152">
        <v>51</v>
      </c>
      <c r="L301" s="150"/>
      <c r="M301" s="150"/>
      <c r="N301" s="150"/>
      <c r="O301" s="150"/>
      <c r="P301" s="150"/>
      <c r="Q301" s="150"/>
      <c r="R301" s="153"/>
      <c r="T301" s="154"/>
      <c r="U301" s="150"/>
      <c r="V301" s="150"/>
      <c r="W301" s="150"/>
      <c r="X301" s="150"/>
      <c r="Y301" s="150"/>
      <c r="Z301" s="150"/>
      <c r="AA301" s="155"/>
      <c r="AT301" s="156" t="s">
        <v>173</v>
      </c>
      <c r="AU301" s="156" t="s">
        <v>86</v>
      </c>
      <c r="AV301" s="10" t="s">
        <v>86</v>
      </c>
      <c r="AW301" s="10" t="s">
        <v>32</v>
      </c>
      <c r="AX301" s="10" t="s">
        <v>75</v>
      </c>
      <c r="AY301" s="156" t="s">
        <v>166</v>
      </c>
    </row>
    <row r="302" spans="2:65" s="11" customFormat="1" ht="16.5" customHeight="1">
      <c r="B302" s="157"/>
      <c r="C302" s="158"/>
      <c r="D302" s="158"/>
      <c r="E302" s="159" t="s">
        <v>5</v>
      </c>
      <c r="F302" s="229" t="s">
        <v>473</v>
      </c>
      <c r="G302" s="230"/>
      <c r="H302" s="230"/>
      <c r="I302" s="230"/>
      <c r="J302" s="158"/>
      <c r="K302" s="159" t="s">
        <v>5</v>
      </c>
      <c r="L302" s="158"/>
      <c r="M302" s="158"/>
      <c r="N302" s="158"/>
      <c r="O302" s="158"/>
      <c r="P302" s="158"/>
      <c r="Q302" s="158"/>
      <c r="R302" s="160"/>
      <c r="T302" s="161"/>
      <c r="U302" s="158"/>
      <c r="V302" s="158"/>
      <c r="W302" s="158"/>
      <c r="X302" s="158"/>
      <c r="Y302" s="158"/>
      <c r="Z302" s="158"/>
      <c r="AA302" s="162"/>
      <c r="AT302" s="163" t="s">
        <v>173</v>
      </c>
      <c r="AU302" s="163" t="s">
        <v>86</v>
      </c>
      <c r="AV302" s="11" t="s">
        <v>82</v>
      </c>
      <c r="AW302" s="11" t="s">
        <v>32</v>
      </c>
      <c r="AX302" s="11" t="s">
        <v>75</v>
      </c>
      <c r="AY302" s="163" t="s">
        <v>166</v>
      </c>
    </row>
    <row r="303" spans="2:65" s="10" customFormat="1" ht="16.5" customHeight="1">
      <c r="B303" s="149"/>
      <c r="C303" s="150"/>
      <c r="D303" s="150"/>
      <c r="E303" s="151" t="s">
        <v>5</v>
      </c>
      <c r="F303" s="262" t="s">
        <v>1323</v>
      </c>
      <c r="G303" s="263"/>
      <c r="H303" s="263"/>
      <c r="I303" s="263"/>
      <c r="J303" s="150"/>
      <c r="K303" s="152">
        <v>455.5</v>
      </c>
      <c r="L303" s="150"/>
      <c r="M303" s="150"/>
      <c r="N303" s="150"/>
      <c r="O303" s="150"/>
      <c r="P303" s="150"/>
      <c r="Q303" s="150"/>
      <c r="R303" s="153"/>
      <c r="T303" s="154"/>
      <c r="U303" s="150"/>
      <c r="V303" s="150"/>
      <c r="W303" s="150"/>
      <c r="X303" s="150"/>
      <c r="Y303" s="150"/>
      <c r="Z303" s="150"/>
      <c r="AA303" s="155"/>
      <c r="AT303" s="156" t="s">
        <v>173</v>
      </c>
      <c r="AU303" s="156" t="s">
        <v>86</v>
      </c>
      <c r="AV303" s="10" t="s">
        <v>86</v>
      </c>
      <c r="AW303" s="10" t="s">
        <v>32</v>
      </c>
      <c r="AX303" s="10" t="s">
        <v>75</v>
      </c>
      <c r="AY303" s="156" t="s">
        <v>166</v>
      </c>
    </row>
    <row r="304" spans="2:65" s="11" customFormat="1" ht="16.5" customHeight="1">
      <c r="B304" s="157"/>
      <c r="C304" s="158"/>
      <c r="D304" s="158"/>
      <c r="E304" s="159" t="s">
        <v>5</v>
      </c>
      <c r="F304" s="229" t="s">
        <v>1227</v>
      </c>
      <c r="G304" s="230"/>
      <c r="H304" s="230"/>
      <c r="I304" s="230"/>
      <c r="J304" s="158"/>
      <c r="K304" s="159" t="s">
        <v>5</v>
      </c>
      <c r="L304" s="158"/>
      <c r="M304" s="158"/>
      <c r="N304" s="158"/>
      <c r="O304" s="158"/>
      <c r="P304" s="158"/>
      <c r="Q304" s="158"/>
      <c r="R304" s="160"/>
      <c r="T304" s="161"/>
      <c r="U304" s="158"/>
      <c r="V304" s="158"/>
      <c r="W304" s="158"/>
      <c r="X304" s="158"/>
      <c r="Y304" s="158"/>
      <c r="Z304" s="158"/>
      <c r="AA304" s="162"/>
      <c r="AT304" s="163" t="s">
        <v>173</v>
      </c>
      <c r="AU304" s="163" t="s">
        <v>86</v>
      </c>
      <c r="AV304" s="11" t="s">
        <v>82</v>
      </c>
      <c r="AW304" s="11" t="s">
        <v>32</v>
      </c>
      <c r="AX304" s="11" t="s">
        <v>75</v>
      </c>
      <c r="AY304" s="163" t="s">
        <v>166</v>
      </c>
    </row>
    <row r="305" spans="2:65" s="10" customFormat="1" ht="16.5" customHeight="1">
      <c r="B305" s="149"/>
      <c r="C305" s="150"/>
      <c r="D305" s="150"/>
      <c r="E305" s="151" t="s">
        <v>5</v>
      </c>
      <c r="F305" s="262" t="s">
        <v>1326</v>
      </c>
      <c r="G305" s="263"/>
      <c r="H305" s="263"/>
      <c r="I305" s="263"/>
      <c r="J305" s="150"/>
      <c r="K305" s="152">
        <v>57.5</v>
      </c>
      <c r="L305" s="150"/>
      <c r="M305" s="150"/>
      <c r="N305" s="150"/>
      <c r="O305" s="150"/>
      <c r="P305" s="150"/>
      <c r="Q305" s="150"/>
      <c r="R305" s="153"/>
      <c r="T305" s="154"/>
      <c r="U305" s="150"/>
      <c r="V305" s="150"/>
      <c r="W305" s="150"/>
      <c r="X305" s="150"/>
      <c r="Y305" s="150"/>
      <c r="Z305" s="150"/>
      <c r="AA305" s="155"/>
      <c r="AT305" s="156" t="s">
        <v>173</v>
      </c>
      <c r="AU305" s="156" t="s">
        <v>86</v>
      </c>
      <c r="AV305" s="10" t="s">
        <v>86</v>
      </c>
      <c r="AW305" s="10" t="s">
        <v>32</v>
      </c>
      <c r="AX305" s="10" t="s">
        <v>75</v>
      </c>
      <c r="AY305" s="156" t="s">
        <v>166</v>
      </c>
    </row>
    <row r="306" spans="2:65" s="12" customFormat="1" ht="16.5" customHeight="1">
      <c r="B306" s="168"/>
      <c r="C306" s="169"/>
      <c r="D306" s="169"/>
      <c r="E306" s="170" t="s">
        <v>5</v>
      </c>
      <c r="F306" s="268" t="s">
        <v>294</v>
      </c>
      <c r="G306" s="269"/>
      <c r="H306" s="269"/>
      <c r="I306" s="269"/>
      <c r="J306" s="169"/>
      <c r="K306" s="171">
        <v>564</v>
      </c>
      <c r="L306" s="169"/>
      <c r="M306" s="169"/>
      <c r="N306" s="169"/>
      <c r="O306" s="169"/>
      <c r="P306" s="169"/>
      <c r="Q306" s="169"/>
      <c r="R306" s="172"/>
      <c r="T306" s="173"/>
      <c r="U306" s="169"/>
      <c r="V306" s="169"/>
      <c r="W306" s="169"/>
      <c r="X306" s="169"/>
      <c r="Y306" s="169"/>
      <c r="Z306" s="169"/>
      <c r="AA306" s="174"/>
      <c r="AT306" s="175" t="s">
        <v>173</v>
      </c>
      <c r="AU306" s="175" t="s">
        <v>86</v>
      </c>
      <c r="AV306" s="12" t="s">
        <v>92</v>
      </c>
      <c r="AW306" s="12" t="s">
        <v>32</v>
      </c>
      <c r="AX306" s="12" t="s">
        <v>82</v>
      </c>
      <c r="AY306" s="175" t="s">
        <v>166</v>
      </c>
    </row>
    <row r="307" spans="2:65" s="1" customFormat="1" ht="16.5" customHeight="1">
      <c r="B307" s="139"/>
      <c r="C307" s="140" t="s">
        <v>474</v>
      </c>
      <c r="D307" s="140" t="s">
        <v>167</v>
      </c>
      <c r="E307" s="141" t="s">
        <v>475</v>
      </c>
      <c r="F307" s="231" t="s">
        <v>476</v>
      </c>
      <c r="G307" s="231"/>
      <c r="H307" s="231"/>
      <c r="I307" s="231"/>
      <c r="J307" s="142" t="s">
        <v>270</v>
      </c>
      <c r="K307" s="143">
        <v>54.5</v>
      </c>
      <c r="L307" s="232">
        <v>0</v>
      </c>
      <c r="M307" s="232"/>
      <c r="N307" s="232">
        <f>ROUND(L307*K307,2)</f>
        <v>0</v>
      </c>
      <c r="O307" s="232"/>
      <c r="P307" s="232"/>
      <c r="Q307" s="232"/>
      <c r="R307" s="144"/>
      <c r="T307" s="145" t="s">
        <v>5</v>
      </c>
      <c r="U307" s="43" t="s">
        <v>40</v>
      </c>
      <c r="V307" s="146">
        <v>3.1E-2</v>
      </c>
      <c r="W307" s="146">
        <f>V307*K307</f>
        <v>1.6895</v>
      </c>
      <c r="X307" s="146">
        <v>0</v>
      </c>
      <c r="Y307" s="146">
        <f>X307*K307</f>
        <v>0</v>
      </c>
      <c r="Z307" s="146">
        <v>0</v>
      </c>
      <c r="AA307" s="147">
        <f>Z307*K307</f>
        <v>0</v>
      </c>
      <c r="AR307" s="21" t="s">
        <v>92</v>
      </c>
      <c r="AT307" s="21" t="s">
        <v>167</v>
      </c>
      <c r="AU307" s="21" t="s">
        <v>86</v>
      </c>
      <c r="AY307" s="21" t="s">
        <v>166</v>
      </c>
      <c r="BE307" s="148">
        <f>IF(U307="základní",N307,0)</f>
        <v>0</v>
      </c>
      <c r="BF307" s="148">
        <f>IF(U307="snížená",N307,0)</f>
        <v>0</v>
      </c>
      <c r="BG307" s="148">
        <f>IF(U307="zákl. přenesená",N307,0)</f>
        <v>0</v>
      </c>
      <c r="BH307" s="148">
        <f>IF(U307="sníž. přenesená",N307,0)</f>
        <v>0</v>
      </c>
      <c r="BI307" s="148">
        <f>IF(U307="nulová",N307,0)</f>
        <v>0</v>
      </c>
      <c r="BJ307" s="21" t="s">
        <v>82</v>
      </c>
      <c r="BK307" s="148">
        <f>ROUND(L307*K307,2)</f>
        <v>0</v>
      </c>
      <c r="BL307" s="21" t="s">
        <v>92</v>
      </c>
      <c r="BM307" s="21" t="s">
        <v>477</v>
      </c>
    </row>
    <row r="308" spans="2:65" s="11" customFormat="1" ht="16.5" customHeight="1">
      <c r="B308" s="157"/>
      <c r="C308" s="158"/>
      <c r="D308" s="158"/>
      <c r="E308" s="159" t="s">
        <v>5</v>
      </c>
      <c r="F308" s="264" t="s">
        <v>275</v>
      </c>
      <c r="G308" s="265"/>
      <c r="H308" s="265"/>
      <c r="I308" s="265"/>
      <c r="J308" s="158"/>
      <c r="K308" s="159" t="s">
        <v>5</v>
      </c>
      <c r="L308" s="158"/>
      <c r="M308" s="158"/>
      <c r="N308" s="158"/>
      <c r="O308" s="158"/>
      <c r="P308" s="158"/>
      <c r="Q308" s="158"/>
      <c r="R308" s="160"/>
      <c r="T308" s="161"/>
      <c r="U308" s="158"/>
      <c r="V308" s="158"/>
      <c r="W308" s="158"/>
      <c r="X308" s="158"/>
      <c r="Y308" s="158"/>
      <c r="Z308" s="158"/>
      <c r="AA308" s="162"/>
      <c r="AT308" s="163" t="s">
        <v>173</v>
      </c>
      <c r="AU308" s="163" t="s">
        <v>86</v>
      </c>
      <c r="AV308" s="11" t="s">
        <v>82</v>
      </c>
      <c r="AW308" s="11" t="s">
        <v>32</v>
      </c>
      <c r="AX308" s="11" t="s">
        <v>75</v>
      </c>
      <c r="AY308" s="163" t="s">
        <v>166</v>
      </c>
    </row>
    <row r="309" spans="2:65" s="11" customFormat="1" ht="16.5" customHeight="1">
      <c r="B309" s="157"/>
      <c r="C309" s="158"/>
      <c r="D309" s="158"/>
      <c r="E309" s="159" t="s">
        <v>5</v>
      </c>
      <c r="F309" s="229" t="s">
        <v>276</v>
      </c>
      <c r="G309" s="230"/>
      <c r="H309" s="230"/>
      <c r="I309" s="230"/>
      <c r="J309" s="158"/>
      <c r="K309" s="159" t="s">
        <v>5</v>
      </c>
      <c r="L309" s="158"/>
      <c r="M309" s="158"/>
      <c r="N309" s="158"/>
      <c r="O309" s="158"/>
      <c r="P309" s="158"/>
      <c r="Q309" s="158"/>
      <c r="R309" s="160"/>
      <c r="T309" s="161"/>
      <c r="U309" s="158"/>
      <c r="V309" s="158"/>
      <c r="W309" s="158"/>
      <c r="X309" s="158"/>
      <c r="Y309" s="158"/>
      <c r="Z309" s="158"/>
      <c r="AA309" s="162"/>
      <c r="AT309" s="163" t="s">
        <v>173</v>
      </c>
      <c r="AU309" s="163" t="s">
        <v>86</v>
      </c>
      <c r="AV309" s="11" t="s">
        <v>82</v>
      </c>
      <c r="AW309" s="11" t="s">
        <v>32</v>
      </c>
      <c r="AX309" s="11" t="s">
        <v>75</v>
      </c>
      <c r="AY309" s="163" t="s">
        <v>166</v>
      </c>
    </row>
    <row r="310" spans="2:65" s="11" customFormat="1" ht="16.5" customHeight="1">
      <c r="B310" s="157"/>
      <c r="C310" s="158"/>
      <c r="D310" s="158"/>
      <c r="E310" s="159" t="s">
        <v>5</v>
      </c>
      <c r="F310" s="229" t="s">
        <v>277</v>
      </c>
      <c r="G310" s="230"/>
      <c r="H310" s="230"/>
      <c r="I310" s="230"/>
      <c r="J310" s="158"/>
      <c r="K310" s="159" t="s">
        <v>5</v>
      </c>
      <c r="L310" s="158"/>
      <c r="M310" s="158"/>
      <c r="N310" s="158"/>
      <c r="O310" s="158"/>
      <c r="P310" s="158"/>
      <c r="Q310" s="158"/>
      <c r="R310" s="160"/>
      <c r="T310" s="161"/>
      <c r="U310" s="158"/>
      <c r="V310" s="158"/>
      <c r="W310" s="158"/>
      <c r="X310" s="158"/>
      <c r="Y310" s="158"/>
      <c r="Z310" s="158"/>
      <c r="AA310" s="162"/>
      <c r="AT310" s="163" t="s">
        <v>173</v>
      </c>
      <c r="AU310" s="163" t="s">
        <v>86</v>
      </c>
      <c r="AV310" s="11" t="s">
        <v>82</v>
      </c>
      <c r="AW310" s="11" t="s">
        <v>32</v>
      </c>
      <c r="AX310" s="11" t="s">
        <v>75</v>
      </c>
      <c r="AY310" s="163" t="s">
        <v>166</v>
      </c>
    </row>
    <row r="311" spans="2:65" s="11" customFormat="1" ht="16.5" customHeight="1">
      <c r="B311" s="157"/>
      <c r="C311" s="158"/>
      <c r="D311" s="158"/>
      <c r="E311" s="159" t="s">
        <v>5</v>
      </c>
      <c r="F311" s="229" t="s">
        <v>290</v>
      </c>
      <c r="G311" s="230"/>
      <c r="H311" s="230"/>
      <c r="I311" s="230"/>
      <c r="J311" s="158"/>
      <c r="K311" s="159" t="s">
        <v>5</v>
      </c>
      <c r="L311" s="158"/>
      <c r="M311" s="158"/>
      <c r="N311" s="158"/>
      <c r="O311" s="158"/>
      <c r="P311" s="158"/>
      <c r="Q311" s="158"/>
      <c r="R311" s="160"/>
      <c r="T311" s="161"/>
      <c r="U311" s="158"/>
      <c r="V311" s="158"/>
      <c r="W311" s="158"/>
      <c r="X311" s="158"/>
      <c r="Y311" s="158"/>
      <c r="Z311" s="158"/>
      <c r="AA311" s="162"/>
      <c r="AT311" s="163" t="s">
        <v>173</v>
      </c>
      <c r="AU311" s="163" t="s">
        <v>86</v>
      </c>
      <c r="AV311" s="11" t="s">
        <v>82</v>
      </c>
      <c r="AW311" s="11" t="s">
        <v>32</v>
      </c>
      <c r="AX311" s="11" t="s">
        <v>75</v>
      </c>
      <c r="AY311" s="163" t="s">
        <v>166</v>
      </c>
    </row>
    <row r="312" spans="2:65" s="10" customFormat="1" ht="16.5" customHeight="1">
      <c r="B312" s="149"/>
      <c r="C312" s="150"/>
      <c r="D312" s="150"/>
      <c r="E312" s="151" t="s">
        <v>5</v>
      </c>
      <c r="F312" s="262" t="s">
        <v>1322</v>
      </c>
      <c r="G312" s="263"/>
      <c r="H312" s="263"/>
      <c r="I312" s="263"/>
      <c r="J312" s="150"/>
      <c r="K312" s="152">
        <v>54.5</v>
      </c>
      <c r="L312" s="150"/>
      <c r="M312" s="150"/>
      <c r="N312" s="150"/>
      <c r="O312" s="150"/>
      <c r="P312" s="150"/>
      <c r="Q312" s="150"/>
      <c r="R312" s="153"/>
      <c r="T312" s="154"/>
      <c r="U312" s="150"/>
      <c r="V312" s="150"/>
      <c r="W312" s="150"/>
      <c r="X312" s="150"/>
      <c r="Y312" s="150"/>
      <c r="Z312" s="150"/>
      <c r="AA312" s="155"/>
      <c r="AT312" s="156" t="s">
        <v>173</v>
      </c>
      <c r="AU312" s="156" t="s">
        <v>86</v>
      </c>
      <c r="AV312" s="10" t="s">
        <v>86</v>
      </c>
      <c r="AW312" s="10" t="s">
        <v>32</v>
      </c>
      <c r="AX312" s="10" t="s">
        <v>82</v>
      </c>
      <c r="AY312" s="156" t="s">
        <v>166</v>
      </c>
    </row>
    <row r="313" spans="2:65" s="1" customFormat="1" ht="25.5" customHeight="1">
      <c r="B313" s="139"/>
      <c r="C313" s="140" t="s">
        <v>480</v>
      </c>
      <c r="D313" s="140" t="s">
        <v>167</v>
      </c>
      <c r="E313" s="141" t="s">
        <v>481</v>
      </c>
      <c r="F313" s="231" t="s">
        <v>482</v>
      </c>
      <c r="G313" s="231"/>
      <c r="H313" s="231"/>
      <c r="I313" s="231"/>
      <c r="J313" s="142" t="s">
        <v>270</v>
      </c>
      <c r="K313" s="143">
        <v>2769.6</v>
      </c>
      <c r="L313" s="232">
        <v>0</v>
      </c>
      <c r="M313" s="232"/>
      <c r="N313" s="232">
        <f>ROUND(L313*K313,2)</f>
        <v>0</v>
      </c>
      <c r="O313" s="232"/>
      <c r="P313" s="232"/>
      <c r="Q313" s="232"/>
      <c r="R313" s="144"/>
      <c r="T313" s="145" t="s">
        <v>5</v>
      </c>
      <c r="U313" s="43" t="s">
        <v>40</v>
      </c>
      <c r="V313" s="146">
        <v>4.1000000000000002E-2</v>
      </c>
      <c r="W313" s="146">
        <f>V313*K313</f>
        <v>113.5536</v>
      </c>
      <c r="X313" s="146">
        <v>0</v>
      </c>
      <c r="Y313" s="146">
        <f>X313*K313</f>
        <v>0</v>
      </c>
      <c r="Z313" s="146">
        <v>0</v>
      </c>
      <c r="AA313" s="147">
        <f>Z313*K313</f>
        <v>0</v>
      </c>
      <c r="AR313" s="21" t="s">
        <v>92</v>
      </c>
      <c r="AT313" s="21" t="s">
        <v>167</v>
      </c>
      <c r="AU313" s="21" t="s">
        <v>86</v>
      </c>
      <c r="AY313" s="21" t="s">
        <v>166</v>
      </c>
      <c r="BE313" s="148">
        <f>IF(U313="základní",N313,0)</f>
        <v>0</v>
      </c>
      <c r="BF313" s="148">
        <f>IF(U313="snížená",N313,0)</f>
        <v>0</v>
      </c>
      <c r="BG313" s="148">
        <f>IF(U313="zákl. přenesená",N313,0)</f>
        <v>0</v>
      </c>
      <c r="BH313" s="148">
        <f>IF(U313="sníž. přenesená",N313,0)</f>
        <v>0</v>
      </c>
      <c r="BI313" s="148">
        <f>IF(U313="nulová",N313,0)</f>
        <v>0</v>
      </c>
      <c r="BJ313" s="21" t="s">
        <v>82</v>
      </c>
      <c r="BK313" s="148">
        <f>ROUND(L313*K313,2)</f>
        <v>0</v>
      </c>
      <c r="BL313" s="21" t="s">
        <v>92</v>
      </c>
      <c r="BM313" s="21" t="s">
        <v>483</v>
      </c>
    </row>
    <row r="314" spans="2:65" s="11" customFormat="1" ht="16.5" customHeight="1">
      <c r="B314" s="157"/>
      <c r="C314" s="158"/>
      <c r="D314" s="158"/>
      <c r="E314" s="159" t="s">
        <v>5</v>
      </c>
      <c r="F314" s="264" t="s">
        <v>484</v>
      </c>
      <c r="G314" s="265"/>
      <c r="H314" s="265"/>
      <c r="I314" s="265"/>
      <c r="J314" s="158"/>
      <c r="K314" s="159" t="s">
        <v>5</v>
      </c>
      <c r="L314" s="158"/>
      <c r="M314" s="158"/>
      <c r="N314" s="158"/>
      <c r="O314" s="158"/>
      <c r="P314" s="158"/>
      <c r="Q314" s="158"/>
      <c r="R314" s="160"/>
      <c r="T314" s="161"/>
      <c r="U314" s="158"/>
      <c r="V314" s="158"/>
      <c r="W314" s="158"/>
      <c r="X314" s="158"/>
      <c r="Y314" s="158"/>
      <c r="Z314" s="158"/>
      <c r="AA314" s="162"/>
      <c r="AT314" s="163" t="s">
        <v>173</v>
      </c>
      <c r="AU314" s="163" t="s">
        <v>86</v>
      </c>
      <c r="AV314" s="11" t="s">
        <v>82</v>
      </c>
      <c r="AW314" s="11" t="s">
        <v>32</v>
      </c>
      <c r="AX314" s="11" t="s">
        <v>75</v>
      </c>
      <c r="AY314" s="163" t="s">
        <v>166</v>
      </c>
    </row>
    <row r="315" spans="2:65" s="10" customFormat="1" ht="16.5" customHeight="1">
      <c r="B315" s="149"/>
      <c r="C315" s="150"/>
      <c r="D315" s="150"/>
      <c r="E315" s="151" t="s">
        <v>5</v>
      </c>
      <c r="F315" s="262" t="s">
        <v>1356</v>
      </c>
      <c r="G315" s="263"/>
      <c r="H315" s="263"/>
      <c r="I315" s="263"/>
      <c r="J315" s="150"/>
      <c r="K315" s="152">
        <v>2718.6</v>
      </c>
      <c r="L315" s="150"/>
      <c r="M315" s="150"/>
      <c r="N315" s="150"/>
      <c r="O315" s="150"/>
      <c r="P315" s="150"/>
      <c r="Q315" s="150"/>
      <c r="R315" s="153"/>
      <c r="T315" s="154"/>
      <c r="U315" s="150"/>
      <c r="V315" s="150"/>
      <c r="W315" s="150"/>
      <c r="X315" s="150"/>
      <c r="Y315" s="150"/>
      <c r="Z315" s="150"/>
      <c r="AA315" s="155"/>
      <c r="AT315" s="156" t="s">
        <v>173</v>
      </c>
      <c r="AU315" s="156" t="s">
        <v>86</v>
      </c>
      <c r="AV315" s="10" t="s">
        <v>86</v>
      </c>
      <c r="AW315" s="10" t="s">
        <v>32</v>
      </c>
      <c r="AX315" s="10" t="s">
        <v>75</v>
      </c>
      <c r="AY315" s="156" t="s">
        <v>166</v>
      </c>
    </row>
    <row r="316" spans="2:65" s="11" customFormat="1" ht="16.5" customHeight="1">
      <c r="B316" s="157"/>
      <c r="C316" s="158"/>
      <c r="D316" s="158"/>
      <c r="E316" s="159" t="s">
        <v>5</v>
      </c>
      <c r="F316" s="229" t="s">
        <v>471</v>
      </c>
      <c r="G316" s="230"/>
      <c r="H316" s="230"/>
      <c r="I316" s="230"/>
      <c r="J316" s="158"/>
      <c r="K316" s="159" t="s">
        <v>5</v>
      </c>
      <c r="L316" s="158"/>
      <c r="M316" s="158"/>
      <c r="N316" s="158"/>
      <c r="O316" s="158"/>
      <c r="P316" s="158"/>
      <c r="Q316" s="158"/>
      <c r="R316" s="160"/>
      <c r="T316" s="161"/>
      <c r="U316" s="158"/>
      <c r="V316" s="158"/>
      <c r="W316" s="158"/>
      <c r="X316" s="158"/>
      <c r="Y316" s="158"/>
      <c r="Z316" s="158"/>
      <c r="AA316" s="162"/>
      <c r="AT316" s="163" t="s">
        <v>173</v>
      </c>
      <c r="AU316" s="163" t="s">
        <v>86</v>
      </c>
      <c r="AV316" s="11" t="s">
        <v>82</v>
      </c>
      <c r="AW316" s="11" t="s">
        <v>32</v>
      </c>
      <c r="AX316" s="11" t="s">
        <v>75</v>
      </c>
      <c r="AY316" s="163" t="s">
        <v>166</v>
      </c>
    </row>
    <row r="317" spans="2:65" s="10" customFormat="1" ht="16.5" customHeight="1">
      <c r="B317" s="149"/>
      <c r="C317" s="150"/>
      <c r="D317" s="150"/>
      <c r="E317" s="151" t="s">
        <v>5</v>
      </c>
      <c r="F317" s="262" t="s">
        <v>1357</v>
      </c>
      <c r="G317" s="263"/>
      <c r="H317" s="263"/>
      <c r="I317" s="263"/>
      <c r="J317" s="150"/>
      <c r="K317" s="152">
        <v>51</v>
      </c>
      <c r="L317" s="150"/>
      <c r="M317" s="150"/>
      <c r="N317" s="150"/>
      <c r="O317" s="150"/>
      <c r="P317" s="150"/>
      <c r="Q317" s="150"/>
      <c r="R317" s="153"/>
      <c r="T317" s="154"/>
      <c r="U317" s="150"/>
      <c r="V317" s="150"/>
      <c r="W317" s="150"/>
      <c r="X317" s="150"/>
      <c r="Y317" s="150"/>
      <c r="Z317" s="150"/>
      <c r="AA317" s="155"/>
      <c r="AT317" s="156" t="s">
        <v>173</v>
      </c>
      <c r="AU317" s="156" t="s">
        <v>86</v>
      </c>
      <c r="AV317" s="10" t="s">
        <v>86</v>
      </c>
      <c r="AW317" s="10" t="s">
        <v>32</v>
      </c>
      <c r="AX317" s="10" t="s">
        <v>75</v>
      </c>
      <c r="AY317" s="156" t="s">
        <v>166</v>
      </c>
    </row>
    <row r="318" spans="2:65" s="12" customFormat="1" ht="16.5" customHeight="1">
      <c r="B318" s="168"/>
      <c r="C318" s="169"/>
      <c r="D318" s="169"/>
      <c r="E318" s="170" t="s">
        <v>5</v>
      </c>
      <c r="F318" s="268" t="s">
        <v>294</v>
      </c>
      <c r="G318" s="269"/>
      <c r="H318" s="269"/>
      <c r="I318" s="269"/>
      <c r="J318" s="169"/>
      <c r="K318" s="171">
        <v>2769.6</v>
      </c>
      <c r="L318" s="169"/>
      <c r="M318" s="169"/>
      <c r="N318" s="169"/>
      <c r="O318" s="169"/>
      <c r="P318" s="169"/>
      <c r="Q318" s="169"/>
      <c r="R318" s="172"/>
      <c r="T318" s="173"/>
      <c r="U318" s="169"/>
      <c r="V318" s="169"/>
      <c r="W318" s="169"/>
      <c r="X318" s="169"/>
      <c r="Y318" s="169"/>
      <c r="Z318" s="169"/>
      <c r="AA318" s="174"/>
      <c r="AT318" s="175" t="s">
        <v>173</v>
      </c>
      <c r="AU318" s="175" t="s">
        <v>86</v>
      </c>
      <c r="AV318" s="12" t="s">
        <v>92</v>
      </c>
      <c r="AW318" s="12" t="s">
        <v>32</v>
      </c>
      <c r="AX318" s="12" t="s">
        <v>82</v>
      </c>
      <c r="AY318" s="175" t="s">
        <v>166</v>
      </c>
    </row>
    <row r="319" spans="2:65" s="1" customFormat="1" ht="25.5" customHeight="1">
      <c r="B319" s="139"/>
      <c r="C319" s="140" t="s">
        <v>485</v>
      </c>
      <c r="D319" s="140" t="s">
        <v>167</v>
      </c>
      <c r="E319" s="141" t="s">
        <v>486</v>
      </c>
      <c r="F319" s="231" t="s">
        <v>487</v>
      </c>
      <c r="G319" s="231"/>
      <c r="H319" s="231"/>
      <c r="I319" s="231"/>
      <c r="J319" s="142" t="s">
        <v>270</v>
      </c>
      <c r="K319" s="143">
        <v>2265.5</v>
      </c>
      <c r="L319" s="232">
        <v>0</v>
      </c>
      <c r="M319" s="232"/>
      <c r="N319" s="232">
        <f>ROUND(L319*K319,2)</f>
        <v>0</v>
      </c>
      <c r="O319" s="232"/>
      <c r="P319" s="232"/>
      <c r="Q319" s="232"/>
      <c r="R319" s="144"/>
      <c r="T319" s="145" t="s">
        <v>5</v>
      </c>
      <c r="U319" s="43" t="s">
        <v>40</v>
      </c>
      <c r="V319" s="146">
        <v>4.8000000000000001E-2</v>
      </c>
      <c r="W319" s="146">
        <f>V319*K319</f>
        <v>108.744</v>
      </c>
      <c r="X319" s="146">
        <v>0</v>
      </c>
      <c r="Y319" s="146">
        <f>X319*K319</f>
        <v>0</v>
      </c>
      <c r="Z319" s="146">
        <v>0</v>
      </c>
      <c r="AA319" s="147">
        <f>Z319*K319</f>
        <v>0</v>
      </c>
      <c r="AR319" s="21" t="s">
        <v>92</v>
      </c>
      <c r="AT319" s="21" t="s">
        <v>167</v>
      </c>
      <c r="AU319" s="21" t="s">
        <v>86</v>
      </c>
      <c r="AY319" s="21" t="s">
        <v>166</v>
      </c>
      <c r="BE319" s="148">
        <f>IF(U319="základní",N319,0)</f>
        <v>0</v>
      </c>
      <c r="BF319" s="148">
        <f>IF(U319="snížená",N319,0)</f>
        <v>0</v>
      </c>
      <c r="BG319" s="148">
        <f>IF(U319="zákl. přenesená",N319,0)</f>
        <v>0</v>
      </c>
      <c r="BH319" s="148">
        <f>IF(U319="sníž. přenesená",N319,0)</f>
        <v>0</v>
      </c>
      <c r="BI319" s="148">
        <f>IF(U319="nulová",N319,0)</f>
        <v>0</v>
      </c>
      <c r="BJ319" s="21" t="s">
        <v>82</v>
      </c>
      <c r="BK319" s="148">
        <f>ROUND(L319*K319,2)</f>
        <v>0</v>
      </c>
      <c r="BL319" s="21" t="s">
        <v>92</v>
      </c>
      <c r="BM319" s="21" t="s">
        <v>1358</v>
      </c>
    </row>
    <row r="320" spans="2:65" s="11" customFormat="1" ht="16.5" customHeight="1">
      <c r="B320" s="157"/>
      <c r="C320" s="158"/>
      <c r="D320" s="158"/>
      <c r="E320" s="159" t="s">
        <v>5</v>
      </c>
      <c r="F320" s="264" t="s">
        <v>275</v>
      </c>
      <c r="G320" s="265"/>
      <c r="H320" s="265"/>
      <c r="I320" s="265"/>
      <c r="J320" s="158"/>
      <c r="K320" s="159" t="s">
        <v>5</v>
      </c>
      <c r="L320" s="158"/>
      <c r="M320" s="158"/>
      <c r="N320" s="158"/>
      <c r="O320" s="158"/>
      <c r="P320" s="158"/>
      <c r="Q320" s="158"/>
      <c r="R320" s="160"/>
      <c r="T320" s="161"/>
      <c r="U320" s="158"/>
      <c r="V320" s="158"/>
      <c r="W320" s="158"/>
      <c r="X320" s="158"/>
      <c r="Y320" s="158"/>
      <c r="Z320" s="158"/>
      <c r="AA320" s="162"/>
      <c r="AT320" s="163" t="s">
        <v>173</v>
      </c>
      <c r="AU320" s="163" t="s">
        <v>86</v>
      </c>
      <c r="AV320" s="11" t="s">
        <v>82</v>
      </c>
      <c r="AW320" s="11" t="s">
        <v>32</v>
      </c>
      <c r="AX320" s="11" t="s">
        <v>75</v>
      </c>
      <c r="AY320" s="163" t="s">
        <v>166</v>
      </c>
    </row>
    <row r="321" spans="2:65" s="11" customFormat="1" ht="16.5" customHeight="1">
      <c r="B321" s="157"/>
      <c r="C321" s="158"/>
      <c r="D321" s="158"/>
      <c r="E321" s="159" t="s">
        <v>5</v>
      </c>
      <c r="F321" s="229" t="s">
        <v>276</v>
      </c>
      <c r="G321" s="230"/>
      <c r="H321" s="230"/>
      <c r="I321" s="230"/>
      <c r="J321" s="158"/>
      <c r="K321" s="159" t="s">
        <v>5</v>
      </c>
      <c r="L321" s="158"/>
      <c r="M321" s="158"/>
      <c r="N321" s="158"/>
      <c r="O321" s="158"/>
      <c r="P321" s="158"/>
      <c r="Q321" s="158"/>
      <c r="R321" s="160"/>
      <c r="T321" s="161"/>
      <c r="U321" s="158"/>
      <c r="V321" s="158"/>
      <c r="W321" s="158"/>
      <c r="X321" s="158"/>
      <c r="Y321" s="158"/>
      <c r="Z321" s="158"/>
      <c r="AA321" s="162"/>
      <c r="AT321" s="163" t="s">
        <v>173</v>
      </c>
      <c r="AU321" s="163" t="s">
        <v>86</v>
      </c>
      <c r="AV321" s="11" t="s">
        <v>82</v>
      </c>
      <c r="AW321" s="11" t="s">
        <v>32</v>
      </c>
      <c r="AX321" s="11" t="s">
        <v>75</v>
      </c>
      <c r="AY321" s="163" t="s">
        <v>166</v>
      </c>
    </row>
    <row r="322" spans="2:65" s="11" customFormat="1" ht="16.5" customHeight="1">
      <c r="B322" s="157"/>
      <c r="C322" s="158"/>
      <c r="D322" s="158"/>
      <c r="E322" s="159" t="s">
        <v>5</v>
      </c>
      <c r="F322" s="229" t="s">
        <v>277</v>
      </c>
      <c r="G322" s="230"/>
      <c r="H322" s="230"/>
      <c r="I322" s="230"/>
      <c r="J322" s="158"/>
      <c r="K322" s="159" t="s">
        <v>5</v>
      </c>
      <c r="L322" s="158"/>
      <c r="M322" s="158"/>
      <c r="N322" s="158"/>
      <c r="O322" s="158"/>
      <c r="P322" s="158"/>
      <c r="Q322" s="158"/>
      <c r="R322" s="160"/>
      <c r="T322" s="161"/>
      <c r="U322" s="158"/>
      <c r="V322" s="158"/>
      <c r="W322" s="158"/>
      <c r="X322" s="158"/>
      <c r="Y322" s="158"/>
      <c r="Z322" s="158"/>
      <c r="AA322" s="162"/>
      <c r="AT322" s="163" t="s">
        <v>173</v>
      </c>
      <c r="AU322" s="163" t="s">
        <v>86</v>
      </c>
      <c r="AV322" s="11" t="s">
        <v>82</v>
      </c>
      <c r="AW322" s="11" t="s">
        <v>32</v>
      </c>
      <c r="AX322" s="11" t="s">
        <v>75</v>
      </c>
      <c r="AY322" s="163" t="s">
        <v>166</v>
      </c>
    </row>
    <row r="323" spans="2:65" s="11" customFormat="1" ht="16.5" customHeight="1">
      <c r="B323" s="157"/>
      <c r="C323" s="158"/>
      <c r="D323" s="158"/>
      <c r="E323" s="159" t="s">
        <v>5</v>
      </c>
      <c r="F323" s="229" t="s">
        <v>298</v>
      </c>
      <c r="G323" s="230"/>
      <c r="H323" s="230"/>
      <c r="I323" s="230"/>
      <c r="J323" s="158"/>
      <c r="K323" s="159" t="s">
        <v>5</v>
      </c>
      <c r="L323" s="158"/>
      <c r="M323" s="158"/>
      <c r="N323" s="158"/>
      <c r="O323" s="158"/>
      <c r="P323" s="158"/>
      <c r="Q323" s="158"/>
      <c r="R323" s="160"/>
      <c r="T323" s="161"/>
      <c r="U323" s="158"/>
      <c r="V323" s="158"/>
      <c r="W323" s="158"/>
      <c r="X323" s="158"/>
      <c r="Y323" s="158"/>
      <c r="Z323" s="158"/>
      <c r="AA323" s="162"/>
      <c r="AT323" s="163" t="s">
        <v>173</v>
      </c>
      <c r="AU323" s="163" t="s">
        <v>86</v>
      </c>
      <c r="AV323" s="11" t="s">
        <v>82</v>
      </c>
      <c r="AW323" s="11" t="s">
        <v>32</v>
      </c>
      <c r="AX323" s="11" t="s">
        <v>75</v>
      </c>
      <c r="AY323" s="163" t="s">
        <v>166</v>
      </c>
    </row>
    <row r="324" spans="2:65" s="10" customFormat="1" ht="16.5" customHeight="1">
      <c r="B324" s="149"/>
      <c r="C324" s="150"/>
      <c r="D324" s="150"/>
      <c r="E324" s="151" t="s">
        <v>5</v>
      </c>
      <c r="F324" s="262" t="s">
        <v>1331</v>
      </c>
      <c r="G324" s="263"/>
      <c r="H324" s="263"/>
      <c r="I324" s="263"/>
      <c r="J324" s="150"/>
      <c r="K324" s="152">
        <v>2265.5</v>
      </c>
      <c r="L324" s="150"/>
      <c r="M324" s="150"/>
      <c r="N324" s="150"/>
      <c r="O324" s="150"/>
      <c r="P324" s="150"/>
      <c r="Q324" s="150"/>
      <c r="R324" s="153"/>
      <c r="T324" s="154"/>
      <c r="U324" s="150"/>
      <c r="V324" s="150"/>
      <c r="W324" s="150"/>
      <c r="X324" s="150"/>
      <c r="Y324" s="150"/>
      <c r="Z324" s="150"/>
      <c r="AA324" s="155"/>
      <c r="AT324" s="156" t="s">
        <v>173</v>
      </c>
      <c r="AU324" s="156" t="s">
        <v>86</v>
      </c>
      <c r="AV324" s="10" t="s">
        <v>86</v>
      </c>
      <c r="AW324" s="10" t="s">
        <v>32</v>
      </c>
      <c r="AX324" s="10" t="s">
        <v>82</v>
      </c>
      <c r="AY324" s="156" t="s">
        <v>166</v>
      </c>
    </row>
    <row r="325" spans="2:65" s="1" customFormat="1" ht="25.5" customHeight="1">
      <c r="B325" s="139"/>
      <c r="C325" s="140" t="s">
        <v>489</v>
      </c>
      <c r="D325" s="140" t="s">
        <v>167</v>
      </c>
      <c r="E325" s="141" t="s">
        <v>490</v>
      </c>
      <c r="F325" s="231" t="s">
        <v>491</v>
      </c>
      <c r="G325" s="231"/>
      <c r="H325" s="231"/>
      <c r="I325" s="231"/>
      <c r="J325" s="142" t="s">
        <v>270</v>
      </c>
      <c r="K325" s="143">
        <v>2265.5</v>
      </c>
      <c r="L325" s="232">
        <v>0</v>
      </c>
      <c r="M325" s="232"/>
      <c r="N325" s="232">
        <f>ROUND(L325*K325,2)</f>
        <v>0</v>
      </c>
      <c r="O325" s="232"/>
      <c r="P325" s="232"/>
      <c r="Q325" s="232"/>
      <c r="R325" s="144"/>
      <c r="T325" s="145" t="s">
        <v>5</v>
      </c>
      <c r="U325" s="43" t="s">
        <v>40</v>
      </c>
      <c r="V325" s="146">
        <v>4.0000000000000001E-3</v>
      </c>
      <c r="W325" s="146">
        <f>V325*K325</f>
        <v>9.0619999999999994</v>
      </c>
      <c r="X325" s="146">
        <v>0</v>
      </c>
      <c r="Y325" s="146">
        <f>X325*K325</f>
        <v>0</v>
      </c>
      <c r="Z325" s="146">
        <v>0</v>
      </c>
      <c r="AA325" s="147">
        <f>Z325*K325</f>
        <v>0</v>
      </c>
      <c r="AR325" s="21" t="s">
        <v>92</v>
      </c>
      <c r="AT325" s="21" t="s">
        <v>167</v>
      </c>
      <c r="AU325" s="21" t="s">
        <v>86</v>
      </c>
      <c r="AY325" s="21" t="s">
        <v>166</v>
      </c>
      <c r="BE325" s="148">
        <f>IF(U325="základní",N325,0)</f>
        <v>0</v>
      </c>
      <c r="BF325" s="148">
        <f>IF(U325="snížená",N325,0)</f>
        <v>0</v>
      </c>
      <c r="BG325" s="148">
        <f>IF(U325="zákl. přenesená",N325,0)</f>
        <v>0</v>
      </c>
      <c r="BH325" s="148">
        <f>IF(U325="sníž. přenesená",N325,0)</f>
        <v>0</v>
      </c>
      <c r="BI325" s="148">
        <f>IF(U325="nulová",N325,0)</f>
        <v>0</v>
      </c>
      <c r="BJ325" s="21" t="s">
        <v>82</v>
      </c>
      <c r="BK325" s="148">
        <f>ROUND(L325*K325,2)</f>
        <v>0</v>
      </c>
      <c r="BL325" s="21" t="s">
        <v>92</v>
      </c>
      <c r="BM325" s="21" t="s">
        <v>492</v>
      </c>
    </row>
    <row r="326" spans="2:65" s="1" customFormat="1" ht="25.5" customHeight="1">
      <c r="B326" s="139"/>
      <c r="C326" s="140" t="s">
        <v>493</v>
      </c>
      <c r="D326" s="140" t="s">
        <v>167</v>
      </c>
      <c r="E326" s="141" t="s">
        <v>494</v>
      </c>
      <c r="F326" s="231" t="s">
        <v>495</v>
      </c>
      <c r="G326" s="231"/>
      <c r="H326" s="231"/>
      <c r="I326" s="231"/>
      <c r="J326" s="142" t="s">
        <v>270</v>
      </c>
      <c r="K326" s="143">
        <v>4546</v>
      </c>
      <c r="L326" s="232">
        <v>0</v>
      </c>
      <c r="M326" s="232"/>
      <c r="N326" s="232">
        <f>ROUND(L326*K326,2)</f>
        <v>0</v>
      </c>
      <c r="O326" s="232"/>
      <c r="P326" s="232"/>
      <c r="Q326" s="232"/>
      <c r="R326" s="144"/>
      <c r="T326" s="145" t="s">
        <v>5</v>
      </c>
      <c r="U326" s="43" t="s">
        <v>40</v>
      </c>
      <c r="V326" s="146">
        <v>2E-3</v>
      </c>
      <c r="W326" s="146">
        <f>V326*K326</f>
        <v>9.0920000000000005</v>
      </c>
      <c r="X326" s="146">
        <v>0</v>
      </c>
      <c r="Y326" s="146">
        <f>X326*K326</f>
        <v>0</v>
      </c>
      <c r="Z326" s="146">
        <v>0</v>
      </c>
      <c r="AA326" s="147">
        <f>Z326*K326</f>
        <v>0</v>
      </c>
      <c r="AR326" s="21" t="s">
        <v>92</v>
      </c>
      <c r="AT326" s="21" t="s">
        <v>167</v>
      </c>
      <c r="AU326" s="21" t="s">
        <v>86</v>
      </c>
      <c r="AY326" s="21" t="s">
        <v>166</v>
      </c>
      <c r="BE326" s="148">
        <f>IF(U326="základní",N326,0)</f>
        <v>0</v>
      </c>
      <c r="BF326" s="148">
        <f>IF(U326="snížená",N326,0)</f>
        <v>0</v>
      </c>
      <c r="BG326" s="148">
        <f>IF(U326="zákl. přenesená",N326,0)</f>
        <v>0</v>
      </c>
      <c r="BH326" s="148">
        <f>IF(U326="sníž. přenesená",N326,0)</f>
        <v>0</v>
      </c>
      <c r="BI326" s="148">
        <f>IF(U326="nulová",N326,0)</f>
        <v>0</v>
      </c>
      <c r="BJ326" s="21" t="s">
        <v>82</v>
      </c>
      <c r="BK326" s="148">
        <f>ROUND(L326*K326,2)</f>
        <v>0</v>
      </c>
      <c r="BL326" s="21" t="s">
        <v>92</v>
      </c>
      <c r="BM326" s="21" t="s">
        <v>496</v>
      </c>
    </row>
    <row r="327" spans="2:65" s="10" customFormat="1" ht="16.5" customHeight="1">
      <c r="B327" s="149"/>
      <c r="C327" s="150"/>
      <c r="D327" s="150"/>
      <c r="E327" s="151" t="s">
        <v>5</v>
      </c>
      <c r="F327" s="240" t="s">
        <v>1359</v>
      </c>
      <c r="G327" s="241"/>
      <c r="H327" s="241"/>
      <c r="I327" s="241"/>
      <c r="J327" s="150"/>
      <c r="K327" s="152">
        <v>4546</v>
      </c>
      <c r="L327" s="150"/>
      <c r="M327" s="150"/>
      <c r="N327" s="150"/>
      <c r="O327" s="150"/>
      <c r="P327" s="150"/>
      <c r="Q327" s="150"/>
      <c r="R327" s="153"/>
      <c r="T327" s="154"/>
      <c r="U327" s="150"/>
      <c r="V327" s="150"/>
      <c r="W327" s="150"/>
      <c r="X327" s="150"/>
      <c r="Y327" s="150"/>
      <c r="Z327" s="150"/>
      <c r="AA327" s="155"/>
      <c r="AT327" s="156" t="s">
        <v>173</v>
      </c>
      <c r="AU327" s="156" t="s">
        <v>86</v>
      </c>
      <c r="AV327" s="10" t="s">
        <v>86</v>
      </c>
      <c r="AW327" s="10" t="s">
        <v>32</v>
      </c>
      <c r="AX327" s="10" t="s">
        <v>82</v>
      </c>
      <c r="AY327" s="156" t="s">
        <v>166</v>
      </c>
    </row>
    <row r="328" spans="2:65" s="1" customFormat="1" ht="25.5" customHeight="1">
      <c r="B328" s="139"/>
      <c r="C328" s="140" t="s">
        <v>498</v>
      </c>
      <c r="D328" s="140" t="s">
        <v>167</v>
      </c>
      <c r="E328" s="141" t="s">
        <v>499</v>
      </c>
      <c r="F328" s="231" t="s">
        <v>500</v>
      </c>
      <c r="G328" s="231"/>
      <c r="H328" s="231"/>
      <c r="I328" s="231"/>
      <c r="J328" s="142" t="s">
        <v>270</v>
      </c>
      <c r="K328" s="143">
        <v>2273</v>
      </c>
      <c r="L328" s="232">
        <v>0</v>
      </c>
      <c r="M328" s="232"/>
      <c r="N328" s="232">
        <f>ROUND(L328*K328,2)</f>
        <v>0</v>
      </c>
      <c r="O328" s="232"/>
      <c r="P328" s="232"/>
      <c r="Q328" s="232"/>
      <c r="R328" s="144"/>
      <c r="T328" s="145" t="s">
        <v>5</v>
      </c>
      <c r="U328" s="43" t="s">
        <v>40</v>
      </c>
      <c r="V328" s="146">
        <v>4.8000000000000001E-2</v>
      </c>
      <c r="W328" s="146">
        <f>V328*K328</f>
        <v>109.104</v>
      </c>
      <c r="X328" s="146">
        <v>0</v>
      </c>
      <c r="Y328" s="146">
        <f>X328*K328</f>
        <v>0</v>
      </c>
      <c r="Z328" s="146">
        <v>0</v>
      </c>
      <c r="AA328" s="147">
        <f>Z328*K328</f>
        <v>0</v>
      </c>
      <c r="AR328" s="21" t="s">
        <v>92</v>
      </c>
      <c r="AT328" s="21" t="s">
        <v>167</v>
      </c>
      <c r="AU328" s="21" t="s">
        <v>86</v>
      </c>
      <c r="AY328" s="21" t="s">
        <v>166</v>
      </c>
      <c r="BE328" s="148">
        <f>IF(U328="základní",N328,0)</f>
        <v>0</v>
      </c>
      <c r="BF328" s="148">
        <f>IF(U328="snížená",N328,0)</f>
        <v>0</v>
      </c>
      <c r="BG328" s="148">
        <f>IF(U328="zákl. přenesená",N328,0)</f>
        <v>0</v>
      </c>
      <c r="BH328" s="148">
        <f>IF(U328="sníž. přenesená",N328,0)</f>
        <v>0</v>
      </c>
      <c r="BI328" s="148">
        <f>IF(U328="nulová",N328,0)</f>
        <v>0</v>
      </c>
      <c r="BJ328" s="21" t="s">
        <v>82</v>
      </c>
      <c r="BK328" s="148">
        <f>ROUND(L328*K328,2)</f>
        <v>0</v>
      </c>
      <c r="BL328" s="21" t="s">
        <v>92</v>
      </c>
      <c r="BM328" s="21" t="s">
        <v>1360</v>
      </c>
    </row>
    <row r="329" spans="2:65" s="11" customFormat="1" ht="16.5" customHeight="1">
      <c r="B329" s="157"/>
      <c r="C329" s="158"/>
      <c r="D329" s="158"/>
      <c r="E329" s="159" t="s">
        <v>5</v>
      </c>
      <c r="F329" s="264" t="s">
        <v>275</v>
      </c>
      <c r="G329" s="265"/>
      <c r="H329" s="265"/>
      <c r="I329" s="265"/>
      <c r="J329" s="158"/>
      <c r="K329" s="159" t="s">
        <v>5</v>
      </c>
      <c r="L329" s="158"/>
      <c r="M329" s="158"/>
      <c r="N329" s="158"/>
      <c r="O329" s="158"/>
      <c r="P329" s="158"/>
      <c r="Q329" s="158"/>
      <c r="R329" s="160"/>
      <c r="T329" s="161"/>
      <c r="U329" s="158"/>
      <c r="V329" s="158"/>
      <c r="W329" s="158"/>
      <c r="X329" s="158"/>
      <c r="Y329" s="158"/>
      <c r="Z329" s="158"/>
      <c r="AA329" s="162"/>
      <c r="AT329" s="163" t="s">
        <v>173</v>
      </c>
      <c r="AU329" s="163" t="s">
        <v>86</v>
      </c>
      <c r="AV329" s="11" t="s">
        <v>82</v>
      </c>
      <c r="AW329" s="11" t="s">
        <v>32</v>
      </c>
      <c r="AX329" s="11" t="s">
        <v>75</v>
      </c>
      <c r="AY329" s="163" t="s">
        <v>166</v>
      </c>
    </row>
    <row r="330" spans="2:65" s="11" customFormat="1" ht="16.5" customHeight="1">
      <c r="B330" s="157"/>
      <c r="C330" s="158"/>
      <c r="D330" s="158"/>
      <c r="E330" s="159" t="s">
        <v>5</v>
      </c>
      <c r="F330" s="229" t="s">
        <v>276</v>
      </c>
      <c r="G330" s="230"/>
      <c r="H330" s="230"/>
      <c r="I330" s="230"/>
      <c r="J330" s="158"/>
      <c r="K330" s="159" t="s">
        <v>5</v>
      </c>
      <c r="L330" s="158"/>
      <c r="M330" s="158"/>
      <c r="N330" s="158"/>
      <c r="O330" s="158"/>
      <c r="P330" s="158"/>
      <c r="Q330" s="158"/>
      <c r="R330" s="160"/>
      <c r="T330" s="161"/>
      <c r="U330" s="158"/>
      <c r="V330" s="158"/>
      <c r="W330" s="158"/>
      <c r="X330" s="158"/>
      <c r="Y330" s="158"/>
      <c r="Z330" s="158"/>
      <c r="AA330" s="162"/>
      <c r="AT330" s="163" t="s">
        <v>173</v>
      </c>
      <c r="AU330" s="163" t="s">
        <v>86</v>
      </c>
      <c r="AV330" s="11" t="s">
        <v>82</v>
      </c>
      <c r="AW330" s="11" t="s">
        <v>32</v>
      </c>
      <c r="AX330" s="11" t="s">
        <v>75</v>
      </c>
      <c r="AY330" s="163" t="s">
        <v>166</v>
      </c>
    </row>
    <row r="331" spans="2:65" s="11" customFormat="1" ht="16.5" customHeight="1">
      <c r="B331" s="157"/>
      <c r="C331" s="158"/>
      <c r="D331" s="158"/>
      <c r="E331" s="159" t="s">
        <v>5</v>
      </c>
      <c r="F331" s="229" t="s">
        <v>277</v>
      </c>
      <c r="G331" s="230"/>
      <c r="H331" s="230"/>
      <c r="I331" s="230"/>
      <c r="J331" s="158"/>
      <c r="K331" s="159" t="s">
        <v>5</v>
      </c>
      <c r="L331" s="158"/>
      <c r="M331" s="158"/>
      <c r="N331" s="158"/>
      <c r="O331" s="158"/>
      <c r="P331" s="158"/>
      <c r="Q331" s="158"/>
      <c r="R331" s="160"/>
      <c r="T331" s="161"/>
      <c r="U331" s="158"/>
      <c r="V331" s="158"/>
      <c r="W331" s="158"/>
      <c r="X331" s="158"/>
      <c r="Y331" s="158"/>
      <c r="Z331" s="158"/>
      <c r="AA331" s="162"/>
      <c r="AT331" s="163" t="s">
        <v>173</v>
      </c>
      <c r="AU331" s="163" t="s">
        <v>86</v>
      </c>
      <c r="AV331" s="11" t="s">
        <v>82</v>
      </c>
      <c r="AW331" s="11" t="s">
        <v>32</v>
      </c>
      <c r="AX331" s="11" t="s">
        <v>75</v>
      </c>
      <c r="AY331" s="163" t="s">
        <v>166</v>
      </c>
    </row>
    <row r="332" spans="2:65" s="11" customFormat="1" ht="16.5" customHeight="1">
      <c r="B332" s="157"/>
      <c r="C332" s="158"/>
      <c r="D332" s="158"/>
      <c r="E332" s="159" t="s">
        <v>5</v>
      </c>
      <c r="F332" s="229" t="s">
        <v>298</v>
      </c>
      <c r="G332" s="230"/>
      <c r="H332" s="230"/>
      <c r="I332" s="230"/>
      <c r="J332" s="158"/>
      <c r="K332" s="159" t="s">
        <v>5</v>
      </c>
      <c r="L332" s="158"/>
      <c r="M332" s="158"/>
      <c r="N332" s="158"/>
      <c r="O332" s="158"/>
      <c r="P332" s="158"/>
      <c r="Q332" s="158"/>
      <c r="R332" s="160"/>
      <c r="T332" s="161"/>
      <c r="U332" s="158"/>
      <c r="V332" s="158"/>
      <c r="W332" s="158"/>
      <c r="X332" s="158"/>
      <c r="Y332" s="158"/>
      <c r="Z332" s="158"/>
      <c r="AA332" s="162"/>
      <c r="AT332" s="163" t="s">
        <v>173</v>
      </c>
      <c r="AU332" s="163" t="s">
        <v>86</v>
      </c>
      <c r="AV332" s="11" t="s">
        <v>82</v>
      </c>
      <c r="AW332" s="11" t="s">
        <v>32</v>
      </c>
      <c r="AX332" s="11" t="s">
        <v>75</v>
      </c>
      <c r="AY332" s="163" t="s">
        <v>166</v>
      </c>
    </row>
    <row r="333" spans="2:65" s="10" customFormat="1" ht="16.5" customHeight="1">
      <c r="B333" s="149"/>
      <c r="C333" s="150"/>
      <c r="D333" s="150"/>
      <c r="E333" s="151" t="s">
        <v>5</v>
      </c>
      <c r="F333" s="262" t="s">
        <v>1361</v>
      </c>
      <c r="G333" s="263"/>
      <c r="H333" s="263"/>
      <c r="I333" s="263"/>
      <c r="J333" s="150"/>
      <c r="K333" s="152">
        <v>2273</v>
      </c>
      <c r="L333" s="150"/>
      <c r="M333" s="150"/>
      <c r="N333" s="150"/>
      <c r="O333" s="150"/>
      <c r="P333" s="150"/>
      <c r="Q333" s="150"/>
      <c r="R333" s="153"/>
      <c r="T333" s="154"/>
      <c r="U333" s="150"/>
      <c r="V333" s="150"/>
      <c r="W333" s="150"/>
      <c r="X333" s="150"/>
      <c r="Y333" s="150"/>
      <c r="Z333" s="150"/>
      <c r="AA333" s="155"/>
      <c r="AT333" s="156" t="s">
        <v>173</v>
      </c>
      <c r="AU333" s="156" t="s">
        <v>86</v>
      </c>
      <c r="AV333" s="10" t="s">
        <v>86</v>
      </c>
      <c r="AW333" s="10" t="s">
        <v>32</v>
      </c>
      <c r="AX333" s="10" t="s">
        <v>82</v>
      </c>
      <c r="AY333" s="156" t="s">
        <v>166</v>
      </c>
    </row>
    <row r="334" spans="2:65" s="1" customFormat="1" ht="25.5" customHeight="1">
      <c r="B334" s="139"/>
      <c r="C334" s="140" t="s">
        <v>503</v>
      </c>
      <c r="D334" s="140" t="s">
        <v>167</v>
      </c>
      <c r="E334" s="141" t="s">
        <v>504</v>
      </c>
      <c r="F334" s="231" t="s">
        <v>505</v>
      </c>
      <c r="G334" s="231"/>
      <c r="H334" s="231"/>
      <c r="I334" s="231"/>
      <c r="J334" s="142" t="s">
        <v>270</v>
      </c>
      <c r="K334" s="143">
        <v>2273</v>
      </c>
      <c r="L334" s="232">
        <v>0</v>
      </c>
      <c r="M334" s="232"/>
      <c r="N334" s="232">
        <f>ROUND(L334*K334,2)</f>
        <v>0</v>
      </c>
      <c r="O334" s="232"/>
      <c r="P334" s="232"/>
      <c r="Q334" s="232"/>
      <c r="R334" s="144"/>
      <c r="T334" s="145" t="s">
        <v>5</v>
      </c>
      <c r="U334" s="43" t="s">
        <v>40</v>
      </c>
      <c r="V334" s="146">
        <v>6.3E-2</v>
      </c>
      <c r="W334" s="146">
        <f>V334*K334</f>
        <v>143.19900000000001</v>
      </c>
      <c r="X334" s="146">
        <v>0</v>
      </c>
      <c r="Y334" s="146">
        <f>X334*K334</f>
        <v>0</v>
      </c>
      <c r="Z334" s="146">
        <v>0</v>
      </c>
      <c r="AA334" s="147">
        <f>Z334*K334</f>
        <v>0</v>
      </c>
      <c r="AR334" s="21" t="s">
        <v>92</v>
      </c>
      <c r="AT334" s="21" t="s">
        <v>167</v>
      </c>
      <c r="AU334" s="21" t="s">
        <v>86</v>
      </c>
      <c r="AY334" s="21" t="s">
        <v>166</v>
      </c>
      <c r="BE334" s="148">
        <f>IF(U334="základní",N334,0)</f>
        <v>0</v>
      </c>
      <c r="BF334" s="148">
        <f>IF(U334="snížená",N334,0)</f>
        <v>0</v>
      </c>
      <c r="BG334" s="148">
        <f>IF(U334="zákl. přenesená",N334,0)</f>
        <v>0</v>
      </c>
      <c r="BH334" s="148">
        <f>IF(U334="sníž. přenesená",N334,0)</f>
        <v>0</v>
      </c>
      <c r="BI334" s="148">
        <f>IF(U334="nulová",N334,0)</f>
        <v>0</v>
      </c>
      <c r="BJ334" s="21" t="s">
        <v>82</v>
      </c>
      <c r="BK334" s="148">
        <f>ROUND(L334*K334,2)</f>
        <v>0</v>
      </c>
      <c r="BL334" s="21" t="s">
        <v>92</v>
      </c>
      <c r="BM334" s="21" t="s">
        <v>1362</v>
      </c>
    </row>
    <row r="335" spans="2:65" s="1" customFormat="1" ht="25.5" customHeight="1">
      <c r="B335" s="139"/>
      <c r="C335" s="140" t="s">
        <v>507</v>
      </c>
      <c r="D335" s="140" t="s">
        <v>167</v>
      </c>
      <c r="E335" s="141" t="s">
        <v>508</v>
      </c>
      <c r="F335" s="231" t="s">
        <v>509</v>
      </c>
      <c r="G335" s="231"/>
      <c r="H335" s="231"/>
      <c r="I335" s="231"/>
      <c r="J335" s="142" t="s">
        <v>270</v>
      </c>
      <c r="K335" s="143">
        <v>57.5</v>
      </c>
      <c r="L335" s="232">
        <v>0</v>
      </c>
      <c r="M335" s="232"/>
      <c r="N335" s="232">
        <f>ROUND(L335*K335,2)</f>
        <v>0</v>
      </c>
      <c r="O335" s="232"/>
      <c r="P335" s="232"/>
      <c r="Q335" s="232"/>
      <c r="R335" s="144"/>
      <c r="T335" s="145" t="s">
        <v>5</v>
      </c>
      <c r="U335" s="43" t="s">
        <v>40</v>
      </c>
      <c r="V335" s="146">
        <v>0.42499999999999999</v>
      </c>
      <c r="W335" s="146">
        <f>V335*K335</f>
        <v>24.4375</v>
      </c>
      <c r="X335" s="146">
        <v>0</v>
      </c>
      <c r="Y335" s="146">
        <f>X335*K335</f>
        <v>0</v>
      </c>
      <c r="Z335" s="146">
        <v>0</v>
      </c>
      <c r="AA335" s="147">
        <f>Z335*K335</f>
        <v>0</v>
      </c>
      <c r="AR335" s="21" t="s">
        <v>92</v>
      </c>
      <c r="AT335" s="21" t="s">
        <v>167</v>
      </c>
      <c r="AU335" s="21" t="s">
        <v>86</v>
      </c>
      <c r="AY335" s="21" t="s">
        <v>166</v>
      </c>
      <c r="BE335" s="148">
        <f>IF(U335="základní",N335,0)</f>
        <v>0</v>
      </c>
      <c r="BF335" s="148">
        <f>IF(U335="snížená",N335,0)</f>
        <v>0</v>
      </c>
      <c r="BG335" s="148">
        <f>IF(U335="zákl. přenesená",N335,0)</f>
        <v>0</v>
      </c>
      <c r="BH335" s="148">
        <f>IF(U335="sníž. přenesená",N335,0)</f>
        <v>0</v>
      </c>
      <c r="BI335" s="148">
        <f>IF(U335="nulová",N335,0)</f>
        <v>0</v>
      </c>
      <c r="BJ335" s="21" t="s">
        <v>82</v>
      </c>
      <c r="BK335" s="148">
        <f>ROUND(L335*K335,2)</f>
        <v>0</v>
      </c>
      <c r="BL335" s="21" t="s">
        <v>92</v>
      </c>
      <c r="BM335" s="21" t="s">
        <v>1363</v>
      </c>
    </row>
    <row r="336" spans="2:65" s="11" customFormat="1" ht="16.5" customHeight="1">
      <c r="B336" s="157"/>
      <c r="C336" s="158"/>
      <c r="D336" s="158"/>
      <c r="E336" s="159" t="s">
        <v>5</v>
      </c>
      <c r="F336" s="264" t="s">
        <v>1227</v>
      </c>
      <c r="G336" s="265"/>
      <c r="H336" s="265"/>
      <c r="I336" s="265"/>
      <c r="J336" s="158"/>
      <c r="K336" s="159" t="s">
        <v>5</v>
      </c>
      <c r="L336" s="158"/>
      <c r="M336" s="158"/>
      <c r="N336" s="158"/>
      <c r="O336" s="158"/>
      <c r="P336" s="158"/>
      <c r="Q336" s="158"/>
      <c r="R336" s="160"/>
      <c r="T336" s="161"/>
      <c r="U336" s="158"/>
      <c r="V336" s="158"/>
      <c r="W336" s="158"/>
      <c r="X336" s="158"/>
      <c r="Y336" s="158"/>
      <c r="Z336" s="158"/>
      <c r="AA336" s="162"/>
      <c r="AT336" s="163" t="s">
        <v>173</v>
      </c>
      <c r="AU336" s="163" t="s">
        <v>86</v>
      </c>
      <c r="AV336" s="11" t="s">
        <v>82</v>
      </c>
      <c r="AW336" s="11" t="s">
        <v>32</v>
      </c>
      <c r="AX336" s="11" t="s">
        <v>75</v>
      </c>
      <c r="AY336" s="163" t="s">
        <v>166</v>
      </c>
    </row>
    <row r="337" spans="2:65" s="10" customFormat="1" ht="16.5" customHeight="1">
      <c r="B337" s="149"/>
      <c r="C337" s="150"/>
      <c r="D337" s="150"/>
      <c r="E337" s="151" t="s">
        <v>5</v>
      </c>
      <c r="F337" s="262" t="s">
        <v>1326</v>
      </c>
      <c r="G337" s="263"/>
      <c r="H337" s="263"/>
      <c r="I337" s="263"/>
      <c r="J337" s="150"/>
      <c r="K337" s="152">
        <v>57.5</v>
      </c>
      <c r="L337" s="150"/>
      <c r="M337" s="150"/>
      <c r="N337" s="150"/>
      <c r="O337" s="150"/>
      <c r="P337" s="150"/>
      <c r="Q337" s="150"/>
      <c r="R337" s="153"/>
      <c r="T337" s="154"/>
      <c r="U337" s="150"/>
      <c r="V337" s="150"/>
      <c r="W337" s="150"/>
      <c r="X337" s="150"/>
      <c r="Y337" s="150"/>
      <c r="Z337" s="150"/>
      <c r="AA337" s="155"/>
      <c r="AT337" s="156" t="s">
        <v>173</v>
      </c>
      <c r="AU337" s="156" t="s">
        <v>86</v>
      </c>
      <c r="AV337" s="10" t="s">
        <v>86</v>
      </c>
      <c r="AW337" s="10" t="s">
        <v>32</v>
      </c>
      <c r="AX337" s="10" t="s">
        <v>82</v>
      </c>
      <c r="AY337" s="156" t="s">
        <v>166</v>
      </c>
    </row>
    <row r="338" spans="2:65" s="1" customFormat="1" ht="25.5" customHeight="1">
      <c r="B338" s="139"/>
      <c r="C338" s="140" t="s">
        <v>513</v>
      </c>
      <c r="D338" s="140" t="s">
        <v>167</v>
      </c>
      <c r="E338" s="141" t="s">
        <v>514</v>
      </c>
      <c r="F338" s="231" t="s">
        <v>515</v>
      </c>
      <c r="G338" s="231"/>
      <c r="H338" s="231"/>
      <c r="I338" s="231"/>
      <c r="J338" s="142" t="s">
        <v>270</v>
      </c>
      <c r="K338" s="143">
        <v>498</v>
      </c>
      <c r="L338" s="232">
        <v>0</v>
      </c>
      <c r="M338" s="232"/>
      <c r="N338" s="232">
        <f>ROUND(L338*K338,2)</f>
        <v>0</v>
      </c>
      <c r="O338" s="232"/>
      <c r="P338" s="232"/>
      <c r="Q338" s="232"/>
      <c r="R338" s="144"/>
      <c r="T338" s="145" t="s">
        <v>5</v>
      </c>
      <c r="U338" s="43" t="s">
        <v>40</v>
      </c>
      <c r="V338" s="146">
        <v>0.53</v>
      </c>
      <c r="W338" s="146">
        <f>V338*K338</f>
        <v>263.94</v>
      </c>
      <c r="X338" s="146">
        <v>8.4250000000000005E-2</v>
      </c>
      <c r="Y338" s="146">
        <f>X338*K338</f>
        <v>41.956500000000005</v>
      </c>
      <c r="Z338" s="146">
        <v>0</v>
      </c>
      <c r="AA338" s="147">
        <f>Z338*K338</f>
        <v>0</v>
      </c>
      <c r="AR338" s="21" t="s">
        <v>92</v>
      </c>
      <c r="AT338" s="21" t="s">
        <v>167</v>
      </c>
      <c r="AU338" s="21" t="s">
        <v>86</v>
      </c>
      <c r="AY338" s="21" t="s">
        <v>166</v>
      </c>
      <c r="BE338" s="148">
        <f>IF(U338="základní",N338,0)</f>
        <v>0</v>
      </c>
      <c r="BF338" s="148">
        <f>IF(U338="snížená",N338,0)</f>
        <v>0</v>
      </c>
      <c r="BG338" s="148">
        <f>IF(U338="zákl. přenesená",N338,0)</f>
        <v>0</v>
      </c>
      <c r="BH338" s="148">
        <f>IF(U338="sníž. přenesená",N338,0)</f>
        <v>0</v>
      </c>
      <c r="BI338" s="148">
        <f>IF(U338="nulová",N338,0)</f>
        <v>0</v>
      </c>
      <c r="BJ338" s="21" t="s">
        <v>82</v>
      </c>
      <c r="BK338" s="148">
        <f>ROUND(L338*K338,2)</f>
        <v>0</v>
      </c>
      <c r="BL338" s="21" t="s">
        <v>92</v>
      </c>
      <c r="BM338" s="21" t="s">
        <v>516</v>
      </c>
    </row>
    <row r="339" spans="2:65" s="1" customFormat="1" ht="16.5" customHeight="1">
      <c r="B339" s="139"/>
      <c r="C339" s="176" t="s">
        <v>517</v>
      </c>
      <c r="D339" s="176" t="s">
        <v>388</v>
      </c>
      <c r="E339" s="177" t="s">
        <v>518</v>
      </c>
      <c r="F339" s="266" t="s">
        <v>519</v>
      </c>
      <c r="G339" s="266"/>
      <c r="H339" s="266"/>
      <c r="I339" s="266"/>
      <c r="J339" s="178" t="s">
        <v>270</v>
      </c>
      <c r="K339" s="179">
        <v>471.5</v>
      </c>
      <c r="L339" s="267">
        <v>0</v>
      </c>
      <c r="M339" s="267"/>
      <c r="N339" s="267">
        <f>ROUND(L339*K339,2)</f>
        <v>0</v>
      </c>
      <c r="O339" s="232"/>
      <c r="P339" s="232"/>
      <c r="Q339" s="232"/>
      <c r="R339" s="144"/>
      <c r="T339" s="145" t="s">
        <v>5</v>
      </c>
      <c r="U339" s="43" t="s">
        <v>40</v>
      </c>
      <c r="V339" s="146">
        <v>0</v>
      </c>
      <c r="W339" s="146">
        <f>V339*K339</f>
        <v>0</v>
      </c>
      <c r="X339" s="146">
        <v>0.14000000000000001</v>
      </c>
      <c r="Y339" s="146">
        <f>X339*K339</f>
        <v>66.010000000000005</v>
      </c>
      <c r="Z339" s="146">
        <v>0</v>
      </c>
      <c r="AA339" s="147">
        <f>Z339*K339</f>
        <v>0</v>
      </c>
      <c r="AR339" s="21" t="s">
        <v>104</v>
      </c>
      <c r="AT339" s="21" t="s">
        <v>388</v>
      </c>
      <c r="AU339" s="21" t="s">
        <v>86</v>
      </c>
      <c r="AY339" s="21" t="s">
        <v>166</v>
      </c>
      <c r="BE339" s="148">
        <f>IF(U339="základní",N339,0)</f>
        <v>0</v>
      </c>
      <c r="BF339" s="148">
        <f>IF(U339="snížená",N339,0)</f>
        <v>0</v>
      </c>
      <c r="BG339" s="148">
        <f>IF(U339="zákl. přenesená",N339,0)</f>
        <v>0</v>
      </c>
      <c r="BH339" s="148">
        <f>IF(U339="sníž. přenesená",N339,0)</f>
        <v>0</v>
      </c>
      <c r="BI339" s="148">
        <f>IF(U339="nulová",N339,0)</f>
        <v>0</v>
      </c>
      <c r="BJ339" s="21" t="s">
        <v>82</v>
      </c>
      <c r="BK339" s="148">
        <f>ROUND(L339*K339,2)</f>
        <v>0</v>
      </c>
      <c r="BL339" s="21" t="s">
        <v>92</v>
      </c>
      <c r="BM339" s="21" t="s">
        <v>520</v>
      </c>
    </row>
    <row r="340" spans="2:65" s="11" customFormat="1" ht="16.5" customHeight="1">
      <c r="B340" s="157"/>
      <c r="C340" s="158"/>
      <c r="D340" s="158"/>
      <c r="E340" s="159" t="s">
        <v>5</v>
      </c>
      <c r="F340" s="264" t="s">
        <v>471</v>
      </c>
      <c r="G340" s="265"/>
      <c r="H340" s="265"/>
      <c r="I340" s="265"/>
      <c r="J340" s="158"/>
      <c r="K340" s="159" t="s">
        <v>5</v>
      </c>
      <c r="L340" s="158"/>
      <c r="M340" s="158"/>
      <c r="N340" s="158"/>
      <c r="O340" s="158"/>
      <c r="P340" s="158"/>
      <c r="Q340" s="158"/>
      <c r="R340" s="160"/>
      <c r="T340" s="161"/>
      <c r="U340" s="158"/>
      <c r="V340" s="158"/>
      <c r="W340" s="158"/>
      <c r="X340" s="158"/>
      <c r="Y340" s="158"/>
      <c r="Z340" s="158"/>
      <c r="AA340" s="162"/>
      <c r="AT340" s="163" t="s">
        <v>173</v>
      </c>
      <c r="AU340" s="163" t="s">
        <v>86</v>
      </c>
      <c r="AV340" s="11" t="s">
        <v>82</v>
      </c>
      <c r="AW340" s="11" t="s">
        <v>32</v>
      </c>
      <c r="AX340" s="11" t="s">
        <v>75</v>
      </c>
      <c r="AY340" s="163" t="s">
        <v>166</v>
      </c>
    </row>
    <row r="341" spans="2:65" s="10" customFormat="1" ht="16.5" customHeight="1">
      <c r="B341" s="149"/>
      <c r="C341" s="150"/>
      <c r="D341" s="150"/>
      <c r="E341" s="151" t="s">
        <v>5</v>
      </c>
      <c r="F341" s="262" t="s">
        <v>620</v>
      </c>
      <c r="G341" s="263"/>
      <c r="H341" s="263"/>
      <c r="I341" s="263"/>
      <c r="J341" s="150"/>
      <c r="K341" s="152">
        <v>16</v>
      </c>
      <c r="L341" s="150"/>
      <c r="M341" s="150"/>
      <c r="N341" s="150"/>
      <c r="O341" s="150"/>
      <c r="P341" s="150"/>
      <c r="Q341" s="150"/>
      <c r="R341" s="153"/>
      <c r="T341" s="154"/>
      <c r="U341" s="150"/>
      <c r="V341" s="150"/>
      <c r="W341" s="150"/>
      <c r="X341" s="150"/>
      <c r="Y341" s="150"/>
      <c r="Z341" s="150"/>
      <c r="AA341" s="155"/>
      <c r="AT341" s="156" t="s">
        <v>173</v>
      </c>
      <c r="AU341" s="156" t="s">
        <v>86</v>
      </c>
      <c r="AV341" s="10" t="s">
        <v>86</v>
      </c>
      <c r="AW341" s="10" t="s">
        <v>32</v>
      </c>
      <c r="AX341" s="10" t="s">
        <v>75</v>
      </c>
      <c r="AY341" s="156" t="s">
        <v>166</v>
      </c>
    </row>
    <row r="342" spans="2:65" s="11" customFormat="1" ht="16.5" customHeight="1">
      <c r="B342" s="157"/>
      <c r="C342" s="158"/>
      <c r="D342" s="158"/>
      <c r="E342" s="159" t="s">
        <v>5</v>
      </c>
      <c r="F342" s="229" t="s">
        <v>473</v>
      </c>
      <c r="G342" s="230"/>
      <c r="H342" s="230"/>
      <c r="I342" s="230"/>
      <c r="J342" s="158"/>
      <c r="K342" s="159" t="s">
        <v>5</v>
      </c>
      <c r="L342" s="158"/>
      <c r="M342" s="158"/>
      <c r="N342" s="158"/>
      <c r="O342" s="158"/>
      <c r="P342" s="158"/>
      <c r="Q342" s="158"/>
      <c r="R342" s="160"/>
      <c r="T342" s="161"/>
      <c r="U342" s="158"/>
      <c r="V342" s="158"/>
      <c r="W342" s="158"/>
      <c r="X342" s="158"/>
      <c r="Y342" s="158"/>
      <c r="Z342" s="158"/>
      <c r="AA342" s="162"/>
      <c r="AT342" s="163" t="s">
        <v>173</v>
      </c>
      <c r="AU342" s="163" t="s">
        <v>86</v>
      </c>
      <c r="AV342" s="11" t="s">
        <v>82</v>
      </c>
      <c r="AW342" s="11" t="s">
        <v>32</v>
      </c>
      <c r="AX342" s="11" t="s">
        <v>75</v>
      </c>
      <c r="AY342" s="163" t="s">
        <v>166</v>
      </c>
    </row>
    <row r="343" spans="2:65" s="10" customFormat="1" ht="16.5" customHeight="1">
      <c r="B343" s="149"/>
      <c r="C343" s="150"/>
      <c r="D343" s="150"/>
      <c r="E343" s="151" t="s">
        <v>5</v>
      </c>
      <c r="F343" s="262" t="s">
        <v>1323</v>
      </c>
      <c r="G343" s="263"/>
      <c r="H343" s="263"/>
      <c r="I343" s="263"/>
      <c r="J343" s="150"/>
      <c r="K343" s="152">
        <v>455.5</v>
      </c>
      <c r="L343" s="150"/>
      <c r="M343" s="150"/>
      <c r="N343" s="150"/>
      <c r="O343" s="150"/>
      <c r="P343" s="150"/>
      <c r="Q343" s="150"/>
      <c r="R343" s="153"/>
      <c r="T343" s="154"/>
      <c r="U343" s="150"/>
      <c r="V343" s="150"/>
      <c r="W343" s="150"/>
      <c r="X343" s="150"/>
      <c r="Y343" s="150"/>
      <c r="Z343" s="150"/>
      <c r="AA343" s="155"/>
      <c r="AT343" s="156" t="s">
        <v>173</v>
      </c>
      <c r="AU343" s="156" t="s">
        <v>86</v>
      </c>
      <c r="AV343" s="10" t="s">
        <v>86</v>
      </c>
      <c r="AW343" s="10" t="s">
        <v>32</v>
      </c>
      <c r="AX343" s="10" t="s">
        <v>75</v>
      </c>
      <c r="AY343" s="156" t="s">
        <v>166</v>
      </c>
    </row>
    <row r="344" spans="2:65" s="12" customFormat="1" ht="16.5" customHeight="1">
      <c r="B344" s="168"/>
      <c r="C344" s="169"/>
      <c r="D344" s="169"/>
      <c r="E344" s="170" t="s">
        <v>5</v>
      </c>
      <c r="F344" s="268" t="s">
        <v>294</v>
      </c>
      <c r="G344" s="269"/>
      <c r="H344" s="269"/>
      <c r="I344" s="269"/>
      <c r="J344" s="169"/>
      <c r="K344" s="171">
        <v>471.5</v>
      </c>
      <c r="L344" s="169"/>
      <c r="M344" s="169"/>
      <c r="N344" s="169"/>
      <c r="O344" s="169"/>
      <c r="P344" s="169"/>
      <c r="Q344" s="169"/>
      <c r="R344" s="172"/>
      <c r="T344" s="173"/>
      <c r="U344" s="169"/>
      <c r="V344" s="169"/>
      <c r="W344" s="169"/>
      <c r="X344" s="169"/>
      <c r="Y344" s="169"/>
      <c r="Z344" s="169"/>
      <c r="AA344" s="174"/>
      <c r="AT344" s="175" t="s">
        <v>173</v>
      </c>
      <c r="AU344" s="175" t="s">
        <v>86</v>
      </c>
      <c r="AV344" s="12" t="s">
        <v>92</v>
      </c>
      <c r="AW344" s="12" t="s">
        <v>32</v>
      </c>
      <c r="AX344" s="12" t="s">
        <v>82</v>
      </c>
      <c r="AY344" s="175" t="s">
        <v>166</v>
      </c>
    </row>
    <row r="345" spans="2:65" s="1" customFormat="1" ht="25.5" customHeight="1">
      <c r="B345" s="139"/>
      <c r="C345" s="176" t="s">
        <v>523</v>
      </c>
      <c r="D345" s="176" t="s">
        <v>388</v>
      </c>
      <c r="E345" s="177" t="s">
        <v>524</v>
      </c>
      <c r="F345" s="266" t="s">
        <v>525</v>
      </c>
      <c r="G345" s="266"/>
      <c r="H345" s="266"/>
      <c r="I345" s="266"/>
      <c r="J345" s="178" t="s">
        <v>270</v>
      </c>
      <c r="K345" s="179">
        <v>21</v>
      </c>
      <c r="L345" s="267">
        <v>0</v>
      </c>
      <c r="M345" s="267"/>
      <c r="N345" s="267">
        <f>ROUND(L345*K345,2)</f>
        <v>0</v>
      </c>
      <c r="O345" s="232"/>
      <c r="P345" s="232"/>
      <c r="Q345" s="232"/>
      <c r="R345" s="144"/>
      <c r="T345" s="145" t="s">
        <v>5</v>
      </c>
      <c r="U345" s="43" t="s">
        <v>40</v>
      </c>
      <c r="V345" s="146">
        <v>0</v>
      </c>
      <c r="W345" s="146">
        <f>V345*K345</f>
        <v>0</v>
      </c>
      <c r="X345" s="146">
        <v>0.13</v>
      </c>
      <c r="Y345" s="146">
        <f>X345*K345</f>
        <v>2.73</v>
      </c>
      <c r="Z345" s="146">
        <v>0</v>
      </c>
      <c r="AA345" s="147">
        <f>Z345*K345</f>
        <v>0</v>
      </c>
      <c r="AR345" s="21" t="s">
        <v>104</v>
      </c>
      <c r="AT345" s="21" t="s">
        <v>388</v>
      </c>
      <c r="AU345" s="21" t="s">
        <v>86</v>
      </c>
      <c r="AY345" s="21" t="s">
        <v>166</v>
      </c>
      <c r="BE345" s="148">
        <f>IF(U345="základní",N345,0)</f>
        <v>0</v>
      </c>
      <c r="BF345" s="148">
        <f>IF(U345="snížená",N345,0)</f>
        <v>0</v>
      </c>
      <c r="BG345" s="148">
        <f>IF(U345="zákl. přenesená",N345,0)</f>
        <v>0</v>
      </c>
      <c r="BH345" s="148">
        <f>IF(U345="sníž. přenesená",N345,0)</f>
        <v>0</v>
      </c>
      <c r="BI345" s="148">
        <f>IF(U345="nulová",N345,0)</f>
        <v>0</v>
      </c>
      <c r="BJ345" s="21" t="s">
        <v>82</v>
      </c>
      <c r="BK345" s="148">
        <f>ROUND(L345*K345,2)</f>
        <v>0</v>
      </c>
      <c r="BL345" s="21" t="s">
        <v>92</v>
      </c>
      <c r="BM345" s="21" t="s">
        <v>526</v>
      </c>
    </row>
    <row r="346" spans="2:65" s="11" customFormat="1" ht="16.5" customHeight="1">
      <c r="B346" s="157"/>
      <c r="C346" s="158"/>
      <c r="D346" s="158"/>
      <c r="E346" s="159" t="s">
        <v>5</v>
      </c>
      <c r="F346" s="264" t="s">
        <v>471</v>
      </c>
      <c r="G346" s="265"/>
      <c r="H346" s="265"/>
      <c r="I346" s="265"/>
      <c r="J346" s="158"/>
      <c r="K346" s="159" t="s">
        <v>5</v>
      </c>
      <c r="L346" s="158"/>
      <c r="M346" s="158"/>
      <c r="N346" s="158"/>
      <c r="O346" s="158"/>
      <c r="P346" s="158"/>
      <c r="Q346" s="158"/>
      <c r="R346" s="160"/>
      <c r="T346" s="161"/>
      <c r="U346" s="158"/>
      <c r="V346" s="158"/>
      <c r="W346" s="158"/>
      <c r="X346" s="158"/>
      <c r="Y346" s="158"/>
      <c r="Z346" s="158"/>
      <c r="AA346" s="162"/>
      <c r="AT346" s="163" t="s">
        <v>173</v>
      </c>
      <c r="AU346" s="163" t="s">
        <v>86</v>
      </c>
      <c r="AV346" s="11" t="s">
        <v>82</v>
      </c>
      <c r="AW346" s="11" t="s">
        <v>32</v>
      </c>
      <c r="AX346" s="11" t="s">
        <v>75</v>
      </c>
      <c r="AY346" s="163" t="s">
        <v>166</v>
      </c>
    </row>
    <row r="347" spans="2:65" s="10" customFormat="1" ht="16.5" customHeight="1">
      <c r="B347" s="149"/>
      <c r="C347" s="150"/>
      <c r="D347" s="150"/>
      <c r="E347" s="151" t="s">
        <v>5</v>
      </c>
      <c r="F347" s="262" t="s">
        <v>1157</v>
      </c>
      <c r="G347" s="263"/>
      <c r="H347" s="263"/>
      <c r="I347" s="263"/>
      <c r="J347" s="150"/>
      <c r="K347" s="152">
        <v>21</v>
      </c>
      <c r="L347" s="150"/>
      <c r="M347" s="150"/>
      <c r="N347" s="150"/>
      <c r="O347" s="150"/>
      <c r="P347" s="150"/>
      <c r="Q347" s="150"/>
      <c r="R347" s="153"/>
      <c r="T347" s="154"/>
      <c r="U347" s="150"/>
      <c r="V347" s="150"/>
      <c r="W347" s="150"/>
      <c r="X347" s="150"/>
      <c r="Y347" s="150"/>
      <c r="Z347" s="150"/>
      <c r="AA347" s="155"/>
      <c r="AT347" s="156" t="s">
        <v>173</v>
      </c>
      <c r="AU347" s="156" t="s">
        <v>86</v>
      </c>
      <c r="AV347" s="10" t="s">
        <v>86</v>
      </c>
      <c r="AW347" s="10" t="s">
        <v>32</v>
      </c>
      <c r="AX347" s="10" t="s">
        <v>82</v>
      </c>
      <c r="AY347" s="156" t="s">
        <v>166</v>
      </c>
    </row>
    <row r="348" spans="2:65" s="1" customFormat="1" ht="25.5" customHeight="1">
      <c r="B348" s="139"/>
      <c r="C348" s="176" t="s">
        <v>528</v>
      </c>
      <c r="D348" s="176" t="s">
        <v>388</v>
      </c>
      <c r="E348" s="177" t="s">
        <v>1364</v>
      </c>
      <c r="F348" s="266" t="s">
        <v>1365</v>
      </c>
      <c r="G348" s="266"/>
      <c r="H348" s="266"/>
      <c r="I348" s="266"/>
      <c r="J348" s="178" t="s">
        <v>270</v>
      </c>
      <c r="K348" s="179">
        <v>5.5</v>
      </c>
      <c r="L348" s="267">
        <v>0</v>
      </c>
      <c r="M348" s="267"/>
      <c r="N348" s="267">
        <f>ROUND(L348*K348,2)</f>
        <v>0</v>
      </c>
      <c r="O348" s="232"/>
      <c r="P348" s="232"/>
      <c r="Q348" s="232"/>
      <c r="R348" s="144"/>
      <c r="T348" s="145" t="s">
        <v>5</v>
      </c>
      <c r="U348" s="43" t="s">
        <v>40</v>
      </c>
      <c r="V348" s="146">
        <v>0</v>
      </c>
      <c r="W348" s="146">
        <f>V348*K348</f>
        <v>0</v>
      </c>
      <c r="X348" s="146">
        <v>0.13</v>
      </c>
      <c r="Y348" s="146">
        <f>X348*K348</f>
        <v>0.71500000000000008</v>
      </c>
      <c r="Z348" s="146">
        <v>0</v>
      </c>
      <c r="AA348" s="147">
        <f>Z348*K348</f>
        <v>0</v>
      </c>
      <c r="AR348" s="21" t="s">
        <v>104</v>
      </c>
      <c r="AT348" s="21" t="s">
        <v>388</v>
      </c>
      <c r="AU348" s="21" t="s">
        <v>86</v>
      </c>
      <c r="AY348" s="21" t="s">
        <v>166</v>
      </c>
      <c r="BE348" s="148">
        <f>IF(U348="základní",N348,0)</f>
        <v>0</v>
      </c>
      <c r="BF348" s="148">
        <f>IF(U348="snížená",N348,0)</f>
        <v>0</v>
      </c>
      <c r="BG348" s="148">
        <f>IF(U348="zákl. přenesená",N348,0)</f>
        <v>0</v>
      </c>
      <c r="BH348" s="148">
        <f>IF(U348="sníž. přenesená",N348,0)</f>
        <v>0</v>
      </c>
      <c r="BI348" s="148">
        <f>IF(U348="nulová",N348,0)</f>
        <v>0</v>
      </c>
      <c r="BJ348" s="21" t="s">
        <v>82</v>
      </c>
      <c r="BK348" s="148">
        <f>ROUND(L348*K348,2)</f>
        <v>0</v>
      </c>
      <c r="BL348" s="21" t="s">
        <v>92</v>
      </c>
      <c r="BM348" s="21" t="s">
        <v>1366</v>
      </c>
    </row>
    <row r="349" spans="2:65" s="11" customFormat="1" ht="16.5" customHeight="1">
      <c r="B349" s="157"/>
      <c r="C349" s="158"/>
      <c r="D349" s="158"/>
      <c r="E349" s="159" t="s">
        <v>5</v>
      </c>
      <c r="F349" s="264" t="s">
        <v>1367</v>
      </c>
      <c r="G349" s="265"/>
      <c r="H349" s="265"/>
      <c r="I349" s="265"/>
      <c r="J349" s="158"/>
      <c r="K349" s="159" t="s">
        <v>5</v>
      </c>
      <c r="L349" s="158"/>
      <c r="M349" s="158"/>
      <c r="N349" s="158"/>
      <c r="O349" s="158"/>
      <c r="P349" s="158"/>
      <c r="Q349" s="158"/>
      <c r="R349" s="160"/>
      <c r="T349" s="161"/>
      <c r="U349" s="158"/>
      <c r="V349" s="158"/>
      <c r="W349" s="158"/>
      <c r="X349" s="158"/>
      <c r="Y349" s="158"/>
      <c r="Z349" s="158"/>
      <c r="AA349" s="162"/>
      <c r="AT349" s="163" t="s">
        <v>173</v>
      </c>
      <c r="AU349" s="163" t="s">
        <v>86</v>
      </c>
      <c r="AV349" s="11" t="s">
        <v>82</v>
      </c>
      <c r="AW349" s="11" t="s">
        <v>32</v>
      </c>
      <c r="AX349" s="11" t="s">
        <v>75</v>
      </c>
      <c r="AY349" s="163" t="s">
        <v>166</v>
      </c>
    </row>
    <row r="350" spans="2:65" s="10" customFormat="1" ht="16.5" customHeight="1">
      <c r="B350" s="149"/>
      <c r="C350" s="150"/>
      <c r="D350" s="150"/>
      <c r="E350" s="151" t="s">
        <v>5</v>
      </c>
      <c r="F350" s="262" t="s">
        <v>1156</v>
      </c>
      <c r="G350" s="263"/>
      <c r="H350" s="263"/>
      <c r="I350" s="263"/>
      <c r="J350" s="150"/>
      <c r="K350" s="152">
        <v>5.5</v>
      </c>
      <c r="L350" s="150"/>
      <c r="M350" s="150"/>
      <c r="N350" s="150"/>
      <c r="O350" s="150"/>
      <c r="P350" s="150"/>
      <c r="Q350" s="150"/>
      <c r="R350" s="153"/>
      <c r="T350" s="154"/>
      <c r="U350" s="150"/>
      <c r="V350" s="150"/>
      <c r="W350" s="150"/>
      <c r="X350" s="150"/>
      <c r="Y350" s="150"/>
      <c r="Z350" s="150"/>
      <c r="AA350" s="155"/>
      <c r="AT350" s="156" t="s">
        <v>173</v>
      </c>
      <c r="AU350" s="156" t="s">
        <v>86</v>
      </c>
      <c r="AV350" s="10" t="s">
        <v>86</v>
      </c>
      <c r="AW350" s="10" t="s">
        <v>32</v>
      </c>
      <c r="AX350" s="10" t="s">
        <v>82</v>
      </c>
      <c r="AY350" s="156" t="s">
        <v>166</v>
      </c>
    </row>
    <row r="351" spans="2:65" s="1" customFormat="1" ht="38.25" customHeight="1">
      <c r="B351" s="139"/>
      <c r="C351" s="140" t="s">
        <v>532</v>
      </c>
      <c r="D351" s="140" t="s">
        <v>167</v>
      </c>
      <c r="E351" s="141" t="s">
        <v>529</v>
      </c>
      <c r="F351" s="231" t="s">
        <v>530</v>
      </c>
      <c r="G351" s="231"/>
      <c r="H351" s="231"/>
      <c r="I351" s="231"/>
      <c r="J351" s="142" t="s">
        <v>270</v>
      </c>
      <c r="K351" s="143">
        <v>54.5</v>
      </c>
      <c r="L351" s="232">
        <v>0</v>
      </c>
      <c r="M351" s="232"/>
      <c r="N351" s="232">
        <f>ROUND(L351*K351,2)</f>
        <v>0</v>
      </c>
      <c r="O351" s="232"/>
      <c r="P351" s="232"/>
      <c r="Q351" s="232"/>
      <c r="R351" s="144"/>
      <c r="T351" s="145" t="s">
        <v>5</v>
      </c>
      <c r="U351" s="43" t="s">
        <v>40</v>
      </c>
      <c r="V351" s="146">
        <v>0.75700000000000001</v>
      </c>
      <c r="W351" s="146">
        <f>V351*K351</f>
        <v>41.256500000000003</v>
      </c>
      <c r="X351" s="146">
        <v>0.10362</v>
      </c>
      <c r="Y351" s="146">
        <f>X351*K351</f>
        <v>5.6472899999999999</v>
      </c>
      <c r="Z351" s="146">
        <v>0</v>
      </c>
      <c r="AA351" s="147">
        <f>Z351*K351</f>
        <v>0</v>
      </c>
      <c r="AR351" s="21" t="s">
        <v>92</v>
      </c>
      <c r="AT351" s="21" t="s">
        <v>167</v>
      </c>
      <c r="AU351" s="21" t="s">
        <v>86</v>
      </c>
      <c r="AY351" s="21" t="s">
        <v>166</v>
      </c>
      <c r="BE351" s="148">
        <f>IF(U351="základní",N351,0)</f>
        <v>0</v>
      </c>
      <c r="BF351" s="148">
        <f>IF(U351="snížená",N351,0)</f>
        <v>0</v>
      </c>
      <c r="BG351" s="148">
        <f>IF(U351="zákl. přenesená",N351,0)</f>
        <v>0</v>
      </c>
      <c r="BH351" s="148">
        <f>IF(U351="sníž. přenesená",N351,0)</f>
        <v>0</v>
      </c>
      <c r="BI351" s="148">
        <f>IF(U351="nulová",N351,0)</f>
        <v>0</v>
      </c>
      <c r="BJ351" s="21" t="s">
        <v>82</v>
      </c>
      <c r="BK351" s="148">
        <f>ROUND(L351*K351,2)</f>
        <v>0</v>
      </c>
      <c r="BL351" s="21" t="s">
        <v>92</v>
      </c>
      <c r="BM351" s="21" t="s">
        <v>531</v>
      </c>
    </row>
    <row r="352" spans="2:65" s="1" customFormat="1" ht="16.5" customHeight="1">
      <c r="B352" s="139"/>
      <c r="C352" s="176" t="s">
        <v>538</v>
      </c>
      <c r="D352" s="176" t="s">
        <v>388</v>
      </c>
      <c r="E352" s="177" t="s">
        <v>533</v>
      </c>
      <c r="F352" s="266" t="s">
        <v>534</v>
      </c>
      <c r="G352" s="266"/>
      <c r="H352" s="266"/>
      <c r="I352" s="266"/>
      <c r="J352" s="178" t="s">
        <v>270</v>
      </c>
      <c r="K352" s="179">
        <v>54.5</v>
      </c>
      <c r="L352" s="267">
        <v>0</v>
      </c>
      <c r="M352" s="267"/>
      <c r="N352" s="267">
        <f>ROUND(L352*K352,2)</f>
        <v>0</v>
      </c>
      <c r="O352" s="232"/>
      <c r="P352" s="232"/>
      <c r="Q352" s="232"/>
      <c r="R352" s="144"/>
      <c r="T352" s="145" t="s">
        <v>5</v>
      </c>
      <c r="U352" s="43" t="s">
        <v>40</v>
      </c>
      <c r="V352" s="146">
        <v>0</v>
      </c>
      <c r="W352" s="146">
        <f>V352*K352</f>
        <v>0</v>
      </c>
      <c r="X352" s="146">
        <v>0.18</v>
      </c>
      <c r="Y352" s="146">
        <f>X352*K352</f>
        <v>9.81</v>
      </c>
      <c r="Z352" s="146">
        <v>0</v>
      </c>
      <c r="AA352" s="147">
        <f>Z352*K352</f>
        <v>0</v>
      </c>
      <c r="AR352" s="21" t="s">
        <v>104</v>
      </c>
      <c r="AT352" s="21" t="s">
        <v>388</v>
      </c>
      <c r="AU352" s="21" t="s">
        <v>86</v>
      </c>
      <c r="AY352" s="21" t="s">
        <v>166</v>
      </c>
      <c r="BE352" s="148">
        <f>IF(U352="základní",N352,0)</f>
        <v>0</v>
      </c>
      <c r="BF352" s="148">
        <f>IF(U352="snížená",N352,0)</f>
        <v>0</v>
      </c>
      <c r="BG352" s="148">
        <f>IF(U352="zákl. přenesená",N352,0)</f>
        <v>0</v>
      </c>
      <c r="BH352" s="148">
        <f>IF(U352="sníž. přenesená",N352,0)</f>
        <v>0</v>
      </c>
      <c r="BI352" s="148">
        <f>IF(U352="nulová",N352,0)</f>
        <v>0</v>
      </c>
      <c r="BJ352" s="21" t="s">
        <v>82</v>
      </c>
      <c r="BK352" s="148">
        <f>ROUND(L352*K352,2)</f>
        <v>0</v>
      </c>
      <c r="BL352" s="21" t="s">
        <v>92</v>
      </c>
      <c r="BM352" s="21" t="s">
        <v>535</v>
      </c>
    </row>
    <row r="353" spans="2:65" s="11" customFormat="1" ht="16.5" customHeight="1">
      <c r="B353" s="157"/>
      <c r="C353" s="158"/>
      <c r="D353" s="158"/>
      <c r="E353" s="159" t="s">
        <v>5</v>
      </c>
      <c r="F353" s="264" t="s">
        <v>290</v>
      </c>
      <c r="G353" s="265"/>
      <c r="H353" s="265"/>
      <c r="I353" s="265"/>
      <c r="J353" s="158"/>
      <c r="K353" s="159" t="s">
        <v>5</v>
      </c>
      <c r="L353" s="158"/>
      <c r="M353" s="158"/>
      <c r="N353" s="158"/>
      <c r="O353" s="158"/>
      <c r="P353" s="158"/>
      <c r="Q353" s="158"/>
      <c r="R353" s="160"/>
      <c r="T353" s="161"/>
      <c r="U353" s="158"/>
      <c r="V353" s="158"/>
      <c r="W353" s="158"/>
      <c r="X353" s="158"/>
      <c r="Y353" s="158"/>
      <c r="Z353" s="158"/>
      <c r="AA353" s="162"/>
      <c r="AT353" s="163" t="s">
        <v>173</v>
      </c>
      <c r="AU353" s="163" t="s">
        <v>86</v>
      </c>
      <c r="AV353" s="11" t="s">
        <v>82</v>
      </c>
      <c r="AW353" s="11" t="s">
        <v>32</v>
      </c>
      <c r="AX353" s="11" t="s">
        <v>75</v>
      </c>
      <c r="AY353" s="163" t="s">
        <v>166</v>
      </c>
    </row>
    <row r="354" spans="2:65" s="10" customFormat="1" ht="16.5" customHeight="1">
      <c r="B354" s="149"/>
      <c r="C354" s="150"/>
      <c r="D354" s="150"/>
      <c r="E354" s="151" t="s">
        <v>5</v>
      </c>
      <c r="F354" s="262" t="s">
        <v>1322</v>
      </c>
      <c r="G354" s="263"/>
      <c r="H354" s="263"/>
      <c r="I354" s="263"/>
      <c r="J354" s="150"/>
      <c r="K354" s="152">
        <v>54.5</v>
      </c>
      <c r="L354" s="150"/>
      <c r="M354" s="150"/>
      <c r="N354" s="150"/>
      <c r="O354" s="150"/>
      <c r="P354" s="150"/>
      <c r="Q354" s="150"/>
      <c r="R354" s="153"/>
      <c r="T354" s="154"/>
      <c r="U354" s="150"/>
      <c r="V354" s="150"/>
      <c r="W354" s="150"/>
      <c r="X354" s="150"/>
      <c r="Y354" s="150"/>
      <c r="Z354" s="150"/>
      <c r="AA354" s="155"/>
      <c r="AT354" s="156" t="s">
        <v>173</v>
      </c>
      <c r="AU354" s="156" t="s">
        <v>86</v>
      </c>
      <c r="AV354" s="10" t="s">
        <v>86</v>
      </c>
      <c r="AW354" s="10" t="s">
        <v>32</v>
      </c>
      <c r="AX354" s="10" t="s">
        <v>82</v>
      </c>
      <c r="AY354" s="156" t="s">
        <v>166</v>
      </c>
    </row>
    <row r="355" spans="2:65" s="1" customFormat="1" ht="25.5" customHeight="1">
      <c r="B355" s="139"/>
      <c r="C355" s="140" t="s">
        <v>543</v>
      </c>
      <c r="D355" s="140" t="s">
        <v>167</v>
      </c>
      <c r="E355" s="141" t="s">
        <v>544</v>
      </c>
      <c r="F355" s="231" t="s">
        <v>545</v>
      </c>
      <c r="G355" s="231"/>
      <c r="H355" s="231"/>
      <c r="I355" s="231"/>
      <c r="J355" s="142" t="s">
        <v>309</v>
      </c>
      <c r="K355" s="143">
        <v>42.5</v>
      </c>
      <c r="L355" s="232">
        <v>0</v>
      </c>
      <c r="M355" s="232"/>
      <c r="N355" s="232">
        <f>ROUND(L355*K355,2)</f>
        <v>0</v>
      </c>
      <c r="O355" s="232"/>
      <c r="P355" s="232"/>
      <c r="Q355" s="232"/>
      <c r="R355" s="144"/>
      <c r="T355" s="145" t="s">
        <v>5</v>
      </c>
      <c r="U355" s="43" t="s">
        <v>40</v>
      </c>
      <c r="V355" s="146">
        <v>4.5999999999999999E-2</v>
      </c>
      <c r="W355" s="146">
        <f>V355*K355</f>
        <v>1.9550000000000001</v>
      </c>
      <c r="X355" s="146">
        <v>3.5999999999999999E-3</v>
      </c>
      <c r="Y355" s="146">
        <f>X355*K355</f>
        <v>0.153</v>
      </c>
      <c r="Z355" s="146">
        <v>0</v>
      </c>
      <c r="AA355" s="147">
        <f>Z355*K355</f>
        <v>0</v>
      </c>
      <c r="AR355" s="21" t="s">
        <v>92</v>
      </c>
      <c r="AT355" s="21" t="s">
        <v>167</v>
      </c>
      <c r="AU355" s="21" t="s">
        <v>86</v>
      </c>
      <c r="AY355" s="21" t="s">
        <v>166</v>
      </c>
      <c r="BE355" s="148">
        <f>IF(U355="základní",N355,0)</f>
        <v>0</v>
      </c>
      <c r="BF355" s="148">
        <f>IF(U355="snížená",N355,0)</f>
        <v>0</v>
      </c>
      <c r="BG355" s="148">
        <f>IF(U355="zákl. přenesená",N355,0)</f>
        <v>0</v>
      </c>
      <c r="BH355" s="148">
        <f>IF(U355="sníž. přenesená",N355,0)</f>
        <v>0</v>
      </c>
      <c r="BI355" s="148">
        <f>IF(U355="nulová",N355,0)</f>
        <v>0</v>
      </c>
      <c r="BJ355" s="21" t="s">
        <v>82</v>
      </c>
      <c r="BK355" s="148">
        <f>ROUND(L355*K355,2)</f>
        <v>0</v>
      </c>
      <c r="BL355" s="21" t="s">
        <v>92</v>
      </c>
      <c r="BM355" s="21" t="s">
        <v>546</v>
      </c>
    </row>
    <row r="356" spans="2:65" s="11" customFormat="1" ht="16.5" customHeight="1">
      <c r="B356" s="157"/>
      <c r="C356" s="158"/>
      <c r="D356" s="158"/>
      <c r="E356" s="159" t="s">
        <v>5</v>
      </c>
      <c r="F356" s="264" t="s">
        <v>275</v>
      </c>
      <c r="G356" s="265"/>
      <c r="H356" s="265"/>
      <c r="I356" s="265"/>
      <c r="J356" s="158"/>
      <c r="K356" s="159" t="s">
        <v>5</v>
      </c>
      <c r="L356" s="158"/>
      <c r="M356" s="158"/>
      <c r="N356" s="158"/>
      <c r="O356" s="158"/>
      <c r="P356" s="158"/>
      <c r="Q356" s="158"/>
      <c r="R356" s="160"/>
      <c r="T356" s="161"/>
      <c r="U356" s="158"/>
      <c r="V356" s="158"/>
      <c r="W356" s="158"/>
      <c r="X356" s="158"/>
      <c r="Y356" s="158"/>
      <c r="Z356" s="158"/>
      <c r="AA356" s="162"/>
      <c r="AT356" s="163" t="s">
        <v>173</v>
      </c>
      <c r="AU356" s="163" t="s">
        <v>86</v>
      </c>
      <c r="AV356" s="11" t="s">
        <v>82</v>
      </c>
      <c r="AW356" s="11" t="s">
        <v>32</v>
      </c>
      <c r="AX356" s="11" t="s">
        <v>75</v>
      </c>
      <c r="AY356" s="163" t="s">
        <v>166</v>
      </c>
    </row>
    <row r="357" spans="2:65" s="11" customFormat="1" ht="16.5" customHeight="1">
      <c r="B357" s="157"/>
      <c r="C357" s="158"/>
      <c r="D357" s="158"/>
      <c r="E357" s="159" t="s">
        <v>5</v>
      </c>
      <c r="F357" s="229" t="s">
        <v>276</v>
      </c>
      <c r="G357" s="230"/>
      <c r="H357" s="230"/>
      <c r="I357" s="230"/>
      <c r="J357" s="158"/>
      <c r="K357" s="159" t="s">
        <v>5</v>
      </c>
      <c r="L357" s="158"/>
      <c r="M357" s="158"/>
      <c r="N357" s="158"/>
      <c r="O357" s="158"/>
      <c r="P357" s="158"/>
      <c r="Q357" s="158"/>
      <c r="R357" s="160"/>
      <c r="T357" s="161"/>
      <c r="U357" s="158"/>
      <c r="V357" s="158"/>
      <c r="W357" s="158"/>
      <c r="X357" s="158"/>
      <c r="Y357" s="158"/>
      <c r="Z357" s="158"/>
      <c r="AA357" s="162"/>
      <c r="AT357" s="163" t="s">
        <v>173</v>
      </c>
      <c r="AU357" s="163" t="s">
        <v>86</v>
      </c>
      <c r="AV357" s="11" t="s">
        <v>82</v>
      </c>
      <c r="AW357" s="11" t="s">
        <v>32</v>
      </c>
      <c r="AX357" s="11" t="s">
        <v>75</v>
      </c>
      <c r="AY357" s="163" t="s">
        <v>166</v>
      </c>
    </row>
    <row r="358" spans="2:65" s="11" customFormat="1" ht="16.5" customHeight="1">
      <c r="B358" s="157"/>
      <c r="C358" s="158"/>
      <c r="D358" s="158"/>
      <c r="E358" s="159" t="s">
        <v>5</v>
      </c>
      <c r="F358" s="229" t="s">
        <v>277</v>
      </c>
      <c r="G358" s="230"/>
      <c r="H358" s="230"/>
      <c r="I358" s="230"/>
      <c r="J358" s="158"/>
      <c r="K358" s="159" t="s">
        <v>5</v>
      </c>
      <c r="L358" s="158"/>
      <c r="M358" s="158"/>
      <c r="N358" s="158"/>
      <c r="O358" s="158"/>
      <c r="P358" s="158"/>
      <c r="Q358" s="158"/>
      <c r="R358" s="160"/>
      <c r="T358" s="161"/>
      <c r="U358" s="158"/>
      <c r="V358" s="158"/>
      <c r="W358" s="158"/>
      <c r="X358" s="158"/>
      <c r="Y358" s="158"/>
      <c r="Z358" s="158"/>
      <c r="AA358" s="162"/>
      <c r="AT358" s="163" t="s">
        <v>173</v>
      </c>
      <c r="AU358" s="163" t="s">
        <v>86</v>
      </c>
      <c r="AV358" s="11" t="s">
        <v>82</v>
      </c>
      <c r="AW358" s="11" t="s">
        <v>32</v>
      </c>
      <c r="AX358" s="11" t="s">
        <v>75</v>
      </c>
      <c r="AY358" s="163" t="s">
        <v>166</v>
      </c>
    </row>
    <row r="359" spans="2:65" s="10" customFormat="1" ht="16.5" customHeight="1">
      <c r="B359" s="149"/>
      <c r="C359" s="150"/>
      <c r="D359" s="150"/>
      <c r="E359" s="151" t="s">
        <v>5</v>
      </c>
      <c r="F359" s="262" t="s">
        <v>1368</v>
      </c>
      <c r="G359" s="263"/>
      <c r="H359" s="263"/>
      <c r="I359" s="263"/>
      <c r="J359" s="150"/>
      <c r="K359" s="152">
        <v>42.5</v>
      </c>
      <c r="L359" s="150"/>
      <c r="M359" s="150"/>
      <c r="N359" s="150"/>
      <c r="O359" s="150"/>
      <c r="P359" s="150"/>
      <c r="Q359" s="150"/>
      <c r="R359" s="153"/>
      <c r="T359" s="154"/>
      <c r="U359" s="150"/>
      <c r="V359" s="150"/>
      <c r="W359" s="150"/>
      <c r="X359" s="150"/>
      <c r="Y359" s="150"/>
      <c r="Z359" s="150"/>
      <c r="AA359" s="155"/>
      <c r="AT359" s="156" t="s">
        <v>173</v>
      </c>
      <c r="AU359" s="156" t="s">
        <v>86</v>
      </c>
      <c r="AV359" s="10" t="s">
        <v>86</v>
      </c>
      <c r="AW359" s="10" t="s">
        <v>32</v>
      </c>
      <c r="AX359" s="10" t="s">
        <v>82</v>
      </c>
      <c r="AY359" s="156" t="s">
        <v>166</v>
      </c>
    </row>
    <row r="360" spans="2:65" s="9" customFormat="1" ht="29.85" customHeight="1">
      <c r="B360" s="129"/>
      <c r="C360" s="130"/>
      <c r="D360" s="164" t="s">
        <v>264</v>
      </c>
      <c r="E360" s="164"/>
      <c r="F360" s="164"/>
      <c r="G360" s="164"/>
      <c r="H360" s="164"/>
      <c r="I360" s="164"/>
      <c r="J360" s="164"/>
      <c r="K360" s="164"/>
      <c r="L360" s="164"/>
      <c r="M360" s="164"/>
      <c r="N360" s="237">
        <f>BK360</f>
        <v>0</v>
      </c>
      <c r="O360" s="238"/>
      <c r="P360" s="238"/>
      <c r="Q360" s="238"/>
      <c r="R360" s="132"/>
      <c r="T360" s="133"/>
      <c r="U360" s="130"/>
      <c r="V360" s="130"/>
      <c r="W360" s="134">
        <f>SUM(W361:W396)</f>
        <v>105.63800000000001</v>
      </c>
      <c r="X360" s="130"/>
      <c r="Y360" s="134">
        <f>SUM(Y361:Y396)</f>
        <v>15.05105</v>
      </c>
      <c r="Z360" s="130"/>
      <c r="AA360" s="135">
        <f>SUM(AA361:AA396)</f>
        <v>0</v>
      </c>
      <c r="AR360" s="136" t="s">
        <v>82</v>
      </c>
      <c r="AT360" s="137" t="s">
        <v>74</v>
      </c>
      <c r="AU360" s="137" t="s">
        <v>82</v>
      </c>
      <c r="AY360" s="136" t="s">
        <v>166</v>
      </c>
      <c r="BK360" s="138">
        <f>SUM(BK361:BK396)</f>
        <v>0</v>
      </c>
    </row>
    <row r="361" spans="2:65" s="1" customFormat="1" ht="38.25" customHeight="1">
      <c r="B361" s="139"/>
      <c r="C361" s="140" t="s">
        <v>548</v>
      </c>
      <c r="D361" s="140" t="s">
        <v>167</v>
      </c>
      <c r="E361" s="141" t="s">
        <v>549</v>
      </c>
      <c r="F361" s="231" t="s">
        <v>550</v>
      </c>
      <c r="G361" s="231"/>
      <c r="H361" s="231"/>
      <c r="I361" s="231"/>
      <c r="J361" s="142" t="s">
        <v>309</v>
      </c>
      <c r="K361" s="143">
        <v>35</v>
      </c>
      <c r="L361" s="232">
        <v>0</v>
      </c>
      <c r="M361" s="232"/>
      <c r="N361" s="232">
        <f>ROUND(L361*K361,2)</f>
        <v>0</v>
      </c>
      <c r="O361" s="232"/>
      <c r="P361" s="232"/>
      <c r="Q361" s="232"/>
      <c r="R361" s="144"/>
      <c r="T361" s="145" t="s">
        <v>5</v>
      </c>
      <c r="U361" s="43" t="s">
        <v>40</v>
      </c>
      <c r="V361" s="146">
        <v>0.29199999999999998</v>
      </c>
      <c r="W361" s="146">
        <f>V361*K361</f>
        <v>10.219999999999999</v>
      </c>
      <c r="X361" s="146">
        <v>1.0000000000000001E-5</v>
      </c>
      <c r="Y361" s="146">
        <f>X361*K361</f>
        <v>3.5000000000000005E-4</v>
      </c>
      <c r="Z361" s="146">
        <v>0</v>
      </c>
      <c r="AA361" s="147">
        <f>Z361*K361</f>
        <v>0</v>
      </c>
      <c r="AR361" s="21" t="s">
        <v>92</v>
      </c>
      <c r="AT361" s="21" t="s">
        <v>167</v>
      </c>
      <c r="AU361" s="21" t="s">
        <v>86</v>
      </c>
      <c r="AY361" s="21" t="s">
        <v>166</v>
      </c>
      <c r="BE361" s="148">
        <f>IF(U361="základní",N361,0)</f>
        <v>0</v>
      </c>
      <c r="BF361" s="148">
        <f>IF(U361="snížená",N361,0)</f>
        <v>0</v>
      </c>
      <c r="BG361" s="148">
        <f>IF(U361="zákl. přenesená",N361,0)</f>
        <v>0</v>
      </c>
      <c r="BH361" s="148">
        <f>IF(U361="sníž. přenesená",N361,0)</f>
        <v>0</v>
      </c>
      <c r="BI361" s="148">
        <f>IF(U361="nulová",N361,0)</f>
        <v>0</v>
      </c>
      <c r="BJ361" s="21" t="s">
        <v>82</v>
      </c>
      <c r="BK361" s="148">
        <f>ROUND(L361*K361,2)</f>
        <v>0</v>
      </c>
      <c r="BL361" s="21" t="s">
        <v>92</v>
      </c>
      <c r="BM361" s="21" t="s">
        <v>551</v>
      </c>
    </row>
    <row r="362" spans="2:65" s="1" customFormat="1" ht="16.5" customHeight="1">
      <c r="B362" s="139"/>
      <c r="C362" s="176" t="s">
        <v>552</v>
      </c>
      <c r="D362" s="176" t="s">
        <v>388</v>
      </c>
      <c r="E362" s="177" t="s">
        <v>553</v>
      </c>
      <c r="F362" s="266" t="s">
        <v>554</v>
      </c>
      <c r="G362" s="266"/>
      <c r="H362" s="266"/>
      <c r="I362" s="266"/>
      <c r="J362" s="178" t="s">
        <v>309</v>
      </c>
      <c r="K362" s="179">
        <v>35</v>
      </c>
      <c r="L362" s="267">
        <v>0</v>
      </c>
      <c r="M362" s="267"/>
      <c r="N362" s="267">
        <f>ROUND(L362*K362,2)</f>
        <v>0</v>
      </c>
      <c r="O362" s="232"/>
      <c r="P362" s="232"/>
      <c r="Q362" s="232"/>
      <c r="R362" s="144"/>
      <c r="T362" s="145" t="s">
        <v>5</v>
      </c>
      <c r="U362" s="43" t="s">
        <v>40</v>
      </c>
      <c r="V362" s="146">
        <v>0</v>
      </c>
      <c r="W362" s="146">
        <f>V362*K362</f>
        <v>0</v>
      </c>
      <c r="X362" s="146">
        <v>2.8999999999999998E-3</v>
      </c>
      <c r="Y362" s="146">
        <f>X362*K362</f>
        <v>0.10149999999999999</v>
      </c>
      <c r="Z362" s="146">
        <v>0</v>
      </c>
      <c r="AA362" s="147">
        <f>Z362*K362</f>
        <v>0</v>
      </c>
      <c r="AR362" s="21" t="s">
        <v>104</v>
      </c>
      <c r="AT362" s="21" t="s">
        <v>388</v>
      </c>
      <c r="AU362" s="21" t="s">
        <v>86</v>
      </c>
      <c r="AY362" s="21" t="s">
        <v>166</v>
      </c>
      <c r="BE362" s="148">
        <f>IF(U362="základní",N362,0)</f>
        <v>0</v>
      </c>
      <c r="BF362" s="148">
        <f>IF(U362="snížená",N362,0)</f>
        <v>0</v>
      </c>
      <c r="BG362" s="148">
        <f>IF(U362="zákl. přenesená",N362,0)</f>
        <v>0</v>
      </c>
      <c r="BH362" s="148">
        <f>IF(U362="sníž. přenesená",N362,0)</f>
        <v>0</v>
      </c>
      <c r="BI362" s="148">
        <f>IF(U362="nulová",N362,0)</f>
        <v>0</v>
      </c>
      <c r="BJ362" s="21" t="s">
        <v>82</v>
      </c>
      <c r="BK362" s="148">
        <f>ROUND(L362*K362,2)</f>
        <v>0</v>
      </c>
      <c r="BL362" s="21" t="s">
        <v>92</v>
      </c>
      <c r="BM362" s="21" t="s">
        <v>555</v>
      </c>
    </row>
    <row r="363" spans="2:65" s="11" customFormat="1" ht="16.5" customHeight="1">
      <c r="B363" s="157"/>
      <c r="C363" s="158"/>
      <c r="D363" s="158"/>
      <c r="E363" s="159" t="s">
        <v>5</v>
      </c>
      <c r="F363" s="264" t="s">
        <v>275</v>
      </c>
      <c r="G363" s="265"/>
      <c r="H363" s="265"/>
      <c r="I363" s="265"/>
      <c r="J363" s="158"/>
      <c r="K363" s="159" t="s">
        <v>5</v>
      </c>
      <c r="L363" s="158"/>
      <c r="M363" s="158"/>
      <c r="N363" s="158"/>
      <c r="O363" s="158"/>
      <c r="P363" s="158"/>
      <c r="Q363" s="158"/>
      <c r="R363" s="160"/>
      <c r="T363" s="161"/>
      <c r="U363" s="158"/>
      <c r="V363" s="158"/>
      <c r="W363" s="158"/>
      <c r="X363" s="158"/>
      <c r="Y363" s="158"/>
      <c r="Z363" s="158"/>
      <c r="AA363" s="162"/>
      <c r="AT363" s="163" t="s">
        <v>173</v>
      </c>
      <c r="AU363" s="163" t="s">
        <v>86</v>
      </c>
      <c r="AV363" s="11" t="s">
        <v>82</v>
      </c>
      <c r="AW363" s="11" t="s">
        <v>32</v>
      </c>
      <c r="AX363" s="11" t="s">
        <v>75</v>
      </c>
      <c r="AY363" s="163" t="s">
        <v>166</v>
      </c>
    </row>
    <row r="364" spans="2:65" s="11" customFormat="1" ht="16.5" customHeight="1">
      <c r="B364" s="157"/>
      <c r="C364" s="158"/>
      <c r="D364" s="158"/>
      <c r="E364" s="159" t="s">
        <v>5</v>
      </c>
      <c r="F364" s="229" t="s">
        <v>276</v>
      </c>
      <c r="G364" s="230"/>
      <c r="H364" s="230"/>
      <c r="I364" s="230"/>
      <c r="J364" s="158"/>
      <c r="K364" s="159" t="s">
        <v>5</v>
      </c>
      <c r="L364" s="158"/>
      <c r="M364" s="158"/>
      <c r="N364" s="158"/>
      <c r="O364" s="158"/>
      <c r="P364" s="158"/>
      <c r="Q364" s="158"/>
      <c r="R364" s="160"/>
      <c r="T364" s="161"/>
      <c r="U364" s="158"/>
      <c r="V364" s="158"/>
      <c r="W364" s="158"/>
      <c r="X364" s="158"/>
      <c r="Y364" s="158"/>
      <c r="Z364" s="158"/>
      <c r="AA364" s="162"/>
      <c r="AT364" s="163" t="s">
        <v>173</v>
      </c>
      <c r="AU364" s="163" t="s">
        <v>86</v>
      </c>
      <c r="AV364" s="11" t="s">
        <v>82</v>
      </c>
      <c r="AW364" s="11" t="s">
        <v>32</v>
      </c>
      <c r="AX364" s="11" t="s">
        <v>75</v>
      </c>
      <c r="AY364" s="163" t="s">
        <v>166</v>
      </c>
    </row>
    <row r="365" spans="2:65" s="11" customFormat="1" ht="16.5" customHeight="1">
      <c r="B365" s="157"/>
      <c r="C365" s="158"/>
      <c r="D365" s="158"/>
      <c r="E365" s="159" t="s">
        <v>5</v>
      </c>
      <c r="F365" s="229" t="s">
        <v>277</v>
      </c>
      <c r="G365" s="230"/>
      <c r="H365" s="230"/>
      <c r="I365" s="230"/>
      <c r="J365" s="158"/>
      <c r="K365" s="159" t="s">
        <v>5</v>
      </c>
      <c r="L365" s="158"/>
      <c r="M365" s="158"/>
      <c r="N365" s="158"/>
      <c r="O365" s="158"/>
      <c r="P365" s="158"/>
      <c r="Q365" s="158"/>
      <c r="R365" s="160"/>
      <c r="T365" s="161"/>
      <c r="U365" s="158"/>
      <c r="V365" s="158"/>
      <c r="W365" s="158"/>
      <c r="X365" s="158"/>
      <c r="Y365" s="158"/>
      <c r="Z365" s="158"/>
      <c r="AA365" s="162"/>
      <c r="AT365" s="163" t="s">
        <v>173</v>
      </c>
      <c r="AU365" s="163" t="s">
        <v>86</v>
      </c>
      <c r="AV365" s="11" t="s">
        <v>82</v>
      </c>
      <c r="AW365" s="11" t="s">
        <v>32</v>
      </c>
      <c r="AX365" s="11" t="s">
        <v>75</v>
      </c>
      <c r="AY365" s="163" t="s">
        <v>166</v>
      </c>
    </row>
    <row r="366" spans="2:65" s="10" customFormat="1" ht="25.5" customHeight="1">
      <c r="B366" s="149"/>
      <c r="C366" s="150"/>
      <c r="D366" s="150"/>
      <c r="E366" s="151" t="s">
        <v>5</v>
      </c>
      <c r="F366" s="262" t="s">
        <v>1369</v>
      </c>
      <c r="G366" s="263"/>
      <c r="H366" s="263"/>
      <c r="I366" s="263"/>
      <c r="J366" s="150"/>
      <c r="K366" s="152">
        <v>35</v>
      </c>
      <c r="L366" s="150"/>
      <c r="M366" s="150"/>
      <c r="N366" s="150"/>
      <c r="O366" s="150"/>
      <c r="P366" s="150"/>
      <c r="Q366" s="150"/>
      <c r="R366" s="153"/>
      <c r="T366" s="154"/>
      <c r="U366" s="150"/>
      <c r="V366" s="150"/>
      <c r="W366" s="150"/>
      <c r="X366" s="150"/>
      <c r="Y366" s="150"/>
      <c r="Z366" s="150"/>
      <c r="AA366" s="155"/>
      <c r="AT366" s="156" t="s">
        <v>173</v>
      </c>
      <c r="AU366" s="156" t="s">
        <v>86</v>
      </c>
      <c r="AV366" s="10" t="s">
        <v>86</v>
      </c>
      <c r="AW366" s="10" t="s">
        <v>32</v>
      </c>
      <c r="AX366" s="10" t="s">
        <v>82</v>
      </c>
      <c r="AY366" s="156" t="s">
        <v>166</v>
      </c>
    </row>
    <row r="367" spans="2:65" s="1" customFormat="1" ht="16.5" customHeight="1">
      <c r="B367" s="139"/>
      <c r="C367" s="140" t="s">
        <v>557</v>
      </c>
      <c r="D367" s="140" t="s">
        <v>167</v>
      </c>
      <c r="E367" s="141" t="s">
        <v>558</v>
      </c>
      <c r="F367" s="231" t="s">
        <v>559</v>
      </c>
      <c r="G367" s="231"/>
      <c r="H367" s="231"/>
      <c r="I367" s="231"/>
      <c r="J367" s="142" t="s">
        <v>560</v>
      </c>
      <c r="K367" s="143">
        <v>10</v>
      </c>
      <c r="L367" s="232">
        <v>0</v>
      </c>
      <c r="M367" s="232"/>
      <c r="N367" s="232">
        <f>ROUND(L367*K367,2)</f>
        <v>0</v>
      </c>
      <c r="O367" s="232"/>
      <c r="P367" s="232"/>
      <c r="Q367" s="232"/>
      <c r="R367" s="144"/>
      <c r="T367" s="145" t="s">
        <v>5</v>
      </c>
      <c r="U367" s="43" t="s">
        <v>40</v>
      </c>
      <c r="V367" s="146">
        <v>4.1980000000000004</v>
      </c>
      <c r="W367" s="146">
        <f>V367*K367</f>
        <v>41.980000000000004</v>
      </c>
      <c r="X367" s="146">
        <v>0.34089999999999998</v>
      </c>
      <c r="Y367" s="146">
        <f>X367*K367</f>
        <v>3.4089999999999998</v>
      </c>
      <c r="Z367" s="146">
        <v>0</v>
      </c>
      <c r="AA367" s="147">
        <f>Z367*K367</f>
        <v>0</v>
      </c>
      <c r="AR367" s="21" t="s">
        <v>92</v>
      </c>
      <c r="AT367" s="21" t="s">
        <v>167</v>
      </c>
      <c r="AU367" s="21" t="s">
        <v>86</v>
      </c>
      <c r="AY367" s="21" t="s">
        <v>166</v>
      </c>
      <c r="BE367" s="148">
        <f>IF(U367="základní",N367,0)</f>
        <v>0</v>
      </c>
      <c r="BF367" s="148">
        <f>IF(U367="snížená",N367,0)</f>
        <v>0</v>
      </c>
      <c r="BG367" s="148">
        <f>IF(U367="zákl. přenesená",N367,0)</f>
        <v>0</v>
      </c>
      <c r="BH367" s="148">
        <f>IF(U367="sníž. přenesená",N367,0)</f>
        <v>0</v>
      </c>
      <c r="BI367" s="148">
        <f>IF(U367="nulová",N367,0)</f>
        <v>0</v>
      </c>
      <c r="BJ367" s="21" t="s">
        <v>82</v>
      </c>
      <c r="BK367" s="148">
        <f>ROUND(L367*K367,2)</f>
        <v>0</v>
      </c>
      <c r="BL367" s="21" t="s">
        <v>92</v>
      </c>
      <c r="BM367" s="21" t="s">
        <v>561</v>
      </c>
    </row>
    <row r="368" spans="2:65" s="1" customFormat="1" ht="25.5" customHeight="1">
      <c r="B368" s="139"/>
      <c r="C368" s="176" t="s">
        <v>562</v>
      </c>
      <c r="D368" s="176" t="s">
        <v>388</v>
      </c>
      <c r="E368" s="177" t="s">
        <v>563</v>
      </c>
      <c r="F368" s="266" t="s">
        <v>564</v>
      </c>
      <c r="G368" s="266"/>
      <c r="H368" s="266"/>
      <c r="I368" s="266"/>
      <c r="J368" s="178" t="s">
        <v>560</v>
      </c>
      <c r="K368" s="179">
        <v>7</v>
      </c>
      <c r="L368" s="267">
        <v>0</v>
      </c>
      <c r="M368" s="267"/>
      <c r="N368" s="267">
        <f>ROUND(L368*K368,2)</f>
        <v>0</v>
      </c>
      <c r="O368" s="232"/>
      <c r="P368" s="232"/>
      <c r="Q368" s="232"/>
      <c r="R368" s="144"/>
      <c r="T368" s="145" t="s">
        <v>5</v>
      </c>
      <c r="U368" s="43" t="s">
        <v>40</v>
      </c>
      <c r="V368" s="146">
        <v>0</v>
      </c>
      <c r="W368" s="146">
        <f>V368*K368</f>
        <v>0</v>
      </c>
      <c r="X368" s="146">
        <v>5.7000000000000002E-2</v>
      </c>
      <c r="Y368" s="146">
        <f>X368*K368</f>
        <v>0.39900000000000002</v>
      </c>
      <c r="Z368" s="146">
        <v>0</v>
      </c>
      <c r="AA368" s="147">
        <f>Z368*K368</f>
        <v>0</v>
      </c>
      <c r="AR368" s="21" t="s">
        <v>104</v>
      </c>
      <c r="AT368" s="21" t="s">
        <v>388</v>
      </c>
      <c r="AU368" s="21" t="s">
        <v>86</v>
      </c>
      <c r="AY368" s="21" t="s">
        <v>166</v>
      </c>
      <c r="BE368" s="148">
        <f>IF(U368="základní",N368,0)</f>
        <v>0</v>
      </c>
      <c r="BF368" s="148">
        <f>IF(U368="snížená",N368,0)</f>
        <v>0</v>
      </c>
      <c r="BG368" s="148">
        <f>IF(U368="zákl. přenesená",N368,0)</f>
        <v>0</v>
      </c>
      <c r="BH368" s="148">
        <f>IF(U368="sníž. přenesená",N368,0)</f>
        <v>0</v>
      </c>
      <c r="BI368" s="148">
        <f>IF(U368="nulová",N368,0)</f>
        <v>0</v>
      </c>
      <c r="BJ368" s="21" t="s">
        <v>82</v>
      </c>
      <c r="BK368" s="148">
        <f>ROUND(L368*K368,2)</f>
        <v>0</v>
      </c>
      <c r="BL368" s="21" t="s">
        <v>92</v>
      </c>
      <c r="BM368" s="21" t="s">
        <v>565</v>
      </c>
    </row>
    <row r="369" spans="2:65" s="11" customFormat="1" ht="16.5" customHeight="1">
      <c r="B369" s="157"/>
      <c r="C369" s="158"/>
      <c r="D369" s="158"/>
      <c r="E369" s="159" t="s">
        <v>5</v>
      </c>
      <c r="F369" s="264" t="s">
        <v>566</v>
      </c>
      <c r="G369" s="265"/>
      <c r="H369" s="265"/>
      <c r="I369" s="265"/>
      <c r="J369" s="158"/>
      <c r="K369" s="159" t="s">
        <v>5</v>
      </c>
      <c r="L369" s="158"/>
      <c r="M369" s="158"/>
      <c r="N369" s="158"/>
      <c r="O369" s="158"/>
      <c r="P369" s="158"/>
      <c r="Q369" s="158"/>
      <c r="R369" s="160"/>
      <c r="T369" s="161"/>
      <c r="U369" s="158"/>
      <c r="V369" s="158"/>
      <c r="W369" s="158"/>
      <c r="X369" s="158"/>
      <c r="Y369" s="158"/>
      <c r="Z369" s="158"/>
      <c r="AA369" s="162"/>
      <c r="AT369" s="163" t="s">
        <v>173</v>
      </c>
      <c r="AU369" s="163" t="s">
        <v>86</v>
      </c>
      <c r="AV369" s="11" t="s">
        <v>82</v>
      </c>
      <c r="AW369" s="11" t="s">
        <v>32</v>
      </c>
      <c r="AX369" s="11" t="s">
        <v>75</v>
      </c>
      <c r="AY369" s="163" t="s">
        <v>166</v>
      </c>
    </row>
    <row r="370" spans="2:65" s="10" customFormat="1" ht="16.5" customHeight="1">
      <c r="B370" s="149"/>
      <c r="C370" s="150"/>
      <c r="D370" s="150"/>
      <c r="E370" s="151" t="s">
        <v>5</v>
      </c>
      <c r="F370" s="262" t="s">
        <v>101</v>
      </c>
      <c r="G370" s="263"/>
      <c r="H370" s="263"/>
      <c r="I370" s="263"/>
      <c r="J370" s="150"/>
      <c r="K370" s="152">
        <v>7</v>
      </c>
      <c r="L370" s="150"/>
      <c r="M370" s="150"/>
      <c r="N370" s="150"/>
      <c r="O370" s="150"/>
      <c r="P370" s="150"/>
      <c r="Q370" s="150"/>
      <c r="R370" s="153"/>
      <c r="T370" s="154"/>
      <c r="U370" s="150"/>
      <c r="V370" s="150"/>
      <c r="W370" s="150"/>
      <c r="X370" s="150"/>
      <c r="Y370" s="150"/>
      <c r="Z370" s="150"/>
      <c r="AA370" s="155"/>
      <c r="AT370" s="156" t="s">
        <v>173</v>
      </c>
      <c r="AU370" s="156" t="s">
        <v>86</v>
      </c>
      <c r="AV370" s="10" t="s">
        <v>86</v>
      </c>
      <c r="AW370" s="10" t="s">
        <v>32</v>
      </c>
      <c r="AX370" s="10" t="s">
        <v>82</v>
      </c>
      <c r="AY370" s="156" t="s">
        <v>166</v>
      </c>
    </row>
    <row r="371" spans="2:65" s="1" customFormat="1" ht="25.5" customHeight="1">
      <c r="B371" s="139"/>
      <c r="C371" s="176" t="s">
        <v>567</v>
      </c>
      <c r="D371" s="176" t="s">
        <v>388</v>
      </c>
      <c r="E371" s="177" t="s">
        <v>572</v>
      </c>
      <c r="F371" s="266" t="s">
        <v>573</v>
      </c>
      <c r="G371" s="266"/>
      <c r="H371" s="266"/>
      <c r="I371" s="266"/>
      <c r="J371" s="178" t="s">
        <v>560</v>
      </c>
      <c r="K371" s="179">
        <v>10</v>
      </c>
      <c r="L371" s="267">
        <v>0</v>
      </c>
      <c r="M371" s="267"/>
      <c r="N371" s="267">
        <f>ROUND(L371*K371,2)</f>
        <v>0</v>
      </c>
      <c r="O371" s="232"/>
      <c r="P371" s="232"/>
      <c r="Q371" s="232"/>
      <c r="R371" s="144"/>
      <c r="T371" s="145" t="s">
        <v>5</v>
      </c>
      <c r="U371" s="43" t="s">
        <v>40</v>
      </c>
      <c r="V371" s="146">
        <v>0</v>
      </c>
      <c r="W371" s="146">
        <f>V371*K371</f>
        <v>0</v>
      </c>
      <c r="X371" s="146">
        <v>7.1999999999999995E-2</v>
      </c>
      <c r="Y371" s="146">
        <f>X371*K371</f>
        <v>0.72</v>
      </c>
      <c r="Z371" s="146">
        <v>0</v>
      </c>
      <c r="AA371" s="147">
        <f>Z371*K371</f>
        <v>0</v>
      </c>
      <c r="AR371" s="21" t="s">
        <v>104</v>
      </c>
      <c r="AT371" s="21" t="s">
        <v>388</v>
      </c>
      <c r="AU371" s="21" t="s">
        <v>86</v>
      </c>
      <c r="AY371" s="21" t="s">
        <v>166</v>
      </c>
      <c r="BE371" s="148">
        <f>IF(U371="základní",N371,0)</f>
        <v>0</v>
      </c>
      <c r="BF371" s="148">
        <f>IF(U371="snížená",N371,0)</f>
        <v>0</v>
      </c>
      <c r="BG371" s="148">
        <f>IF(U371="zákl. přenesená",N371,0)</f>
        <v>0</v>
      </c>
      <c r="BH371" s="148">
        <f>IF(U371="sníž. přenesená",N371,0)</f>
        <v>0</v>
      </c>
      <c r="BI371" s="148">
        <f>IF(U371="nulová",N371,0)</f>
        <v>0</v>
      </c>
      <c r="BJ371" s="21" t="s">
        <v>82</v>
      </c>
      <c r="BK371" s="148">
        <f>ROUND(L371*K371,2)</f>
        <v>0</v>
      </c>
      <c r="BL371" s="21" t="s">
        <v>92</v>
      </c>
      <c r="BM371" s="21" t="s">
        <v>574</v>
      </c>
    </row>
    <row r="372" spans="2:65" s="11" customFormat="1" ht="16.5" customHeight="1">
      <c r="B372" s="157"/>
      <c r="C372" s="158"/>
      <c r="D372" s="158"/>
      <c r="E372" s="159" t="s">
        <v>5</v>
      </c>
      <c r="F372" s="264" t="s">
        <v>566</v>
      </c>
      <c r="G372" s="265"/>
      <c r="H372" s="265"/>
      <c r="I372" s="265"/>
      <c r="J372" s="158"/>
      <c r="K372" s="159" t="s">
        <v>5</v>
      </c>
      <c r="L372" s="158"/>
      <c r="M372" s="158"/>
      <c r="N372" s="158"/>
      <c r="O372" s="158"/>
      <c r="P372" s="158"/>
      <c r="Q372" s="158"/>
      <c r="R372" s="160"/>
      <c r="T372" s="161"/>
      <c r="U372" s="158"/>
      <c r="V372" s="158"/>
      <c r="W372" s="158"/>
      <c r="X372" s="158"/>
      <c r="Y372" s="158"/>
      <c r="Z372" s="158"/>
      <c r="AA372" s="162"/>
      <c r="AT372" s="163" t="s">
        <v>173</v>
      </c>
      <c r="AU372" s="163" t="s">
        <v>86</v>
      </c>
      <c r="AV372" s="11" t="s">
        <v>82</v>
      </c>
      <c r="AW372" s="11" t="s">
        <v>32</v>
      </c>
      <c r="AX372" s="11" t="s">
        <v>75</v>
      </c>
      <c r="AY372" s="163" t="s">
        <v>166</v>
      </c>
    </row>
    <row r="373" spans="2:65" s="10" customFormat="1" ht="16.5" customHeight="1">
      <c r="B373" s="149"/>
      <c r="C373" s="150"/>
      <c r="D373" s="150"/>
      <c r="E373" s="151" t="s">
        <v>5</v>
      </c>
      <c r="F373" s="262" t="s">
        <v>110</v>
      </c>
      <c r="G373" s="263"/>
      <c r="H373" s="263"/>
      <c r="I373" s="263"/>
      <c r="J373" s="150"/>
      <c r="K373" s="152">
        <v>10</v>
      </c>
      <c r="L373" s="150"/>
      <c r="M373" s="150"/>
      <c r="N373" s="150"/>
      <c r="O373" s="150"/>
      <c r="P373" s="150"/>
      <c r="Q373" s="150"/>
      <c r="R373" s="153"/>
      <c r="T373" s="154"/>
      <c r="U373" s="150"/>
      <c r="V373" s="150"/>
      <c r="W373" s="150"/>
      <c r="X373" s="150"/>
      <c r="Y373" s="150"/>
      <c r="Z373" s="150"/>
      <c r="AA373" s="155"/>
      <c r="AT373" s="156" t="s">
        <v>173</v>
      </c>
      <c r="AU373" s="156" t="s">
        <v>86</v>
      </c>
      <c r="AV373" s="10" t="s">
        <v>86</v>
      </c>
      <c r="AW373" s="10" t="s">
        <v>32</v>
      </c>
      <c r="AX373" s="10" t="s">
        <v>82</v>
      </c>
      <c r="AY373" s="156" t="s">
        <v>166</v>
      </c>
    </row>
    <row r="374" spans="2:65" s="1" customFormat="1" ht="25.5" customHeight="1">
      <c r="B374" s="139"/>
      <c r="C374" s="176" t="s">
        <v>571</v>
      </c>
      <c r="D374" s="176" t="s">
        <v>388</v>
      </c>
      <c r="E374" s="177" t="s">
        <v>576</v>
      </c>
      <c r="F374" s="266" t="s">
        <v>577</v>
      </c>
      <c r="G374" s="266"/>
      <c r="H374" s="266"/>
      <c r="I374" s="266"/>
      <c r="J374" s="178" t="s">
        <v>560</v>
      </c>
      <c r="K374" s="179">
        <v>10</v>
      </c>
      <c r="L374" s="267">
        <v>0</v>
      </c>
      <c r="M374" s="267"/>
      <c r="N374" s="267">
        <f>ROUND(L374*K374,2)</f>
        <v>0</v>
      </c>
      <c r="O374" s="232"/>
      <c r="P374" s="232"/>
      <c r="Q374" s="232"/>
      <c r="R374" s="144"/>
      <c r="T374" s="145" t="s">
        <v>5</v>
      </c>
      <c r="U374" s="43" t="s">
        <v>40</v>
      </c>
      <c r="V374" s="146">
        <v>0</v>
      </c>
      <c r="W374" s="146">
        <f>V374*K374</f>
        <v>0</v>
      </c>
      <c r="X374" s="146">
        <v>0.08</v>
      </c>
      <c r="Y374" s="146">
        <f>X374*K374</f>
        <v>0.8</v>
      </c>
      <c r="Z374" s="146">
        <v>0</v>
      </c>
      <c r="AA374" s="147">
        <f>Z374*K374</f>
        <v>0</v>
      </c>
      <c r="AR374" s="21" t="s">
        <v>104</v>
      </c>
      <c r="AT374" s="21" t="s">
        <v>388</v>
      </c>
      <c r="AU374" s="21" t="s">
        <v>86</v>
      </c>
      <c r="AY374" s="21" t="s">
        <v>166</v>
      </c>
      <c r="BE374" s="148">
        <f>IF(U374="základní",N374,0)</f>
        <v>0</v>
      </c>
      <c r="BF374" s="148">
        <f>IF(U374="snížená",N374,0)</f>
        <v>0</v>
      </c>
      <c r="BG374" s="148">
        <f>IF(U374="zákl. přenesená",N374,0)</f>
        <v>0</v>
      </c>
      <c r="BH374" s="148">
        <f>IF(U374="sníž. přenesená",N374,0)</f>
        <v>0</v>
      </c>
      <c r="BI374" s="148">
        <f>IF(U374="nulová",N374,0)</f>
        <v>0</v>
      </c>
      <c r="BJ374" s="21" t="s">
        <v>82</v>
      </c>
      <c r="BK374" s="148">
        <f>ROUND(L374*K374,2)</f>
        <v>0</v>
      </c>
      <c r="BL374" s="21" t="s">
        <v>92</v>
      </c>
      <c r="BM374" s="21" t="s">
        <v>578</v>
      </c>
    </row>
    <row r="375" spans="2:65" s="11" customFormat="1" ht="16.5" customHeight="1">
      <c r="B375" s="157"/>
      <c r="C375" s="158"/>
      <c r="D375" s="158"/>
      <c r="E375" s="159" t="s">
        <v>5</v>
      </c>
      <c r="F375" s="264" t="s">
        <v>566</v>
      </c>
      <c r="G375" s="265"/>
      <c r="H375" s="265"/>
      <c r="I375" s="265"/>
      <c r="J375" s="158"/>
      <c r="K375" s="159" t="s">
        <v>5</v>
      </c>
      <c r="L375" s="158"/>
      <c r="M375" s="158"/>
      <c r="N375" s="158"/>
      <c r="O375" s="158"/>
      <c r="P375" s="158"/>
      <c r="Q375" s="158"/>
      <c r="R375" s="160"/>
      <c r="T375" s="161"/>
      <c r="U375" s="158"/>
      <c r="V375" s="158"/>
      <c r="W375" s="158"/>
      <c r="X375" s="158"/>
      <c r="Y375" s="158"/>
      <c r="Z375" s="158"/>
      <c r="AA375" s="162"/>
      <c r="AT375" s="163" t="s">
        <v>173</v>
      </c>
      <c r="AU375" s="163" t="s">
        <v>86</v>
      </c>
      <c r="AV375" s="11" t="s">
        <v>82</v>
      </c>
      <c r="AW375" s="11" t="s">
        <v>32</v>
      </c>
      <c r="AX375" s="11" t="s">
        <v>75</v>
      </c>
      <c r="AY375" s="163" t="s">
        <v>166</v>
      </c>
    </row>
    <row r="376" spans="2:65" s="10" customFormat="1" ht="16.5" customHeight="1">
      <c r="B376" s="149"/>
      <c r="C376" s="150"/>
      <c r="D376" s="150"/>
      <c r="E376" s="151" t="s">
        <v>5</v>
      </c>
      <c r="F376" s="262" t="s">
        <v>110</v>
      </c>
      <c r="G376" s="263"/>
      <c r="H376" s="263"/>
      <c r="I376" s="263"/>
      <c r="J376" s="150"/>
      <c r="K376" s="152">
        <v>10</v>
      </c>
      <c r="L376" s="150"/>
      <c r="M376" s="150"/>
      <c r="N376" s="150"/>
      <c r="O376" s="150"/>
      <c r="P376" s="150"/>
      <c r="Q376" s="150"/>
      <c r="R376" s="153"/>
      <c r="T376" s="154"/>
      <c r="U376" s="150"/>
      <c r="V376" s="150"/>
      <c r="W376" s="150"/>
      <c r="X376" s="150"/>
      <c r="Y376" s="150"/>
      <c r="Z376" s="150"/>
      <c r="AA376" s="155"/>
      <c r="AT376" s="156" t="s">
        <v>173</v>
      </c>
      <c r="AU376" s="156" t="s">
        <v>86</v>
      </c>
      <c r="AV376" s="10" t="s">
        <v>86</v>
      </c>
      <c r="AW376" s="10" t="s">
        <v>32</v>
      </c>
      <c r="AX376" s="10" t="s">
        <v>82</v>
      </c>
      <c r="AY376" s="156" t="s">
        <v>166</v>
      </c>
    </row>
    <row r="377" spans="2:65" s="1" customFormat="1" ht="25.5" customHeight="1">
      <c r="B377" s="139"/>
      <c r="C377" s="176" t="s">
        <v>575</v>
      </c>
      <c r="D377" s="176" t="s">
        <v>388</v>
      </c>
      <c r="E377" s="177" t="s">
        <v>580</v>
      </c>
      <c r="F377" s="266" t="s">
        <v>581</v>
      </c>
      <c r="G377" s="266"/>
      <c r="H377" s="266"/>
      <c r="I377" s="266"/>
      <c r="J377" s="178" t="s">
        <v>560</v>
      </c>
      <c r="K377" s="179">
        <v>10</v>
      </c>
      <c r="L377" s="267">
        <v>0</v>
      </c>
      <c r="M377" s="267"/>
      <c r="N377" s="267">
        <f>ROUND(L377*K377,2)</f>
        <v>0</v>
      </c>
      <c r="O377" s="232"/>
      <c r="P377" s="232"/>
      <c r="Q377" s="232"/>
      <c r="R377" s="144"/>
      <c r="T377" s="145" t="s">
        <v>5</v>
      </c>
      <c r="U377" s="43" t="s">
        <v>40</v>
      </c>
      <c r="V377" s="146">
        <v>0</v>
      </c>
      <c r="W377" s="146">
        <f>V377*K377</f>
        <v>0</v>
      </c>
      <c r="X377" s="146">
        <v>5.8000000000000003E-2</v>
      </c>
      <c r="Y377" s="146">
        <f>X377*K377</f>
        <v>0.58000000000000007</v>
      </c>
      <c r="Z377" s="146">
        <v>0</v>
      </c>
      <c r="AA377" s="147">
        <f>Z377*K377</f>
        <v>0</v>
      </c>
      <c r="AR377" s="21" t="s">
        <v>104</v>
      </c>
      <c r="AT377" s="21" t="s">
        <v>388</v>
      </c>
      <c r="AU377" s="21" t="s">
        <v>86</v>
      </c>
      <c r="AY377" s="21" t="s">
        <v>166</v>
      </c>
      <c r="BE377" s="148">
        <f>IF(U377="základní",N377,0)</f>
        <v>0</v>
      </c>
      <c r="BF377" s="148">
        <f>IF(U377="snížená",N377,0)</f>
        <v>0</v>
      </c>
      <c r="BG377" s="148">
        <f>IF(U377="zákl. přenesená",N377,0)</f>
        <v>0</v>
      </c>
      <c r="BH377" s="148">
        <f>IF(U377="sníž. přenesená",N377,0)</f>
        <v>0</v>
      </c>
      <c r="BI377" s="148">
        <f>IF(U377="nulová",N377,0)</f>
        <v>0</v>
      </c>
      <c r="BJ377" s="21" t="s">
        <v>82</v>
      </c>
      <c r="BK377" s="148">
        <f>ROUND(L377*K377,2)</f>
        <v>0</v>
      </c>
      <c r="BL377" s="21" t="s">
        <v>92</v>
      </c>
      <c r="BM377" s="21" t="s">
        <v>582</v>
      </c>
    </row>
    <row r="378" spans="2:65" s="11" customFormat="1" ht="16.5" customHeight="1">
      <c r="B378" s="157"/>
      <c r="C378" s="158"/>
      <c r="D378" s="158"/>
      <c r="E378" s="159" t="s">
        <v>5</v>
      </c>
      <c r="F378" s="264" t="s">
        <v>566</v>
      </c>
      <c r="G378" s="265"/>
      <c r="H378" s="265"/>
      <c r="I378" s="265"/>
      <c r="J378" s="158"/>
      <c r="K378" s="159" t="s">
        <v>5</v>
      </c>
      <c r="L378" s="158"/>
      <c r="M378" s="158"/>
      <c r="N378" s="158"/>
      <c r="O378" s="158"/>
      <c r="P378" s="158"/>
      <c r="Q378" s="158"/>
      <c r="R378" s="160"/>
      <c r="T378" s="161"/>
      <c r="U378" s="158"/>
      <c r="V378" s="158"/>
      <c r="W378" s="158"/>
      <c r="X378" s="158"/>
      <c r="Y378" s="158"/>
      <c r="Z378" s="158"/>
      <c r="AA378" s="162"/>
      <c r="AT378" s="163" t="s">
        <v>173</v>
      </c>
      <c r="AU378" s="163" t="s">
        <v>86</v>
      </c>
      <c r="AV378" s="11" t="s">
        <v>82</v>
      </c>
      <c r="AW378" s="11" t="s">
        <v>32</v>
      </c>
      <c r="AX378" s="11" t="s">
        <v>75</v>
      </c>
      <c r="AY378" s="163" t="s">
        <v>166</v>
      </c>
    </row>
    <row r="379" spans="2:65" s="10" customFormat="1" ht="16.5" customHeight="1">
      <c r="B379" s="149"/>
      <c r="C379" s="150"/>
      <c r="D379" s="150"/>
      <c r="E379" s="151" t="s">
        <v>5</v>
      </c>
      <c r="F379" s="262" t="s">
        <v>110</v>
      </c>
      <c r="G379" s="263"/>
      <c r="H379" s="263"/>
      <c r="I379" s="263"/>
      <c r="J379" s="150"/>
      <c r="K379" s="152">
        <v>10</v>
      </c>
      <c r="L379" s="150"/>
      <c r="M379" s="150"/>
      <c r="N379" s="150"/>
      <c r="O379" s="150"/>
      <c r="P379" s="150"/>
      <c r="Q379" s="150"/>
      <c r="R379" s="153"/>
      <c r="T379" s="154"/>
      <c r="U379" s="150"/>
      <c r="V379" s="150"/>
      <c r="W379" s="150"/>
      <c r="X379" s="150"/>
      <c r="Y379" s="150"/>
      <c r="Z379" s="150"/>
      <c r="AA379" s="155"/>
      <c r="AT379" s="156" t="s">
        <v>173</v>
      </c>
      <c r="AU379" s="156" t="s">
        <v>86</v>
      </c>
      <c r="AV379" s="10" t="s">
        <v>86</v>
      </c>
      <c r="AW379" s="10" t="s">
        <v>32</v>
      </c>
      <c r="AX379" s="10" t="s">
        <v>82</v>
      </c>
      <c r="AY379" s="156" t="s">
        <v>166</v>
      </c>
    </row>
    <row r="380" spans="2:65" s="1" customFormat="1" ht="25.5" customHeight="1">
      <c r="B380" s="139"/>
      <c r="C380" s="176" t="s">
        <v>579</v>
      </c>
      <c r="D380" s="176" t="s">
        <v>388</v>
      </c>
      <c r="E380" s="177" t="s">
        <v>584</v>
      </c>
      <c r="F380" s="266" t="s">
        <v>585</v>
      </c>
      <c r="G380" s="266"/>
      <c r="H380" s="266"/>
      <c r="I380" s="266"/>
      <c r="J380" s="178" t="s">
        <v>560</v>
      </c>
      <c r="K380" s="179">
        <v>13</v>
      </c>
      <c r="L380" s="267">
        <v>0</v>
      </c>
      <c r="M380" s="267"/>
      <c r="N380" s="267">
        <f>ROUND(L380*K380,2)</f>
        <v>0</v>
      </c>
      <c r="O380" s="232"/>
      <c r="P380" s="232"/>
      <c r="Q380" s="232"/>
      <c r="R380" s="144"/>
      <c r="T380" s="145" t="s">
        <v>5</v>
      </c>
      <c r="U380" s="43" t="s">
        <v>40</v>
      </c>
      <c r="V380" s="146">
        <v>0</v>
      </c>
      <c r="W380" s="146">
        <f>V380*K380</f>
        <v>0</v>
      </c>
      <c r="X380" s="146">
        <v>0.111</v>
      </c>
      <c r="Y380" s="146">
        <f>X380*K380</f>
        <v>1.4430000000000001</v>
      </c>
      <c r="Z380" s="146">
        <v>0</v>
      </c>
      <c r="AA380" s="147">
        <f>Z380*K380</f>
        <v>0</v>
      </c>
      <c r="AR380" s="21" t="s">
        <v>104</v>
      </c>
      <c r="AT380" s="21" t="s">
        <v>388</v>
      </c>
      <c r="AU380" s="21" t="s">
        <v>86</v>
      </c>
      <c r="AY380" s="21" t="s">
        <v>166</v>
      </c>
      <c r="BE380" s="148">
        <f>IF(U380="základní",N380,0)</f>
        <v>0</v>
      </c>
      <c r="BF380" s="148">
        <f>IF(U380="snížená",N380,0)</f>
        <v>0</v>
      </c>
      <c r="BG380" s="148">
        <f>IF(U380="zákl. přenesená",N380,0)</f>
        <v>0</v>
      </c>
      <c r="BH380" s="148">
        <f>IF(U380="sníž. přenesená",N380,0)</f>
        <v>0</v>
      </c>
      <c r="BI380" s="148">
        <f>IF(U380="nulová",N380,0)</f>
        <v>0</v>
      </c>
      <c r="BJ380" s="21" t="s">
        <v>82</v>
      </c>
      <c r="BK380" s="148">
        <f>ROUND(L380*K380,2)</f>
        <v>0</v>
      </c>
      <c r="BL380" s="21" t="s">
        <v>92</v>
      </c>
      <c r="BM380" s="21" t="s">
        <v>586</v>
      </c>
    </row>
    <row r="381" spans="2:65" s="11" customFormat="1" ht="16.5" customHeight="1">
      <c r="B381" s="157"/>
      <c r="C381" s="158"/>
      <c r="D381" s="158"/>
      <c r="E381" s="159" t="s">
        <v>5</v>
      </c>
      <c r="F381" s="264" t="s">
        <v>566</v>
      </c>
      <c r="G381" s="265"/>
      <c r="H381" s="265"/>
      <c r="I381" s="265"/>
      <c r="J381" s="158"/>
      <c r="K381" s="159" t="s">
        <v>5</v>
      </c>
      <c r="L381" s="158"/>
      <c r="M381" s="158"/>
      <c r="N381" s="158"/>
      <c r="O381" s="158"/>
      <c r="P381" s="158"/>
      <c r="Q381" s="158"/>
      <c r="R381" s="160"/>
      <c r="T381" s="161"/>
      <c r="U381" s="158"/>
      <c r="V381" s="158"/>
      <c r="W381" s="158"/>
      <c r="X381" s="158"/>
      <c r="Y381" s="158"/>
      <c r="Z381" s="158"/>
      <c r="AA381" s="162"/>
      <c r="AT381" s="163" t="s">
        <v>173</v>
      </c>
      <c r="AU381" s="163" t="s">
        <v>86</v>
      </c>
      <c r="AV381" s="11" t="s">
        <v>82</v>
      </c>
      <c r="AW381" s="11" t="s">
        <v>32</v>
      </c>
      <c r="AX381" s="11" t="s">
        <v>75</v>
      </c>
      <c r="AY381" s="163" t="s">
        <v>166</v>
      </c>
    </row>
    <row r="382" spans="2:65" s="10" customFormat="1" ht="16.5" customHeight="1">
      <c r="B382" s="149"/>
      <c r="C382" s="150"/>
      <c r="D382" s="150"/>
      <c r="E382" s="151" t="s">
        <v>5</v>
      </c>
      <c r="F382" s="262" t="s">
        <v>119</v>
      </c>
      <c r="G382" s="263"/>
      <c r="H382" s="263"/>
      <c r="I382" s="263"/>
      <c r="J382" s="150"/>
      <c r="K382" s="152">
        <v>13</v>
      </c>
      <c r="L382" s="150"/>
      <c r="M382" s="150"/>
      <c r="N382" s="150"/>
      <c r="O382" s="150"/>
      <c r="P382" s="150"/>
      <c r="Q382" s="150"/>
      <c r="R382" s="153"/>
      <c r="T382" s="154"/>
      <c r="U382" s="150"/>
      <c r="V382" s="150"/>
      <c r="W382" s="150"/>
      <c r="X382" s="150"/>
      <c r="Y382" s="150"/>
      <c r="Z382" s="150"/>
      <c r="AA382" s="155"/>
      <c r="AT382" s="156" t="s">
        <v>173</v>
      </c>
      <c r="AU382" s="156" t="s">
        <v>86</v>
      </c>
      <c r="AV382" s="10" t="s">
        <v>86</v>
      </c>
      <c r="AW382" s="10" t="s">
        <v>32</v>
      </c>
      <c r="AX382" s="10" t="s">
        <v>82</v>
      </c>
      <c r="AY382" s="156" t="s">
        <v>166</v>
      </c>
    </row>
    <row r="383" spans="2:65" s="1" customFormat="1" ht="16.5" customHeight="1">
      <c r="B383" s="139"/>
      <c r="C383" s="176" t="s">
        <v>583</v>
      </c>
      <c r="D383" s="176" t="s">
        <v>388</v>
      </c>
      <c r="E383" s="177" t="s">
        <v>588</v>
      </c>
      <c r="F383" s="266" t="s">
        <v>589</v>
      </c>
      <c r="G383" s="266"/>
      <c r="H383" s="266"/>
      <c r="I383" s="266"/>
      <c r="J383" s="178" t="s">
        <v>560</v>
      </c>
      <c r="K383" s="179">
        <v>11</v>
      </c>
      <c r="L383" s="267">
        <v>0</v>
      </c>
      <c r="M383" s="267"/>
      <c r="N383" s="267">
        <f>ROUND(L383*K383,2)</f>
        <v>0</v>
      </c>
      <c r="O383" s="232"/>
      <c r="P383" s="232"/>
      <c r="Q383" s="232"/>
      <c r="R383" s="144"/>
      <c r="T383" s="145" t="s">
        <v>5</v>
      </c>
      <c r="U383" s="43" t="s">
        <v>40</v>
      </c>
      <c r="V383" s="146">
        <v>0</v>
      </c>
      <c r="W383" s="146">
        <f>V383*K383</f>
        <v>0</v>
      </c>
      <c r="X383" s="146">
        <v>9.7000000000000003E-2</v>
      </c>
      <c r="Y383" s="146">
        <f>X383*K383</f>
        <v>1.0669999999999999</v>
      </c>
      <c r="Z383" s="146">
        <v>0</v>
      </c>
      <c r="AA383" s="147">
        <f>Z383*K383</f>
        <v>0</v>
      </c>
      <c r="AR383" s="21" t="s">
        <v>104</v>
      </c>
      <c r="AT383" s="21" t="s">
        <v>388</v>
      </c>
      <c r="AU383" s="21" t="s">
        <v>86</v>
      </c>
      <c r="AY383" s="21" t="s">
        <v>166</v>
      </c>
      <c r="BE383" s="148">
        <f>IF(U383="základní",N383,0)</f>
        <v>0</v>
      </c>
      <c r="BF383" s="148">
        <f>IF(U383="snížená",N383,0)</f>
        <v>0</v>
      </c>
      <c r="BG383" s="148">
        <f>IF(U383="zákl. přenesená",N383,0)</f>
        <v>0</v>
      </c>
      <c r="BH383" s="148">
        <f>IF(U383="sníž. přenesená",N383,0)</f>
        <v>0</v>
      </c>
      <c r="BI383" s="148">
        <f>IF(U383="nulová",N383,0)</f>
        <v>0</v>
      </c>
      <c r="BJ383" s="21" t="s">
        <v>82</v>
      </c>
      <c r="BK383" s="148">
        <f>ROUND(L383*K383,2)</f>
        <v>0</v>
      </c>
      <c r="BL383" s="21" t="s">
        <v>92</v>
      </c>
      <c r="BM383" s="21" t="s">
        <v>590</v>
      </c>
    </row>
    <row r="384" spans="2:65" s="11" customFormat="1" ht="16.5" customHeight="1">
      <c r="B384" s="157"/>
      <c r="C384" s="158"/>
      <c r="D384" s="158"/>
      <c r="E384" s="159" t="s">
        <v>5</v>
      </c>
      <c r="F384" s="264" t="s">
        <v>566</v>
      </c>
      <c r="G384" s="265"/>
      <c r="H384" s="265"/>
      <c r="I384" s="265"/>
      <c r="J384" s="158"/>
      <c r="K384" s="159" t="s">
        <v>5</v>
      </c>
      <c r="L384" s="158"/>
      <c r="M384" s="158"/>
      <c r="N384" s="158"/>
      <c r="O384" s="158"/>
      <c r="P384" s="158"/>
      <c r="Q384" s="158"/>
      <c r="R384" s="160"/>
      <c r="T384" s="161"/>
      <c r="U384" s="158"/>
      <c r="V384" s="158"/>
      <c r="W384" s="158"/>
      <c r="X384" s="158"/>
      <c r="Y384" s="158"/>
      <c r="Z384" s="158"/>
      <c r="AA384" s="162"/>
      <c r="AT384" s="163" t="s">
        <v>173</v>
      </c>
      <c r="AU384" s="163" t="s">
        <v>86</v>
      </c>
      <c r="AV384" s="11" t="s">
        <v>82</v>
      </c>
      <c r="AW384" s="11" t="s">
        <v>32</v>
      </c>
      <c r="AX384" s="11" t="s">
        <v>75</v>
      </c>
      <c r="AY384" s="163" t="s">
        <v>166</v>
      </c>
    </row>
    <row r="385" spans="2:65" s="10" customFormat="1" ht="16.5" customHeight="1">
      <c r="B385" s="149"/>
      <c r="C385" s="150"/>
      <c r="D385" s="150"/>
      <c r="E385" s="151" t="s">
        <v>5</v>
      </c>
      <c r="F385" s="262" t="s">
        <v>113</v>
      </c>
      <c r="G385" s="263"/>
      <c r="H385" s="263"/>
      <c r="I385" s="263"/>
      <c r="J385" s="150"/>
      <c r="K385" s="152">
        <v>11</v>
      </c>
      <c r="L385" s="150"/>
      <c r="M385" s="150"/>
      <c r="N385" s="150"/>
      <c r="O385" s="150"/>
      <c r="P385" s="150"/>
      <c r="Q385" s="150"/>
      <c r="R385" s="153"/>
      <c r="T385" s="154"/>
      <c r="U385" s="150"/>
      <c r="V385" s="150"/>
      <c r="W385" s="150"/>
      <c r="X385" s="150"/>
      <c r="Y385" s="150"/>
      <c r="Z385" s="150"/>
      <c r="AA385" s="155"/>
      <c r="AT385" s="156" t="s">
        <v>173</v>
      </c>
      <c r="AU385" s="156" t="s">
        <v>86</v>
      </c>
      <c r="AV385" s="10" t="s">
        <v>86</v>
      </c>
      <c r="AW385" s="10" t="s">
        <v>32</v>
      </c>
      <c r="AX385" s="10" t="s">
        <v>82</v>
      </c>
      <c r="AY385" s="156" t="s">
        <v>166</v>
      </c>
    </row>
    <row r="386" spans="2:65" s="1" customFormat="1" ht="16.5" customHeight="1">
      <c r="B386" s="139"/>
      <c r="C386" s="176" t="s">
        <v>587</v>
      </c>
      <c r="D386" s="176" t="s">
        <v>388</v>
      </c>
      <c r="E386" s="177" t="s">
        <v>592</v>
      </c>
      <c r="F386" s="266" t="s">
        <v>593</v>
      </c>
      <c r="G386" s="266"/>
      <c r="H386" s="266"/>
      <c r="I386" s="266"/>
      <c r="J386" s="178" t="s">
        <v>560</v>
      </c>
      <c r="K386" s="179">
        <v>10</v>
      </c>
      <c r="L386" s="267">
        <v>0</v>
      </c>
      <c r="M386" s="267"/>
      <c r="N386" s="267">
        <f>ROUND(L386*K386,2)</f>
        <v>0</v>
      </c>
      <c r="O386" s="232"/>
      <c r="P386" s="232"/>
      <c r="Q386" s="232"/>
      <c r="R386" s="144"/>
      <c r="T386" s="145" t="s">
        <v>5</v>
      </c>
      <c r="U386" s="43" t="s">
        <v>40</v>
      </c>
      <c r="V386" s="146">
        <v>0</v>
      </c>
      <c r="W386" s="146">
        <f>V386*K386</f>
        <v>0</v>
      </c>
      <c r="X386" s="146">
        <v>5.8000000000000003E-2</v>
      </c>
      <c r="Y386" s="146">
        <f>X386*K386</f>
        <v>0.58000000000000007</v>
      </c>
      <c r="Z386" s="146">
        <v>0</v>
      </c>
      <c r="AA386" s="147">
        <f>Z386*K386</f>
        <v>0</v>
      </c>
      <c r="AR386" s="21" t="s">
        <v>104</v>
      </c>
      <c r="AT386" s="21" t="s">
        <v>388</v>
      </c>
      <c r="AU386" s="21" t="s">
        <v>86</v>
      </c>
      <c r="AY386" s="21" t="s">
        <v>166</v>
      </c>
      <c r="BE386" s="148">
        <f>IF(U386="základní",N386,0)</f>
        <v>0</v>
      </c>
      <c r="BF386" s="148">
        <f>IF(U386="snížená",N386,0)</f>
        <v>0</v>
      </c>
      <c r="BG386" s="148">
        <f>IF(U386="zákl. přenesená",N386,0)</f>
        <v>0</v>
      </c>
      <c r="BH386" s="148">
        <f>IF(U386="sníž. přenesená",N386,0)</f>
        <v>0</v>
      </c>
      <c r="BI386" s="148">
        <f>IF(U386="nulová",N386,0)</f>
        <v>0</v>
      </c>
      <c r="BJ386" s="21" t="s">
        <v>82</v>
      </c>
      <c r="BK386" s="148">
        <f>ROUND(L386*K386,2)</f>
        <v>0</v>
      </c>
      <c r="BL386" s="21" t="s">
        <v>92</v>
      </c>
      <c r="BM386" s="21" t="s">
        <v>594</v>
      </c>
    </row>
    <row r="387" spans="2:65" s="11" customFormat="1" ht="16.5" customHeight="1">
      <c r="B387" s="157"/>
      <c r="C387" s="158"/>
      <c r="D387" s="158"/>
      <c r="E387" s="159" t="s">
        <v>5</v>
      </c>
      <c r="F387" s="264" t="s">
        <v>566</v>
      </c>
      <c r="G387" s="265"/>
      <c r="H387" s="265"/>
      <c r="I387" s="265"/>
      <c r="J387" s="158"/>
      <c r="K387" s="159" t="s">
        <v>5</v>
      </c>
      <c r="L387" s="158"/>
      <c r="M387" s="158"/>
      <c r="N387" s="158"/>
      <c r="O387" s="158"/>
      <c r="P387" s="158"/>
      <c r="Q387" s="158"/>
      <c r="R387" s="160"/>
      <c r="T387" s="161"/>
      <c r="U387" s="158"/>
      <c r="V387" s="158"/>
      <c r="W387" s="158"/>
      <c r="X387" s="158"/>
      <c r="Y387" s="158"/>
      <c r="Z387" s="158"/>
      <c r="AA387" s="162"/>
      <c r="AT387" s="163" t="s">
        <v>173</v>
      </c>
      <c r="AU387" s="163" t="s">
        <v>86</v>
      </c>
      <c r="AV387" s="11" t="s">
        <v>82</v>
      </c>
      <c r="AW387" s="11" t="s">
        <v>32</v>
      </c>
      <c r="AX387" s="11" t="s">
        <v>75</v>
      </c>
      <c r="AY387" s="163" t="s">
        <v>166</v>
      </c>
    </row>
    <row r="388" spans="2:65" s="10" customFormat="1" ht="16.5" customHeight="1">
      <c r="B388" s="149"/>
      <c r="C388" s="150"/>
      <c r="D388" s="150"/>
      <c r="E388" s="151" t="s">
        <v>5</v>
      </c>
      <c r="F388" s="262" t="s">
        <v>110</v>
      </c>
      <c r="G388" s="263"/>
      <c r="H388" s="263"/>
      <c r="I388" s="263"/>
      <c r="J388" s="150"/>
      <c r="K388" s="152">
        <v>10</v>
      </c>
      <c r="L388" s="150"/>
      <c r="M388" s="150"/>
      <c r="N388" s="150"/>
      <c r="O388" s="150"/>
      <c r="P388" s="150"/>
      <c r="Q388" s="150"/>
      <c r="R388" s="153"/>
      <c r="T388" s="154"/>
      <c r="U388" s="150"/>
      <c r="V388" s="150"/>
      <c r="W388" s="150"/>
      <c r="X388" s="150"/>
      <c r="Y388" s="150"/>
      <c r="Z388" s="150"/>
      <c r="AA388" s="155"/>
      <c r="AT388" s="156" t="s">
        <v>173</v>
      </c>
      <c r="AU388" s="156" t="s">
        <v>86</v>
      </c>
      <c r="AV388" s="10" t="s">
        <v>86</v>
      </c>
      <c r="AW388" s="10" t="s">
        <v>32</v>
      </c>
      <c r="AX388" s="10" t="s">
        <v>82</v>
      </c>
      <c r="AY388" s="156" t="s">
        <v>166</v>
      </c>
    </row>
    <row r="389" spans="2:65" s="1" customFormat="1" ht="16.5" customHeight="1">
      <c r="B389" s="139"/>
      <c r="C389" s="176" t="s">
        <v>591</v>
      </c>
      <c r="D389" s="176" t="s">
        <v>388</v>
      </c>
      <c r="E389" s="177" t="s">
        <v>596</v>
      </c>
      <c r="F389" s="266" t="s">
        <v>597</v>
      </c>
      <c r="G389" s="266"/>
      <c r="H389" s="266"/>
      <c r="I389" s="266"/>
      <c r="J389" s="178" t="s">
        <v>560</v>
      </c>
      <c r="K389" s="179">
        <v>10</v>
      </c>
      <c r="L389" s="267">
        <v>0</v>
      </c>
      <c r="M389" s="267"/>
      <c r="N389" s="267">
        <f>ROUND(L389*K389,2)</f>
        <v>0</v>
      </c>
      <c r="O389" s="232"/>
      <c r="P389" s="232"/>
      <c r="Q389" s="232"/>
      <c r="R389" s="144"/>
      <c r="T389" s="145" t="s">
        <v>5</v>
      </c>
      <c r="U389" s="43" t="s">
        <v>40</v>
      </c>
      <c r="V389" s="146">
        <v>0</v>
      </c>
      <c r="W389" s="146">
        <f>V389*K389</f>
        <v>0</v>
      </c>
      <c r="X389" s="146">
        <v>6.0000000000000001E-3</v>
      </c>
      <c r="Y389" s="146">
        <f>X389*K389</f>
        <v>0.06</v>
      </c>
      <c r="Z389" s="146">
        <v>0</v>
      </c>
      <c r="AA389" s="147">
        <f>Z389*K389</f>
        <v>0</v>
      </c>
      <c r="AR389" s="21" t="s">
        <v>104</v>
      </c>
      <c r="AT389" s="21" t="s">
        <v>388</v>
      </c>
      <c r="AU389" s="21" t="s">
        <v>86</v>
      </c>
      <c r="AY389" s="21" t="s">
        <v>166</v>
      </c>
      <c r="BE389" s="148">
        <f>IF(U389="základní",N389,0)</f>
        <v>0</v>
      </c>
      <c r="BF389" s="148">
        <f>IF(U389="snížená",N389,0)</f>
        <v>0</v>
      </c>
      <c r="BG389" s="148">
        <f>IF(U389="zákl. přenesená",N389,0)</f>
        <v>0</v>
      </c>
      <c r="BH389" s="148">
        <f>IF(U389="sníž. přenesená",N389,0)</f>
        <v>0</v>
      </c>
      <c r="BI389" s="148">
        <f>IF(U389="nulová",N389,0)</f>
        <v>0</v>
      </c>
      <c r="BJ389" s="21" t="s">
        <v>82</v>
      </c>
      <c r="BK389" s="148">
        <f>ROUND(L389*K389,2)</f>
        <v>0</v>
      </c>
      <c r="BL389" s="21" t="s">
        <v>92</v>
      </c>
      <c r="BM389" s="21" t="s">
        <v>598</v>
      </c>
    </row>
    <row r="390" spans="2:65" s="11" customFormat="1" ht="16.5" customHeight="1">
      <c r="B390" s="157"/>
      <c r="C390" s="158"/>
      <c r="D390" s="158"/>
      <c r="E390" s="159" t="s">
        <v>5</v>
      </c>
      <c r="F390" s="264" t="s">
        <v>566</v>
      </c>
      <c r="G390" s="265"/>
      <c r="H390" s="265"/>
      <c r="I390" s="265"/>
      <c r="J390" s="158"/>
      <c r="K390" s="159" t="s">
        <v>5</v>
      </c>
      <c r="L390" s="158"/>
      <c r="M390" s="158"/>
      <c r="N390" s="158"/>
      <c r="O390" s="158"/>
      <c r="P390" s="158"/>
      <c r="Q390" s="158"/>
      <c r="R390" s="160"/>
      <c r="T390" s="161"/>
      <c r="U390" s="158"/>
      <c r="V390" s="158"/>
      <c r="W390" s="158"/>
      <c r="X390" s="158"/>
      <c r="Y390" s="158"/>
      <c r="Z390" s="158"/>
      <c r="AA390" s="162"/>
      <c r="AT390" s="163" t="s">
        <v>173</v>
      </c>
      <c r="AU390" s="163" t="s">
        <v>86</v>
      </c>
      <c r="AV390" s="11" t="s">
        <v>82</v>
      </c>
      <c r="AW390" s="11" t="s">
        <v>32</v>
      </c>
      <c r="AX390" s="11" t="s">
        <v>75</v>
      </c>
      <c r="AY390" s="163" t="s">
        <v>166</v>
      </c>
    </row>
    <row r="391" spans="2:65" s="10" customFormat="1" ht="16.5" customHeight="1">
      <c r="B391" s="149"/>
      <c r="C391" s="150"/>
      <c r="D391" s="150"/>
      <c r="E391" s="151" t="s">
        <v>5</v>
      </c>
      <c r="F391" s="262" t="s">
        <v>110</v>
      </c>
      <c r="G391" s="263"/>
      <c r="H391" s="263"/>
      <c r="I391" s="263"/>
      <c r="J391" s="150"/>
      <c r="K391" s="152">
        <v>10</v>
      </c>
      <c r="L391" s="150"/>
      <c r="M391" s="150"/>
      <c r="N391" s="150"/>
      <c r="O391" s="150"/>
      <c r="P391" s="150"/>
      <c r="Q391" s="150"/>
      <c r="R391" s="153"/>
      <c r="T391" s="154"/>
      <c r="U391" s="150"/>
      <c r="V391" s="150"/>
      <c r="W391" s="150"/>
      <c r="X391" s="150"/>
      <c r="Y391" s="150"/>
      <c r="Z391" s="150"/>
      <c r="AA391" s="155"/>
      <c r="AT391" s="156" t="s">
        <v>173</v>
      </c>
      <c r="AU391" s="156" t="s">
        <v>86</v>
      </c>
      <c r="AV391" s="10" t="s">
        <v>86</v>
      </c>
      <c r="AW391" s="10" t="s">
        <v>32</v>
      </c>
      <c r="AX391" s="10" t="s">
        <v>82</v>
      </c>
      <c r="AY391" s="156" t="s">
        <v>166</v>
      </c>
    </row>
    <row r="392" spans="2:65" s="1" customFormat="1" ht="25.5" customHeight="1">
      <c r="B392" s="139"/>
      <c r="C392" s="140" t="s">
        <v>595</v>
      </c>
      <c r="D392" s="140" t="s">
        <v>167</v>
      </c>
      <c r="E392" s="141" t="s">
        <v>600</v>
      </c>
      <c r="F392" s="231" t="s">
        <v>601</v>
      </c>
      <c r="G392" s="231"/>
      <c r="H392" s="231"/>
      <c r="I392" s="231"/>
      <c r="J392" s="142" t="s">
        <v>560</v>
      </c>
      <c r="K392" s="143">
        <v>14</v>
      </c>
      <c r="L392" s="232">
        <v>0</v>
      </c>
      <c r="M392" s="232"/>
      <c r="N392" s="232">
        <f>ROUND(L392*K392,2)</f>
        <v>0</v>
      </c>
      <c r="O392" s="232"/>
      <c r="P392" s="232"/>
      <c r="Q392" s="232"/>
      <c r="R392" s="144"/>
      <c r="T392" s="145" t="s">
        <v>5</v>
      </c>
      <c r="U392" s="43" t="s">
        <v>40</v>
      </c>
      <c r="V392" s="146">
        <v>3.8170000000000002</v>
      </c>
      <c r="W392" s="146">
        <f>V392*K392</f>
        <v>53.438000000000002</v>
      </c>
      <c r="X392" s="146">
        <v>0.42080000000000001</v>
      </c>
      <c r="Y392" s="146">
        <f>X392*K392</f>
        <v>5.8912000000000004</v>
      </c>
      <c r="Z392" s="146">
        <v>0</v>
      </c>
      <c r="AA392" s="147">
        <f>Z392*K392</f>
        <v>0</v>
      </c>
      <c r="AR392" s="21" t="s">
        <v>92</v>
      </c>
      <c r="AT392" s="21" t="s">
        <v>167</v>
      </c>
      <c r="AU392" s="21" t="s">
        <v>86</v>
      </c>
      <c r="AY392" s="21" t="s">
        <v>166</v>
      </c>
      <c r="BE392" s="148">
        <f>IF(U392="základní",N392,0)</f>
        <v>0</v>
      </c>
      <c r="BF392" s="148">
        <f>IF(U392="snížená",N392,0)</f>
        <v>0</v>
      </c>
      <c r="BG392" s="148">
        <f>IF(U392="zákl. přenesená",N392,0)</f>
        <v>0</v>
      </c>
      <c r="BH392" s="148">
        <f>IF(U392="sníž. přenesená",N392,0)</f>
        <v>0</v>
      </c>
      <c r="BI392" s="148">
        <f>IF(U392="nulová",N392,0)</f>
        <v>0</v>
      </c>
      <c r="BJ392" s="21" t="s">
        <v>82</v>
      </c>
      <c r="BK392" s="148">
        <f>ROUND(L392*K392,2)</f>
        <v>0</v>
      </c>
      <c r="BL392" s="21" t="s">
        <v>92</v>
      </c>
      <c r="BM392" s="21" t="s">
        <v>602</v>
      </c>
    </row>
    <row r="393" spans="2:65" s="11" customFormat="1" ht="16.5" customHeight="1">
      <c r="B393" s="157"/>
      <c r="C393" s="158"/>
      <c r="D393" s="158"/>
      <c r="E393" s="159" t="s">
        <v>5</v>
      </c>
      <c r="F393" s="264" t="s">
        <v>275</v>
      </c>
      <c r="G393" s="265"/>
      <c r="H393" s="265"/>
      <c r="I393" s="265"/>
      <c r="J393" s="158"/>
      <c r="K393" s="159" t="s">
        <v>5</v>
      </c>
      <c r="L393" s="158"/>
      <c r="M393" s="158"/>
      <c r="N393" s="158"/>
      <c r="O393" s="158"/>
      <c r="P393" s="158"/>
      <c r="Q393" s="158"/>
      <c r="R393" s="160"/>
      <c r="T393" s="161"/>
      <c r="U393" s="158"/>
      <c r="V393" s="158"/>
      <c r="W393" s="158"/>
      <c r="X393" s="158"/>
      <c r="Y393" s="158"/>
      <c r="Z393" s="158"/>
      <c r="AA393" s="162"/>
      <c r="AT393" s="163" t="s">
        <v>173</v>
      </c>
      <c r="AU393" s="163" t="s">
        <v>86</v>
      </c>
      <c r="AV393" s="11" t="s">
        <v>82</v>
      </c>
      <c r="AW393" s="11" t="s">
        <v>32</v>
      </c>
      <c r="AX393" s="11" t="s">
        <v>75</v>
      </c>
      <c r="AY393" s="163" t="s">
        <v>166</v>
      </c>
    </row>
    <row r="394" spans="2:65" s="11" customFormat="1" ht="16.5" customHeight="1">
      <c r="B394" s="157"/>
      <c r="C394" s="158"/>
      <c r="D394" s="158"/>
      <c r="E394" s="159" t="s">
        <v>5</v>
      </c>
      <c r="F394" s="229" t="s">
        <v>276</v>
      </c>
      <c r="G394" s="230"/>
      <c r="H394" s="230"/>
      <c r="I394" s="230"/>
      <c r="J394" s="158"/>
      <c r="K394" s="159" t="s">
        <v>5</v>
      </c>
      <c r="L394" s="158"/>
      <c r="M394" s="158"/>
      <c r="N394" s="158"/>
      <c r="O394" s="158"/>
      <c r="P394" s="158"/>
      <c r="Q394" s="158"/>
      <c r="R394" s="160"/>
      <c r="T394" s="161"/>
      <c r="U394" s="158"/>
      <c r="V394" s="158"/>
      <c r="W394" s="158"/>
      <c r="X394" s="158"/>
      <c r="Y394" s="158"/>
      <c r="Z394" s="158"/>
      <c r="AA394" s="162"/>
      <c r="AT394" s="163" t="s">
        <v>173</v>
      </c>
      <c r="AU394" s="163" t="s">
        <v>86</v>
      </c>
      <c r="AV394" s="11" t="s">
        <v>82</v>
      </c>
      <c r="AW394" s="11" t="s">
        <v>32</v>
      </c>
      <c r="AX394" s="11" t="s">
        <v>75</v>
      </c>
      <c r="AY394" s="163" t="s">
        <v>166</v>
      </c>
    </row>
    <row r="395" spans="2:65" s="11" customFormat="1" ht="16.5" customHeight="1">
      <c r="B395" s="157"/>
      <c r="C395" s="158"/>
      <c r="D395" s="158"/>
      <c r="E395" s="159" t="s">
        <v>5</v>
      </c>
      <c r="F395" s="229" t="s">
        <v>277</v>
      </c>
      <c r="G395" s="230"/>
      <c r="H395" s="230"/>
      <c r="I395" s="230"/>
      <c r="J395" s="158"/>
      <c r="K395" s="159" t="s">
        <v>5</v>
      </c>
      <c r="L395" s="158"/>
      <c r="M395" s="158"/>
      <c r="N395" s="158"/>
      <c r="O395" s="158"/>
      <c r="P395" s="158"/>
      <c r="Q395" s="158"/>
      <c r="R395" s="160"/>
      <c r="T395" s="161"/>
      <c r="U395" s="158"/>
      <c r="V395" s="158"/>
      <c r="W395" s="158"/>
      <c r="X395" s="158"/>
      <c r="Y395" s="158"/>
      <c r="Z395" s="158"/>
      <c r="AA395" s="162"/>
      <c r="AT395" s="163" t="s">
        <v>173</v>
      </c>
      <c r="AU395" s="163" t="s">
        <v>86</v>
      </c>
      <c r="AV395" s="11" t="s">
        <v>82</v>
      </c>
      <c r="AW395" s="11" t="s">
        <v>32</v>
      </c>
      <c r="AX395" s="11" t="s">
        <v>75</v>
      </c>
      <c r="AY395" s="163" t="s">
        <v>166</v>
      </c>
    </row>
    <row r="396" spans="2:65" s="10" customFormat="1" ht="16.5" customHeight="1">
      <c r="B396" s="149"/>
      <c r="C396" s="150"/>
      <c r="D396" s="150"/>
      <c r="E396" s="151" t="s">
        <v>5</v>
      </c>
      <c r="F396" s="262" t="s">
        <v>122</v>
      </c>
      <c r="G396" s="263"/>
      <c r="H396" s="263"/>
      <c r="I396" s="263"/>
      <c r="J396" s="150"/>
      <c r="K396" s="152">
        <v>14</v>
      </c>
      <c r="L396" s="150"/>
      <c r="M396" s="150"/>
      <c r="N396" s="150"/>
      <c r="O396" s="150"/>
      <c r="P396" s="150"/>
      <c r="Q396" s="150"/>
      <c r="R396" s="153"/>
      <c r="T396" s="154"/>
      <c r="U396" s="150"/>
      <c r="V396" s="150"/>
      <c r="W396" s="150"/>
      <c r="X396" s="150"/>
      <c r="Y396" s="150"/>
      <c r="Z396" s="150"/>
      <c r="AA396" s="155"/>
      <c r="AT396" s="156" t="s">
        <v>173</v>
      </c>
      <c r="AU396" s="156" t="s">
        <v>86</v>
      </c>
      <c r="AV396" s="10" t="s">
        <v>86</v>
      </c>
      <c r="AW396" s="10" t="s">
        <v>32</v>
      </c>
      <c r="AX396" s="10" t="s">
        <v>82</v>
      </c>
      <c r="AY396" s="156" t="s">
        <v>166</v>
      </c>
    </row>
    <row r="397" spans="2:65" s="9" customFormat="1" ht="29.85" customHeight="1">
      <c r="B397" s="129"/>
      <c r="C397" s="130"/>
      <c r="D397" s="164" t="s">
        <v>265</v>
      </c>
      <c r="E397" s="164"/>
      <c r="F397" s="164"/>
      <c r="G397" s="164"/>
      <c r="H397" s="164"/>
      <c r="I397" s="164"/>
      <c r="J397" s="164"/>
      <c r="K397" s="164"/>
      <c r="L397" s="164"/>
      <c r="M397" s="164"/>
      <c r="N397" s="237">
        <f>BK397</f>
        <v>0</v>
      </c>
      <c r="O397" s="238"/>
      <c r="P397" s="238"/>
      <c r="Q397" s="238"/>
      <c r="R397" s="132"/>
      <c r="T397" s="133"/>
      <c r="U397" s="130"/>
      <c r="V397" s="130"/>
      <c r="W397" s="134">
        <f>SUM(W398:W429)</f>
        <v>537.0100000000001</v>
      </c>
      <c r="X397" s="130"/>
      <c r="Y397" s="134">
        <f>SUM(Y398:Y429)</f>
        <v>278.239394</v>
      </c>
      <c r="Z397" s="130"/>
      <c r="AA397" s="135">
        <f>SUM(AA398:AA429)</f>
        <v>0</v>
      </c>
      <c r="AR397" s="136" t="s">
        <v>82</v>
      </c>
      <c r="AT397" s="137" t="s">
        <v>74</v>
      </c>
      <c r="AU397" s="137" t="s">
        <v>82</v>
      </c>
      <c r="AY397" s="136" t="s">
        <v>166</v>
      </c>
      <c r="BK397" s="138">
        <f>SUM(BK398:BK429)</f>
        <v>0</v>
      </c>
    </row>
    <row r="398" spans="2:65" s="1" customFormat="1" ht="16.5" customHeight="1">
      <c r="B398" s="139"/>
      <c r="C398" s="140" t="s">
        <v>599</v>
      </c>
      <c r="D398" s="140" t="s">
        <v>167</v>
      </c>
      <c r="E398" s="141" t="s">
        <v>604</v>
      </c>
      <c r="F398" s="231" t="s">
        <v>605</v>
      </c>
      <c r="G398" s="231"/>
      <c r="H398" s="231"/>
      <c r="I398" s="231"/>
      <c r="J398" s="142" t="s">
        <v>560</v>
      </c>
      <c r="K398" s="189">
        <v>10</v>
      </c>
      <c r="L398" s="232">
        <v>0</v>
      </c>
      <c r="M398" s="232"/>
      <c r="N398" s="232">
        <f>ROUND(L398*K398,2)</f>
        <v>0</v>
      </c>
      <c r="O398" s="232"/>
      <c r="P398" s="232"/>
      <c r="Q398" s="232"/>
      <c r="R398" s="144"/>
      <c r="T398" s="145" t="s">
        <v>5</v>
      </c>
      <c r="U398" s="43" t="s">
        <v>40</v>
      </c>
      <c r="V398" s="146">
        <v>0</v>
      </c>
      <c r="W398" s="146">
        <f>V398*K398</f>
        <v>0</v>
      </c>
      <c r="X398" s="146">
        <v>0</v>
      </c>
      <c r="Y398" s="146">
        <f>X398*K398</f>
        <v>0</v>
      </c>
      <c r="Z398" s="146">
        <v>0</v>
      </c>
      <c r="AA398" s="147">
        <f>Z398*K398</f>
        <v>0</v>
      </c>
      <c r="AR398" s="21" t="s">
        <v>92</v>
      </c>
      <c r="AT398" s="21" t="s">
        <v>167</v>
      </c>
      <c r="AU398" s="21" t="s">
        <v>86</v>
      </c>
      <c r="AY398" s="21" t="s">
        <v>166</v>
      </c>
      <c r="BE398" s="148">
        <f>IF(U398="základní",N398,0)</f>
        <v>0</v>
      </c>
      <c r="BF398" s="148">
        <f>IF(U398="snížená",N398,0)</f>
        <v>0</v>
      </c>
      <c r="BG398" s="148">
        <f>IF(U398="zákl. přenesená",N398,0)</f>
        <v>0</v>
      </c>
      <c r="BH398" s="148">
        <f>IF(U398="sníž. přenesená",N398,0)</f>
        <v>0</v>
      </c>
      <c r="BI398" s="148">
        <f>IF(U398="nulová",N398,0)</f>
        <v>0</v>
      </c>
      <c r="BJ398" s="21" t="s">
        <v>82</v>
      </c>
      <c r="BK398" s="148">
        <f>ROUND(L398*K398,2)</f>
        <v>0</v>
      </c>
      <c r="BL398" s="21" t="s">
        <v>92</v>
      </c>
      <c r="BM398" s="21" t="s">
        <v>606</v>
      </c>
    </row>
    <row r="399" spans="2:65" s="1" customFormat="1" ht="25.5" customHeight="1">
      <c r="B399" s="139"/>
      <c r="C399" s="140" t="s">
        <v>603</v>
      </c>
      <c r="D399" s="140" t="s">
        <v>167</v>
      </c>
      <c r="E399" s="141" t="s">
        <v>626</v>
      </c>
      <c r="F399" s="231" t="s">
        <v>627</v>
      </c>
      <c r="G399" s="231"/>
      <c r="H399" s="231"/>
      <c r="I399" s="231"/>
      <c r="J399" s="142" t="s">
        <v>309</v>
      </c>
      <c r="K399" s="143">
        <v>827</v>
      </c>
      <c r="L399" s="232">
        <v>0</v>
      </c>
      <c r="M399" s="232"/>
      <c r="N399" s="232">
        <f>ROUND(L399*K399,2)</f>
        <v>0</v>
      </c>
      <c r="O399" s="232"/>
      <c r="P399" s="232"/>
      <c r="Q399" s="232"/>
      <c r="R399" s="144"/>
      <c r="T399" s="145" t="s">
        <v>5</v>
      </c>
      <c r="U399" s="43" t="s">
        <v>40</v>
      </c>
      <c r="V399" s="146">
        <v>0.11899999999999999</v>
      </c>
      <c r="W399" s="146">
        <f>V399*K399</f>
        <v>98.412999999999997</v>
      </c>
      <c r="X399" s="146">
        <v>8.9779999999999999E-2</v>
      </c>
      <c r="Y399" s="146">
        <f>X399*K399</f>
        <v>74.248059999999995</v>
      </c>
      <c r="Z399" s="146">
        <v>0</v>
      </c>
      <c r="AA399" s="147">
        <f>Z399*K399</f>
        <v>0</v>
      </c>
      <c r="AR399" s="21" t="s">
        <v>92</v>
      </c>
      <c r="AT399" s="21" t="s">
        <v>167</v>
      </c>
      <c r="AU399" s="21" t="s">
        <v>86</v>
      </c>
      <c r="AY399" s="21" t="s">
        <v>166</v>
      </c>
      <c r="BE399" s="148">
        <f>IF(U399="základní",N399,0)</f>
        <v>0</v>
      </c>
      <c r="BF399" s="148">
        <f>IF(U399="snížená",N399,0)</f>
        <v>0</v>
      </c>
      <c r="BG399" s="148">
        <f>IF(U399="zákl. přenesená",N399,0)</f>
        <v>0</v>
      </c>
      <c r="BH399" s="148">
        <f>IF(U399="sníž. přenesená",N399,0)</f>
        <v>0</v>
      </c>
      <c r="BI399" s="148">
        <f>IF(U399="nulová",N399,0)</f>
        <v>0</v>
      </c>
      <c r="BJ399" s="21" t="s">
        <v>82</v>
      </c>
      <c r="BK399" s="148">
        <f>ROUND(L399*K399,2)</f>
        <v>0</v>
      </c>
      <c r="BL399" s="21" t="s">
        <v>92</v>
      </c>
      <c r="BM399" s="21" t="s">
        <v>628</v>
      </c>
    </row>
    <row r="400" spans="2:65" s="11" customFormat="1" ht="16.5" customHeight="1">
      <c r="B400" s="157"/>
      <c r="C400" s="158"/>
      <c r="D400" s="158"/>
      <c r="E400" s="159" t="s">
        <v>5</v>
      </c>
      <c r="F400" s="264" t="s">
        <v>275</v>
      </c>
      <c r="G400" s="265"/>
      <c r="H400" s="265"/>
      <c r="I400" s="265"/>
      <c r="J400" s="158"/>
      <c r="K400" s="159" t="s">
        <v>5</v>
      </c>
      <c r="L400" s="158"/>
      <c r="M400" s="158"/>
      <c r="N400" s="158"/>
      <c r="O400" s="158"/>
      <c r="P400" s="158"/>
      <c r="Q400" s="158"/>
      <c r="R400" s="160"/>
      <c r="T400" s="161"/>
      <c r="U400" s="158"/>
      <c r="V400" s="158"/>
      <c r="W400" s="158"/>
      <c r="X400" s="158"/>
      <c r="Y400" s="158"/>
      <c r="Z400" s="158"/>
      <c r="AA400" s="162"/>
      <c r="AT400" s="163" t="s">
        <v>173</v>
      </c>
      <c r="AU400" s="163" t="s">
        <v>86</v>
      </c>
      <c r="AV400" s="11" t="s">
        <v>82</v>
      </c>
      <c r="AW400" s="11" t="s">
        <v>32</v>
      </c>
      <c r="AX400" s="11" t="s">
        <v>75</v>
      </c>
      <c r="AY400" s="163" t="s">
        <v>166</v>
      </c>
    </row>
    <row r="401" spans="2:65" s="11" customFormat="1" ht="16.5" customHeight="1">
      <c r="B401" s="157"/>
      <c r="C401" s="158"/>
      <c r="D401" s="158"/>
      <c r="E401" s="159" t="s">
        <v>5</v>
      </c>
      <c r="F401" s="229" t="s">
        <v>276</v>
      </c>
      <c r="G401" s="230"/>
      <c r="H401" s="230"/>
      <c r="I401" s="230"/>
      <c r="J401" s="158"/>
      <c r="K401" s="159" t="s">
        <v>5</v>
      </c>
      <c r="L401" s="158"/>
      <c r="M401" s="158"/>
      <c r="N401" s="158"/>
      <c r="O401" s="158"/>
      <c r="P401" s="158"/>
      <c r="Q401" s="158"/>
      <c r="R401" s="160"/>
      <c r="T401" s="161"/>
      <c r="U401" s="158"/>
      <c r="V401" s="158"/>
      <c r="W401" s="158"/>
      <c r="X401" s="158"/>
      <c r="Y401" s="158"/>
      <c r="Z401" s="158"/>
      <c r="AA401" s="162"/>
      <c r="AT401" s="163" t="s">
        <v>173</v>
      </c>
      <c r="AU401" s="163" t="s">
        <v>86</v>
      </c>
      <c r="AV401" s="11" t="s">
        <v>82</v>
      </c>
      <c r="AW401" s="11" t="s">
        <v>32</v>
      </c>
      <c r="AX401" s="11" t="s">
        <v>75</v>
      </c>
      <c r="AY401" s="163" t="s">
        <v>166</v>
      </c>
    </row>
    <row r="402" spans="2:65" s="11" customFormat="1" ht="16.5" customHeight="1">
      <c r="B402" s="157"/>
      <c r="C402" s="158"/>
      <c r="D402" s="158"/>
      <c r="E402" s="159" t="s">
        <v>5</v>
      </c>
      <c r="F402" s="229" t="s">
        <v>277</v>
      </c>
      <c r="G402" s="230"/>
      <c r="H402" s="230"/>
      <c r="I402" s="230"/>
      <c r="J402" s="158"/>
      <c r="K402" s="159" t="s">
        <v>5</v>
      </c>
      <c r="L402" s="158"/>
      <c r="M402" s="158"/>
      <c r="N402" s="158"/>
      <c r="O402" s="158"/>
      <c r="P402" s="158"/>
      <c r="Q402" s="158"/>
      <c r="R402" s="160"/>
      <c r="T402" s="161"/>
      <c r="U402" s="158"/>
      <c r="V402" s="158"/>
      <c r="W402" s="158"/>
      <c r="X402" s="158"/>
      <c r="Y402" s="158"/>
      <c r="Z402" s="158"/>
      <c r="AA402" s="162"/>
      <c r="AT402" s="163" t="s">
        <v>173</v>
      </c>
      <c r="AU402" s="163" t="s">
        <v>86</v>
      </c>
      <c r="AV402" s="11" t="s">
        <v>82</v>
      </c>
      <c r="AW402" s="11" t="s">
        <v>32</v>
      </c>
      <c r="AX402" s="11" t="s">
        <v>75</v>
      </c>
      <c r="AY402" s="163" t="s">
        <v>166</v>
      </c>
    </row>
    <row r="403" spans="2:65" s="10" customFormat="1" ht="16.5" customHeight="1">
      <c r="B403" s="149"/>
      <c r="C403" s="150"/>
      <c r="D403" s="150"/>
      <c r="E403" s="151" t="s">
        <v>5</v>
      </c>
      <c r="F403" s="262" t="s">
        <v>1370</v>
      </c>
      <c r="G403" s="263"/>
      <c r="H403" s="263"/>
      <c r="I403" s="263"/>
      <c r="J403" s="150"/>
      <c r="K403" s="152">
        <v>827</v>
      </c>
      <c r="L403" s="150"/>
      <c r="M403" s="150"/>
      <c r="N403" s="150"/>
      <c r="O403" s="150"/>
      <c r="P403" s="150"/>
      <c r="Q403" s="150"/>
      <c r="R403" s="153"/>
      <c r="T403" s="154"/>
      <c r="U403" s="150"/>
      <c r="V403" s="150"/>
      <c r="W403" s="150"/>
      <c r="X403" s="150"/>
      <c r="Y403" s="150"/>
      <c r="Z403" s="150"/>
      <c r="AA403" s="155"/>
      <c r="AT403" s="156" t="s">
        <v>173</v>
      </c>
      <c r="AU403" s="156" t="s">
        <v>86</v>
      </c>
      <c r="AV403" s="10" t="s">
        <v>86</v>
      </c>
      <c r="AW403" s="10" t="s">
        <v>32</v>
      </c>
      <c r="AX403" s="10" t="s">
        <v>82</v>
      </c>
      <c r="AY403" s="156" t="s">
        <v>166</v>
      </c>
    </row>
    <row r="404" spans="2:65" s="1" customFormat="1" ht="25.5" customHeight="1">
      <c r="B404" s="139"/>
      <c r="C404" s="176" t="s">
        <v>607</v>
      </c>
      <c r="D404" s="176" t="s">
        <v>388</v>
      </c>
      <c r="E404" s="177" t="s">
        <v>631</v>
      </c>
      <c r="F404" s="266" t="s">
        <v>632</v>
      </c>
      <c r="G404" s="266"/>
      <c r="H404" s="266"/>
      <c r="I404" s="266"/>
      <c r="J404" s="178" t="s">
        <v>374</v>
      </c>
      <c r="K404" s="179">
        <v>19.847999999999999</v>
      </c>
      <c r="L404" s="267">
        <v>0</v>
      </c>
      <c r="M404" s="267"/>
      <c r="N404" s="267">
        <f>ROUND(L404*K404,2)</f>
        <v>0</v>
      </c>
      <c r="O404" s="232"/>
      <c r="P404" s="232"/>
      <c r="Q404" s="232"/>
      <c r="R404" s="144"/>
      <c r="T404" s="145" t="s">
        <v>5</v>
      </c>
      <c r="U404" s="43" t="s">
        <v>40</v>
      </c>
      <c r="V404" s="146">
        <v>0</v>
      </c>
      <c r="W404" s="146">
        <f>V404*K404</f>
        <v>0</v>
      </c>
      <c r="X404" s="146">
        <v>1</v>
      </c>
      <c r="Y404" s="146">
        <f>X404*K404</f>
        <v>19.847999999999999</v>
      </c>
      <c r="Z404" s="146">
        <v>0</v>
      </c>
      <c r="AA404" s="147">
        <f>Z404*K404</f>
        <v>0</v>
      </c>
      <c r="AR404" s="21" t="s">
        <v>104</v>
      </c>
      <c r="AT404" s="21" t="s">
        <v>388</v>
      </c>
      <c r="AU404" s="21" t="s">
        <v>86</v>
      </c>
      <c r="AY404" s="21" t="s">
        <v>166</v>
      </c>
      <c r="BE404" s="148">
        <f>IF(U404="základní",N404,0)</f>
        <v>0</v>
      </c>
      <c r="BF404" s="148">
        <f>IF(U404="snížená",N404,0)</f>
        <v>0</v>
      </c>
      <c r="BG404" s="148">
        <f>IF(U404="zákl. přenesená",N404,0)</f>
        <v>0</v>
      </c>
      <c r="BH404" s="148">
        <f>IF(U404="sníž. přenesená",N404,0)</f>
        <v>0</v>
      </c>
      <c r="BI404" s="148">
        <f>IF(U404="nulová",N404,0)</f>
        <v>0</v>
      </c>
      <c r="BJ404" s="21" t="s">
        <v>82</v>
      </c>
      <c r="BK404" s="148">
        <f>ROUND(L404*K404,2)</f>
        <v>0</v>
      </c>
      <c r="BL404" s="21" t="s">
        <v>92</v>
      </c>
      <c r="BM404" s="21" t="s">
        <v>633</v>
      </c>
    </row>
    <row r="405" spans="2:65" s="10" customFormat="1" ht="16.5" customHeight="1">
      <c r="B405" s="149"/>
      <c r="C405" s="150"/>
      <c r="D405" s="150"/>
      <c r="E405" s="151" t="s">
        <v>5</v>
      </c>
      <c r="F405" s="240" t="s">
        <v>1371</v>
      </c>
      <c r="G405" s="241"/>
      <c r="H405" s="241"/>
      <c r="I405" s="241"/>
      <c r="J405" s="150"/>
      <c r="K405" s="152">
        <v>19.847999999999999</v>
      </c>
      <c r="L405" s="150"/>
      <c r="M405" s="150"/>
      <c r="N405" s="150"/>
      <c r="O405" s="150"/>
      <c r="P405" s="150"/>
      <c r="Q405" s="150"/>
      <c r="R405" s="153"/>
      <c r="T405" s="154"/>
      <c r="U405" s="150"/>
      <c r="V405" s="150"/>
      <c r="W405" s="150"/>
      <c r="X405" s="150"/>
      <c r="Y405" s="150"/>
      <c r="Z405" s="150"/>
      <c r="AA405" s="155"/>
      <c r="AT405" s="156" t="s">
        <v>173</v>
      </c>
      <c r="AU405" s="156" t="s">
        <v>86</v>
      </c>
      <c r="AV405" s="10" t="s">
        <v>86</v>
      </c>
      <c r="AW405" s="10" t="s">
        <v>32</v>
      </c>
      <c r="AX405" s="10" t="s">
        <v>82</v>
      </c>
      <c r="AY405" s="156" t="s">
        <v>166</v>
      </c>
    </row>
    <row r="406" spans="2:65" s="1" customFormat="1" ht="38.25" customHeight="1">
      <c r="B406" s="139"/>
      <c r="C406" s="140" t="s">
        <v>611</v>
      </c>
      <c r="D406" s="140" t="s">
        <v>167</v>
      </c>
      <c r="E406" s="141" t="s">
        <v>636</v>
      </c>
      <c r="F406" s="231" t="s">
        <v>637</v>
      </c>
      <c r="G406" s="231"/>
      <c r="H406" s="231"/>
      <c r="I406" s="231"/>
      <c r="J406" s="142" t="s">
        <v>309</v>
      </c>
      <c r="K406" s="143">
        <v>758</v>
      </c>
      <c r="L406" s="232">
        <v>0</v>
      </c>
      <c r="M406" s="232"/>
      <c r="N406" s="232">
        <f>ROUND(L406*K406,2)</f>
        <v>0</v>
      </c>
      <c r="O406" s="232"/>
      <c r="P406" s="232"/>
      <c r="Q406" s="232"/>
      <c r="R406" s="144"/>
      <c r="T406" s="145" t="s">
        <v>5</v>
      </c>
      <c r="U406" s="43" t="s">
        <v>40</v>
      </c>
      <c r="V406" s="146">
        <v>0.26800000000000002</v>
      </c>
      <c r="W406" s="146">
        <f>V406*K406</f>
        <v>203.14400000000001</v>
      </c>
      <c r="X406" s="146">
        <v>0.15540000000000001</v>
      </c>
      <c r="Y406" s="146">
        <f>X406*K406</f>
        <v>117.79320000000001</v>
      </c>
      <c r="Z406" s="146">
        <v>0</v>
      </c>
      <c r="AA406" s="147">
        <f>Z406*K406</f>
        <v>0</v>
      </c>
      <c r="AR406" s="21" t="s">
        <v>92</v>
      </c>
      <c r="AT406" s="21" t="s">
        <v>167</v>
      </c>
      <c r="AU406" s="21" t="s">
        <v>86</v>
      </c>
      <c r="AY406" s="21" t="s">
        <v>166</v>
      </c>
      <c r="BE406" s="148">
        <f>IF(U406="základní",N406,0)</f>
        <v>0</v>
      </c>
      <c r="BF406" s="148">
        <f>IF(U406="snížená",N406,0)</f>
        <v>0</v>
      </c>
      <c r="BG406" s="148">
        <f>IF(U406="zákl. přenesená",N406,0)</f>
        <v>0</v>
      </c>
      <c r="BH406" s="148">
        <f>IF(U406="sníž. přenesená",N406,0)</f>
        <v>0</v>
      </c>
      <c r="BI406" s="148">
        <f>IF(U406="nulová",N406,0)</f>
        <v>0</v>
      </c>
      <c r="BJ406" s="21" t="s">
        <v>82</v>
      </c>
      <c r="BK406" s="148">
        <f>ROUND(L406*K406,2)</f>
        <v>0</v>
      </c>
      <c r="BL406" s="21" t="s">
        <v>92</v>
      </c>
      <c r="BM406" s="21" t="s">
        <v>638</v>
      </c>
    </row>
    <row r="407" spans="2:65" s="1" customFormat="1" ht="16.5" customHeight="1">
      <c r="B407" s="139"/>
      <c r="C407" s="176" t="s">
        <v>615</v>
      </c>
      <c r="D407" s="176" t="s">
        <v>388</v>
      </c>
      <c r="E407" s="177" t="s">
        <v>640</v>
      </c>
      <c r="F407" s="266" t="s">
        <v>641</v>
      </c>
      <c r="G407" s="266"/>
      <c r="H407" s="266"/>
      <c r="I407" s="266"/>
      <c r="J407" s="178" t="s">
        <v>560</v>
      </c>
      <c r="K407" s="179">
        <v>758</v>
      </c>
      <c r="L407" s="267">
        <v>0</v>
      </c>
      <c r="M407" s="267"/>
      <c r="N407" s="267">
        <f>ROUND(L407*K407,2)</f>
        <v>0</v>
      </c>
      <c r="O407" s="232"/>
      <c r="P407" s="232"/>
      <c r="Q407" s="232"/>
      <c r="R407" s="144"/>
      <c r="T407" s="145" t="s">
        <v>5</v>
      </c>
      <c r="U407" s="43" t="s">
        <v>40</v>
      </c>
      <c r="V407" s="146">
        <v>0</v>
      </c>
      <c r="W407" s="146">
        <f>V407*K407</f>
        <v>0</v>
      </c>
      <c r="X407" s="146">
        <v>8.2100000000000006E-2</v>
      </c>
      <c r="Y407" s="146">
        <f>X407*K407</f>
        <v>62.231800000000007</v>
      </c>
      <c r="Z407" s="146">
        <v>0</v>
      </c>
      <c r="AA407" s="147">
        <f>Z407*K407</f>
        <v>0</v>
      </c>
      <c r="AR407" s="21" t="s">
        <v>104</v>
      </c>
      <c r="AT407" s="21" t="s">
        <v>388</v>
      </c>
      <c r="AU407" s="21" t="s">
        <v>86</v>
      </c>
      <c r="AY407" s="21" t="s">
        <v>166</v>
      </c>
      <c r="BE407" s="148">
        <f>IF(U407="základní",N407,0)</f>
        <v>0</v>
      </c>
      <c r="BF407" s="148">
        <f>IF(U407="snížená",N407,0)</f>
        <v>0</v>
      </c>
      <c r="BG407" s="148">
        <f>IF(U407="zákl. přenesená",N407,0)</f>
        <v>0</v>
      </c>
      <c r="BH407" s="148">
        <f>IF(U407="sníž. přenesená",N407,0)</f>
        <v>0</v>
      </c>
      <c r="BI407" s="148">
        <f>IF(U407="nulová",N407,0)</f>
        <v>0</v>
      </c>
      <c r="BJ407" s="21" t="s">
        <v>82</v>
      </c>
      <c r="BK407" s="148">
        <f>ROUND(L407*K407,2)</f>
        <v>0</v>
      </c>
      <c r="BL407" s="21" t="s">
        <v>92</v>
      </c>
      <c r="BM407" s="21" t="s">
        <v>642</v>
      </c>
    </row>
    <row r="408" spans="2:65" s="11" customFormat="1" ht="16.5" customHeight="1">
      <c r="B408" s="157"/>
      <c r="C408" s="158"/>
      <c r="D408" s="158"/>
      <c r="E408" s="159" t="s">
        <v>5</v>
      </c>
      <c r="F408" s="264" t="s">
        <v>275</v>
      </c>
      <c r="G408" s="265"/>
      <c r="H408" s="265"/>
      <c r="I408" s="265"/>
      <c r="J408" s="158"/>
      <c r="K408" s="159" t="s">
        <v>5</v>
      </c>
      <c r="L408" s="158"/>
      <c r="M408" s="158"/>
      <c r="N408" s="158"/>
      <c r="O408" s="158"/>
      <c r="P408" s="158"/>
      <c r="Q408" s="158"/>
      <c r="R408" s="160"/>
      <c r="T408" s="161"/>
      <c r="U408" s="158"/>
      <c r="V408" s="158"/>
      <c r="W408" s="158"/>
      <c r="X408" s="158"/>
      <c r="Y408" s="158"/>
      <c r="Z408" s="158"/>
      <c r="AA408" s="162"/>
      <c r="AT408" s="163" t="s">
        <v>173</v>
      </c>
      <c r="AU408" s="163" t="s">
        <v>86</v>
      </c>
      <c r="AV408" s="11" t="s">
        <v>82</v>
      </c>
      <c r="AW408" s="11" t="s">
        <v>32</v>
      </c>
      <c r="AX408" s="11" t="s">
        <v>75</v>
      </c>
      <c r="AY408" s="163" t="s">
        <v>166</v>
      </c>
    </row>
    <row r="409" spans="2:65" s="11" customFormat="1" ht="16.5" customHeight="1">
      <c r="B409" s="157"/>
      <c r="C409" s="158"/>
      <c r="D409" s="158"/>
      <c r="E409" s="159" t="s">
        <v>5</v>
      </c>
      <c r="F409" s="229" t="s">
        <v>276</v>
      </c>
      <c r="G409" s="230"/>
      <c r="H409" s="230"/>
      <c r="I409" s="230"/>
      <c r="J409" s="158"/>
      <c r="K409" s="159" t="s">
        <v>5</v>
      </c>
      <c r="L409" s="158"/>
      <c r="M409" s="158"/>
      <c r="N409" s="158"/>
      <c r="O409" s="158"/>
      <c r="P409" s="158"/>
      <c r="Q409" s="158"/>
      <c r="R409" s="160"/>
      <c r="T409" s="161"/>
      <c r="U409" s="158"/>
      <c r="V409" s="158"/>
      <c r="W409" s="158"/>
      <c r="X409" s="158"/>
      <c r="Y409" s="158"/>
      <c r="Z409" s="158"/>
      <c r="AA409" s="162"/>
      <c r="AT409" s="163" t="s">
        <v>173</v>
      </c>
      <c r="AU409" s="163" t="s">
        <v>86</v>
      </c>
      <c r="AV409" s="11" t="s">
        <v>82</v>
      </c>
      <c r="AW409" s="11" t="s">
        <v>32</v>
      </c>
      <c r="AX409" s="11" t="s">
        <v>75</v>
      </c>
      <c r="AY409" s="163" t="s">
        <v>166</v>
      </c>
    </row>
    <row r="410" spans="2:65" s="11" customFormat="1" ht="16.5" customHeight="1">
      <c r="B410" s="157"/>
      <c r="C410" s="158"/>
      <c r="D410" s="158"/>
      <c r="E410" s="159" t="s">
        <v>5</v>
      </c>
      <c r="F410" s="229" t="s">
        <v>277</v>
      </c>
      <c r="G410" s="230"/>
      <c r="H410" s="230"/>
      <c r="I410" s="230"/>
      <c r="J410" s="158"/>
      <c r="K410" s="159" t="s">
        <v>5</v>
      </c>
      <c r="L410" s="158"/>
      <c r="M410" s="158"/>
      <c r="N410" s="158"/>
      <c r="O410" s="158"/>
      <c r="P410" s="158"/>
      <c r="Q410" s="158"/>
      <c r="R410" s="160"/>
      <c r="T410" s="161"/>
      <c r="U410" s="158"/>
      <c r="V410" s="158"/>
      <c r="W410" s="158"/>
      <c r="X410" s="158"/>
      <c r="Y410" s="158"/>
      <c r="Z410" s="158"/>
      <c r="AA410" s="162"/>
      <c r="AT410" s="163" t="s">
        <v>173</v>
      </c>
      <c r="AU410" s="163" t="s">
        <v>86</v>
      </c>
      <c r="AV410" s="11" t="s">
        <v>82</v>
      </c>
      <c r="AW410" s="11" t="s">
        <v>32</v>
      </c>
      <c r="AX410" s="11" t="s">
        <v>75</v>
      </c>
      <c r="AY410" s="163" t="s">
        <v>166</v>
      </c>
    </row>
    <row r="411" spans="2:65" s="10" customFormat="1" ht="16.5" customHeight="1">
      <c r="B411" s="149"/>
      <c r="C411" s="150"/>
      <c r="D411" s="150"/>
      <c r="E411" s="151" t="s">
        <v>5</v>
      </c>
      <c r="F411" s="262" t="s">
        <v>1372</v>
      </c>
      <c r="G411" s="263"/>
      <c r="H411" s="263"/>
      <c r="I411" s="263"/>
      <c r="J411" s="150"/>
      <c r="K411" s="152">
        <v>758</v>
      </c>
      <c r="L411" s="150"/>
      <c r="M411" s="150"/>
      <c r="N411" s="150"/>
      <c r="O411" s="150"/>
      <c r="P411" s="150"/>
      <c r="Q411" s="150"/>
      <c r="R411" s="153"/>
      <c r="T411" s="154"/>
      <c r="U411" s="150"/>
      <c r="V411" s="150"/>
      <c r="W411" s="150"/>
      <c r="X411" s="150"/>
      <c r="Y411" s="150"/>
      <c r="Z411" s="150"/>
      <c r="AA411" s="155"/>
      <c r="AT411" s="156" t="s">
        <v>173</v>
      </c>
      <c r="AU411" s="156" t="s">
        <v>86</v>
      </c>
      <c r="AV411" s="10" t="s">
        <v>86</v>
      </c>
      <c r="AW411" s="10" t="s">
        <v>32</v>
      </c>
      <c r="AX411" s="10" t="s">
        <v>82</v>
      </c>
      <c r="AY411" s="156" t="s">
        <v>166</v>
      </c>
    </row>
    <row r="412" spans="2:65" s="1" customFormat="1" ht="38.25" customHeight="1">
      <c r="B412" s="139"/>
      <c r="C412" s="140" t="s">
        <v>621</v>
      </c>
      <c r="D412" s="140" t="s">
        <v>167</v>
      </c>
      <c r="E412" s="141" t="s">
        <v>645</v>
      </c>
      <c r="F412" s="231" t="s">
        <v>646</v>
      </c>
      <c r="G412" s="231"/>
      <c r="H412" s="231"/>
      <c r="I412" s="231"/>
      <c r="J412" s="142" t="s">
        <v>309</v>
      </c>
      <c r="K412" s="143">
        <v>15</v>
      </c>
      <c r="L412" s="232">
        <v>0</v>
      </c>
      <c r="M412" s="232"/>
      <c r="N412" s="232">
        <f>ROUND(L412*K412,2)</f>
        <v>0</v>
      </c>
      <c r="O412" s="232"/>
      <c r="P412" s="232"/>
      <c r="Q412" s="232"/>
      <c r="R412" s="144"/>
      <c r="T412" s="145" t="s">
        <v>5</v>
      </c>
      <c r="U412" s="43" t="s">
        <v>40</v>
      </c>
      <c r="V412" s="146">
        <v>0.216</v>
      </c>
      <c r="W412" s="146">
        <f>V412*K412</f>
        <v>3.2399999999999998</v>
      </c>
      <c r="X412" s="146">
        <v>0.1295</v>
      </c>
      <c r="Y412" s="146">
        <f>X412*K412</f>
        <v>1.9425000000000001</v>
      </c>
      <c r="Z412" s="146">
        <v>0</v>
      </c>
      <c r="AA412" s="147">
        <f>Z412*K412</f>
        <v>0</v>
      </c>
      <c r="AR412" s="21" t="s">
        <v>92</v>
      </c>
      <c r="AT412" s="21" t="s">
        <v>167</v>
      </c>
      <c r="AU412" s="21" t="s">
        <v>86</v>
      </c>
      <c r="AY412" s="21" t="s">
        <v>166</v>
      </c>
      <c r="BE412" s="148">
        <f>IF(U412="základní",N412,0)</f>
        <v>0</v>
      </c>
      <c r="BF412" s="148">
        <f>IF(U412="snížená",N412,0)</f>
        <v>0</v>
      </c>
      <c r="BG412" s="148">
        <f>IF(U412="zákl. přenesená",N412,0)</f>
        <v>0</v>
      </c>
      <c r="BH412" s="148">
        <f>IF(U412="sníž. přenesená",N412,0)</f>
        <v>0</v>
      </c>
      <c r="BI412" s="148">
        <f>IF(U412="nulová",N412,0)</f>
        <v>0</v>
      </c>
      <c r="BJ412" s="21" t="s">
        <v>82</v>
      </c>
      <c r="BK412" s="148">
        <f>ROUND(L412*K412,2)</f>
        <v>0</v>
      </c>
      <c r="BL412" s="21" t="s">
        <v>92</v>
      </c>
      <c r="BM412" s="21" t="s">
        <v>647</v>
      </c>
    </row>
    <row r="413" spans="2:65" s="11" customFormat="1" ht="16.5" customHeight="1">
      <c r="B413" s="157"/>
      <c r="C413" s="158"/>
      <c r="D413" s="158"/>
      <c r="E413" s="159" t="s">
        <v>5</v>
      </c>
      <c r="F413" s="264" t="s">
        <v>275</v>
      </c>
      <c r="G413" s="265"/>
      <c r="H413" s="265"/>
      <c r="I413" s="265"/>
      <c r="J413" s="158"/>
      <c r="K413" s="159" t="s">
        <v>5</v>
      </c>
      <c r="L413" s="158"/>
      <c r="M413" s="158"/>
      <c r="N413" s="158"/>
      <c r="O413" s="158"/>
      <c r="P413" s="158"/>
      <c r="Q413" s="158"/>
      <c r="R413" s="160"/>
      <c r="T413" s="161"/>
      <c r="U413" s="158"/>
      <c r="V413" s="158"/>
      <c r="W413" s="158"/>
      <c r="X413" s="158"/>
      <c r="Y413" s="158"/>
      <c r="Z413" s="158"/>
      <c r="AA413" s="162"/>
      <c r="AT413" s="163" t="s">
        <v>173</v>
      </c>
      <c r="AU413" s="163" t="s">
        <v>86</v>
      </c>
      <c r="AV413" s="11" t="s">
        <v>82</v>
      </c>
      <c r="AW413" s="11" t="s">
        <v>32</v>
      </c>
      <c r="AX413" s="11" t="s">
        <v>75</v>
      </c>
      <c r="AY413" s="163" t="s">
        <v>166</v>
      </c>
    </row>
    <row r="414" spans="2:65" s="11" customFormat="1" ht="16.5" customHeight="1">
      <c r="B414" s="157"/>
      <c r="C414" s="158"/>
      <c r="D414" s="158"/>
      <c r="E414" s="159" t="s">
        <v>5</v>
      </c>
      <c r="F414" s="229" t="s">
        <v>276</v>
      </c>
      <c r="G414" s="230"/>
      <c r="H414" s="230"/>
      <c r="I414" s="230"/>
      <c r="J414" s="158"/>
      <c r="K414" s="159" t="s">
        <v>5</v>
      </c>
      <c r="L414" s="158"/>
      <c r="M414" s="158"/>
      <c r="N414" s="158"/>
      <c r="O414" s="158"/>
      <c r="P414" s="158"/>
      <c r="Q414" s="158"/>
      <c r="R414" s="160"/>
      <c r="T414" s="161"/>
      <c r="U414" s="158"/>
      <c r="V414" s="158"/>
      <c r="W414" s="158"/>
      <c r="X414" s="158"/>
      <c r="Y414" s="158"/>
      <c r="Z414" s="158"/>
      <c r="AA414" s="162"/>
      <c r="AT414" s="163" t="s">
        <v>173</v>
      </c>
      <c r="AU414" s="163" t="s">
        <v>86</v>
      </c>
      <c r="AV414" s="11" t="s">
        <v>82</v>
      </c>
      <c r="AW414" s="11" t="s">
        <v>32</v>
      </c>
      <c r="AX414" s="11" t="s">
        <v>75</v>
      </c>
      <c r="AY414" s="163" t="s">
        <v>166</v>
      </c>
    </row>
    <row r="415" spans="2:65" s="11" customFormat="1" ht="16.5" customHeight="1">
      <c r="B415" s="157"/>
      <c r="C415" s="158"/>
      <c r="D415" s="158"/>
      <c r="E415" s="159" t="s">
        <v>5</v>
      </c>
      <c r="F415" s="229" t="s">
        <v>277</v>
      </c>
      <c r="G415" s="230"/>
      <c r="H415" s="230"/>
      <c r="I415" s="230"/>
      <c r="J415" s="158"/>
      <c r="K415" s="159" t="s">
        <v>5</v>
      </c>
      <c r="L415" s="158"/>
      <c r="M415" s="158"/>
      <c r="N415" s="158"/>
      <c r="O415" s="158"/>
      <c r="P415" s="158"/>
      <c r="Q415" s="158"/>
      <c r="R415" s="160"/>
      <c r="T415" s="161"/>
      <c r="U415" s="158"/>
      <c r="V415" s="158"/>
      <c r="W415" s="158"/>
      <c r="X415" s="158"/>
      <c r="Y415" s="158"/>
      <c r="Z415" s="158"/>
      <c r="AA415" s="162"/>
      <c r="AT415" s="163" t="s">
        <v>173</v>
      </c>
      <c r="AU415" s="163" t="s">
        <v>86</v>
      </c>
      <c r="AV415" s="11" t="s">
        <v>82</v>
      </c>
      <c r="AW415" s="11" t="s">
        <v>32</v>
      </c>
      <c r="AX415" s="11" t="s">
        <v>75</v>
      </c>
      <c r="AY415" s="163" t="s">
        <v>166</v>
      </c>
    </row>
    <row r="416" spans="2:65" s="10" customFormat="1" ht="16.5" customHeight="1">
      <c r="B416" s="149"/>
      <c r="C416" s="150"/>
      <c r="D416" s="150"/>
      <c r="E416" s="151" t="s">
        <v>5</v>
      </c>
      <c r="F416" s="262" t="s">
        <v>1373</v>
      </c>
      <c r="G416" s="263"/>
      <c r="H416" s="263"/>
      <c r="I416" s="263"/>
      <c r="J416" s="150"/>
      <c r="K416" s="152">
        <v>15</v>
      </c>
      <c r="L416" s="150"/>
      <c r="M416" s="150"/>
      <c r="N416" s="150"/>
      <c r="O416" s="150"/>
      <c r="P416" s="150"/>
      <c r="Q416" s="150"/>
      <c r="R416" s="153"/>
      <c r="T416" s="154"/>
      <c r="U416" s="150"/>
      <c r="V416" s="150"/>
      <c r="W416" s="150"/>
      <c r="X416" s="150"/>
      <c r="Y416" s="150"/>
      <c r="Z416" s="150"/>
      <c r="AA416" s="155"/>
      <c r="AT416" s="156" t="s">
        <v>173</v>
      </c>
      <c r="AU416" s="156" t="s">
        <v>86</v>
      </c>
      <c r="AV416" s="10" t="s">
        <v>86</v>
      </c>
      <c r="AW416" s="10" t="s">
        <v>32</v>
      </c>
      <c r="AX416" s="10" t="s">
        <v>82</v>
      </c>
      <c r="AY416" s="156" t="s">
        <v>166</v>
      </c>
    </row>
    <row r="417" spans="2:65" s="1" customFormat="1" ht="16.5" customHeight="1">
      <c r="B417" s="139"/>
      <c r="C417" s="176" t="s">
        <v>625</v>
      </c>
      <c r="D417" s="176" t="s">
        <v>388</v>
      </c>
      <c r="E417" s="177" t="s">
        <v>650</v>
      </c>
      <c r="F417" s="266" t="s">
        <v>651</v>
      </c>
      <c r="G417" s="266"/>
      <c r="H417" s="266"/>
      <c r="I417" s="266"/>
      <c r="J417" s="178" t="s">
        <v>560</v>
      </c>
      <c r="K417" s="179">
        <v>30</v>
      </c>
      <c r="L417" s="267">
        <v>0</v>
      </c>
      <c r="M417" s="267"/>
      <c r="N417" s="267">
        <f>ROUND(L417*K417,2)</f>
        <v>0</v>
      </c>
      <c r="O417" s="232"/>
      <c r="P417" s="232"/>
      <c r="Q417" s="232"/>
      <c r="R417" s="144"/>
      <c r="T417" s="145" t="s">
        <v>5</v>
      </c>
      <c r="U417" s="43" t="s">
        <v>40</v>
      </c>
      <c r="V417" s="146">
        <v>0</v>
      </c>
      <c r="W417" s="146">
        <f>V417*K417</f>
        <v>0</v>
      </c>
      <c r="X417" s="146">
        <v>0.01</v>
      </c>
      <c r="Y417" s="146">
        <f>X417*K417</f>
        <v>0.3</v>
      </c>
      <c r="Z417" s="146">
        <v>0</v>
      </c>
      <c r="AA417" s="147">
        <f>Z417*K417</f>
        <v>0</v>
      </c>
      <c r="AR417" s="21" t="s">
        <v>104</v>
      </c>
      <c r="AT417" s="21" t="s">
        <v>388</v>
      </c>
      <c r="AU417" s="21" t="s">
        <v>86</v>
      </c>
      <c r="AY417" s="21" t="s">
        <v>166</v>
      </c>
      <c r="BE417" s="148">
        <f>IF(U417="základní",N417,0)</f>
        <v>0</v>
      </c>
      <c r="BF417" s="148">
        <f>IF(U417="snížená",N417,0)</f>
        <v>0</v>
      </c>
      <c r="BG417" s="148">
        <f>IF(U417="zákl. přenesená",N417,0)</f>
        <v>0</v>
      </c>
      <c r="BH417" s="148">
        <f>IF(U417="sníž. přenesená",N417,0)</f>
        <v>0</v>
      </c>
      <c r="BI417" s="148">
        <f>IF(U417="nulová",N417,0)</f>
        <v>0</v>
      </c>
      <c r="BJ417" s="21" t="s">
        <v>82</v>
      </c>
      <c r="BK417" s="148">
        <f>ROUND(L417*K417,2)</f>
        <v>0</v>
      </c>
      <c r="BL417" s="21" t="s">
        <v>92</v>
      </c>
      <c r="BM417" s="21" t="s">
        <v>652</v>
      </c>
    </row>
    <row r="418" spans="2:65" s="10" customFormat="1" ht="16.5" customHeight="1">
      <c r="B418" s="149"/>
      <c r="C418" s="150"/>
      <c r="D418" s="150"/>
      <c r="E418" s="151" t="s">
        <v>5</v>
      </c>
      <c r="F418" s="240" t="s">
        <v>1374</v>
      </c>
      <c r="G418" s="241"/>
      <c r="H418" s="241"/>
      <c r="I418" s="241"/>
      <c r="J418" s="150"/>
      <c r="K418" s="152">
        <v>30</v>
      </c>
      <c r="L418" s="150"/>
      <c r="M418" s="150"/>
      <c r="N418" s="150"/>
      <c r="O418" s="150"/>
      <c r="P418" s="150"/>
      <c r="Q418" s="150"/>
      <c r="R418" s="153"/>
      <c r="T418" s="154"/>
      <c r="U418" s="150"/>
      <c r="V418" s="150"/>
      <c r="W418" s="150"/>
      <c r="X418" s="150"/>
      <c r="Y418" s="150"/>
      <c r="Z418" s="150"/>
      <c r="AA418" s="155"/>
      <c r="AT418" s="156" t="s">
        <v>173</v>
      </c>
      <c r="AU418" s="156" t="s">
        <v>86</v>
      </c>
      <c r="AV418" s="10" t="s">
        <v>86</v>
      </c>
      <c r="AW418" s="10" t="s">
        <v>32</v>
      </c>
      <c r="AX418" s="10" t="s">
        <v>82</v>
      </c>
      <c r="AY418" s="156" t="s">
        <v>166</v>
      </c>
    </row>
    <row r="419" spans="2:65" s="1" customFormat="1" ht="25.5" customHeight="1">
      <c r="B419" s="139"/>
      <c r="C419" s="140" t="s">
        <v>630</v>
      </c>
      <c r="D419" s="140" t="s">
        <v>167</v>
      </c>
      <c r="E419" s="141" t="s">
        <v>655</v>
      </c>
      <c r="F419" s="231" t="s">
        <v>656</v>
      </c>
      <c r="G419" s="231"/>
      <c r="H419" s="231"/>
      <c r="I419" s="231"/>
      <c r="J419" s="142" t="s">
        <v>270</v>
      </c>
      <c r="K419" s="143">
        <v>2718.6</v>
      </c>
      <c r="L419" s="232">
        <v>0</v>
      </c>
      <c r="M419" s="232"/>
      <c r="N419" s="232">
        <f>ROUND(L419*K419,2)</f>
        <v>0</v>
      </c>
      <c r="O419" s="232"/>
      <c r="P419" s="232"/>
      <c r="Q419" s="232"/>
      <c r="R419" s="144"/>
      <c r="T419" s="145" t="s">
        <v>5</v>
      </c>
      <c r="U419" s="43" t="s">
        <v>40</v>
      </c>
      <c r="V419" s="146">
        <v>0.08</v>
      </c>
      <c r="W419" s="146">
        <f>V419*K419</f>
        <v>217.488</v>
      </c>
      <c r="X419" s="146">
        <v>6.8999999999999997E-4</v>
      </c>
      <c r="Y419" s="146">
        <f>X419*K419</f>
        <v>1.8758339999999998</v>
      </c>
      <c r="Z419" s="146">
        <v>0</v>
      </c>
      <c r="AA419" s="147">
        <f>Z419*K419</f>
        <v>0</v>
      </c>
      <c r="AR419" s="21" t="s">
        <v>92</v>
      </c>
      <c r="AT419" s="21" t="s">
        <v>167</v>
      </c>
      <c r="AU419" s="21" t="s">
        <v>86</v>
      </c>
      <c r="AY419" s="21" t="s">
        <v>166</v>
      </c>
      <c r="BE419" s="148">
        <f>IF(U419="základní",N419,0)</f>
        <v>0</v>
      </c>
      <c r="BF419" s="148">
        <f>IF(U419="snížená",N419,0)</f>
        <v>0</v>
      </c>
      <c r="BG419" s="148">
        <f>IF(U419="zákl. přenesená",N419,0)</f>
        <v>0</v>
      </c>
      <c r="BH419" s="148">
        <f>IF(U419="sníž. přenesená",N419,0)</f>
        <v>0</v>
      </c>
      <c r="BI419" s="148">
        <f>IF(U419="nulová",N419,0)</f>
        <v>0</v>
      </c>
      <c r="BJ419" s="21" t="s">
        <v>82</v>
      </c>
      <c r="BK419" s="148">
        <f>ROUND(L419*K419,2)</f>
        <v>0</v>
      </c>
      <c r="BL419" s="21" t="s">
        <v>92</v>
      </c>
      <c r="BM419" s="21" t="s">
        <v>657</v>
      </c>
    </row>
    <row r="420" spans="2:65" s="11" customFormat="1" ht="16.5" customHeight="1">
      <c r="B420" s="157"/>
      <c r="C420" s="158"/>
      <c r="D420" s="158"/>
      <c r="E420" s="159" t="s">
        <v>5</v>
      </c>
      <c r="F420" s="264" t="s">
        <v>275</v>
      </c>
      <c r="G420" s="265"/>
      <c r="H420" s="265"/>
      <c r="I420" s="265"/>
      <c r="J420" s="158"/>
      <c r="K420" s="159" t="s">
        <v>5</v>
      </c>
      <c r="L420" s="158"/>
      <c r="M420" s="158"/>
      <c r="N420" s="158"/>
      <c r="O420" s="158"/>
      <c r="P420" s="158"/>
      <c r="Q420" s="158"/>
      <c r="R420" s="160"/>
      <c r="T420" s="161"/>
      <c r="U420" s="158"/>
      <c r="V420" s="158"/>
      <c r="W420" s="158"/>
      <c r="X420" s="158"/>
      <c r="Y420" s="158"/>
      <c r="Z420" s="158"/>
      <c r="AA420" s="162"/>
      <c r="AT420" s="163" t="s">
        <v>173</v>
      </c>
      <c r="AU420" s="163" t="s">
        <v>86</v>
      </c>
      <c r="AV420" s="11" t="s">
        <v>82</v>
      </c>
      <c r="AW420" s="11" t="s">
        <v>32</v>
      </c>
      <c r="AX420" s="11" t="s">
        <v>75</v>
      </c>
      <c r="AY420" s="163" t="s">
        <v>166</v>
      </c>
    </row>
    <row r="421" spans="2:65" s="11" customFormat="1" ht="16.5" customHeight="1">
      <c r="B421" s="157"/>
      <c r="C421" s="158"/>
      <c r="D421" s="158"/>
      <c r="E421" s="159" t="s">
        <v>5</v>
      </c>
      <c r="F421" s="229" t="s">
        <v>276</v>
      </c>
      <c r="G421" s="230"/>
      <c r="H421" s="230"/>
      <c r="I421" s="230"/>
      <c r="J421" s="158"/>
      <c r="K421" s="159" t="s">
        <v>5</v>
      </c>
      <c r="L421" s="158"/>
      <c r="M421" s="158"/>
      <c r="N421" s="158"/>
      <c r="O421" s="158"/>
      <c r="P421" s="158"/>
      <c r="Q421" s="158"/>
      <c r="R421" s="160"/>
      <c r="T421" s="161"/>
      <c r="U421" s="158"/>
      <c r="V421" s="158"/>
      <c r="W421" s="158"/>
      <c r="X421" s="158"/>
      <c r="Y421" s="158"/>
      <c r="Z421" s="158"/>
      <c r="AA421" s="162"/>
      <c r="AT421" s="163" t="s">
        <v>173</v>
      </c>
      <c r="AU421" s="163" t="s">
        <v>86</v>
      </c>
      <c r="AV421" s="11" t="s">
        <v>82</v>
      </c>
      <c r="AW421" s="11" t="s">
        <v>32</v>
      </c>
      <c r="AX421" s="11" t="s">
        <v>75</v>
      </c>
      <c r="AY421" s="163" t="s">
        <v>166</v>
      </c>
    </row>
    <row r="422" spans="2:65" s="11" customFormat="1" ht="16.5" customHeight="1">
      <c r="B422" s="157"/>
      <c r="C422" s="158"/>
      <c r="D422" s="158"/>
      <c r="E422" s="159" t="s">
        <v>5</v>
      </c>
      <c r="F422" s="229" t="s">
        <v>277</v>
      </c>
      <c r="G422" s="230"/>
      <c r="H422" s="230"/>
      <c r="I422" s="230"/>
      <c r="J422" s="158"/>
      <c r="K422" s="159" t="s">
        <v>5</v>
      </c>
      <c r="L422" s="158"/>
      <c r="M422" s="158"/>
      <c r="N422" s="158"/>
      <c r="O422" s="158"/>
      <c r="P422" s="158"/>
      <c r="Q422" s="158"/>
      <c r="R422" s="160"/>
      <c r="T422" s="161"/>
      <c r="U422" s="158"/>
      <c r="V422" s="158"/>
      <c r="W422" s="158"/>
      <c r="X422" s="158"/>
      <c r="Y422" s="158"/>
      <c r="Z422" s="158"/>
      <c r="AA422" s="162"/>
      <c r="AT422" s="163" t="s">
        <v>173</v>
      </c>
      <c r="AU422" s="163" t="s">
        <v>86</v>
      </c>
      <c r="AV422" s="11" t="s">
        <v>82</v>
      </c>
      <c r="AW422" s="11" t="s">
        <v>32</v>
      </c>
      <c r="AX422" s="11" t="s">
        <v>75</v>
      </c>
      <c r="AY422" s="163" t="s">
        <v>166</v>
      </c>
    </row>
    <row r="423" spans="2:65" s="11" customFormat="1" ht="16.5" customHeight="1">
      <c r="B423" s="157"/>
      <c r="C423" s="158"/>
      <c r="D423" s="158"/>
      <c r="E423" s="159" t="s">
        <v>5</v>
      </c>
      <c r="F423" s="229" t="s">
        <v>298</v>
      </c>
      <c r="G423" s="230"/>
      <c r="H423" s="230"/>
      <c r="I423" s="230"/>
      <c r="J423" s="158"/>
      <c r="K423" s="159" t="s">
        <v>5</v>
      </c>
      <c r="L423" s="158"/>
      <c r="M423" s="158"/>
      <c r="N423" s="158"/>
      <c r="O423" s="158"/>
      <c r="P423" s="158"/>
      <c r="Q423" s="158"/>
      <c r="R423" s="160"/>
      <c r="T423" s="161"/>
      <c r="U423" s="158"/>
      <c r="V423" s="158"/>
      <c r="W423" s="158"/>
      <c r="X423" s="158"/>
      <c r="Y423" s="158"/>
      <c r="Z423" s="158"/>
      <c r="AA423" s="162"/>
      <c r="AT423" s="163" t="s">
        <v>173</v>
      </c>
      <c r="AU423" s="163" t="s">
        <v>86</v>
      </c>
      <c r="AV423" s="11" t="s">
        <v>82</v>
      </c>
      <c r="AW423" s="11" t="s">
        <v>32</v>
      </c>
      <c r="AX423" s="11" t="s">
        <v>75</v>
      </c>
      <c r="AY423" s="163" t="s">
        <v>166</v>
      </c>
    </row>
    <row r="424" spans="2:65" s="10" customFormat="1" ht="16.5" customHeight="1">
      <c r="B424" s="149"/>
      <c r="C424" s="150"/>
      <c r="D424" s="150"/>
      <c r="E424" s="151" t="s">
        <v>5</v>
      </c>
      <c r="F424" s="262" t="s">
        <v>1356</v>
      </c>
      <c r="G424" s="263"/>
      <c r="H424" s="263"/>
      <c r="I424" s="263"/>
      <c r="J424" s="150"/>
      <c r="K424" s="152">
        <v>2718.6</v>
      </c>
      <c r="L424" s="150"/>
      <c r="M424" s="150"/>
      <c r="N424" s="150"/>
      <c r="O424" s="150"/>
      <c r="P424" s="150"/>
      <c r="Q424" s="150"/>
      <c r="R424" s="153"/>
      <c r="T424" s="154"/>
      <c r="U424" s="150"/>
      <c r="V424" s="150"/>
      <c r="W424" s="150"/>
      <c r="X424" s="150"/>
      <c r="Y424" s="150"/>
      <c r="Z424" s="150"/>
      <c r="AA424" s="155"/>
      <c r="AT424" s="156" t="s">
        <v>173</v>
      </c>
      <c r="AU424" s="156" t="s">
        <v>86</v>
      </c>
      <c r="AV424" s="10" t="s">
        <v>86</v>
      </c>
      <c r="AW424" s="10" t="s">
        <v>32</v>
      </c>
      <c r="AX424" s="10" t="s">
        <v>82</v>
      </c>
      <c r="AY424" s="156" t="s">
        <v>166</v>
      </c>
    </row>
    <row r="425" spans="2:65" s="1" customFormat="1" ht="25.5" customHeight="1">
      <c r="B425" s="139"/>
      <c r="C425" s="140" t="s">
        <v>635</v>
      </c>
      <c r="D425" s="140" t="s">
        <v>167</v>
      </c>
      <c r="E425" s="141" t="s">
        <v>659</v>
      </c>
      <c r="F425" s="231" t="s">
        <v>660</v>
      </c>
      <c r="G425" s="231"/>
      <c r="H425" s="231"/>
      <c r="I425" s="231"/>
      <c r="J425" s="142" t="s">
        <v>309</v>
      </c>
      <c r="K425" s="143">
        <v>95</v>
      </c>
      <c r="L425" s="232">
        <v>0</v>
      </c>
      <c r="M425" s="232"/>
      <c r="N425" s="232">
        <f>ROUND(L425*K425,2)</f>
        <v>0</v>
      </c>
      <c r="O425" s="232"/>
      <c r="P425" s="232"/>
      <c r="Q425" s="232"/>
      <c r="R425" s="144"/>
      <c r="T425" s="145" t="s">
        <v>5</v>
      </c>
      <c r="U425" s="43" t="s">
        <v>40</v>
      </c>
      <c r="V425" s="146">
        <v>0.155</v>
      </c>
      <c r="W425" s="146">
        <f>V425*K425</f>
        <v>14.725</v>
      </c>
      <c r="X425" s="146">
        <v>0</v>
      </c>
      <c r="Y425" s="146">
        <f>X425*K425</f>
        <v>0</v>
      </c>
      <c r="Z425" s="146">
        <v>0</v>
      </c>
      <c r="AA425" s="147">
        <f>Z425*K425</f>
        <v>0</v>
      </c>
      <c r="AR425" s="21" t="s">
        <v>92</v>
      </c>
      <c r="AT425" s="21" t="s">
        <v>167</v>
      </c>
      <c r="AU425" s="21" t="s">
        <v>86</v>
      </c>
      <c r="AY425" s="21" t="s">
        <v>166</v>
      </c>
      <c r="BE425" s="148">
        <f>IF(U425="základní",N425,0)</f>
        <v>0</v>
      </c>
      <c r="BF425" s="148">
        <f>IF(U425="snížená",N425,0)</f>
        <v>0</v>
      </c>
      <c r="BG425" s="148">
        <f>IF(U425="zákl. přenesená",N425,0)</f>
        <v>0</v>
      </c>
      <c r="BH425" s="148">
        <f>IF(U425="sníž. přenesená",N425,0)</f>
        <v>0</v>
      </c>
      <c r="BI425" s="148">
        <f>IF(U425="nulová",N425,0)</f>
        <v>0</v>
      </c>
      <c r="BJ425" s="21" t="s">
        <v>82</v>
      </c>
      <c r="BK425" s="148">
        <f>ROUND(L425*K425,2)</f>
        <v>0</v>
      </c>
      <c r="BL425" s="21" t="s">
        <v>92</v>
      </c>
      <c r="BM425" s="21" t="s">
        <v>661</v>
      </c>
    </row>
    <row r="426" spans="2:65" s="11" customFormat="1" ht="16.5" customHeight="1">
      <c r="B426" s="157"/>
      <c r="C426" s="158"/>
      <c r="D426" s="158"/>
      <c r="E426" s="159" t="s">
        <v>5</v>
      </c>
      <c r="F426" s="264" t="s">
        <v>275</v>
      </c>
      <c r="G426" s="265"/>
      <c r="H426" s="265"/>
      <c r="I426" s="265"/>
      <c r="J426" s="158"/>
      <c r="K426" s="159" t="s">
        <v>5</v>
      </c>
      <c r="L426" s="158"/>
      <c r="M426" s="158"/>
      <c r="N426" s="158"/>
      <c r="O426" s="158"/>
      <c r="P426" s="158"/>
      <c r="Q426" s="158"/>
      <c r="R426" s="160"/>
      <c r="T426" s="161"/>
      <c r="U426" s="158"/>
      <c r="V426" s="158"/>
      <c r="W426" s="158"/>
      <c r="X426" s="158"/>
      <c r="Y426" s="158"/>
      <c r="Z426" s="158"/>
      <c r="AA426" s="162"/>
      <c r="AT426" s="163" t="s">
        <v>173</v>
      </c>
      <c r="AU426" s="163" t="s">
        <v>86</v>
      </c>
      <c r="AV426" s="11" t="s">
        <v>82</v>
      </c>
      <c r="AW426" s="11" t="s">
        <v>32</v>
      </c>
      <c r="AX426" s="11" t="s">
        <v>75</v>
      </c>
      <c r="AY426" s="163" t="s">
        <v>166</v>
      </c>
    </row>
    <row r="427" spans="2:65" s="11" customFormat="1" ht="16.5" customHeight="1">
      <c r="B427" s="157"/>
      <c r="C427" s="158"/>
      <c r="D427" s="158"/>
      <c r="E427" s="159" t="s">
        <v>5</v>
      </c>
      <c r="F427" s="229" t="s">
        <v>276</v>
      </c>
      <c r="G427" s="230"/>
      <c r="H427" s="230"/>
      <c r="I427" s="230"/>
      <c r="J427" s="158"/>
      <c r="K427" s="159" t="s">
        <v>5</v>
      </c>
      <c r="L427" s="158"/>
      <c r="M427" s="158"/>
      <c r="N427" s="158"/>
      <c r="O427" s="158"/>
      <c r="P427" s="158"/>
      <c r="Q427" s="158"/>
      <c r="R427" s="160"/>
      <c r="T427" s="161"/>
      <c r="U427" s="158"/>
      <c r="V427" s="158"/>
      <c r="W427" s="158"/>
      <c r="X427" s="158"/>
      <c r="Y427" s="158"/>
      <c r="Z427" s="158"/>
      <c r="AA427" s="162"/>
      <c r="AT427" s="163" t="s">
        <v>173</v>
      </c>
      <c r="AU427" s="163" t="s">
        <v>86</v>
      </c>
      <c r="AV427" s="11" t="s">
        <v>82</v>
      </c>
      <c r="AW427" s="11" t="s">
        <v>32</v>
      </c>
      <c r="AX427" s="11" t="s">
        <v>75</v>
      </c>
      <c r="AY427" s="163" t="s">
        <v>166</v>
      </c>
    </row>
    <row r="428" spans="2:65" s="11" customFormat="1" ht="16.5" customHeight="1">
      <c r="B428" s="157"/>
      <c r="C428" s="158"/>
      <c r="D428" s="158"/>
      <c r="E428" s="159" t="s">
        <v>5</v>
      </c>
      <c r="F428" s="229" t="s">
        <v>277</v>
      </c>
      <c r="G428" s="230"/>
      <c r="H428" s="230"/>
      <c r="I428" s="230"/>
      <c r="J428" s="158"/>
      <c r="K428" s="159" t="s">
        <v>5</v>
      </c>
      <c r="L428" s="158"/>
      <c r="M428" s="158"/>
      <c r="N428" s="158"/>
      <c r="O428" s="158"/>
      <c r="P428" s="158"/>
      <c r="Q428" s="158"/>
      <c r="R428" s="160"/>
      <c r="T428" s="161"/>
      <c r="U428" s="158"/>
      <c r="V428" s="158"/>
      <c r="W428" s="158"/>
      <c r="X428" s="158"/>
      <c r="Y428" s="158"/>
      <c r="Z428" s="158"/>
      <c r="AA428" s="162"/>
      <c r="AT428" s="163" t="s">
        <v>173</v>
      </c>
      <c r="AU428" s="163" t="s">
        <v>86</v>
      </c>
      <c r="AV428" s="11" t="s">
        <v>82</v>
      </c>
      <c r="AW428" s="11" t="s">
        <v>32</v>
      </c>
      <c r="AX428" s="11" t="s">
        <v>75</v>
      </c>
      <c r="AY428" s="163" t="s">
        <v>166</v>
      </c>
    </row>
    <row r="429" spans="2:65" s="10" customFormat="1" ht="16.5" customHeight="1">
      <c r="B429" s="149"/>
      <c r="C429" s="150"/>
      <c r="D429" s="150"/>
      <c r="E429" s="151" t="s">
        <v>5</v>
      </c>
      <c r="F429" s="262" t="s">
        <v>1375</v>
      </c>
      <c r="G429" s="263"/>
      <c r="H429" s="263"/>
      <c r="I429" s="263"/>
      <c r="J429" s="150"/>
      <c r="K429" s="152">
        <v>95</v>
      </c>
      <c r="L429" s="150"/>
      <c r="M429" s="150"/>
      <c r="N429" s="150"/>
      <c r="O429" s="150"/>
      <c r="P429" s="150"/>
      <c r="Q429" s="150"/>
      <c r="R429" s="153"/>
      <c r="T429" s="154"/>
      <c r="U429" s="150"/>
      <c r="V429" s="150"/>
      <c r="W429" s="150"/>
      <c r="X429" s="150"/>
      <c r="Y429" s="150"/>
      <c r="Z429" s="150"/>
      <c r="AA429" s="155"/>
      <c r="AT429" s="156" t="s">
        <v>173</v>
      </c>
      <c r="AU429" s="156" t="s">
        <v>86</v>
      </c>
      <c r="AV429" s="10" t="s">
        <v>86</v>
      </c>
      <c r="AW429" s="10" t="s">
        <v>32</v>
      </c>
      <c r="AX429" s="10" t="s">
        <v>82</v>
      </c>
      <c r="AY429" s="156" t="s">
        <v>166</v>
      </c>
    </row>
    <row r="430" spans="2:65" s="9" customFormat="1" ht="29.85" customHeight="1">
      <c r="B430" s="129"/>
      <c r="C430" s="130"/>
      <c r="D430" s="164" t="s">
        <v>266</v>
      </c>
      <c r="E430" s="164"/>
      <c r="F430" s="164"/>
      <c r="G430" s="164"/>
      <c r="H430" s="164"/>
      <c r="I430" s="164"/>
      <c r="J430" s="164"/>
      <c r="K430" s="164"/>
      <c r="L430" s="164"/>
      <c r="M430" s="164"/>
      <c r="N430" s="237">
        <f>BK430</f>
        <v>0</v>
      </c>
      <c r="O430" s="238"/>
      <c r="P430" s="238"/>
      <c r="Q430" s="238"/>
      <c r="R430" s="132"/>
      <c r="T430" s="133"/>
      <c r="U430" s="130"/>
      <c r="V430" s="130"/>
      <c r="W430" s="134">
        <f>SUM(W431:W435)</f>
        <v>127.21857600000001</v>
      </c>
      <c r="X430" s="130"/>
      <c r="Y430" s="134">
        <f>SUM(Y431:Y435)</f>
        <v>0</v>
      </c>
      <c r="Z430" s="130"/>
      <c r="AA430" s="135">
        <f>SUM(AA431:AA435)</f>
        <v>0</v>
      </c>
      <c r="AR430" s="136" t="s">
        <v>82</v>
      </c>
      <c r="AT430" s="137" t="s">
        <v>74</v>
      </c>
      <c r="AU430" s="137" t="s">
        <v>82</v>
      </c>
      <c r="AY430" s="136" t="s">
        <v>166</v>
      </c>
      <c r="BK430" s="138">
        <f>SUM(BK431:BK435)</f>
        <v>0</v>
      </c>
    </row>
    <row r="431" spans="2:65" s="1" customFormat="1" ht="25.5" customHeight="1">
      <c r="B431" s="139"/>
      <c r="C431" s="140" t="s">
        <v>639</v>
      </c>
      <c r="D431" s="140" t="s">
        <v>167</v>
      </c>
      <c r="E431" s="141" t="s">
        <v>668</v>
      </c>
      <c r="F431" s="231" t="s">
        <v>669</v>
      </c>
      <c r="G431" s="231"/>
      <c r="H431" s="231"/>
      <c r="I431" s="231"/>
      <c r="J431" s="142" t="s">
        <v>374</v>
      </c>
      <c r="K431" s="143">
        <v>2650.3870000000002</v>
      </c>
      <c r="L431" s="232">
        <v>0</v>
      </c>
      <c r="M431" s="232"/>
      <c r="N431" s="232">
        <f>ROUND(L431*K431,2)</f>
        <v>0</v>
      </c>
      <c r="O431" s="232"/>
      <c r="P431" s="232"/>
      <c r="Q431" s="232"/>
      <c r="R431" s="144"/>
      <c r="T431" s="145" t="s">
        <v>5</v>
      </c>
      <c r="U431" s="43" t="s">
        <v>40</v>
      </c>
      <c r="V431" s="146">
        <v>0.03</v>
      </c>
      <c r="W431" s="146">
        <f>V431*K431</f>
        <v>79.511610000000005</v>
      </c>
      <c r="X431" s="146">
        <v>0</v>
      </c>
      <c r="Y431" s="146">
        <f>X431*K431</f>
        <v>0</v>
      </c>
      <c r="Z431" s="146">
        <v>0</v>
      </c>
      <c r="AA431" s="147">
        <f>Z431*K431</f>
        <v>0</v>
      </c>
      <c r="AR431" s="21" t="s">
        <v>92</v>
      </c>
      <c r="AT431" s="21" t="s">
        <v>167</v>
      </c>
      <c r="AU431" s="21" t="s">
        <v>86</v>
      </c>
      <c r="AY431" s="21" t="s">
        <v>166</v>
      </c>
      <c r="BE431" s="148">
        <f>IF(U431="základní",N431,0)</f>
        <v>0</v>
      </c>
      <c r="BF431" s="148">
        <f>IF(U431="snížená",N431,0)</f>
        <v>0</v>
      </c>
      <c r="BG431" s="148">
        <f>IF(U431="zákl. přenesená",N431,0)</f>
        <v>0</v>
      </c>
      <c r="BH431" s="148">
        <f>IF(U431="sníž. přenesená",N431,0)</f>
        <v>0</v>
      </c>
      <c r="BI431" s="148">
        <f>IF(U431="nulová",N431,0)</f>
        <v>0</v>
      </c>
      <c r="BJ431" s="21" t="s">
        <v>82</v>
      </c>
      <c r="BK431" s="148">
        <f>ROUND(L431*K431,2)</f>
        <v>0</v>
      </c>
      <c r="BL431" s="21" t="s">
        <v>92</v>
      </c>
      <c r="BM431" s="21" t="s">
        <v>670</v>
      </c>
    </row>
    <row r="432" spans="2:65" s="1" customFormat="1" ht="25.5" customHeight="1">
      <c r="B432" s="139"/>
      <c r="C432" s="140" t="s">
        <v>644</v>
      </c>
      <c r="D432" s="140" t="s">
        <v>167</v>
      </c>
      <c r="E432" s="141" t="s">
        <v>672</v>
      </c>
      <c r="F432" s="231" t="s">
        <v>673</v>
      </c>
      <c r="G432" s="231"/>
      <c r="H432" s="231"/>
      <c r="I432" s="231"/>
      <c r="J432" s="142" t="s">
        <v>374</v>
      </c>
      <c r="K432" s="143">
        <v>23853.483</v>
      </c>
      <c r="L432" s="232">
        <v>0</v>
      </c>
      <c r="M432" s="232"/>
      <c r="N432" s="232">
        <f>ROUND(L432*K432,2)</f>
        <v>0</v>
      </c>
      <c r="O432" s="232"/>
      <c r="P432" s="232"/>
      <c r="Q432" s="232"/>
      <c r="R432" s="144"/>
      <c r="T432" s="145" t="s">
        <v>5</v>
      </c>
      <c r="U432" s="43" t="s">
        <v>40</v>
      </c>
      <c r="V432" s="146">
        <v>2E-3</v>
      </c>
      <c r="W432" s="146">
        <f>V432*K432</f>
        <v>47.706966000000001</v>
      </c>
      <c r="X432" s="146">
        <v>0</v>
      </c>
      <c r="Y432" s="146">
        <f>X432*K432</f>
        <v>0</v>
      </c>
      <c r="Z432" s="146">
        <v>0</v>
      </c>
      <c r="AA432" s="147">
        <f>Z432*K432</f>
        <v>0</v>
      </c>
      <c r="AR432" s="21" t="s">
        <v>92</v>
      </c>
      <c r="AT432" s="21" t="s">
        <v>167</v>
      </c>
      <c r="AU432" s="21" t="s">
        <v>86</v>
      </c>
      <c r="AY432" s="21" t="s">
        <v>166</v>
      </c>
      <c r="BE432" s="148">
        <f>IF(U432="základní",N432,0)</f>
        <v>0</v>
      </c>
      <c r="BF432" s="148">
        <f>IF(U432="snížená",N432,0)</f>
        <v>0</v>
      </c>
      <c r="BG432" s="148">
        <f>IF(U432="zákl. přenesená",N432,0)</f>
        <v>0</v>
      </c>
      <c r="BH432" s="148">
        <f>IF(U432="sníž. přenesená",N432,0)</f>
        <v>0</v>
      </c>
      <c r="BI432" s="148">
        <f>IF(U432="nulová",N432,0)</f>
        <v>0</v>
      </c>
      <c r="BJ432" s="21" t="s">
        <v>82</v>
      </c>
      <c r="BK432" s="148">
        <f>ROUND(L432*K432,2)</f>
        <v>0</v>
      </c>
      <c r="BL432" s="21" t="s">
        <v>92</v>
      </c>
      <c r="BM432" s="21" t="s">
        <v>674</v>
      </c>
    </row>
    <row r="433" spans="2:65" s="1" customFormat="1" ht="25.5" customHeight="1">
      <c r="B433" s="139"/>
      <c r="C433" s="140" t="s">
        <v>649</v>
      </c>
      <c r="D433" s="140" t="s">
        <v>167</v>
      </c>
      <c r="E433" s="141" t="s">
        <v>676</v>
      </c>
      <c r="F433" s="231" t="s">
        <v>677</v>
      </c>
      <c r="G433" s="231"/>
      <c r="H433" s="231"/>
      <c r="I433" s="231"/>
      <c r="J433" s="142" t="s">
        <v>374</v>
      </c>
      <c r="K433" s="143">
        <v>491.12599999999998</v>
      </c>
      <c r="L433" s="232">
        <v>0</v>
      </c>
      <c r="M433" s="232"/>
      <c r="N433" s="232">
        <f>ROUND(L433*K433,2)</f>
        <v>0</v>
      </c>
      <c r="O433" s="232"/>
      <c r="P433" s="232"/>
      <c r="Q433" s="232"/>
      <c r="R433" s="144"/>
      <c r="T433" s="145" t="s">
        <v>5</v>
      </c>
      <c r="U433" s="43" t="s">
        <v>40</v>
      </c>
      <c r="V433" s="146">
        <v>0</v>
      </c>
      <c r="W433" s="146">
        <f>V433*K433</f>
        <v>0</v>
      </c>
      <c r="X433" s="146">
        <v>0</v>
      </c>
      <c r="Y433" s="146">
        <f>X433*K433</f>
        <v>0</v>
      </c>
      <c r="Z433" s="146">
        <v>0</v>
      </c>
      <c r="AA433" s="147">
        <f>Z433*K433</f>
        <v>0</v>
      </c>
      <c r="AR433" s="21" t="s">
        <v>92</v>
      </c>
      <c r="AT433" s="21" t="s">
        <v>167</v>
      </c>
      <c r="AU433" s="21" t="s">
        <v>86</v>
      </c>
      <c r="AY433" s="21" t="s">
        <v>166</v>
      </c>
      <c r="BE433" s="148">
        <f>IF(U433="základní",N433,0)</f>
        <v>0</v>
      </c>
      <c r="BF433" s="148">
        <f>IF(U433="snížená",N433,0)</f>
        <v>0</v>
      </c>
      <c r="BG433" s="148">
        <f>IF(U433="zákl. přenesená",N433,0)</f>
        <v>0</v>
      </c>
      <c r="BH433" s="148">
        <f>IF(U433="sníž. přenesená",N433,0)</f>
        <v>0</v>
      </c>
      <c r="BI433" s="148">
        <f>IF(U433="nulová",N433,0)</f>
        <v>0</v>
      </c>
      <c r="BJ433" s="21" t="s">
        <v>82</v>
      </c>
      <c r="BK433" s="148">
        <f>ROUND(L433*K433,2)</f>
        <v>0</v>
      </c>
      <c r="BL433" s="21" t="s">
        <v>92</v>
      </c>
      <c r="BM433" s="21" t="s">
        <v>678</v>
      </c>
    </row>
    <row r="434" spans="2:65" s="1" customFormat="1" ht="25.5" customHeight="1">
      <c r="B434" s="139"/>
      <c r="C434" s="140" t="s">
        <v>654</v>
      </c>
      <c r="D434" s="140" t="s">
        <v>167</v>
      </c>
      <c r="E434" s="141" t="s">
        <v>680</v>
      </c>
      <c r="F434" s="231" t="s">
        <v>681</v>
      </c>
      <c r="G434" s="231"/>
      <c r="H434" s="231"/>
      <c r="I434" s="231"/>
      <c r="J434" s="142" t="s">
        <v>374</v>
      </c>
      <c r="K434" s="143">
        <v>582.24099999999999</v>
      </c>
      <c r="L434" s="232">
        <v>0</v>
      </c>
      <c r="M434" s="232"/>
      <c r="N434" s="232">
        <f>ROUND(L434*K434,2)</f>
        <v>0</v>
      </c>
      <c r="O434" s="232"/>
      <c r="P434" s="232"/>
      <c r="Q434" s="232"/>
      <c r="R434" s="144"/>
      <c r="T434" s="145" t="s">
        <v>5</v>
      </c>
      <c r="U434" s="43" t="s">
        <v>40</v>
      </c>
      <c r="V434" s="146">
        <v>0</v>
      </c>
      <c r="W434" s="146">
        <f>V434*K434</f>
        <v>0</v>
      </c>
      <c r="X434" s="146">
        <v>0</v>
      </c>
      <c r="Y434" s="146">
        <f>X434*K434</f>
        <v>0</v>
      </c>
      <c r="Z434" s="146">
        <v>0</v>
      </c>
      <c r="AA434" s="147">
        <f>Z434*K434</f>
        <v>0</v>
      </c>
      <c r="AR434" s="21" t="s">
        <v>92</v>
      </c>
      <c r="AT434" s="21" t="s">
        <v>167</v>
      </c>
      <c r="AU434" s="21" t="s">
        <v>86</v>
      </c>
      <c r="AY434" s="21" t="s">
        <v>166</v>
      </c>
      <c r="BE434" s="148">
        <f>IF(U434="základní",N434,0)</f>
        <v>0</v>
      </c>
      <c r="BF434" s="148">
        <f>IF(U434="snížená",N434,0)</f>
        <v>0</v>
      </c>
      <c r="BG434" s="148">
        <f>IF(U434="zákl. přenesená",N434,0)</f>
        <v>0</v>
      </c>
      <c r="BH434" s="148">
        <f>IF(U434="sníž. přenesená",N434,0)</f>
        <v>0</v>
      </c>
      <c r="BI434" s="148">
        <f>IF(U434="nulová",N434,0)</f>
        <v>0</v>
      </c>
      <c r="BJ434" s="21" t="s">
        <v>82</v>
      </c>
      <c r="BK434" s="148">
        <f>ROUND(L434*K434,2)</f>
        <v>0</v>
      </c>
      <c r="BL434" s="21" t="s">
        <v>92</v>
      </c>
      <c r="BM434" s="21" t="s">
        <v>682</v>
      </c>
    </row>
    <row r="435" spans="2:65" s="1" customFormat="1" ht="25.5" customHeight="1">
      <c r="B435" s="139"/>
      <c r="C435" s="140" t="s">
        <v>658</v>
      </c>
      <c r="D435" s="140" t="s">
        <v>167</v>
      </c>
      <c r="E435" s="141" t="s">
        <v>684</v>
      </c>
      <c r="F435" s="231" t="s">
        <v>685</v>
      </c>
      <c r="G435" s="231"/>
      <c r="H435" s="231"/>
      <c r="I435" s="231"/>
      <c r="J435" s="142" t="s">
        <v>374</v>
      </c>
      <c r="K435" s="143">
        <v>1577.02</v>
      </c>
      <c r="L435" s="232">
        <v>0</v>
      </c>
      <c r="M435" s="232"/>
      <c r="N435" s="232">
        <f>ROUND(L435*K435,2)</f>
        <v>0</v>
      </c>
      <c r="O435" s="232"/>
      <c r="P435" s="232"/>
      <c r="Q435" s="232"/>
      <c r="R435" s="144"/>
      <c r="T435" s="145" t="s">
        <v>5</v>
      </c>
      <c r="U435" s="43" t="s">
        <v>40</v>
      </c>
      <c r="V435" s="146">
        <v>0</v>
      </c>
      <c r="W435" s="146">
        <f>V435*K435</f>
        <v>0</v>
      </c>
      <c r="X435" s="146">
        <v>0</v>
      </c>
      <c r="Y435" s="146">
        <f>X435*K435</f>
        <v>0</v>
      </c>
      <c r="Z435" s="146">
        <v>0</v>
      </c>
      <c r="AA435" s="147">
        <f>Z435*K435</f>
        <v>0</v>
      </c>
      <c r="AR435" s="21" t="s">
        <v>92</v>
      </c>
      <c r="AT435" s="21" t="s">
        <v>167</v>
      </c>
      <c r="AU435" s="21" t="s">
        <v>86</v>
      </c>
      <c r="AY435" s="21" t="s">
        <v>166</v>
      </c>
      <c r="BE435" s="148">
        <f>IF(U435="základní",N435,0)</f>
        <v>0</v>
      </c>
      <c r="BF435" s="148">
        <f>IF(U435="snížená",N435,0)</f>
        <v>0</v>
      </c>
      <c r="BG435" s="148">
        <f>IF(U435="zákl. přenesená",N435,0)</f>
        <v>0</v>
      </c>
      <c r="BH435" s="148">
        <f>IF(U435="sníž. přenesená",N435,0)</f>
        <v>0</v>
      </c>
      <c r="BI435" s="148">
        <f>IF(U435="nulová",N435,0)</f>
        <v>0</v>
      </c>
      <c r="BJ435" s="21" t="s">
        <v>82</v>
      </c>
      <c r="BK435" s="148">
        <f>ROUND(L435*K435,2)</f>
        <v>0</v>
      </c>
      <c r="BL435" s="21" t="s">
        <v>92</v>
      </c>
      <c r="BM435" s="21" t="s">
        <v>686</v>
      </c>
    </row>
    <row r="436" spans="2:65" s="9" customFormat="1" ht="29.85" customHeight="1">
      <c r="B436" s="129"/>
      <c r="C436" s="130"/>
      <c r="D436" s="164" t="s">
        <v>267</v>
      </c>
      <c r="E436" s="164"/>
      <c r="F436" s="164"/>
      <c r="G436" s="164"/>
      <c r="H436" s="164"/>
      <c r="I436" s="164"/>
      <c r="J436" s="164"/>
      <c r="K436" s="164"/>
      <c r="L436" s="164"/>
      <c r="M436" s="164"/>
      <c r="N436" s="260">
        <f>BK436</f>
        <v>0</v>
      </c>
      <c r="O436" s="261"/>
      <c r="P436" s="261"/>
      <c r="Q436" s="261"/>
      <c r="R436" s="132"/>
      <c r="T436" s="133"/>
      <c r="U436" s="130"/>
      <c r="V436" s="130"/>
      <c r="W436" s="134">
        <f>W437</f>
        <v>57.552264000000001</v>
      </c>
      <c r="X436" s="130"/>
      <c r="Y436" s="134">
        <f>Y437</f>
        <v>0</v>
      </c>
      <c r="Z436" s="130"/>
      <c r="AA436" s="135">
        <f>AA437</f>
        <v>0</v>
      </c>
      <c r="AR436" s="136" t="s">
        <v>82</v>
      </c>
      <c r="AT436" s="137" t="s">
        <v>74</v>
      </c>
      <c r="AU436" s="137" t="s">
        <v>82</v>
      </c>
      <c r="AY436" s="136" t="s">
        <v>166</v>
      </c>
      <c r="BK436" s="138">
        <f>BK437</f>
        <v>0</v>
      </c>
    </row>
    <row r="437" spans="2:65" s="1" customFormat="1" ht="38.25" customHeight="1">
      <c r="B437" s="139"/>
      <c r="C437" s="140" t="s">
        <v>663</v>
      </c>
      <c r="D437" s="140" t="s">
        <v>167</v>
      </c>
      <c r="E437" s="141" t="s">
        <v>688</v>
      </c>
      <c r="F437" s="231" t="s">
        <v>689</v>
      </c>
      <c r="G437" s="231"/>
      <c r="H437" s="231"/>
      <c r="I437" s="231"/>
      <c r="J437" s="142" t="s">
        <v>374</v>
      </c>
      <c r="K437" s="143">
        <v>872.00400000000002</v>
      </c>
      <c r="L437" s="232">
        <v>0</v>
      </c>
      <c r="M437" s="232"/>
      <c r="N437" s="232">
        <f>ROUND(L437*K437,2)</f>
        <v>0</v>
      </c>
      <c r="O437" s="232"/>
      <c r="P437" s="232"/>
      <c r="Q437" s="232"/>
      <c r="R437" s="144"/>
      <c r="T437" s="145" t="s">
        <v>5</v>
      </c>
      <c r="U437" s="165" t="s">
        <v>40</v>
      </c>
      <c r="V437" s="166">
        <v>6.6000000000000003E-2</v>
      </c>
      <c r="W437" s="166">
        <f>V437*K437</f>
        <v>57.552264000000001</v>
      </c>
      <c r="X437" s="166">
        <v>0</v>
      </c>
      <c r="Y437" s="166">
        <f>X437*K437</f>
        <v>0</v>
      </c>
      <c r="Z437" s="166">
        <v>0</v>
      </c>
      <c r="AA437" s="167">
        <f>Z437*K437</f>
        <v>0</v>
      </c>
      <c r="AR437" s="21" t="s">
        <v>92</v>
      </c>
      <c r="AT437" s="21" t="s">
        <v>167</v>
      </c>
      <c r="AU437" s="21" t="s">
        <v>86</v>
      </c>
      <c r="AY437" s="21" t="s">
        <v>166</v>
      </c>
      <c r="BE437" s="148">
        <f>IF(U437="základní",N437,0)</f>
        <v>0</v>
      </c>
      <c r="BF437" s="148">
        <f>IF(U437="snížená",N437,0)</f>
        <v>0</v>
      </c>
      <c r="BG437" s="148">
        <f>IF(U437="zákl. přenesená",N437,0)</f>
        <v>0</v>
      </c>
      <c r="BH437" s="148">
        <f>IF(U437="sníž. přenesená",N437,0)</f>
        <v>0</v>
      </c>
      <c r="BI437" s="148">
        <f>IF(U437="nulová",N437,0)</f>
        <v>0</v>
      </c>
      <c r="BJ437" s="21" t="s">
        <v>82</v>
      </c>
      <c r="BK437" s="148">
        <f>ROUND(L437*K437,2)</f>
        <v>0</v>
      </c>
      <c r="BL437" s="21" t="s">
        <v>92</v>
      </c>
      <c r="BM437" s="21" t="s">
        <v>690</v>
      </c>
    </row>
    <row r="438" spans="2:65" s="1" customFormat="1" ht="6.95" customHeight="1">
      <c r="B438" s="58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60"/>
    </row>
  </sheetData>
  <mergeCells count="547">
    <mergeCell ref="C2:Q2"/>
    <mergeCell ref="C4:Q4"/>
    <mergeCell ref="F6:P6"/>
    <mergeCell ref="F7:P7"/>
    <mergeCell ref="O9:P9"/>
    <mergeCell ref="O11:P11"/>
    <mergeCell ref="O12:P12"/>
    <mergeCell ref="O14:P14"/>
    <mergeCell ref="O15:P15"/>
    <mergeCell ref="O17:P17"/>
    <mergeCell ref="O18:P18"/>
    <mergeCell ref="O20:P20"/>
    <mergeCell ref="O21:P21"/>
    <mergeCell ref="E24:L24"/>
    <mergeCell ref="M27:P27"/>
    <mergeCell ref="M28:P28"/>
    <mergeCell ref="M30:P30"/>
    <mergeCell ref="H32:J32"/>
    <mergeCell ref="M32:P32"/>
    <mergeCell ref="H33:J33"/>
    <mergeCell ref="M33:P33"/>
    <mergeCell ref="H34:J34"/>
    <mergeCell ref="M34:P34"/>
    <mergeCell ref="H35:J35"/>
    <mergeCell ref="M35:P35"/>
    <mergeCell ref="H36:J36"/>
    <mergeCell ref="M36:P36"/>
    <mergeCell ref="L38:P38"/>
    <mergeCell ref="C76:Q76"/>
    <mergeCell ref="F78:P78"/>
    <mergeCell ref="F79:P79"/>
    <mergeCell ref="M81:P81"/>
    <mergeCell ref="M83:Q83"/>
    <mergeCell ref="M84:Q84"/>
    <mergeCell ref="C86:G86"/>
    <mergeCell ref="N86:Q86"/>
    <mergeCell ref="N88:Q88"/>
    <mergeCell ref="N89:Q89"/>
    <mergeCell ref="N90:Q90"/>
    <mergeCell ref="N91:Q91"/>
    <mergeCell ref="N92:Q92"/>
    <mergeCell ref="N93:Q93"/>
    <mergeCell ref="N94:Q94"/>
    <mergeCell ref="N95:Q95"/>
    <mergeCell ref="N96:Q96"/>
    <mergeCell ref="N97:Q97"/>
    <mergeCell ref="N98:Q98"/>
    <mergeCell ref="N100:Q100"/>
    <mergeCell ref="L102:Q102"/>
    <mergeCell ref="C108:Q108"/>
    <mergeCell ref="F110:P110"/>
    <mergeCell ref="F111:P111"/>
    <mergeCell ref="M113:P113"/>
    <mergeCell ref="M115:Q115"/>
    <mergeCell ref="M116:Q116"/>
    <mergeCell ref="F118:I118"/>
    <mergeCell ref="L118:M118"/>
    <mergeCell ref="N118:Q118"/>
    <mergeCell ref="F122:I122"/>
    <mergeCell ref="L122:M122"/>
    <mergeCell ref="N122:Q122"/>
    <mergeCell ref="F123:I123"/>
    <mergeCell ref="F124:I124"/>
    <mergeCell ref="F125:I125"/>
    <mergeCell ref="F126:I126"/>
    <mergeCell ref="F127:I127"/>
    <mergeCell ref="F128:I128"/>
    <mergeCell ref="F129:I129"/>
    <mergeCell ref="F130:I130"/>
    <mergeCell ref="F131:I131"/>
    <mergeCell ref="L131:M131"/>
    <mergeCell ref="N131:Q131"/>
    <mergeCell ref="F132:I132"/>
    <mergeCell ref="F133:I133"/>
    <mergeCell ref="F134:I134"/>
    <mergeCell ref="F135:I135"/>
    <mergeCell ref="F136:I136"/>
    <mergeCell ref="F137:I137"/>
    <mergeCell ref="F138:I138"/>
    <mergeCell ref="F139:I139"/>
    <mergeCell ref="F140:I140"/>
    <mergeCell ref="L140:M140"/>
    <mergeCell ref="N140:Q140"/>
    <mergeCell ref="F141:I141"/>
    <mergeCell ref="F142:I142"/>
    <mergeCell ref="F143:I143"/>
    <mergeCell ref="F144:I144"/>
    <mergeCell ref="F145:I145"/>
    <mergeCell ref="F146:I146"/>
    <mergeCell ref="F147:I147"/>
    <mergeCell ref="F148:I148"/>
    <mergeCell ref="F149:I149"/>
    <mergeCell ref="L149:M149"/>
    <mergeCell ref="N149:Q149"/>
    <mergeCell ref="F150:I150"/>
    <mergeCell ref="F151:I151"/>
    <mergeCell ref="F152:I152"/>
    <mergeCell ref="F153:I153"/>
    <mergeCell ref="F154:I154"/>
    <mergeCell ref="F155:I155"/>
    <mergeCell ref="F156:I156"/>
    <mergeCell ref="F157:I157"/>
    <mergeCell ref="F158:I158"/>
    <mergeCell ref="F159:I159"/>
    <mergeCell ref="F160:I160"/>
    <mergeCell ref="L160:M160"/>
    <mergeCell ref="N160:Q160"/>
    <mergeCell ref="F161:I161"/>
    <mergeCell ref="F162:I162"/>
    <mergeCell ref="F163:I163"/>
    <mergeCell ref="F164:I164"/>
    <mergeCell ref="F165:I165"/>
    <mergeCell ref="F166:I166"/>
    <mergeCell ref="F167:I167"/>
    <mergeCell ref="F168:I168"/>
    <mergeCell ref="F169:I169"/>
    <mergeCell ref="L169:M169"/>
    <mergeCell ref="N169:Q169"/>
    <mergeCell ref="F170:I170"/>
    <mergeCell ref="F171:I171"/>
    <mergeCell ref="F172:I172"/>
    <mergeCell ref="F173:I173"/>
    <mergeCell ref="F174:I174"/>
    <mergeCell ref="L174:M174"/>
    <mergeCell ref="N174:Q174"/>
    <mergeCell ref="F175:I175"/>
    <mergeCell ref="F176:I176"/>
    <mergeCell ref="F177:I177"/>
    <mergeCell ref="F178:I178"/>
    <mergeCell ref="F179:I179"/>
    <mergeCell ref="L179:M179"/>
    <mergeCell ref="N179:Q179"/>
    <mergeCell ref="F180:I180"/>
    <mergeCell ref="F181:I181"/>
    <mergeCell ref="F182:I182"/>
    <mergeCell ref="F183:I183"/>
    <mergeCell ref="F184:I184"/>
    <mergeCell ref="L184:M184"/>
    <mergeCell ref="N184:Q184"/>
    <mergeCell ref="F185:I185"/>
    <mergeCell ref="F186:I186"/>
    <mergeCell ref="F187:I187"/>
    <mergeCell ref="F188:I188"/>
    <mergeCell ref="F189:I189"/>
    <mergeCell ref="L189:M189"/>
    <mergeCell ref="N189:Q189"/>
    <mergeCell ref="F190:I190"/>
    <mergeCell ref="F191:I191"/>
    <mergeCell ref="F192:I192"/>
    <mergeCell ref="F193:I193"/>
    <mergeCell ref="F194:I194"/>
    <mergeCell ref="L194:M194"/>
    <mergeCell ref="N194:Q194"/>
    <mergeCell ref="F195:I195"/>
    <mergeCell ref="F196:I196"/>
    <mergeCell ref="F197:I197"/>
    <mergeCell ref="F198:I198"/>
    <mergeCell ref="F199:I199"/>
    <mergeCell ref="F200:I200"/>
    <mergeCell ref="F201:I201"/>
    <mergeCell ref="L201:M201"/>
    <mergeCell ref="N201:Q201"/>
    <mergeCell ref="F202:I202"/>
    <mergeCell ref="F203:I203"/>
    <mergeCell ref="F204:I204"/>
    <mergeCell ref="F205:I205"/>
    <mergeCell ref="F206:I206"/>
    <mergeCell ref="F207:I207"/>
    <mergeCell ref="F208:I208"/>
    <mergeCell ref="L208:M208"/>
    <mergeCell ref="N208:Q208"/>
    <mergeCell ref="F209:I209"/>
    <mergeCell ref="L209:M209"/>
    <mergeCell ref="N209:Q209"/>
    <mergeCell ref="F210:I210"/>
    <mergeCell ref="L210:M210"/>
    <mergeCell ref="N210:Q210"/>
    <mergeCell ref="F211:I211"/>
    <mergeCell ref="F212:I212"/>
    <mergeCell ref="F213:I213"/>
    <mergeCell ref="F214:I214"/>
    <mergeCell ref="F215:I215"/>
    <mergeCell ref="L215:M215"/>
    <mergeCell ref="N215:Q215"/>
    <mergeCell ref="F216:I216"/>
    <mergeCell ref="L216:M216"/>
    <mergeCell ref="N216:Q216"/>
    <mergeCell ref="F217:I217"/>
    <mergeCell ref="F218:I218"/>
    <mergeCell ref="F219:I219"/>
    <mergeCell ref="F220:I220"/>
    <mergeCell ref="F221:I221"/>
    <mergeCell ref="L221:M221"/>
    <mergeCell ref="N221:Q221"/>
    <mergeCell ref="F222:I222"/>
    <mergeCell ref="L222:M222"/>
    <mergeCell ref="N222:Q222"/>
    <mergeCell ref="F223:I223"/>
    <mergeCell ref="F224:I224"/>
    <mergeCell ref="F225:I225"/>
    <mergeCell ref="F226:I226"/>
    <mergeCell ref="F227:I227"/>
    <mergeCell ref="L227:M227"/>
    <mergeCell ref="N227:Q227"/>
    <mergeCell ref="F228:I228"/>
    <mergeCell ref="L228:M228"/>
    <mergeCell ref="N228:Q228"/>
    <mergeCell ref="F229:I229"/>
    <mergeCell ref="F230:I230"/>
    <mergeCell ref="F231:I231"/>
    <mergeCell ref="F232:I232"/>
    <mergeCell ref="L232:M232"/>
    <mergeCell ref="N232:Q232"/>
    <mergeCell ref="F233:I233"/>
    <mergeCell ref="L233:M233"/>
    <mergeCell ref="N233:Q233"/>
    <mergeCell ref="F234:I234"/>
    <mergeCell ref="F235:I235"/>
    <mergeCell ref="L235:M235"/>
    <mergeCell ref="N235:Q235"/>
    <mergeCell ref="F236:I236"/>
    <mergeCell ref="F237:I237"/>
    <mergeCell ref="L237:M237"/>
    <mergeCell ref="N237:Q237"/>
    <mergeCell ref="F238:I238"/>
    <mergeCell ref="F239:I239"/>
    <mergeCell ref="F240:I240"/>
    <mergeCell ref="F241:I241"/>
    <mergeCell ref="F242:I242"/>
    <mergeCell ref="L242:M242"/>
    <mergeCell ref="N242:Q242"/>
    <mergeCell ref="F243:I243"/>
    <mergeCell ref="F244:I244"/>
    <mergeCell ref="L244:M244"/>
    <mergeCell ref="N244:Q244"/>
    <mergeCell ref="F245:I245"/>
    <mergeCell ref="F246:I246"/>
    <mergeCell ref="F247:I247"/>
    <mergeCell ref="F248:I248"/>
    <mergeCell ref="F249:I249"/>
    <mergeCell ref="F250:I250"/>
    <mergeCell ref="L250:M250"/>
    <mergeCell ref="N250:Q250"/>
    <mergeCell ref="F251:I251"/>
    <mergeCell ref="F252:I252"/>
    <mergeCell ref="F253:I253"/>
    <mergeCell ref="F254:I254"/>
    <mergeCell ref="F255:I255"/>
    <mergeCell ref="F256:I256"/>
    <mergeCell ref="F257:I257"/>
    <mergeCell ref="L257:M257"/>
    <mergeCell ref="N257:Q257"/>
    <mergeCell ref="F258:I258"/>
    <mergeCell ref="F259:I259"/>
    <mergeCell ref="L259:M259"/>
    <mergeCell ref="N259:Q259"/>
    <mergeCell ref="F260:I260"/>
    <mergeCell ref="L260:M260"/>
    <mergeCell ref="N260:Q260"/>
    <mergeCell ref="F261:I261"/>
    <mergeCell ref="F262:I262"/>
    <mergeCell ref="F263:I263"/>
    <mergeCell ref="F264:I264"/>
    <mergeCell ref="F265:I265"/>
    <mergeCell ref="L265:M265"/>
    <mergeCell ref="N265:Q265"/>
    <mergeCell ref="F266:I266"/>
    <mergeCell ref="F267:I267"/>
    <mergeCell ref="L267:M267"/>
    <mergeCell ref="N267:Q267"/>
    <mergeCell ref="F268:I268"/>
    <mergeCell ref="L268:M268"/>
    <mergeCell ref="N268:Q268"/>
    <mergeCell ref="F270:I270"/>
    <mergeCell ref="L270:M270"/>
    <mergeCell ref="N270:Q270"/>
    <mergeCell ref="F271:I271"/>
    <mergeCell ref="F272:I272"/>
    <mergeCell ref="L272:M272"/>
    <mergeCell ref="N272:Q272"/>
    <mergeCell ref="F273:I273"/>
    <mergeCell ref="L273:M273"/>
    <mergeCell ref="N273:Q273"/>
    <mergeCell ref="F274:I274"/>
    <mergeCell ref="F275:I275"/>
    <mergeCell ref="F276:I276"/>
    <mergeCell ref="F277:I277"/>
    <mergeCell ref="F279:I279"/>
    <mergeCell ref="L279:M279"/>
    <mergeCell ref="N279:Q279"/>
    <mergeCell ref="F280:I280"/>
    <mergeCell ref="F281:I281"/>
    <mergeCell ref="F282:I282"/>
    <mergeCell ref="F283:I283"/>
    <mergeCell ref="F284:I284"/>
    <mergeCell ref="F286:I286"/>
    <mergeCell ref="L286:M286"/>
    <mergeCell ref="N286:Q286"/>
    <mergeCell ref="F287:I287"/>
    <mergeCell ref="F288:I288"/>
    <mergeCell ref="F289:I289"/>
    <mergeCell ref="F290:I290"/>
    <mergeCell ref="F292:I292"/>
    <mergeCell ref="L292:M292"/>
    <mergeCell ref="N292:Q292"/>
    <mergeCell ref="F293:I293"/>
    <mergeCell ref="F294:I294"/>
    <mergeCell ref="L294:M294"/>
    <mergeCell ref="N294:Q294"/>
    <mergeCell ref="F295:I295"/>
    <mergeCell ref="F296:I296"/>
    <mergeCell ref="L296:M296"/>
    <mergeCell ref="N296:Q296"/>
    <mergeCell ref="F297:I297"/>
    <mergeCell ref="F298:I298"/>
    <mergeCell ref="F299:I299"/>
    <mergeCell ref="F300:I300"/>
    <mergeCell ref="F301:I301"/>
    <mergeCell ref="F302:I302"/>
    <mergeCell ref="F303:I303"/>
    <mergeCell ref="F304:I304"/>
    <mergeCell ref="F305:I305"/>
    <mergeCell ref="F306:I306"/>
    <mergeCell ref="F307:I307"/>
    <mergeCell ref="L307:M307"/>
    <mergeCell ref="N307:Q307"/>
    <mergeCell ref="F308:I308"/>
    <mergeCell ref="F309:I309"/>
    <mergeCell ref="F310:I310"/>
    <mergeCell ref="F311:I311"/>
    <mergeCell ref="F312:I312"/>
    <mergeCell ref="F313:I313"/>
    <mergeCell ref="L313:M313"/>
    <mergeCell ref="N313:Q313"/>
    <mergeCell ref="F314:I314"/>
    <mergeCell ref="F315:I315"/>
    <mergeCell ref="F316:I316"/>
    <mergeCell ref="F317:I317"/>
    <mergeCell ref="F318:I318"/>
    <mergeCell ref="F319:I319"/>
    <mergeCell ref="L319:M319"/>
    <mergeCell ref="N319:Q319"/>
    <mergeCell ref="F320:I320"/>
    <mergeCell ref="F321:I321"/>
    <mergeCell ref="F322:I322"/>
    <mergeCell ref="F323:I323"/>
    <mergeCell ref="F324:I324"/>
    <mergeCell ref="F325:I325"/>
    <mergeCell ref="L325:M325"/>
    <mergeCell ref="N325:Q325"/>
    <mergeCell ref="F326:I326"/>
    <mergeCell ref="L326:M326"/>
    <mergeCell ref="N326:Q326"/>
    <mergeCell ref="F327:I327"/>
    <mergeCell ref="F328:I328"/>
    <mergeCell ref="L328:M328"/>
    <mergeCell ref="N328:Q328"/>
    <mergeCell ref="F329:I329"/>
    <mergeCell ref="F330:I330"/>
    <mergeCell ref="F331:I331"/>
    <mergeCell ref="F332:I332"/>
    <mergeCell ref="F333:I333"/>
    <mergeCell ref="F334:I334"/>
    <mergeCell ref="L334:M334"/>
    <mergeCell ref="N334:Q334"/>
    <mergeCell ref="F335:I335"/>
    <mergeCell ref="L335:M335"/>
    <mergeCell ref="N335:Q335"/>
    <mergeCell ref="F336:I336"/>
    <mergeCell ref="F337:I337"/>
    <mergeCell ref="F338:I338"/>
    <mergeCell ref="L338:M338"/>
    <mergeCell ref="N338:Q338"/>
    <mergeCell ref="F339:I339"/>
    <mergeCell ref="L339:M339"/>
    <mergeCell ref="N339:Q339"/>
    <mergeCell ref="F340:I340"/>
    <mergeCell ref="F341:I341"/>
    <mergeCell ref="F342:I342"/>
    <mergeCell ref="F343:I343"/>
    <mergeCell ref="F344:I344"/>
    <mergeCell ref="F345:I345"/>
    <mergeCell ref="L345:M345"/>
    <mergeCell ref="N345:Q345"/>
    <mergeCell ref="F346:I346"/>
    <mergeCell ref="F347:I347"/>
    <mergeCell ref="F348:I348"/>
    <mergeCell ref="L348:M348"/>
    <mergeCell ref="N348:Q348"/>
    <mergeCell ref="F349:I349"/>
    <mergeCell ref="F350:I350"/>
    <mergeCell ref="F351:I351"/>
    <mergeCell ref="L351:M351"/>
    <mergeCell ref="N351:Q351"/>
    <mergeCell ref="F352:I352"/>
    <mergeCell ref="L352:M352"/>
    <mergeCell ref="N352:Q352"/>
    <mergeCell ref="F353:I353"/>
    <mergeCell ref="F354:I354"/>
    <mergeCell ref="F355:I355"/>
    <mergeCell ref="L355:M355"/>
    <mergeCell ref="N355:Q355"/>
    <mergeCell ref="F356:I356"/>
    <mergeCell ref="F357:I357"/>
    <mergeCell ref="F358:I358"/>
    <mergeCell ref="F359:I359"/>
    <mergeCell ref="F361:I361"/>
    <mergeCell ref="L361:M361"/>
    <mergeCell ref="N361:Q361"/>
    <mergeCell ref="F362:I362"/>
    <mergeCell ref="L362:M362"/>
    <mergeCell ref="N362:Q362"/>
    <mergeCell ref="F363:I363"/>
    <mergeCell ref="F364:I364"/>
    <mergeCell ref="F365:I365"/>
    <mergeCell ref="F366:I366"/>
    <mergeCell ref="F367:I367"/>
    <mergeCell ref="L367:M367"/>
    <mergeCell ref="N367:Q367"/>
    <mergeCell ref="F368:I368"/>
    <mergeCell ref="L368:M368"/>
    <mergeCell ref="N368:Q368"/>
    <mergeCell ref="F369:I369"/>
    <mergeCell ref="F370:I370"/>
    <mergeCell ref="F371:I371"/>
    <mergeCell ref="L371:M371"/>
    <mergeCell ref="N371:Q371"/>
    <mergeCell ref="F372:I372"/>
    <mergeCell ref="F373:I373"/>
    <mergeCell ref="F374:I374"/>
    <mergeCell ref="L374:M374"/>
    <mergeCell ref="N374:Q374"/>
    <mergeCell ref="F375:I375"/>
    <mergeCell ref="F376:I376"/>
    <mergeCell ref="F377:I377"/>
    <mergeCell ref="L377:M377"/>
    <mergeCell ref="N377:Q377"/>
    <mergeCell ref="F378:I378"/>
    <mergeCell ref="F379:I379"/>
    <mergeCell ref="F380:I380"/>
    <mergeCell ref="L380:M380"/>
    <mergeCell ref="N380:Q380"/>
    <mergeCell ref="F381:I381"/>
    <mergeCell ref="F382:I382"/>
    <mergeCell ref="F383:I383"/>
    <mergeCell ref="L383:M383"/>
    <mergeCell ref="N383:Q383"/>
    <mergeCell ref="F384:I384"/>
    <mergeCell ref="F385:I385"/>
    <mergeCell ref="F386:I386"/>
    <mergeCell ref="L386:M386"/>
    <mergeCell ref="N386:Q386"/>
    <mergeCell ref="F387:I387"/>
    <mergeCell ref="F388:I388"/>
    <mergeCell ref="F389:I389"/>
    <mergeCell ref="L389:M389"/>
    <mergeCell ref="N389:Q389"/>
    <mergeCell ref="F390:I390"/>
    <mergeCell ref="F391:I391"/>
    <mergeCell ref="F392:I392"/>
    <mergeCell ref="L392:M392"/>
    <mergeCell ref="N392:Q392"/>
    <mergeCell ref="F393:I393"/>
    <mergeCell ref="F394:I394"/>
    <mergeCell ref="F395:I395"/>
    <mergeCell ref="F396:I396"/>
    <mergeCell ref="F398:I398"/>
    <mergeCell ref="L398:M398"/>
    <mergeCell ref="N398:Q398"/>
    <mergeCell ref="F399:I399"/>
    <mergeCell ref="L399:M399"/>
    <mergeCell ref="N399:Q399"/>
    <mergeCell ref="F400:I400"/>
    <mergeCell ref="F401:I401"/>
    <mergeCell ref="F402:I402"/>
    <mergeCell ref="F403:I403"/>
    <mergeCell ref="F404:I404"/>
    <mergeCell ref="L404:M404"/>
    <mergeCell ref="N404:Q404"/>
    <mergeCell ref="F405:I405"/>
    <mergeCell ref="F406:I406"/>
    <mergeCell ref="L406:M406"/>
    <mergeCell ref="N406:Q406"/>
    <mergeCell ref="F407:I407"/>
    <mergeCell ref="L407:M407"/>
    <mergeCell ref="N407:Q407"/>
    <mergeCell ref="F408:I408"/>
    <mergeCell ref="F409:I409"/>
    <mergeCell ref="F410:I410"/>
    <mergeCell ref="F411:I411"/>
    <mergeCell ref="F412:I412"/>
    <mergeCell ref="L412:M412"/>
    <mergeCell ref="N412:Q412"/>
    <mergeCell ref="F413:I413"/>
    <mergeCell ref="F414:I414"/>
    <mergeCell ref="F415:I415"/>
    <mergeCell ref="F416:I416"/>
    <mergeCell ref="F417:I417"/>
    <mergeCell ref="L417:M417"/>
    <mergeCell ref="N417:Q417"/>
    <mergeCell ref="F418:I418"/>
    <mergeCell ref="F419:I419"/>
    <mergeCell ref="L419:M419"/>
    <mergeCell ref="N419:Q419"/>
    <mergeCell ref="F420:I420"/>
    <mergeCell ref="F421:I421"/>
    <mergeCell ref="F422:I422"/>
    <mergeCell ref="F423:I423"/>
    <mergeCell ref="F424:I424"/>
    <mergeCell ref="F425:I425"/>
    <mergeCell ref="L425:M425"/>
    <mergeCell ref="N425:Q425"/>
    <mergeCell ref="F426:I426"/>
    <mergeCell ref="N435:Q435"/>
    <mergeCell ref="F427:I427"/>
    <mergeCell ref="F428:I428"/>
    <mergeCell ref="F429:I429"/>
    <mergeCell ref="F431:I431"/>
    <mergeCell ref="L431:M431"/>
    <mergeCell ref="N431:Q431"/>
    <mergeCell ref="F432:I432"/>
    <mergeCell ref="L432:M432"/>
    <mergeCell ref="N432:Q432"/>
    <mergeCell ref="H1:K1"/>
    <mergeCell ref="S2:AC2"/>
    <mergeCell ref="F437:I437"/>
    <mergeCell ref="L437:M437"/>
    <mergeCell ref="N437:Q437"/>
    <mergeCell ref="N119:Q119"/>
    <mergeCell ref="N120:Q120"/>
    <mergeCell ref="N121:Q121"/>
    <mergeCell ref="N269:Q269"/>
    <mergeCell ref="N278:Q278"/>
    <mergeCell ref="N285:Q285"/>
    <mergeCell ref="N291:Q291"/>
    <mergeCell ref="N360:Q360"/>
    <mergeCell ref="N397:Q397"/>
    <mergeCell ref="N430:Q430"/>
    <mergeCell ref="N436:Q436"/>
    <mergeCell ref="F433:I433"/>
    <mergeCell ref="L433:M433"/>
    <mergeCell ref="N433:Q433"/>
    <mergeCell ref="F434:I434"/>
    <mergeCell ref="L434:M434"/>
    <mergeCell ref="N434:Q434"/>
    <mergeCell ref="F435:I435"/>
    <mergeCell ref="L435:M435"/>
  </mergeCells>
  <hyperlinks>
    <hyperlink ref="F1:G1" location="C2" display="1) Krycí list rozpočtu"/>
    <hyperlink ref="H1:K1" location="C86" display="2) Rekapitulace rozpočtu"/>
    <hyperlink ref="L1" location="C118" display="3) Rozpočet"/>
    <hyperlink ref="S1:T1" location="'Rekapitulace stavby'!C2" display="Rekapitulace stavby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478"/>
  <sheetViews>
    <sheetView showGridLines="0" workbookViewId="0">
      <pane ySplit="1" topLeftCell="A2" activePane="bottomLeft" state="frozen"/>
      <selection pane="bottomLeft" activeCell="BO477" sqref="BO477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7" width="11.1640625" customWidth="1"/>
    <col min="8" max="8" width="12.5" customWidth="1"/>
    <col min="9" max="9" width="7" customWidth="1"/>
    <col min="10" max="10" width="5.1640625" customWidth="1"/>
    <col min="11" max="11" width="11.5" customWidth="1"/>
    <col min="12" max="12" width="12" customWidth="1"/>
    <col min="13" max="14" width="6" customWidth="1"/>
    <col min="15" max="15" width="2" customWidth="1"/>
    <col min="16" max="16" width="12.5" customWidth="1"/>
    <col min="17" max="17" width="4.1640625" customWidth="1"/>
    <col min="18" max="18" width="1.6640625" customWidth="1"/>
    <col min="19" max="19" width="8.1640625" customWidth="1"/>
    <col min="20" max="20" width="29.6640625" hidden="1" customWidth="1"/>
    <col min="21" max="21" width="16.33203125" hidden="1" customWidth="1"/>
    <col min="22" max="22" width="12.33203125" hidden="1" customWidth="1"/>
    <col min="23" max="23" width="16.33203125" hidden="1" customWidth="1"/>
    <col min="24" max="24" width="12.1640625" hidden="1" customWidth="1"/>
    <col min="25" max="25" width="15" hidden="1" customWidth="1"/>
    <col min="26" max="26" width="11" hidden="1" customWidth="1"/>
    <col min="27" max="27" width="15" hidden="1" customWidth="1"/>
    <col min="28" max="28" width="16.33203125" hidden="1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66" ht="21.75" customHeight="1">
      <c r="A1" s="104"/>
      <c r="B1" s="14"/>
      <c r="C1" s="14"/>
      <c r="D1" s="15" t="s">
        <v>1</v>
      </c>
      <c r="E1" s="14"/>
      <c r="F1" s="16" t="s">
        <v>134</v>
      </c>
      <c r="G1" s="16"/>
      <c r="H1" s="239" t="s">
        <v>135</v>
      </c>
      <c r="I1" s="239"/>
      <c r="J1" s="239"/>
      <c r="K1" s="239"/>
      <c r="L1" s="16" t="s">
        <v>136</v>
      </c>
      <c r="M1" s="14"/>
      <c r="N1" s="14"/>
      <c r="O1" s="15" t="s">
        <v>137</v>
      </c>
      <c r="P1" s="14"/>
      <c r="Q1" s="14"/>
      <c r="R1" s="14"/>
      <c r="S1" s="16" t="s">
        <v>138</v>
      </c>
      <c r="T1" s="16"/>
      <c r="U1" s="104"/>
      <c r="V1" s="104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ht="36.950000000000003" customHeight="1">
      <c r="C2" s="220" t="s">
        <v>7</v>
      </c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S2" s="194" t="s">
        <v>8</v>
      </c>
      <c r="T2" s="195"/>
      <c r="U2" s="195"/>
      <c r="V2" s="195"/>
      <c r="W2" s="195"/>
      <c r="X2" s="195"/>
      <c r="Y2" s="195"/>
      <c r="Z2" s="195"/>
      <c r="AA2" s="195"/>
      <c r="AB2" s="195"/>
      <c r="AC2" s="195"/>
      <c r="AT2" s="21" t="s">
        <v>112</v>
      </c>
    </row>
    <row r="3" spans="1:66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  <c r="AT3" s="21" t="s">
        <v>86</v>
      </c>
    </row>
    <row r="4" spans="1:66" ht="36.950000000000003" customHeight="1">
      <c r="B4" s="25"/>
      <c r="C4" s="211" t="s">
        <v>139</v>
      </c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Q4" s="212"/>
      <c r="R4" s="26"/>
      <c r="T4" s="20" t="s">
        <v>13</v>
      </c>
      <c r="AT4" s="21" t="s">
        <v>6</v>
      </c>
    </row>
    <row r="5" spans="1:66" ht="6.95" customHeight="1">
      <c r="B5" s="25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6"/>
    </row>
    <row r="6" spans="1:66" ht="25.35" customHeight="1">
      <c r="B6" s="25"/>
      <c r="C6" s="27"/>
      <c r="D6" s="31" t="s">
        <v>16</v>
      </c>
      <c r="E6" s="27"/>
      <c r="F6" s="251" t="str">
        <f>'Rekapitulace stavby'!K6</f>
        <v>Rekonstrukce vodovodu a kanalizace Radvanice a Bartovice - komunikace</v>
      </c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7"/>
      <c r="R6" s="26"/>
    </row>
    <row r="7" spans="1:66" s="1" customFormat="1" ht="32.85" customHeight="1">
      <c r="B7" s="34"/>
      <c r="C7" s="35"/>
      <c r="D7" s="30" t="s">
        <v>140</v>
      </c>
      <c r="E7" s="35"/>
      <c r="F7" s="224" t="s">
        <v>1376</v>
      </c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35"/>
      <c r="R7" s="36"/>
    </row>
    <row r="8" spans="1:66" s="1" customFormat="1" ht="14.45" customHeight="1">
      <c r="B8" s="34"/>
      <c r="C8" s="35"/>
      <c r="D8" s="31" t="s">
        <v>18</v>
      </c>
      <c r="E8" s="35"/>
      <c r="F8" s="29" t="s">
        <v>5</v>
      </c>
      <c r="G8" s="35"/>
      <c r="H8" s="35"/>
      <c r="I8" s="35"/>
      <c r="J8" s="35"/>
      <c r="K8" s="35"/>
      <c r="L8" s="35"/>
      <c r="M8" s="31" t="s">
        <v>19</v>
      </c>
      <c r="N8" s="35"/>
      <c r="O8" s="29" t="s">
        <v>5</v>
      </c>
      <c r="P8" s="35"/>
      <c r="Q8" s="35"/>
      <c r="R8" s="36"/>
    </row>
    <row r="9" spans="1:66" s="1" customFormat="1" ht="14.45" customHeight="1">
      <c r="B9" s="34"/>
      <c r="C9" s="35"/>
      <c r="D9" s="31" t="s">
        <v>20</v>
      </c>
      <c r="E9" s="35"/>
      <c r="F9" s="29" t="s">
        <v>21</v>
      </c>
      <c r="G9" s="35"/>
      <c r="H9" s="35"/>
      <c r="I9" s="35"/>
      <c r="J9" s="35"/>
      <c r="K9" s="35"/>
      <c r="L9" s="35"/>
      <c r="M9" s="31" t="s">
        <v>22</v>
      </c>
      <c r="N9" s="35"/>
      <c r="O9" s="253" t="str">
        <f>'Rekapitulace stavby'!AN8</f>
        <v>25. 4. 2018</v>
      </c>
      <c r="P9" s="253"/>
      <c r="Q9" s="35"/>
      <c r="R9" s="36"/>
    </row>
    <row r="10" spans="1:66" s="1" customFormat="1" ht="10.9" customHeight="1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6"/>
    </row>
    <row r="11" spans="1:66" s="1" customFormat="1" ht="14.45" customHeight="1">
      <c r="B11" s="34"/>
      <c r="C11" s="35"/>
      <c r="D11" s="31" t="s">
        <v>24</v>
      </c>
      <c r="E11" s="35"/>
      <c r="F11" s="35"/>
      <c r="G11" s="35"/>
      <c r="H11" s="35"/>
      <c r="I11" s="35"/>
      <c r="J11" s="35"/>
      <c r="K11" s="35"/>
      <c r="L11" s="35"/>
      <c r="M11" s="31" t="s">
        <v>25</v>
      </c>
      <c r="N11" s="35"/>
      <c r="O11" s="222" t="s">
        <v>5</v>
      </c>
      <c r="P11" s="222"/>
      <c r="Q11" s="35"/>
      <c r="R11" s="36"/>
    </row>
    <row r="12" spans="1:66" s="1" customFormat="1" ht="18" customHeight="1">
      <c r="B12" s="34"/>
      <c r="C12" s="35"/>
      <c r="D12" s="35"/>
      <c r="E12" s="29" t="s">
        <v>26</v>
      </c>
      <c r="F12" s="35"/>
      <c r="G12" s="35"/>
      <c r="H12" s="35"/>
      <c r="I12" s="35"/>
      <c r="J12" s="35"/>
      <c r="K12" s="35"/>
      <c r="L12" s="35"/>
      <c r="M12" s="31" t="s">
        <v>27</v>
      </c>
      <c r="N12" s="35"/>
      <c r="O12" s="222" t="s">
        <v>5</v>
      </c>
      <c r="P12" s="222"/>
      <c r="Q12" s="35"/>
      <c r="R12" s="36"/>
    </row>
    <row r="13" spans="1:66" s="1" customFormat="1" ht="6.95" customHeight="1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6"/>
    </row>
    <row r="14" spans="1:66" s="1" customFormat="1" ht="14.45" customHeight="1">
      <c r="B14" s="34"/>
      <c r="C14" s="35"/>
      <c r="D14" s="31" t="s">
        <v>28</v>
      </c>
      <c r="E14" s="35"/>
      <c r="F14" s="35"/>
      <c r="G14" s="35"/>
      <c r="H14" s="35"/>
      <c r="I14" s="35"/>
      <c r="J14" s="35"/>
      <c r="K14" s="35"/>
      <c r="L14" s="35"/>
      <c r="M14" s="31" t="s">
        <v>25</v>
      </c>
      <c r="N14" s="35"/>
      <c r="O14" s="222" t="str">
        <f>IF('Rekapitulace stavby'!AN13="","",'Rekapitulace stavby'!AN13)</f>
        <v/>
      </c>
      <c r="P14" s="222"/>
      <c r="Q14" s="35"/>
      <c r="R14" s="36"/>
    </row>
    <row r="15" spans="1:66" s="1" customFormat="1" ht="18" customHeight="1">
      <c r="B15" s="34"/>
      <c r="C15" s="35"/>
      <c r="D15" s="35"/>
      <c r="E15" s="29" t="str">
        <f>IF('Rekapitulace stavby'!E14="","",'Rekapitulace stavby'!E14)</f>
        <v xml:space="preserve"> </v>
      </c>
      <c r="F15" s="35"/>
      <c r="G15" s="35"/>
      <c r="H15" s="35"/>
      <c r="I15" s="35"/>
      <c r="J15" s="35"/>
      <c r="K15" s="35"/>
      <c r="L15" s="35"/>
      <c r="M15" s="31" t="s">
        <v>27</v>
      </c>
      <c r="N15" s="35"/>
      <c r="O15" s="222" t="str">
        <f>IF('Rekapitulace stavby'!AN14="","",'Rekapitulace stavby'!AN14)</f>
        <v/>
      </c>
      <c r="P15" s="222"/>
      <c r="Q15" s="35"/>
      <c r="R15" s="36"/>
    </row>
    <row r="16" spans="1:66" s="1" customFormat="1" ht="6.95" customHeight="1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6"/>
    </row>
    <row r="17" spans="2:18" s="1" customFormat="1" ht="14.45" customHeight="1">
      <c r="B17" s="34"/>
      <c r="C17" s="35"/>
      <c r="D17" s="31" t="s">
        <v>30</v>
      </c>
      <c r="E17" s="35"/>
      <c r="F17" s="35"/>
      <c r="G17" s="35"/>
      <c r="H17" s="35"/>
      <c r="I17" s="35"/>
      <c r="J17" s="35"/>
      <c r="K17" s="35"/>
      <c r="L17" s="35"/>
      <c r="M17" s="31" t="s">
        <v>25</v>
      </c>
      <c r="N17" s="35"/>
      <c r="O17" s="222" t="s">
        <v>5</v>
      </c>
      <c r="P17" s="222"/>
      <c r="Q17" s="35"/>
      <c r="R17" s="36"/>
    </row>
    <row r="18" spans="2:18" s="1" customFormat="1" ht="18" customHeight="1">
      <c r="B18" s="34"/>
      <c r="C18" s="35"/>
      <c r="D18" s="35"/>
      <c r="E18" s="29" t="s">
        <v>31</v>
      </c>
      <c r="F18" s="35"/>
      <c r="G18" s="35"/>
      <c r="H18" s="35"/>
      <c r="I18" s="35"/>
      <c r="J18" s="35"/>
      <c r="K18" s="35"/>
      <c r="L18" s="35"/>
      <c r="M18" s="31" t="s">
        <v>27</v>
      </c>
      <c r="N18" s="35"/>
      <c r="O18" s="222" t="s">
        <v>5</v>
      </c>
      <c r="P18" s="222"/>
      <c r="Q18" s="35"/>
      <c r="R18" s="36"/>
    </row>
    <row r="19" spans="2:18" s="1" customFormat="1" ht="6.95" customHeigh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6"/>
    </row>
    <row r="20" spans="2:18" s="1" customFormat="1" ht="14.45" customHeight="1">
      <c r="B20" s="34"/>
      <c r="C20" s="35"/>
      <c r="D20" s="31" t="s">
        <v>33</v>
      </c>
      <c r="E20" s="35"/>
      <c r="F20" s="35"/>
      <c r="G20" s="35"/>
      <c r="H20" s="35"/>
      <c r="I20" s="35"/>
      <c r="J20" s="35"/>
      <c r="K20" s="35"/>
      <c r="L20" s="35"/>
      <c r="M20" s="31" t="s">
        <v>25</v>
      </c>
      <c r="N20" s="35"/>
      <c r="O20" s="222" t="s">
        <v>5</v>
      </c>
      <c r="P20" s="222"/>
      <c r="Q20" s="35"/>
      <c r="R20" s="36"/>
    </row>
    <row r="21" spans="2:18" s="1" customFormat="1" ht="18" customHeight="1">
      <c r="B21" s="34"/>
      <c r="C21" s="35"/>
      <c r="D21" s="35"/>
      <c r="E21" s="29" t="s">
        <v>34</v>
      </c>
      <c r="F21" s="35"/>
      <c r="G21" s="35"/>
      <c r="H21" s="35"/>
      <c r="I21" s="35"/>
      <c r="J21" s="35"/>
      <c r="K21" s="35"/>
      <c r="L21" s="35"/>
      <c r="M21" s="31" t="s">
        <v>27</v>
      </c>
      <c r="N21" s="35"/>
      <c r="O21" s="222" t="s">
        <v>5</v>
      </c>
      <c r="P21" s="222"/>
      <c r="Q21" s="35"/>
      <c r="R21" s="36"/>
    </row>
    <row r="22" spans="2:18" s="1" customFormat="1" ht="6.95" customHeight="1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6"/>
    </row>
    <row r="23" spans="2:18" s="1" customFormat="1" ht="14.45" customHeight="1">
      <c r="B23" s="34"/>
      <c r="C23" s="35"/>
      <c r="D23" s="31" t="s">
        <v>35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6"/>
    </row>
    <row r="24" spans="2:18" s="1" customFormat="1" ht="16.5" customHeight="1">
      <c r="B24" s="34"/>
      <c r="C24" s="35"/>
      <c r="D24" s="35"/>
      <c r="E24" s="225" t="s">
        <v>5</v>
      </c>
      <c r="F24" s="225"/>
      <c r="G24" s="225"/>
      <c r="H24" s="225"/>
      <c r="I24" s="225"/>
      <c r="J24" s="225"/>
      <c r="K24" s="225"/>
      <c r="L24" s="225"/>
      <c r="M24" s="35"/>
      <c r="N24" s="35"/>
      <c r="O24" s="35"/>
      <c r="P24" s="35"/>
      <c r="Q24" s="35"/>
      <c r="R24" s="36"/>
    </row>
    <row r="25" spans="2:18" s="1" customFormat="1" ht="6.95" customHeight="1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</row>
    <row r="26" spans="2:18" s="1" customFormat="1" ht="6.95" customHeight="1">
      <c r="B26" s="34"/>
      <c r="C26" s="35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35"/>
      <c r="R26" s="36"/>
    </row>
    <row r="27" spans="2:18" s="1" customFormat="1" ht="14.45" customHeight="1">
      <c r="B27" s="34"/>
      <c r="C27" s="35"/>
      <c r="D27" s="105" t="s">
        <v>142</v>
      </c>
      <c r="E27" s="35"/>
      <c r="F27" s="35"/>
      <c r="G27" s="35"/>
      <c r="H27" s="35"/>
      <c r="I27" s="35"/>
      <c r="J27" s="35"/>
      <c r="K27" s="35"/>
      <c r="L27" s="35"/>
      <c r="M27" s="226">
        <f>N88</f>
        <v>0</v>
      </c>
      <c r="N27" s="226"/>
      <c r="O27" s="226"/>
      <c r="P27" s="226"/>
      <c r="Q27" s="35"/>
      <c r="R27" s="36"/>
    </row>
    <row r="28" spans="2:18" s="1" customFormat="1" ht="14.45" customHeight="1">
      <c r="B28" s="34"/>
      <c r="C28" s="35"/>
      <c r="D28" s="33" t="s">
        <v>143</v>
      </c>
      <c r="E28" s="35"/>
      <c r="F28" s="35"/>
      <c r="G28" s="35"/>
      <c r="H28" s="35"/>
      <c r="I28" s="35"/>
      <c r="J28" s="35"/>
      <c r="K28" s="35"/>
      <c r="L28" s="35"/>
      <c r="M28" s="226">
        <f>N100</f>
        <v>0</v>
      </c>
      <c r="N28" s="226"/>
      <c r="O28" s="226"/>
      <c r="P28" s="226"/>
      <c r="Q28" s="35"/>
      <c r="R28" s="36"/>
    </row>
    <row r="29" spans="2:18" s="1" customFormat="1" ht="6.95" customHeight="1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6"/>
    </row>
    <row r="30" spans="2:18" s="1" customFormat="1" ht="25.35" customHeight="1">
      <c r="B30" s="34"/>
      <c r="C30" s="35"/>
      <c r="D30" s="106" t="s">
        <v>38</v>
      </c>
      <c r="E30" s="35"/>
      <c r="F30" s="35"/>
      <c r="G30" s="35"/>
      <c r="H30" s="35"/>
      <c r="I30" s="35"/>
      <c r="J30" s="35"/>
      <c r="K30" s="35"/>
      <c r="L30" s="35"/>
      <c r="M30" s="259">
        <f>ROUND(M27+M28,2)</f>
        <v>0</v>
      </c>
      <c r="N30" s="250"/>
      <c r="O30" s="250"/>
      <c r="P30" s="250"/>
      <c r="Q30" s="35"/>
      <c r="R30" s="36"/>
    </row>
    <row r="31" spans="2:18" s="1" customFormat="1" ht="6.95" customHeight="1">
      <c r="B31" s="34"/>
      <c r="C31" s="35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35"/>
      <c r="R31" s="36"/>
    </row>
    <row r="32" spans="2:18" s="1" customFormat="1" ht="14.45" customHeight="1">
      <c r="B32" s="34"/>
      <c r="C32" s="35"/>
      <c r="D32" s="41" t="s">
        <v>39</v>
      </c>
      <c r="E32" s="41" t="s">
        <v>40</v>
      </c>
      <c r="F32" s="42">
        <v>0.21</v>
      </c>
      <c r="G32" s="107" t="s">
        <v>41</v>
      </c>
      <c r="H32" s="256">
        <f>ROUND((SUM(BE100:BE101)+SUM(BE119:BE477)), 2)</f>
        <v>0</v>
      </c>
      <c r="I32" s="250"/>
      <c r="J32" s="250"/>
      <c r="K32" s="35"/>
      <c r="L32" s="35"/>
      <c r="M32" s="256">
        <f>ROUND(ROUND((SUM(BE100:BE101)+SUM(BE119:BE477)), 2)*F32, 2)</f>
        <v>0</v>
      </c>
      <c r="N32" s="250"/>
      <c r="O32" s="250"/>
      <c r="P32" s="250"/>
      <c r="Q32" s="35"/>
      <c r="R32" s="36"/>
    </row>
    <row r="33" spans="2:18" s="1" customFormat="1" ht="14.45" customHeight="1">
      <c r="B33" s="34"/>
      <c r="C33" s="35"/>
      <c r="D33" s="35"/>
      <c r="E33" s="41" t="s">
        <v>42</v>
      </c>
      <c r="F33" s="42">
        <v>0.15</v>
      </c>
      <c r="G33" s="107" t="s">
        <v>41</v>
      </c>
      <c r="H33" s="256">
        <f>ROUND((SUM(BF100:BF101)+SUM(BF119:BF477)), 2)</f>
        <v>0</v>
      </c>
      <c r="I33" s="250"/>
      <c r="J33" s="250"/>
      <c r="K33" s="35"/>
      <c r="L33" s="35"/>
      <c r="M33" s="256">
        <f>ROUND(ROUND((SUM(BF100:BF101)+SUM(BF119:BF477)), 2)*F33, 2)</f>
        <v>0</v>
      </c>
      <c r="N33" s="250"/>
      <c r="O33" s="250"/>
      <c r="P33" s="250"/>
      <c r="Q33" s="35"/>
      <c r="R33" s="36"/>
    </row>
    <row r="34" spans="2:18" s="1" customFormat="1" ht="14.45" hidden="1" customHeight="1">
      <c r="B34" s="34"/>
      <c r="C34" s="35"/>
      <c r="D34" s="35"/>
      <c r="E34" s="41" t="s">
        <v>43</v>
      </c>
      <c r="F34" s="42">
        <v>0.21</v>
      </c>
      <c r="G34" s="107" t="s">
        <v>41</v>
      </c>
      <c r="H34" s="256">
        <f>ROUND((SUM(BG100:BG101)+SUM(BG119:BG477)), 2)</f>
        <v>0</v>
      </c>
      <c r="I34" s="250"/>
      <c r="J34" s="250"/>
      <c r="K34" s="35"/>
      <c r="L34" s="35"/>
      <c r="M34" s="256">
        <v>0</v>
      </c>
      <c r="N34" s="250"/>
      <c r="O34" s="250"/>
      <c r="P34" s="250"/>
      <c r="Q34" s="35"/>
      <c r="R34" s="36"/>
    </row>
    <row r="35" spans="2:18" s="1" customFormat="1" ht="14.45" hidden="1" customHeight="1">
      <c r="B35" s="34"/>
      <c r="C35" s="35"/>
      <c r="D35" s="35"/>
      <c r="E35" s="41" t="s">
        <v>44</v>
      </c>
      <c r="F35" s="42">
        <v>0.15</v>
      </c>
      <c r="G35" s="107" t="s">
        <v>41</v>
      </c>
      <c r="H35" s="256">
        <f>ROUND((SUM(BH100:BH101)+SUM(BH119:BH477)), 2)</f>
        <v>0</v>
      </c>
      <c r="I35" s="250"/>
      <c r="J35" s="250"/>
      <c r="K35" s="35"/>
      <c r="L35" s="35"/>
      <c r="M35" s="256">
        <v>0</v>
      </c>
      <c r="N35" s="250"/>
      <c r="O35" s="250"/>
      <c r="P35" s="250"/>
      <c r="Q35" s="35"/>
      <c r="R35" s="36"/>
    </row>
    <row r="36" spans="2:18" s="1" customFormat="1" ht="14.45" hidden="1" customHeight="1">
      <c r="B36" s="34"/>
      <c r="C36" s="35"/>
      <c r="D36" s="35"/>
      <c r="E36" s="41" t="s">
        <v>45</v>
      </c>
      <c r="F36" s="42">
        <v>0</v>
      </c>
      <c r="G36" s="107" t="s">
        <v>41</v>
      </c>
      <c r="H36" s="256">
        <f>ROUND((SUM(BI100:BI101)+SUM(BI119:BI477)), 2)</f>
        <v>0</v>
      </c>
      <c r="I36" s="250"/>
      <c r="J36" s="250"/>
      <c r="K36" s="35"/>
      <c r="L36" s="35"/>
      <c r="M36" s="256">
        <v>0</v>
      </c>
      <c r="N36" s="250"/>
      <c r="O36" s="250"/>
      <c r="P36" s="250"/>
      <c r="Q36" s="35"/>
      <c r="R36" s="36"/>
    </row>
    <row r="37" spans="2:18" s="1" customFormat="1" ht="6.95" customHeight="1"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</row>
    <row r="38" spans="2:18" s="1" customFormat="1" ht="25.35" customHeight="1">
      <c r="B38" s="34"/>
      <c r="C38" s="103"/>
      <c r="D38" s="108" t="s">
        <v>46</v>
      </c>
      <c r="E38" s="74"/>
      <c r="F38" s="74"/>
      <c r="G38" s="109" t="s">
        <v>47</v>
      </c>
      <c r="H38" s="110" t="s">
        <v>48</v>
      </c>
      <c r="I38" s="74"/>
      <c r="J38" s="74"/>
      <c r="K38" s="74"/>
      <c r="L38" s="257">
        <f>SUM(M30:M36)</f>
        <v>0</v>
      </c>
      <c r="M38" s="257"/>
      <c r="N38" s="257"/>
      <c r="O38" s="257"/>
      <c r="P38" s="258"/>
      <c r="Q38" s="103"/>
      <c r="R38" s="36"/>
    </row>
    <row r="39" spans="2:18" s="1" customFormat="1" ht="14.45" customHeight="1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2:18" s="1" customFormat="1" ht="14.45" customHeight="1"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6"/>
    </row>
    <row r="41" spans="2:18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6"/>
    </row>
    <row r="42" spans="2:18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6"/>
    </row>
    <row r="43" spans="2:18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6"/>
    </row>
    <row r="44" spans="2:18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6"/>
    </row>
    <row r="45" spans="2:18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6"/>
    </row>
    <row r="46" spans="2:18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6"/>
    </row>
    <row r="47" spans="2:18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6"/>
    </row>
    <row r="48" spans="2:18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6"/>
    </row>
    <row r="49" spans="2:18">
      <c r="B49" s="2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6"/>
    </row>
    <row r="50" spans="2:18" s="1" customFormat="1" ht="15">
      <c r="B50" s="34"/>
      <c r="C50" s="35"/>
      <c r="D50" s="49" t="s">
        <v>49</v>
      </c>
      <c r="E50" s="50"/>
      <c r="F50" s="50"/>
      <c r="G50" s="50"/>
      <c r="H50" s="51"/>
      <c r="I50" s="35"/>
      <c r="J50" s="49" t="s">
        <v>50</v>
      </c>
      <c r="K50" s="50"/>
      <c r="L50" s="50"/>
      <c r="M50" s="50"/>
      <c r="N50" s="50"/>
      <c r="O50" s="50"/>
      <c r="P50" s="51"/>
      <c r="Q50" s="35"/>
      <c r="R50" s="36"/>
    </row>
    <row r="51" spans="2:18">
      <c r="B51" s="25"/>
      <c r="C51" s="27"/>
      <c r="D51" s="52"/>
      <c r="E51" s="27"/>
      <c r="F51" s="27"/>
      <c r="G51" s="27"/>
      <c r="H51" s="53"/>
      <c r="I51" s="27"/>
      <c r="J51" s="52"/>
      <c r="K51" s="27"/>
      <c r="L51" s="27"/>
      <c r="M51" s="27"/>
      <c r="N51" s="27"/>
      <c r="O51" s="27"/>
      <c r="P51" s="53"/>
      <c r="Q51" s="27"/>
      <c r="R51" s="26"/>
    </row>
    <row r="52" spans="2:18">
      <c r="B52" s="25"/>
      <c r="C52" s="27"/>
      <c r="D52" s="52"/>
      <c r="E52" s="27"/>
      <c r="F52" s="27"/>
      <c r="G52" s="27"/>
      <c r="H52" s="53"/>
      <c r="I52" s="27"/>
      <c r="J52" s="52"/>
      <c r="K52" s="27"/>
      <c r="L52" s="27"/>
      <c r="M52" s="27"/>
      <c r="N52" s="27"/>
      <c r="O52" s="27"/>
      <c r="P52" s="53"/>
      <c r="Q52" s="27"/>
      <c r="R52" s="26"/>
    </row>
    <row r="53" spans="2:18">
      <c r="B53" s="25"/>
      <c r="C53" s="27"/>
      <c r="D53" s="52"/>
      <c r="E53" s="27"/>
      <c r="F53" s="27"/>
      <c r="G53" s="27"/>
      <c r="H53" s="53"/>
      <c r="I53" s="27"/>
      <c r="J53" s="52"/>
      <c r="K53" s="27"/>
      <c r="L53" s="27"/>
      <c r="M53" s="27"/>
      <c r="N53" s="27"/>
      <c r="O53" s="27"/>
      <c r="P53" s="53"/>
      <c r="Q53" s="27"/>
      <c r="R53" s="26"/>
    </row>
    <row r="54" spans="2:18">
      <c r="B54" s="25"/>
      <c r="C54" s="27"/>
      <c r="D54" s="52"/>
      <c r="E54" s="27"/>
      <c r="F54" s="27"/>
      <c r="G54" s="27"/>
      <c r="H54" s="53"/>
      <c r="I54" s="27"/>
      <c r="J54" s="52"/>
      <c r="K54" s="27"/>
      <c r="L54" s="27"/>
      <c r="M54" s="27"/>
      <c r="N54" s="27"/>
      <c r="O54" s="27"/>
      <c r="P54" s="53"/>
      <c r="Q54" s="27"/>
      <c r="R54" s="26"/>
    </row>
    <row r="55" spans="2:18">
      <c r="B55" s="25"/>
      <c r="C55" s="27"/>
      <c r="D55" s="52"/>
      <c r="E55" s="27"/>
      <c r="F55" s="27"/>
      <c r="G55" s="27"/>
      <c r="H55" s="53"/>
      <c r="I55" s="27"/>
      <c r="J55" s="52"/>
      <c r="K55" s="27"/>
      <c r="L55" s="27"/>
      <c r="M55" s="27"/>
      <c r="N55" s="27"/>
      <c r="O55" s="27"/>
      <c r="P55" s="53"/>
      <c r="Q55" s="27"/>
      <c r="R55" s="26"/>
    </row>
    <row r="56" spans="2:18">
      <c r="B56" s="25"/>
      <c r="C56" s="27"/>
      <c r="D56" s="52"/>
      <c r="E56" s="27"/>
      <c r="F56" s="27"/>
      <c r="G56" s="27"/>
      <c r="H56" s="53"/>
      <c r="I56" s="27"/>
      <c r="J56" s="52"/>
      <c r="K56" s="27"/>
      <c r="L56" s="27"/>
      <c r="M56" s="27"/>
      <c r="N56" s="27"/>
      <c r="O56" s="27"/>
      <c r="P56" s="53"/>
      <c r="Q56" s="27"/>
      <c r="R56" s="26"/>
    </row>
    <row r="57" spans="2:18">
      <c r="B57" s="25"/>
      <c r="C57" s="27"/>
      <c r="D57" s="52"/>
      <c r="E57" s="27"/>
      <c r="F57" s="27"/>
      <c r="G57" s="27"/>
      <c r="H57" s="53"/>
      <c r="I57" s="27"/>
      <c r="J57" s="52"/>
      <c r="K57" s="27"/>
      <c r="L57" s="27"/>
      <c r="M57" s="27"/>
      <c r="N57" s="27"/>
      <c r="O57" s="27"/>
      <c r="P57" s="53"/>
      <c r="Q57" s="27"/>
      <c r="R57" s="26"/>
    </row>
    <row r="58" spans="2:18">
      <c r="B58" s="25"/>
      <c r="C58" s="27"/>
      <c r="D58" s="52"/>
      <c r="E58" s="27"/>
      <c r="F58" s="27"/>
      <c r="G58" s="27"/>
      <c r="H58" s="53"/>
      <c r="I58" s="27"/>
      <c r="J58" s="52"/>
      <c r="K58" s="27"/>
      <c r="L58" s="27"/>
      <c r="M58" s="27"/>
      <c r="N58" s="27"/>
      <c r="O58" s="27"/>
      <c r="P58" s="53"/>
      <c r="Q58" s="27"/>
      <c r="R58" s="26"/>
    </row>
    <row r="59" spans="2:18" s="1" customFormat="1" ht="15">
      <c r="B59" s="34"/>
      <c r="C59" s="35"/>
      <c r="D59" s="54" t="s">
        <v>51</v>
      </c>
      <c r="E59" s="55"/>
      <c r="F59" s="55"/>
      <c r="G59" s="56" t="s">
        <v>52</v>
      </c>
      <c r="H59" s="57"/>
      <c r="I59" s="35"/>
      <c r="J59" s="54" t="s">
        <v>51</v>
      </c>
      <c r="K59" s="55"/>
      <c r="L59" s="55"/>
      <c r="M59" s="55"/>
      <c r="N59" s="56" t="s">
        <v>52</v>
      </c>
      <c r="O59" s="55"/>
      <c r="P59" s="57"/>
      <c r="Q59" s="35"/>
      <c r="R59" s="36"/>
    </row>
    <row r="60" spans="2:18">
      <c r="B60" s="25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6"/>
    </row>
    <row r="61" spans="2:18" s="1" customFormat="1" ht="15">
      <c r="B61" s="34"/>
      <c r="C61" s="35"/>
      <c r="D61" s="49" t="s">
        <v>53</v>
      </c>
      <c r="E61" s="50"/>
      <c r="F61" s="50"/>
      <c r="G61" s="50"/>
      <c r="H61" s="51"/>
      <c r="I61" s="35"/>
      <c r="J61" s="49" t="s">
        <v>54</v>
      </c>
      <c r="K61" s="50"/>
      <c r="L61" s="50"/>
      <c r="M61" s="50"/>
      <c r="N61" s="50"/>
      <c r="O61" s="50"/>
      <c r="P61" s="51"/>
      <c r="Q61" s="35"/>
      <c r="R61" s="36"/>
    </row>
    <row r="62" spans="2:18">
      <c r="B62" s="25"/>
      <c r="C62" s="27"/>
      <c r="D62" s="52"/>
      <c r="E62" s="27"/>
      <c r="F62" s="27"/>
      <c r="G62" s="27"/>
      <c r="H62" s="53"/>
      <c r="I62" s="27"/>
      <c r="J62" s="52"/>
      <c r="K62" s="27"/>
      <c r="L62" s="27"/>
      <c r="M62" s="27"/>
      <c r="N62" s="27"/>
      <c r="O62" s="27"/>
      <c r="P62" s="53"/>
      <c r="Q62" s="27"/>
      <c r="R62" s="26"/>
    </row>
    <row r="63" spans="2:18">
      <c r="B63" s="25"/>
      <c r="C63" s="27"/>
      <c r="D63" s="52"/>
      <c r="E63" s="27"/>
      <c r="F63" s="27"/>
      <c r="G63" s="27"/>
      <c r="H63" s="53"/>
      <c r="I63" s="27"/>
      <c r="J63" s="52"/>
      <c r="K63" s="27"/>
      <c r="L63" s="27"/>
      <c r="M63" s="27"/>
      <c r="N63" s="27"/>
      <c r="O63" s="27"/>
      <c r="P63" s="53"/>
      <c r="Q63" s="27"/>
      <c r="R63" s="26"/>
    </row>
    <row r="64" spans="2:18">
      <c r="B64" s="25"/>
      <c r="C64" s="27"/>
      <c r="D64" s="52"/>
      <c r="E64" s="27"/>
      <c r="F64" s="27"/>
      <c r="G64" s="27"/>
      <c r="H64" s="53"/>
      <c r="I64" s="27"/>
      <c r="J64" s="52"/>
      <c r="K64" s="27"/>
      <c r="L64" s="27"/>
      <c r="M64" s="27"/>
      <c r="N64" s="27"/>
      <c r="O64" s="27"/>
      <c r="P64" s="53"/>
      <c r="Q64" s="27"/>
      <c r="R64" s="26"/>
    </row>
    <row r="65" spans="2:18">
      <c r="B65" s="25"/>
      <c r="C65" s="27"/>
      <c r="D65" s="52"/>
      <c r="E65" s="27"/>
      <c r="F65" s="27"/>
      <c r="G65" s="27"/>
      <c r="H65" s="53"/>
      <c r="I65" s="27"/>
      <c r="J65" s="52"/>
      <c r="K65" s="27"/>
      <c r="L65" s="27"/>
      <c r="M65" s="27"/>
      <c r="N65" s="27"/>
      <c r="O65" s="27"/>
      <c r="P65" s="53"/>
      <c r="Q65" s="27"/>
      <c r="R65" s="26"/>
    </row>
    <row r="66" spans="2:18">
      <c r="B66" s="25"/>
      <c r="C66" s="27"/>
      <c r="D66" s="52"/>
      <c r="E66" s="27"/>
      <c r="F66" s="27"/>
      <c r="G66" s="27"/>
      <c r="H66" s="53"/>
      <c r="I66" s="27"/>
      <c r="J66" s="52"/>
      <c r="K66" s="27"/>
      <c r="L66" s="27"/>
      <c r="M66" s="27"/>
      <c r="N66" s="27"/>
      <c r="O66" s="27"/>
      <c r="P66" s="53"/>
      <c r="Q66" s="27"/>
      <c r="R66" s="26"/>
    </row>
    <row r="67" spans="2:18">
      <c r="B67" s="25"/>
      <c r="C67" s="27"/>
      <c r="D67" s="52"/>
      <c r="E67" s="27"/>
      <c r="F67" s="27"/>
      <c r="G67" s="27"/>
      <c r="H67" s="53"/>
      <c r="I67" s="27"/>
      <c r="J67" s="52"/>
      <c r="K67" s="27"/>
      <c r="L67" s="27"/>
      <c r="M67" s="27"/>
      <c r="N67" s="27"/>
      <c r="O67" s="27"/>
      <c r="P67" s="53"/>
      <c r="Q67" s="27"/>
      <c r="R67" s="26"/>
    </row>
    <row r="68" spans="2:18">
      <c r="B68" s="25"/>
      <c r="C68" s="27"/>
      <c r="D68" s="52"/>
      <c r="E68" s="27"/>
      <c r="F68" s="27"/>
      <c r="G68" s="27"/>
      <c r="H68" s="53"/>
      <c r="I68" s="27"/>
      <c r="J68" s="52"/>
      <c r="K68" s="27"/>
      <c r="L68" s="27"/>
      <c r="M68" s="27"/>
      <c r="N68" s="27"/>
      <c r="O68" s="27"/>
      <c r="P68" s="53"/>
      <c r="Q68" s="27"/>
      <c r="R68" s="26"/>
    </row>
    <row r="69" spans="2:18">
      <c r="B69" s="25"/>
      <c r="C69" s="27"/>
      <c r="D69" s="52"/>
      <c r="E69" s="27"/>
      <c r="F69" s="27"/>
      <c r="G69" s="27"/>
      <c r="H69" s="53"/>
      <c r="I69" s="27"/>
      <c r="J69" s="52"/>
      <c r="K69" s="27"/>
      <c r="L69" s="27"/>
      <c r="M69" s="27"/>
      <c r="N69" s="27"/>
      <c r="O69" s="27"/>
      <c r="P69" s="53"/>
      <c r="Q69" s="27"/>
      <c r="R69" s="26"/>
    </row>
    <row r="70" spans="2:18" s="1" customFormat="1" ht="15">
      <c r="B70" s="34"/>
      <c r="C70" s="35"/>
      <c r="D70" s="54" t="s">
        <v>51</v>
      </c>
      <c r="E70" s="55"/>
      <c r="F70" s="55"/>
      <c r="G70" s="56" t="s">
        <v>52</v>
      </c>
      <c r="H70" s="57"/>
      <c r="I70" s="35"/>
      <c r="J70" s="54" t="s">
        <v>51</v>
      </c>
      <c r="K70" s="55"/>
      <c r="L70" s="55"/>
      <c r="M70" s="55"/>
      <c r="N70" s="56" t="s">
        <v>52</v>
      </c>
      <c r="O70" s="55"/>
      <c r="P70" s="57"/>
      <c r="Q70" s="35"/>
      <c r="R70" s="36"/>
    </row>
    <row r="71" spans="2:18" s="1" customFormat="1" ht="14.4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5" spans="2:18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3"/>
    </row>
    <row r="76" spans="2:18" s="1" customFormat="1" ht="36.950000000000003" customHeight="1">
      <c r="B76" s="34"/>
      <c r="C76" s="211" t="s">
        <v>144</v>
      </c>
      <c r="D76" s="212"/>
      <c r="E76" s="212"/>
      <c r="F76" s="212"/>
      <c r="G76" s="212"/>
      <c r="H76" s="212"/>
      <c r="I76" s="212"/>
      <c r="J76" s="212"/>
      <c r="K76" s="212"/>
      <c r="L76" s="212"/>
      <c r="M76" s="212"/>
      <c r="N76" s="212"/>
      <c r="O76" s="212"/>
      <c r="P76" s="212"/>
      <c r="Q76" s="212"/>
      <c r="R76" s="36"/>
    </row>
    <row r="77" spans="2:18" s="1" customFormat="1" ht="6.95" customHeight="1"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6"/>
    </row>
    <row r="78" spans="2:18" s="1" customFormat="1" ht="30" customHeight="1">
      <c r="B78" s="34"/>
      <c r="C78" s="31" t="s">
        <v>16</v>
      </c>
      <c r="D78" s="35"/>
      <c r="E78" s="35"/>
      <c r="F78" s="251" t="str">
        <f>F6</f>
        <v>Rekonstrukce vodovodu a kanalizace Radvanice a Bartovice - komunikace</v>
      </c>
      <c r="G78" s="252"/>
      <c r="H78" s="252"/>
      <c r="I78" s="252"/>
      <c r="J78" s="252"/>
      <c r="K78" s="252"/>
      <c r="L78" s="252"/>
      <c r="M78" s="252"/>
      <c r="N78" s="252"/>
      <c r="O78" s="252"/>
      <c r="P78" s="252"/>
      <c r="Q78" s="35"/>
      <c r="R78" s="36"/>
    </row>
    <row r="79" spans="2:18" s="1" customFormat="1" ht="36.950000000000003" customHeight="1">
      <c r="B79" s="34"/>
      <c r="C79" s="68" t="s">
        <v>140</v>
      </c>
      <c r="D79" s="35"/>
      <c r="E79" s="35"/>
      <c r="F79" s="213" t="str">
        <f>F7</f>
        <v>10 - SO 110 - Ul. Karvinská</v>
      </c>
      <c r="G79" s="250"/>
      <c r="H79" s="250"/>
      <c r="I79" s="250"/>
      <c r="J79" s="250"/>
      <c r="K79" s="250"/>
      <c r="L79" s="250"/>
      <c r="M79" s="250"/>
      <c r="N79" s="250"/>
      <c r="O79" s="250"/>
      <c r="P79" s="250"/>
      <c r="Q79" s="35"/>
      <c r="R79" s="36"/>
    </row>
    <row r="80" spans="2:18" s="1" customFormat="1" ht="6.95" customHeight="1"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6"/>
    </row>
    <row r="81" spans="2:47" s="1" customFormat="1" ht="18" customHeight="1">
      <c r="B81" s="34"/>
      <c r="C81" s="31" t="s">
        <v>20</v>
      </c>
      <c r="D81" s="35"/>
      <c r="E81" s="35"/>
      <c r="F81" s="29" t="str">
        <f>F9</f>
        <v>Ostrava</v>
      </c>
      <c r="G81" s="35"/>
      <c r="H81" s="35"/>
      <c r="I81" s="35"/>
      <c r="J81" s="35"/>
      <c r="K81" s="31" t="s">
        <v>22</v>
      </c>
      <c r="L81" s="35"/>
      <c r="M81" s="253" t="str">
        <f>IF(O9="","",O9)</f>
        <v>25. 4. 2018</v>
      </c>
      <c r="N81" s="253"/>
      <c r="O81" s="253"/>
      <c r="P81" s="253"/>
      <c r="Q81" s="35"/>
      <c r="R81" s="36"/>
    </row>
    <row r="82" spans="2:47" s="1" customFormat="1" ht="6.95" customHeight="1"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6"/>
    </row>
    <row r="83" spans="2:47" s="1" customFormat="1" ht="15">
      <c r="B83" s="34"/>
      <c r="C83" s="31" t="s">
        <v>24</v>
      </c>
      <c r="D83" s="35"/>
      <c r="E83" s="35"/>
      <c r="F83" s="29" t="str">
        <f>E12</f>
        <v>Statutární město Ostrava</v>
      </c>
      <c r="G83" s="35"/>
      <c r="H83" s="35"/>
      <c r="I83" s="35"/>
      <c r="J83" s="35"/>
      <c r="K83" s="31" t="s">
        <v>30</v>
      </c>
      <c r="L83" s="35"/>
      <c r="M83" s="222" t="str">
        <f>E18</f>
        <v>Projekt 2010, s.r.o.</v>
      </c>
      <c r="N83" s="222"/>
      <c r="O83" s="222"/>
      <c r="P83" s="222"/>
      <c r="Q83" s="222"/>
      <c r="R83" s="36"/>
    </row>
    <row r="84" spans="2:47" s="1" customFormat="1" ht="14.45" customHeight="1">
      <c r="B84" s="34"/>
      <c r="C84" s="31" t="s">
        <v>28</v>
      </c>
      <c r="D84" s="35"/>
      <c r="E84" s="35"/>
      <c r="F84" s="29" t="str">
        <f>IF(E15="","",E15)</f>
        <v xml:space="preserve"> </v>
      </c>
      <c r="G84" s="35"/>
      <c r="H84" s="35"/>
      <c r="I84" s="35"/>
      <c r="J84" s="35"/>
      <c r="K84" s="31" t="s">
        <v>33</v>
      </c>
      <c r="L84" s="35"/>
      <c r="M84" s="222" t="str">
        <f>E21</f>
        <v>Jakub Nevyjel</v>
      </c>
      <c r="N84" s="222"/>
      <c r="O84" s="222"/>
      <c r="P84" s="222"/>
      <c r="Q84" s="222"/>
      <c r="R84" s="36"/>
    </row>
    <row r="85" spans="2:47" s="1" customFormat="1" ht="10.35" customHeight="1"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6"/>
    </row>
    <row r="86" spans="2:47" s="1" customFormat="1" ht="29.25" customHeight="1">
      <c r="B86" s="34"/>
      <c r="C86" s="254" t="s">
        <v>145</v>
      </c>
      <c r="D86" s="255"/>
      <c r="E86" s="255"/>
      <c r="F86" s="255"/>
      <c r="G86" s="255"/>
      <c r="H86" s="103"/>
      <c r="I86" s="103"/>
      <c r="J86" s="103"/>
      <c r="K86" s="103"/>
      <c r="L86" s="103"/>
      <c r="M86" s="103"/>
      <c r="N86" s="254" t="s">
        <v>146</v>
      </c>
      <c r="O86" s="255"/>
      <c r="P86" s="255"/>
      <c r="Q86" s="255"/>
      <c r="R86" s="36"/>
    </row>
    <row r="87" spans="2:47" s="1" customFormat="1" ht="10.35" customHeight="1"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6"/>
    </row>
    <row r="88" spans="2:47" s="1" customFormat="1" ht="29.25" customHeight="1">
      <c r="B88" s="34"/>
      <c r="C88" s="111" t="s">
        <v>147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192">
        <f>N119</f>
        <v>0</v>
      </c>
      <c r="O88" s="248"/>
      <c r="P88" s="248"/>
      <c r="Q88" s="248"/>
      <c r="R88" s="36"/>
      <c r="AU88" s="21" t="s">
        <v>148</v>
      </c>
    </row>
    <row r="89" spans="2:47" s="6" customFormat="1" ht="24.95" customHeight="1">
      <c r="B89" s="112"/>
      <c r="C89" s="113"/>
      <c r="D89" s="114" t="s">
        <v>258</v>
      </c>
      <c r="E89" s="113"/>
      <c r="F89" s="113"/>
      <c r="G89" s="113"/>
      <c r="H89" s="113"/>
      <c r="I89" s="113"/>
      <c r="J89" s="113"/>
      <c r="K89" s="113"/>
      <c r="L89" s="113"/>
      <c r="M89" s="113"/>
      <c r="N89" s="244">
        <f>N120</f>
        <v>0</v>
      </c>
      <c r="O89" s="245"/>
      <c r="P89" s="245"/>
      <c r="Q89" s="245"/>
      <c r="R89" s="115"/>
    </row>
    <row r="90" spans="2:47" s="7" customFormat="1" ht="19.899999999999999" customHeight="1">
      <c r="B90" s="116"/>
      <c r="C90" s="117"/>
      <c r="D90" s="118" t="s">
        <v>259</v>
      </c>
      <c r="E90" s="117"/>
      <c r="F90" s="117"/>
      <c r="G90" s="117"/>
      <c r="H90" s="117"/>
      <c r="I90" s="117"/>
      <c r="J90" s="117"/>
      <c r="K90" s="117"/>
      <c r="L90" s="117"/>
      <c r="M90" s="117"/>
      <c r="N90" s="246">
        <f>N121</f>
        <v>0</v>
      </c>
      <c r="O90" s="247"/>
      <c r="P90" s="247"/>
      <c r="Q90" s="247"/>
      <c r="R90" s="119"/>
    </row>
    <row r="91" spans="2:47" s="7" customFormat="1" ht="19.899999999999999" customHeight="1">
      <c r="B91" s="116"/>
      <c r="C91" s="117"/>
      <c r="D91" s="118" t="s">
        <v>260</v>
      </c>
      <c r="E91" s="117"/>
      <c r="F91" s="117"/>
      <c r="G91" s="117"/>
      <c r="H91" s="117"/>
      <c r="I91" s="117"/>
      <c r="J91" s="117"/>
      <c r="K91" s="117"/>
      <c r="L91" s="117"/>
      <c r="M91" s="117"/>
      <c r="N91" s="246">
        <f>N282</f>
        <v>0</v>
      </c>
      <c r="O91" s="247"/>
      <c r="P91" s="247"/>
      <c r="Q91" s="247"/>
      <c r="R91" s="119"/>
    </row>
    <row r="92" spans="2:47" s="7" customFormat="1" ht="19.899999999999999" customHeight="1">
      <c r="B92" s="116"/>
      <c r="C92" s="117"/>
      <c r="D92" s="118" t="s">
        <v>261</v>
      </c>
      <c r="E92" s="117"/>
      <c r="F92" s="117"/>
      <c r="G92" s="117"/>
      <c r="H92" s="117"/>
      <c r="I92" s="117"/>
      <c r="J92" s="117"/>
      <c r="K92" s="117"/>
      <c r="L92" s="117"/>
      <c r="M92" s="117"/>
      <c r="N92" s="246">
        <f>N291</f>
        <v>0</v>
      </c>
      <c r="O92" s="247"/>
      <c r="P92" s="247"/>
      <c r="Q92" s="247"/>
      <c r="R92" s="119"/>
    </row>
    <row r="93" spans="2:47" s="7" customFormat="1" ht="19.899999999999999" customHeight="1">
      <c r="B93" s="116"/>
      <c r="C93" s="117"/>
      <c r="D93" s="118" t="s">
        <v>262</v>
      </c>
      <c r="E93" s="117"/>
      <c r="F93" s="117"/>
      <c r="G93" s="117"/>
      <c r="H93" s="117"/>
      <c r="I93" s="117"/>
      <c r="J93" s="117"/>
      <c r="K93" s="117"/>
      <c r="L93" s="117"/>
      <c r="M93" s="117"/>
      <c r="N93" s="246">
        <f>N298</f>
        <v>0</v>
      </c>
      <c r="O93" s="247"/>
      <c r="P93" s="247"/>
      <c r="Q93" s="247"/>
      <c r="R93" s="119"/>
    </row>
    <row r="94" spans="2:47" s="7" customFormat="1" ht="19.899999999999999" customHeight="1">
      <c r="B94" s="116"/>
      <c r="C94" s="117"/>
      <c r="D94" s="118" t="s">
        <v>263</v>
      </c>
      <c r="E94" s="117"/>
      <c r="F94" s="117"/>
      <c r="G94" s="117"/>
      <c r="H94" s="117"/>
      <c r="I94" s="117"/>
      <c r="J94" s="117"/>
      <c r="K94" s="117"/>
      <c r="L94" s="117"/>
      <c r="M94" s="117"/>
      <c r="N94" s="246">
        <f>N304</f>
        <v>0</v>
      </c>
      <c r="O94" s="247"/>
      <c r="P94" s="247"/>
      <c r="Q94" s="247"/>
      <c r="R94" s="119"/>
    </row>
    <row r="95" spans="2:47" s="7" customFormat="1" ht="19.899999999999999" customHeight="1">
      <c r="B95" s="116"/>
      <c r="C95" s="117"/>
      <c r="D95" s="118" t="s">
        <v>264</v>
      </c>
      <c r="E95" s="117"/>
      <c r="F95" s="117"/>
      <c r="G95" s="117"/>
      <c r="H95" s="117"/>
      <c r="I95" s="117"/>
      <c r="J95" s="117"/>
      <c r="K95" s="117"/>
      <c r="L95" s="117"/>
      <c r="M95" s="117"/>
      <c r="N95" s="246">
        <f>N381</f>
        <v>0</v>
      </c>
      <c r="O95" s="247"/>
      <c r="P95" s="247"/>
      <c r="Q95" s="247"/>
      <c r="R95" s="119"/>
    </row>
    <row r="96" spans="2:47" s="7" customFormat="1" ht="19.899999999999999" customHeight="1">
      <c r="B96" s="116"/>
      <c r="C96" s="117"/>
      <c r="D96" s="118" t="s">
        <v>265</v>
      </c>
      <c r="E96" s="117"/>
      <c r="F96" s="117"/>
      <c r="G96" s="117"/>
      <c r="H96" s="117"/>
      <c r="I96" s="117"/>
      <c r="J96" s="117"/>
      <c r="K96" s="117"/>
      <c r="L96" s="117"/>
      <c r="M96" s="117"/>
      <c r="N96" s="246">
        <f>N421</f>
        <v>0</v>
      </c>
      <c r="O96" s="247"/>
      <c r="P96" s="247"/>
      <c r="Q96" s="247"/>
      <c r="R96" s="119"/>
    </row>
    <row r="97" spans="2:21" s="7" customFormat="1" ht="19.899999999999999" customHeight="1">
      <c r="B97" s="116"/>
      <c r="C97" s="117"/>
      <c r="D97" s="118" t="s">
        <v>266</v>
      </c>
      <c r="E97" s="117"/>
      <c r="F97" s="117"/>
      <c r="G97" s="117"/>
      <c r="H97" s="117"/>
      <c r="I97" s="117"/>
      <c r="J97" s="117"/>
      <c r="K97" s="117"/>
      <c r="L97" s="117"/>
      <c r="M97" s="117"/>
      <c r="N97" s="246">
        <f>N470</f>
        <v>0</v>
      </c>
      <c r="O97" s="247"/>
      <c r="P97" s="247"/>
      <c r="Q97" s="247"/>
      <c r="R97" s="119"/>
    </row>
    <row r="98" spans="2:21" s="7" customFormat="1" ht="19.899999999999999" customHeight="1">
      <c r="B98" s="116"/>
      <c r="C98" s="117"/>
      <c r="D98" s="118" t="s">
        <v>267</v>
      </c>
      <c r="E98" s="117"/>
      <c r="F98" s="117"/>
      <c r="G98" s="117"/>
      <c r="H98" s="117"/>
      <c r="I98" s="117"/>
      <c r="J98" s="117"/>
      <c r="K98" s="117"/>
      <c r="L98" s="117"/>
      <c r="M98" s="117"/>
      <c r="N98" s="246">
        <f>N476</f>
        <v>0</v>
      </c>
      <c r="O98" s="247"/>
      <c r="P98" s="247"/>
      <c r="Q98" s="247"/>
      <c r="R98" s="119"/>
    </row>
    <row r="99" spans="2:21" s="1" customFormat="1" ht="21.75" customHeight="1">
      <c r="B99" s="34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6"/>
    </row>
    <row r="100" spans="2:21" s="1" customFormat="1" ht="29.25" customHeight="1">
      <c r="B100" s="34"/>
      <c r="C100" s="111" t="s">
        <v>151</v>
      </c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248">
        <v>0</v>
      </c>
      <c r="O100" s="249"/>
      <c r="P100" s="249"/>
      <c r="Q100" s="249"/>
      <c r="R100" s="36"/>
      <c r="T100" s="120"/>
      <c r="U100" s="121" t="s">
        <v>39</v>
      </c>
    </row>
    <row r="101" spans="2:21" s="1" customFormat="1" ht="18" customHeight="1">
      <c r="B101" s="34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6"/>
    </row>
    <row r="102" spans="2:21" s="1" customFormat="1" ht="29.25" customHeight="1">
      <c r="B102" s="34"/>
      <c r="C102" s="102" t="s">
        <v>133</v>
      </c>
      <c r="D102" s="103"/>
      <c r="E102" s="103"/>
      <c r="F102" s="103"/>
      <c r="G102" s="103"/>
      <c r="H102" s="103"/>
      <c r="I102" s="103"/>
      <c r="J102" s="103"/>
      <c r="K102" s="103"/>
      <c r="L102" s="193">
        <f>ROUND(SUM(N88+N100),2)</f>
        <v>0</v>
      </c>
      <c r="M102" s="193"/>
      <c r="N102" s="193"/>
      <c r="O102" s="193"/>
      <c r="P102" s="193"/>
      <c r="Q102" s="193"/>
      <c r="R102" s="36"/>
    </row>
    <row r="103" spans="2:21" s="1" customFormat="1" ht="6.95" customHeight="1">
      <c r="B103" s="58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60"/>
    </row>
    <row r="107" spans="2:21" s="1" customFormat="1" ht="6.95" customHeight="1">
      <c r="B107" s="61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3"/>
    </row>
    <row r="108" spans="2:21" s="1" customFormat="1" ht="36.950000000000003" customHeight="1">
      <c r="B108" s="34"/>
      <c r="C108" s="211" t="s">
        <v>152</v>
      </c>
      <c r="D108" s="250"/>
      <c r="E108" s="250"/>
      <c r="F108" s="250"/>
      <c r="G108" s="250"/>
      <c r="H108" s="250"/>
      <c r="I108" s="250"/>
      <c r="J108" s="250"/>
      <c r="K108" s="250"/>
      <c r="L108" s="250"/>
      <c r="M108" s="250"/>
      <c r="N108" s="250"/>
      <c r="O108" s="250"/>
      <c r="P108" s="250"/>
      <c r="Q108" s="250"/>
      <c r="R108" s="36"/>
    </row>
    <row r="109" spans="2:21" s="1" customFormat="1" ht="6.95" customHeight="1"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6"/>
    </row>
    <row r="110" spans="2:21" s="1" customFormat="1" ht="30" customHeight="1">
      <c r="B110" s="34"/>
      <c r="C110" s="31" t="s">
        <v>16</v>
      </c>
      <c r="D110" s="35"/>
      <c r="E110" s="35"/>
      <c r="F110" s="251" t="str">
        <f>F6</f>
        <v>Rekonstrukce vodovodu a kanalizace Radvanice a Bartovice - komunikace</v>
      </c>
      <c r="G110" s="252"/>
      <c r="H110" s="252"/>
      <c r="I110" s="252"/>
      <c r="J110" s="252"/>
      <c r="K110" s="252"/>
      <c r="L110" s="252"/>
      <c r="M110" s="252"/>
      <c r="N110" s="252"/>
      <c r="O110" s="252"/>
      <c r="P110" s="252"/>
      <c r="Q110" s="35"/>
      <c r="R110" s="36"/>
    </row>
    <row r="111" spans="2:21" s="1" customFormat="1" ht="36.950000000000003" customHeight="1">
      <c r="B111" s="34"/>
      <c r="C111" s="68" t="s">
        <v>140</v>
      </c>
      <c r="D111" s="35"/>
      <c r="E111" s="35"/>
      <c r="F111" s="213" t="str">
        <f>F7</f>
        <v>10 - SO 110 - Ul. Karvinská</v>
      </c>
      <c r="G111" s="250"/>
      <c r="H111" s="250"/>
      <c r="I111" s="250"/>
      <c r="J111" s="250"/>
      <c r="K111" s="250"/>
      <c r="L111" s="250"/>
      <c r="M111" s="250"/>
      <c r="N111" s="250"/>
      <c r="O111" s="250"/>
      <c r="P111" s="250"/>
      <c r="Q111" s="35"/>
      <c r="R111" s="36"/>
    </row>
    <row r="112" spans="2:21" s="1" customFormat="1" ht="6.95" customHeight="1">
      <c r="B112" s="34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6"/>
    </row>
    <row r="113" spans="2:65" s="1" customFormat="1" ht="18" customHeight="1">
      <c r="B113" s="34"/>
      <c r="C113" s="31" t="s">
        <v>20</v>
      </c>
      <c r="D113" s="35"/>
      <c r="E113" s="35"/>
      <c r="F113" s="29" t="str">
        <f>F9</f>
        <v>Ostrava</v>
      </c>
      <c r="G113" s="35"/>
      <c r="H113" s="35"/>
      <c r="I113" s="35"/>
      <c r="J113" s="35"/>
      <c r="K113" s="31" t="s">
        <v>22</v>
      </c>
      <c r="L113" s="35"/>
      <c r="M113" s="253" t="str">
        <f>IF(O9="","",O9)</f>
        <v>25. 4. 2018</v>
      </c>
      <c r="N113" s="253"/>
      <c r="O113" s="253"/>
      <c r="P113" s="253"/>
      <c r="Q113" s="35"/>
      <c r="R113" s="36"/>
    </row>
    <row r="114" spans="2:65" s="1" customFormat="1" ht="6.95" customHeight="1">
      <c r="B114" s="34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6"/>
    </row>
    <row r="115" spans="2:65" s="1" customFormat="1" ht="15">
      <c r="B115" s="34"/>
      <c r="C115" s="31" t="s">
        <v>24</v>
      </c>
      <c r="D115" s="35"/>
      <c r="E115" s="35"/>
      <c r="F115" s="29" t="str">
        <f>E12</f>
        <v>Statutární město Ostrava</v>
      </c>
      <c r="G115" s="35"/>
      <c r="H115" s="35"/>
      <c r="I115" s="35"/>
      <c r="J115" s="35"/>
      <c r="K115" s="31" t="s">
        <v>30</v>
      </c>
      <c r="L115" s="35"/>
      <c r="M115" s="222" t="str">
        <f>E18</f>
        <v>Projekt 2010, s.r.o.</v>
      </c>
      <c r="N115" s="222"/>
      <c r="O115" s="222"/>
      <c r="P115" s="222"/>
      <c r="Q115" s="222"/>
      <c r="R115" s="36"/>
    </row>
    <row r="116" spans="2:65" s="1" customFormat="1" ht="14.45" customHeight="1">
      <c r="B116" s="34"/>
      <c r="C116" s="31" t="s">
        <v>28</v>
      </c>
      <c r="D116" s="35"/>
      <c r="E116" s="35"/>
      <c r="F116" s="29" t="str">
        <f>IF(E15="","",E15)</f>
        <v xml:space="preserve"> </v>
      </c>
      <c r="G116" s="35"/>
      <c r="H116" s="35"/>
      <c r="I116" s="35"/>
      <c r="J116" s="35"/>
      <c r="K116" s="31" t="s">
        <v>33</v>
      </c>
      <c r="L116" s="35"/>
      <c r="M116" s="222" t="str">
        <f>E21</f>
        <v>Jakub Nevyjel</v>
      </c>
      <c r="N116" s="222"/>
      <c r="O116" s="222"/>
      <c r="P116" s="222"/>
      <c r="Q116" s="222"/>
      <c r="R116" s="36"/>
    </row>
    <row r="117" spans="2:65" s="1" customFormat="1" ht="10.35" customHeight="1">
      <c r="B117" s="34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6"/>
    </row>
    <row r="118" spans="2:65" s="8" customFormat="1" ht="29.25" customHeight="1">
      <c r="B118" s="122"/>
      <c r="C118" s="123" t="s">
        <v>153</v>
      </c>
      <c r="D118" s="124" t="s">
        <v>154</v>
      </c>
      <c r="E118" s="124" t="s">
        <v>57</v>
      </c>
      <c r="F118" s="242" t="s">
        <v>155</v>
      </c>
      <c r="G118" s="242"/>
      <c r="H118" s="242"/>
      <c r="I118" s="242"/>
      <c r="J118" s="124" t="s">
        <v>156</v>
      </c>
      <c r="K118" s="124" t="s">
        <v>157</v>
      </c>
      <c r="L118" s="242" t="s">
        <v>158</v>
      </c>
      <c r="M118" s="242"/>
      <c r="N118" s="242" t="s">
        <v>146</v>
      </c>
      <c r="O118" s="242"/>
      <c r="P118" s="242"/>
      <c r="Q118" s="243"/>
      <c r="R118" s="125"/>
      <c r="T118" s="75" t="s">
        <v>159</v>
      </c>
      <c r="U118" s="76" t="s">
        <v>39</v>
      </c>
      <c r="V118" s="76" t="s">
        <v>160</v>
      </c>
      <c r="W118" s="76" t="s">
        <v>161</v>
      </c>
      <c r="X118" s="76" t="s">
        <v>162</v>
      </c>
      <c r="Y118" s="76" t="s">
        <v>163</v>
      </c>
      <c r="Z118" s="76" t="s">
        <v>164</v>
      </c>
      <c r="AA118" s="77" t="s">
        <v>165</v>
      </c>
    </row>
    <row r="119" spans="2:65" s="1" customFormat="1" ht="29.25" customHeight="1">
      <c r="B119" s="34"/>
      <c r="C119" s="79" t="s">
        <v>142</v>
      </c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233">
        <f>BK119</f>
        <v>0</v>
      </c>
      <c r="O119" s="234"/>
      <c r="P119" s="234"/>
      <c r="Q119" s="234"/>
      <c r="R119" s="36"/>
      <c r="T119" s="78"/>
      <c r="U119" s="50"/>
      <c r="V119" s="50"/>
      <c r="W119" s="126">
        <f>W120</f>
        <v>5510.6271390000011</v>
      </c>
      <c r="X119" s="50"/>
      <c r="Y119" s="126">
        <f>Y120</f>
        <v>1091.358473</v>
      </c>
      <c r="Z119" s="50"/>
      <c r="AA119" s="127">
        <f>AA120</f>
        <v>3377.7114000000001</v>
      </c>
      <c r="AT119" s="21" t="s">
        <v>74</v>
      </c>
      <c r="AU119" s="21" t="s">
        <v>148</v>
      </c>
      <c r="BK119" s="128">
        <f>BK120</f>
        <v>0</v>
      </c>
    </row>
    <row r="120" spans="2:65" s="9" customFormat="1" ht="37.35" customHeight="1">
      <c r="B120" s="129"/>
      <c r="C120" s="130"/>
      <c r="D120" s="131" t="s">
        <v>258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270">
        <f>BK120</f>
        <v>0</v>
      </c>
      <c r="O120" s="244"/>
      <c r="P120" s="244"/>
      <c r="Q120" s="244"/>
      <c r="R120" s="132"/>
      <c r="T120" s="133"/>
      <c r="U120" s="130"/>
      <c r="V120" s="130"/>
      <c r="W120" s="134">
        <f>W121+W282+W291+W298+W304+W381+W421+W470+W476</f>
        <v>5510.6271390000011</v>
      </c>
      <c r="X120" s="130"/>
      <c r="Y120" s="134">
        <f>Y121+Y282+Y291+Y298+Y304+Y381+Y421+Y470+Y476</f>
        <v>1091.358473</v>
      </c>
      <c r="Z120" s="130"/>
      <c r="AA120" s="135">
        <f>AA121+AA282+AA291+AA298+AA304+AA381+AA421+AA470+AA476</f>
        <v>3377.7114000000001</v>
      </c>
      <c r="AR120" s="136" t="s">
        <v>82</v>
      </c>
      <c r="AT120" s="137" t="s">
        <v>74</v>
      </c>
      <c r="AU120" s="137" t="s">
        <v>75</v>
      </c>
      <c r="AY120" s="136" t="s">
        <v>166</v>
      </c>
      <c r="BK120" s="138">
        <f>BK121+BK282+BK291+BK298+BK304+BK381+BK421+BK470+BK476</f>
        <v>0</v>
      </c>
    </row>
    <row r="121" spans="2:65" s="9" customFormat="1" ht="19.899999999999999" customHeight="1">
      <c r="B121" s="129"/>
      <c r="C121" s="130"/>
      <c r="D121" s="164" t="s">
        <v>259</v>
      </c>
      <c r="E121" s="164"/>
      <c r="F121" s="164"/>
      <c r="G121" s="164"/>
      <c r="H121" s="164"/>
      <c r="I121" s="164"/>
      <c r="J121" s="164"/>
      <c r="K121" s="164"/>
      <c r="L121" s="164"/>
      <c r="M121" s="164"/>
      <c r="N121" s="237">
        <f>BK121</f>
        <v>0</v>
      </c>
      <c r="O121" s="238"/>
      <c r="P121" s="238"/>
      <c r="Q121" s="238"/>
      <c r="R121" s="132"/>
      <c r="T121" s="133"/>
      <c r="U121" s="130"/>
      <c r="V121" s="130"/>
      <c r="W121" s="134">
        <f>SUM(W122:W281)</f>
        <v>2884.1749749999999</v>
      </c>
      <c r="X121" s="130"/>
      <c r="Y121" s="134">
        <f>SUM(Y122:Y281)</f>
        <v>446.50082799999996</v>
      </c>
      <c r="Z121" s="130"/>
      <c r="AA121" s="135">
        <f>SUM(AA122:AA281)</f>
        <v>3373.6797999999999</v>
      </c>
      <c r="AR121" s="136" t="s">
        <v>82</v>
      </c>
      <c r="AT121" s="137" t="s">
        <v>74</v>
      </c>
      <c r="AU121" s="137" t="s">
        <v>82</v>
      </c>
      <c r="AY121" s="136" t="s">
        <v>166</v>
      </c>
      <c r="BK121" s="138">
        <f>SUM(BK122:BK281)</f>
        <v>0</v>
      </c>
    </row>
    <row r="122" spans="2:65" s="1" customFormat="1" ht="25.5" customHeight="1">
      <c r="B122" s="139"/>
      <c r="C122" s="140" t="s">
        <v>82</v>
      </c>
      <c r="D122" s="140" t="s">
        <v>167</v>
      </c>
      <c r="E122" s="141" t="s">
        <v>1377</v>
      </c>
      <c r="F122" s="231" t="s">
        <v>1378</v>
      </c>
      <c r="G122" s="231"/>
      <c r="H122" s="231"/>
      <c r="I122" s="231"/>
      <c r="J122" s="142" t="s">
        <v>560</v>
      </c>
      <c r="K122" s="143">
        <v>1</v>
      </c>
      <c r="L122" s="232">
        <v>0</v>
      </c>
      <c r="M122" s="232"/>
      <c r="N122" s="232">
        <f>ROUND(L122*K122,2)</f>
        <v>0</v>
      </c>
      <c r="O122" s="232"/>
      <c r="P122" s="232"/>
      <c r="Q122" s="232"/>
      <c r="R122" s="144"/>
      <c r="T122" s="145" t="s">
        <v>5</v>
      </c>
      <c r="U122" s="43" t="s">
        <v>40</v>
      </c>
      <c r="V122" s="146">
        <v>0.88</v>
      </c>
      <c r="W122" s="146">
        <f>V122*K122</f>
        <v>0.88</v>
      </c>
      <c r="X122" s="146">
        <v>0</v>
      </c>
      <c r="Y122" s="146">
        <f>X122*K122</f>
        <v>0</v>
      </c>
      <c r="Z122" s="146">
        <v>0</v>
      </c>
      <c r="AA122" s="147">
        <f>Z122*K122</f>
        <v>0</v>
      </c>
      <c r="AR122" s="21" t="s">
        <v>92</v>
      </c>
      <c r="AT122" s="21" t="s">
        <v>167</v>
      </c>
      <c r="AU122" s="21" t="s">
        <v>86</v>
      </c>
      <c r="AY122" s="21" t="s">
        <v>166</v>
      </c>
      <c r="BE122" s="148">
        <f>IF(U122="základní",N122,0)</f>
        <v>0</v>
      </c>
      <c r="BF122" s="148">
        <f>IF(U122="snížená",N122,0)</f>
        <v>0</v>
      </c>
      <c r="BG122" s="148">
        <f>IF(U122="zákl. přenesená",N122,0)</f>
        <v>0</v>
      </c>
      <c r="BH122" s="148">
        <f>IF(U122="sníž. přenesená",N122,0)</f>
        <v>0</v>
      </c>
      <c r="BI122" s="148">
        <f>IF(U122="nulová",N122,0)</f>
        <v>0</v>
      </c>
      <c r="BJ122" s="21" t="s">
        <v>82</v>
      </c>
      <c r="BK122" s="148">
        <f>ROUND(L122*K122,2)</f>
        <v>0</v>
      </c>
      <c r="BL122" s="21" t="s">
        <v>92</v>
      </c>
      <c r="BM122" s="21" t="s">
        <v>1379</v>
      </c>
    </row>
    <row r="123" spans="2:65" s="11" customFormat="1" ht="16.5" customHeight="1">
      <c r="B123" s="157"/>
      <c r="C123" s="158"/>
      <c r="D123" s="158"/>
      <c r="E123" s="159" t="s">
        <v>5</v>
      </c>
      <c r="F123" s="264" t="s">
        <v>275</v>
      </c>
      <c r="G123" s="265"/>
      <c r="H123" s="265"/>
      <c r="I123" s="265"/>
      <c r="J123" s="158"/>
      <c r="K123" s="159" t="s">
        <v>5</v>
      </c>
      <c r="L123" s="158"/>
      <c r="M123" s="158"/>
      <c r="N123" s="158"/>
      <c r="O123" s="158"/>
      <c r="P123" s="158"/>
      <c r="Q123" s="158"/>
      <c r="R123" s="160"/>
      <c r="T123" s="161"/>
      <c r="U123" s="158"/>
      <c r="V123" s="158"/>
      <c r="W123" s="158"/>
      <c r="X123" s="158"/>
      <c r="Y123" s="158"/>
      <c r="Z123" s="158"/>
      <c r="AA123" s="162"/>
      <c r="AT123" s="163" t="s">
        <v>173</v>
      </c>
      <c r="AU123" s="163" t="s">
        <v>86</v>
      </c>
      <c r="AV123" s="11" t="s">
        <v>82</v>
      </c>
      <c r="AW123" s="11" t="s">
        <v>32</v>
      </c>
      <c r="AX123" s="11" t="s">
        <v>75</v>
      </c>
      <c r="AY123" s="163" t="s">
        <v>166</v>
      </c>
    </row>
    <row r="124" spans="2:65" s="11" customFormat="1" ht="16.5" customHeight="1">
      <c r="B124" s="157"/>
      <c r="C124" s="158"/>
      <c r="D124" s="158"/>
      <c r="E124" s="159" t="s">
        <v>5</v>
      </c>
      <c r="F124" s="229" t="s">
        <v>276</v>
      </c>
      <c r="G124" s="230"/>
      <c r="H124" s="230"/>
      <c r="I124" s="230"/>
      <c r="J124" s="158"/>
      <c r="K124" s="159" t="s">
        <v>5</v>
      </c>
      <c r="L124" s="158"/>
      <c r="M124" s="158"/>
      <c r="N124" s="158"/>
      <c r="O124" s="158"/>
      <c r="P124" s="158"/>
      <c r="Q124" s="158"/>
      <c r="R124" s="160"/>
      <c r="T124" s="161"/>
      <c r="U124" s="158"/>
      <c r="V124" s="158"/>
      <c r="W124" s="158"/>
      <c r="X124" s="158"/>
      <c r="Y124" s="158"/>
      <c r="Z124" s="158"/>
      <c r="AA124" s="162"/>
      <c r="AT124" s="163" t="s">
        <v>173</v>
      </c>
      <c r="AU124" s="163" t="s">
        <v>86</v>
      </c>
      <c r="AV124" s="11" t="s">
        <v>82</v>
      </c>
      <c r="AW124" s="11" t="s">
        <v>32</v>
      </c>
      <c r="AX124" s="11" t="s">
        <v>75</v>
      </c>
      <c r="AY124" s="163" t="s">
        <v>166</v>
      </c>
    </row>
    <row r="125" spans="2:65" s="10" customFormat="1" ht="16.5" customHeight="1">
      <c r="B125" s="149"/>
      <c r="C125" s="150"/>
      <c r="D125" s="150"/>
      <c r="E125" s="151" t="s">
        <v>5</v>
      </c>
      <c r="F125" s="262" t="s">
        <v>82</v>
      </c>
      <c r="G125" s="263"/>
      <c r="H125" s="263"/>
      <c r="I125" s="263"/>
      <c r="J125" s="150"/>
      <c r="K125" s="152">
        <v>1</v>
      </c>
      <c r="L125" s="150"/>
      <c r="M125" s="150"/>
      <c r="N125" s="150"/>
      <c r="O125" s="150"/>
      <c r="P125" s="150"/>
      <c r="Q125" s="150"/>
      <c r="R125" s="153"/>
      <c r="T125" s="154"/>
      <c r="U125" s="150"/>
      <c r="V125" s="150"/>
      <c r="W125" s="150"/>
      <c r="X125" s="150"/>
      <c r="Y125" s="150"/>
      <c r="Z125" s="150"/>
      <c r="AA125" s="155"/>
      <c r="AT125" s="156" t="s">
        <v>173</v>
      </c>
      <c r="AU125" s="156" t="s">
        <v>86</v>
      </c>
      <c r="AV125" s="10" t="s">
        <v>86</v>
      </c>
      <c r="AW125" s="10" t="s">
        <v>32</v>
      </c>
      <c r="AX125" s="10" t="s">
        <v>82</v>
      </c>
      <c r="AY125" s="156" t="s">
        <v>166</v>
      </c>
    </row>
    <row r="126" spans="2:65" s="1" customFormat="1" ht="16.5" customHeight="1">
      <c r="B126" s="139"/>
      <c r="C126" s="140" t="s">
        <v>86</v>
      </c>
      <c r="D126" s="140" t="s">
        <v>167</v>
      </c>
      <c r="E126" s="141" t="s">
        <v>1024</v>
      </c>
      <c r="F126" s="231" t="s">
        <v>1025</v>
      </c>
      <c r="G126" s="231"/>
      <c r="H126" s="231"/>
      <c r="I126" s="231"/>
      <c r="J126" s="142" t="s">
        <v>560</v>
      </c>
      <c r="K126" s="143">
        <v>1</v>
      </c>
      <c r="L126" s="232">
        <v>0</v>
      </c>
      <c r="M126" s="232"/>
      <c r="N126" s="232">
        <f>ROUND(L126*K126,2)</f>
        <v>0</v>
      </c>
      <c r="O126" s="232"/>
      <c r="P126" s="232"/>
      <c r="Q126" s="232"/>
      <c r="R126" s="144"/>
      <c r="T126" s="145" t="s">
        <v>5</v>
      </c>
      <c r="U126" s="43" t="s">
        <v>40</v>
      </c>
      <c r="V126" s="146">
        <v>1.655</v>
      </c>
      <c r="W126" s="146">
        <f>V126*K126</f>
        <v>1.655</v>
      </c>
      <c r="X126" s="146">
        <v>5.0000000000000002E-5</v>
      </c>
      <c r="Y126" s="146">
        <f>X126*K126</f>
        <v>5.0000000000000002E-5</v>
      </c>
      <c r="Z126" s="146">
        <v>0</v>
      </c>
      <c r="AA126" s="147">
        <f>Z126*K126</f>
        <v>0</v>
      </c>
      <c r="AR126" s="21" t="s">
        <v>92</v>
      </c>
      <c r="AT126" s="21" t="s">
        <v>167</v>
      </c>
      <c r="AU126" s="21" t="s">
        <v>86</v>
      </c>
      <c r="AY126" s="21" t="s">
        <v>166</v>
      </c>
      <c r="BE126" s="148">
        <f>IF(U126="základní",N126,0)</f>
        <v>0</v>
      </c>
      <c r="BF126" s="148">
        <f>IF(U126="snížená",N126,0)</f>
        <v>0</v>
      </c>
      <c r="BG126" s="148">
        <f>IF(U126="zákl. přenesená",N126,0)</f>
        <v>0</v>
      </c>
      <c r="BH126" s="148">
        <f>IF(U126="sníž. přenesená",N126,0)</f>
        <v>0</v>
      </c>
      <c r="BI126" s="148">
        <f>IF(U126="nulová",N126,0)</f>
        <v>0</v>
      </c>
      <c r="BJ126" s="21" t="s">
        <v>82</v>
      </c>
      <c r="BK126" s="148">
        <f>ROUND(L126*K126,2)</f>
        <v>0</v>
      </c>
      <c r="BL126" s="21" t="s">
        <v>92</v>
      </c>
      <c r="BM126" s="21" t="s">
        <v>1380</v>
      </c>
    </row>
    <row r="127" spans="2:65" s="1" customFormat="1" ht="25.5" customHeight="1">
      <c r="B127" s="139"/>
      <c r="C127" s="140" t="s">
        <v>89</v>
      </c>
      <c r="D127" s="140" t="s">
        <v>167</v>
      </c>
      <c r="E127" s="141" t="s">
        <v>268</v>
      </c>
      <c r="F127" s="231" t="s">
        <v>269</v>
      </c>
      <c r="G127" s="231"/>
      <c r="H127" s="231"/>
      <c r="I127" s="231"/>
      <c r="J127" s="142" t="s">
        <v>270</v>
      </c>
      <c r="K127" s="143">
        <v>467.5</v>
      </c>
      <c r="L127" s="232">
        <v>0</v>
      </c>
      <c r="M127" s="232"/>
      <c r="N127" s="232">
        <f>ROUND(L127*K127,2)</f>
        <v>0</v>
      </c>
      <c r="O127" s="232"/>
      <c r="P127" s="232"/>
      <c r="Q127" s="232"/>
      <c r="R127" s="144"/>
      <c r="T127" s="145" t="s">
        <v>5</v>
      </c>
      <c r="U127" s="43" t="s">
        <v>40</v>
      </c>
      <c r="V127" s="146">
        <v>0.23</v>
      </c>
      <c r="W127" s="146">
        <f>V127*K127</f>
        <v>107.52500000000001</v>
      </c>
      <c r="X127" s="146">
        <v>0</v>
      </c>
      <c r="Y127" s="146">
        <f>X127*K127</f>
        <v>0</v>
      </c>
      <c r="Z127" s="146">
        <v>0.26</v>
      </c>
      <c r="AA127" s="147">
        <f>Z127*K127</f>
        <v>121.55</v>
      </c>
      <c r="AR127" s="21" t="s">
        <v>92</v>
      </c>
      <c r="AT127" s="21" t="s">
        <v>167</v>
      </c>
      <c r="AU127" s="21" t="s">
        <v>86</v>
      </c>
      <c r="AY127" s="21" t="s">
        <v>166</v>
      </c>
      <c r="BE127" s="148">
        <f>IF(U127="základní",N127,0)</f>
        <v>0</v>
      </c>
      <c r="BF127" s="148">
        <f>IF(U127="snížená",N127,0)</f>
        <v>0</v>
      </c>
      <c r="BG127" s="148">
        <f>IF(U127="zákl. přenesená",N127,0)</f>
        <v>0</v>
      </c>
      <c r="BH127" s="148">
        <f>IF(U127="sníž. přenesená",N127,0)</f>
        <v>0</v>
      </c>
      <c r="BI127" s="148">
        <f>IF(U127="nulová",N127,0)</f>
        <v>0</v>
      </c>
      <c r="BJ127" s="21" t="s">
        <v>82</v>
      </c>
      <c r="BK127" s="148">
        <f>ROUND(L127*K127,2)</f>
        <v>0</v>
      </c>
      <c r="BL127" s="21" t="s">
        <v>92</v>
      </c>
      <c r="BM127" s="21" t="s">
        <v>271</v>
      </c>
    </row>
    <row r="128" spans="2:65" s="11" customFormat="1" ht="16.5" customHeight="1">
      <c r="B128" s="157"/>
      <c r="C128" s="158"/>
      <c r="D128" s="158"/>
      <c r="E128" s="159" t="s">
        <v>5</v>
      </c>
      <c r="F128" s="264" t="s">
        <v>275</v>
      </c>
      <c r="G128" s="265"/>
      <c r="H128" s="265"/>
      <c r="I128" s="265"/>
      <c r="J128" s="158"/>
      <c r="K128" s="159" t="s">
        <v>5</v>
      </c>
      <c r="L128" s="158"/>
      <c r="M128" s="158"/>
      <c r="N128" s="158"/>
      <c r="O128" s="158"/>
      <c r="P128" s="158"/>
      <c r="Q128" s="158"/>
      <c r="R128" s="160"/>
      <c r="T128" s="161"/>
      <c r="U128" s="158"/>
      <c r="V128" s="158"/>
      <c r="W128" s="158"/>
      <c r="X128" s="158"/>
      <c r="Y128" s="158"/>
      <c r="Z128" s="158"/>
      <c r="AA128" s="162"/>
      <c r="AT128" s="163" t="s">
        <v>173</v>
      </c>
      <c r="AU128" s="163" t="s">
        <v>86</v>
      </c>
      <c r="AV128" s="11" t="s">
        <v>82</v>
      </c>
      <c r="AW128" s="11" t="s">
        <v>32</v>
      </c>
      <c r="AX128" s="11" t="s">
        <v>75</v>
      </c>
      <c r="AY128" s="163" t="s">
        <v>166</v>
      </c>
    </row>
    <row r="129" spans="2:65" s="11" customFormat="1" ht="16.5" customHeight="1">
      <c r="B129" s="157"/>
      <c r="C129" s="158"/>
      <c r="D129" s="158"/>
      <c r="E129" s="159" t="s">
        <v>5</v>
      </c>
      <c r="F129" s="229" t="s">
        <v>276</v>
      </c>
      <c r="G129" s="230"/>
      <c r="H129" s="230"/>
      <c r="I129" s="230"/>
      <c r="J129" s="158"/>
      <c r="K129" s="159" t="s">
        <v>5</v>
      </c>
      <c r="L129" s="158"/>
      <c r="M129" s="158"/>
      <c r="N129" s="158"/>
      <c r="O129" s="158"/>
      <c r="P129" s="158"/>
      <c r="Q129" s="158"/>
      <c r="R129" s="160"/>
      <c r="T129" s="161"/>
      <c r="U129" s="158"/>
      <c r="V129" s="158"/>
      <c r="W129" s="158"/>
      <c r="X129" s="158"/>
      <c r="Y129" s="158"/>
      <c r="Z129" s="158"/>
      <c r="AA129" s="162"/>
      <c r="AT129" s="163" t="s">
        <v>173</v>
      </c>
      <c r="AU129" s="163" t="s">
        <v>86</v>
      </c>
      <c r="AV129" s="11" t="s">
        <v>82</v>
      </c>
      <c r="AW129" s="11" t="s">
        <v>32</v>
      </c>
      <c r="AX129" s="11" t="s">
        <v>75</v>
      </c>
      <c r="AY129" s="163" t="s">
        <v>166</v>
      </c>
    </row>
    <row r="130" spans="2:65" s="11" customFormat="1" ht="16.5" customHeight="1">
      <c r="B130" s="157"/>
      <c r="C130" s="158"/>
      <c r="D130" s="158"/>
      <c r="E130" s="159" t="s">
        <v>5</v>
      </c>
      <c r="F130" s="229" t="s">
        <v>277</v>
      </c>
      <c r="G130" s="230"/>
      <c r="H130" s="230"/>
      <c r="I130" s="230"/>
      <c r="J130" s="158"/>
      <c r="K130" s="159" t="s">
        <v>5</v>
      </c>
      <c r="L130" s="158"/>
      <c r="M130" s="158"/>
      <c r="N130" s="158"/>
      <c r="O130" s="158"/>
      <c r="P130" s="158"/>
      <c r="Q130" s="158"/>
      <c r="R130" s="160"/>
      <c r="T130" s="161"/>
      <c r="U130" s="158"/>
      <c r="V130" s="158"/>
      <c r="W130" s="158"/>
      <c r="X130" s="158"/>
      <c r="Y130" s="158"/>
      <c r="Z130" s="158"/>
      <c r="AA130" s="162"/>
      <c r="AT130" s="163" t="s">
        <v>173</v>
      </c>
      <c r="AU130" s="163" t="s">
        <v>86</v>
      </c>
      <c r="AV130" s="11" t="s">
        <v>82</v>
      </c>
      <c r="AW130" s="11" t="s">
        <v>32</v>
      </c>
      <c r="AX130" s="11" t="s">
        <v>75</v>
      </c>
      <c r="AY130" s="163" t="s">
        <v>166</v>
      </c>
    </row>
    <row r="131" spans="2:65" s="11" customFormat="1" ht="16.5" customHeight="1">
      <c r="B131" s="157"/>
      <c r="C131" s="158"/>
      <c r="D131" s="158"/>
      <c r="E131" s="159" t="s">
        <v>5</v>
      </c>
      <c r="F131" s="229" t="s">
        <v>288</v>
      </c>
      <c r="G131" s="230"/>
      <c r="H131" s="230"/>
      <c r="I131" s="230"/>
      <c r="J131" s="158"/>
      <c r="K131" s="159" t="s">
        <v>5</v>
      </c>
      <c r="L131" s="158"/>
      <c r="M131" s="158"/>
      <c r="N131" s="158"/>
      <c r="O131" s="158"/>
      <c r="P131" s="158"/>
      <c r="Q131" s="158"/>
      <c r="R131" s="160"/>
      <c r="T131" s="161"/>
      <c r="U131" s="158"/>
      <c r="V131" s="158"/>
      <c r="W131" s="158"/>
      <c r="X131" s="158"/>
      <c r="Y131" s="158"/>
      <c r="Z131" s="158"/>
      <c r="AA131" s="162"/>
      <c r="AT131" s="163" t="s">
        <v>173</v>
      </c>
      <c r="AU131" s="163" t="s">
        <v>86</v>
      </c>
      <c r="AV131" s="11" t="s">
        <v>82</v>
      </c>
      <c r="AW131" s="11" t="s">
        <v>32</v>
      </c>
      <c r="AX131" s="11" t="s">
        <v>75</v>
      </c>
      <c r="AY131" s="163" t="s">
        <v>166</v>
      </c>
    </row>
    <row r="132" spans="2:65" s="10" customFormat="1" ht="25.5" customHeight="1">
      <c r="B132" s="149"/>
      <c r="C132" s="150"/>
      <c r="D132" s="150"/>
      <c r="E132" s="151" t="s">
        <v>5</v>
      </c>
      <c r="F132" s="262" t="s">
        <v>1381</v>
      </c>
      <c r="G132" s="263"/>
      <c r="H132" s="263"/>
      <c r="I132" s="263"/>
      <c r="J132" s="150"/>
      <c r="K132" s="152">
        <v>466</v>
      </c>
      <c r="L132" s="150"/>
      <c r="M132" s="150"/>
      <c r="N132" s="150"/>
      <c r="O132" s="150"/>
      <c r="P132" s="150"/>
      <c r="Q132" s="150"/>
      <c r="R132" s="153"/>
      <c r="T132" s="154"/>
      <c r="U132" s="150"/>
      <c r="V132" s="150"/>
      <c r="W132" s="150"/>
      <c r="X132" s="150"/>
      <c r="Y132" s="150"/>
      <c r="Z132" s="150"/>
      <c r="AA132" s="155"/>
      <c r="AT132" s="156" t="s">
        <v>173</v>
      </c>
      <c r="AU132" s="156" t="s">
        <v>86</v>
      </c>
      <c r="AV132" s="10" t="s">
        <v>86</v>
      </c>
      <c r="AW132" s="10" t="s">
        <v>32</v>
      </c>
      <c r="AX132" s="10" t="s">
        <v>75</v>
      </c>
      <c r="AY132" s="156" t="s">
        <v>166</v>
      </c>
    </row>
    <row r="133" spans="2:65" s="11" customFormat="1" ht="16.5" customHeight="1">
      <c r="B133" s="157"/>
      <c r="C133" s="158"/>
      <c r="D133" s="158"/>
      <c r="E133" s="159" t="s">
        <v>5</v>
      </c>
      <c r="F133" s="229" t="s">
        <v>292</v>
      </c>
      <c r="G133" s="230"/>
      <c r="H133" s="230"/>
      <c r="I133" s="230"/>
      <c r="J133" s="158"/>
      <c r="K133" s="159" t="s">
        <v>5</v>
      </c>
      <c r="L133" s="158"/>
      <c r="M133" s="158"/>
      <c r="N133" s="158"/>
      <c r="O133" s="158"/>
      <c r="P133" s="158"/>
      <c r="Q133" s="158"/>
      <c r="R133" s="160"/>
      <c r="T133" s="161"/>
      <c r="U133" s="158"/>
      <c r="V133" s="158"/>
      <c r="W133" s="158"/>
      <c r="X133" s="158"/>
      <c r="Y133" s="158"/>
      <c r="Z133" s="158"/>
      <c r="AA133" s="162"/>
      <c r="AT133" s="163" t="s">
        <v>173</v>
      </c>
      <c r="AU133" s="163" t="s">
        <v>86</v>
      </c>
      <c r="AV133" s="11" t="s">
        <v>82</v>
      </c>
      <c r="AW133" s="11" t="s">
        <v>32</v>
      </c>
      <c r="AX133" s="11" t="s">
        <v>75</v>
      </c>
      <c r="AY133" s="163" t="s">
        <v>166</v>
      </c>
    </row>
    <row r="134" spans="2:65" s="10" customFormat="1" ht="16.5" customHeight="1">
      <c r="B134" s="149"/>
      <c r="C134" s="150"/>
      <c r="D134" s="150"/>
      <c r="E134" s="151" t="s">
        <v>5</v>
      </c>
      <c r="F134" s="262" t="s">
        <v>1082</v>
      </c>
      <c r="G134" s="263"/>
      <c r="H134" s="263"/>
      <c r="I134" s="263"/>
      <c r="J134" s="150"/>
      <c r="K134" s="152">
        <v>1.5</v>
      </c>
      <c r="L134" s="150"/>
      <c r="M134" s="150"/>
      <c r="N134" s="150"/>
      <c r="O134" s="150"/>
      <c r="P134" s="150"/>
      <c r="Q134" s="150"/>
      <c r="R134" s="153"/>
      <c r="T134" s="154"/>
      <c r="U134" s="150"/>
      <c r="V134" s="150"/>
      <c r="W134" s="150"/>
      <c r="X134" s="150"/>
      <c r="Y134" s="150"/>
      <c r="Z134" s="150"/>
      <c r="AA134" s="155"/>
      <c r="AT134" s="156" t="s">
        <v>173</v>
      </c>
      <c r="AU134" s="156" t="s">
        <v>86</v>
      </c>
      <c r="AV134" s="10" t="s">
        <v>86</v>
      </c>
      <c r="AW134" s="10" t="s">
        <v>32</v>
      </c>
      <c r="AX134" s="10" t="s">
        <v>75</v>
      </c>
      <c r="AY134" s="156" t="s">
        <v>166</v>
      </c>
    </row>
    <row r="135" spans="2:65" s="12" customFormat="1" ht="16.5" customHeight="1">
      <c r="B135" s="168"/>
      <c r="C135" s="169"/>
      <c r="D135" s="169"/>
      <c r="E135" s="170" t="s">
        <v>5</v>
      </c>
      <c r="F135" s="268" t="s">
        <v>294</v>
      </c>
      <c r="G135" s="269"/>
      <c r="H135" s="269"/>
      <c r="I135" s="269"/>
      <c r="J135" s="169"/>
      <c r="K135" s="171">
        <v>467.5</v>
      </c>
      <c r="L135" s="169"/>
      <c r="M135" s="169"/>
      <c r="N135" s="169"/>
      <c r="O135" s="169"/>
      <c r="P135" s="169"/>
      <c r="Q135" s="169"/>
      <c r="R135" s="172"/>
      <c r="T135" s="173"/>
      <c r="U135" s="169"/>
      <c r="V135" s="169"/>
      <c r="W135" s="169"/>
      <c r="X135" s="169"/>
      <c r="Y135" s="169"/>
      <c r="Z135" s="169"/>
      <c r="AA135" s="174"/>
      <c r="AT135" s="175" t="s">
        <v>173</v>
      </c>
      <c r="AU135" s="175" t="s">
        <v>86</v>
      </c>
      <c r="AV135" s="12" t="s">
        <v>92</v>
      </c>
      <c r="AW135" s="12" t="s">
        <v>32</v>
      </c>
      <c r="AX135" s="12" t="s">
        <v>82</v>
      </c>
      <c r="AY135" s="175" t="s">
        <v>166</v>
      </c>
    </row>
    <row r="136" spans="2:65" s="1" customFormat="1" ht="25.5" customHeight="1">
      <c r="B136" s="139"/>
      <c r="C136" s="140" t="s">
        <v>92</v>
      </c>
      <c r="D136" s="140" t="s">
        <v>167</v>
      </c>
      <c r="E136" s="141" t="s">
        <v>697</v>
      </c>
      <c r="F136" s="231" t="s">
        <v>698</v>
      </c>
      <c r="G136" s="231"/>
      <c r="H136" s="231"/>
      <c r="I136" s="231"/>
      <c r="J136" s="142" t="s">
        <v>270</v>
      </c>
      <c r="K136" s="143">
        <v>145</v>
      </c>
      <c r="L136" s="232">
        <v>0</v>
      </c>
      <c r="M136" s="232"/>
      <c r="N136" s="232">
        <f>ROUND(L136*K136,2)</f>
        <v>0</v>
      </c>
      <c r="O136" s="232"/>
      <c r="P136" s="232"/>
      <c r="Q136" s="232"/>
      <c r="R136" s="144"/>
      <c r="T136" s="145" t="s">
        <v>5</v>
      </c>
      <c r="U136" s="43" t="s">
        <v>40</v>
      </c>
      <c r="V136" s="146">
        <v>0.46300000000000002</v>
      </c>
      <c r="W136" s="146">
        <f>V136*K136</f>
        <v>67.135000000000005</v>
      </c>
      <c r="X136" s="146">
        <v>0</v>
      </c>
      <c r="Y136" s="146">
        <f>X136*K136</f>
        <v>0</v>
      </c>
      <c r="Z136" s="146">
        <v>0.625</v>
      </c>
      <c r="AA136" s="147">
        <f>Z136*K136</f>
        <v>90.625</v>
      </c>
      <c r="AR136" s="21" t="s">
        <v>92</v>
      </c>
      <c r="AT136" s="21" t="s">
        <v>167</v>
      </c>
      <c r="AU136" s="21" t="s">
        <v>86</v>
      </c>
      <c r="AY136" s="21" t="s">
        <v>166</v>
      </c>
      <c r="BE136" s="148">
        <f>IF(U136="základní",N136,0)</f>
        <v>0</v>
      </c>
      <c r="BF136" s="148">
        <f>IF(U136="snížená",N136,0)</f>
        <v>0</v>
      </c>
      <c r="BG136" s="148">
        <f>IF(U136="zákl. přenesená",N136,0)</f>
        <v>0</v>
      </c>
      <c r="BH136" s="148">
        <f>IF(U136="sníž. přenesená",N136,0)</f>
        <v>0</v>
      </c>
      <c r="BI136" s="148">
        <f>IF(U136="nulová",N136,0)</f>
        <v>0</v>
      </c>
      <c r="BJ136" s="21" t="s">
        <v>82</v>
      </c>
      <c r="BK136" s="148">
        <f>ROUND(L136*K136,2)</f>
        <v>0</v>
      </c>
      <c r="BL136" s="21" t="s">
        <v>92</v>
      </c>
      <c r="BM136" s="21" t="s">
        <v>1382</v>
      </c>
    </row>
    <row r="137" spans="2:65" s="11" customFormat="1" ht="16.5" customHeight="1">
      <c r="B137" s="157"/>
      <c r="C137" s="158"/>
      <c r="D137" s="158"/>
      <c r="E137" s="159" t="s">
        <v>5</v>
      </c>
      <c r="F137" s="264" t="s">
        <v>275</v>
      </c>
      <c r="G137" s="265"/>
      <c r="H137" s="265"/>
      <c r="I137" s="265"/>
      <c r="J137" s="158"/>
      <c r="K137" s="159" t="s">
        <v>5</v>
      </c>
      <c r="L137" s="158"/>
      <c r="M137" s="158"/>
      <c r="N137" s="158"/>
      <c r="O137" s="158"/>
      <c r="P137" s="158"/>
      <c r="Q137" s="158"/>
      <c r="R137" s="160"/>
      <c r="T137" s="161"/>
      <c r="U137" s="158"/>
      <c r="V137" s="158"/>
      <c r="W137" s="158"/>
      <c r="X137" s="158"/>
      <c r="Y137" s="158"/>
      <c r="Z137" s="158"/>
      <c r="AA137" s="162"/>
      <c r="AT137" s="163" t="s">
        <v>173</v>
      </c>
      <c r="AU137" s="163" t="s">
        <v>86</v>
      </c>
      <c r="AV137" s="11" t="s">
        <v>82</v>
      </c>
      <c r="AW137" s="11" t="s">
        <v>32</v>
      </c>
      <c r="AX137" s="11" t="s">
        <v>75</v>
      </c>
      <c r="AY137" s="163" t="s">
        <v>166</v>
      </c>
    </row>
    <row r="138" spans="2:65" s="11" customFormat="1" ht="16.5" customHeight="1">
      <c r="B138" s="157"/>
      <c r="C138" s="158"/>
      <c r="D138" s="158"/>
      <c r="E138" s="159" t="s">
        <v>5</v>
      </c>
      <c r="F138" s="229" t="s">
        <v>276</v>
      </c>
      <c r="G138" s="230"/>
      <c r="H138" s="230"/>
      <c r="I138" s="230"/>
      <c r="J138" s="158"/>
      <c r="K138" s="159" t="s">
        <v>5</v>
      </c>
      <c r="L138" s="158"/>
      <c r="M138" s="158"/>
      <c r="N138" s="158"/>
      <c r="O138" s="158"/>
      <c r="P138" s="158"/>
      <c r="Q138" s="158"/>
      <c r="R138" s="160"/>
      <c r="T138" s="161"/>
      <c r="U138" s="158"/>
      <c r="V138" s="158"/>
      <c r="W138" s="158"/>
      <c r="X138" s="158"/>
      <c r="Y138" s="158"/>
      <c r="Z138" s="158"/>
      <c r="AA138" s="162"/>
      <c r="AT138" s="163" t="s">
        <v>173</v>
      </c>
      <c r="AU138" s="163" t="s">
        <v>86</v>
      </c>
      <c r="AV138" s="11" t="s">
        <v>82</v>
      </c>
      <c r="AW138" s="11" t="s">
        <v>32</v>
      </c>
      <c r="AX138" s="11" t="s">
        <v>75</v>
      </c>
      <c r="AY138" s="163" t="s">
        <v>166</v>
      </c>
    </row>
    <row r="139" spans="2:65" s="11" customFormat="1" ht="16.5" customHeight="1">
      <c r="B139" s="157"/>
      <c r="C139" s="158"/>
      <c r="D139" s="158"/>
      <c r="E139" s="159" t="s">
        <v>5</v>
      </c>
      <c r="F139" s="229" t="s">
        <v>277</v>
      </c>
      <c r="G139" s="230"/>
      <c r="H139" s="230"/>
      <c r="I139" s="230"/>
      <c r="J139" s="158"/>
      <c r="K139" s="159" t="s">
        <v>5</v>
      </c>
      <c r="L139" s="158"/>
      <c r="M139" s="158"/>
      <c r="N139" s="158"/>
      <c r="O139" s="158"/>
      <c r="P139" s="158"/>
      <c r="Q139" s="158"/>
      <c r="R139" s="160"/>
      <c r="T139" s="161"/>
      <c r="U139" s="158"/>
      <c r="V139" s="158"/>
      <c r="W139" s="158"/>
      <c r="X139" s="158"/>
      <c r="Y139" s="158"/>
      <c r="Z139" s="158"/>
      <c r="AA139" s="162"/>
      <c r="AT139" s="163" t="s">
        <v>173</v>
      </c>
      <c r="AU139" s="163" t="s">
        <v>86</v>
      </c>
      <c r="AV139" s="11" t="s">
        <v>82</v>
      </c>
      <c r="AW139" s="11" t="s">
        <v>32</v>
      </c>
      <c r="AX139" s="11" t="s">
        <v>75</v>
      </c>
      <c r="AY139" s="163" t="s">
        <v>166</v>
      </c>
    </row>
    <row r="140" spans="2:65" s="11" customFormat="1" ht="16.5" customHeight="1">
      <c r="B140" s="157"/>
      <c r="C140" s="158"/>
      <c r="D140" s="158"/>
      <c r="E140" s="159" t="s">
        <v>5</v>
      </c>
      <c r="F140" s="229" t="s">
        <v>278</v>
      </c>
      <c r="G140" s="230"/>
      <c r="H140" s="230"/>
      <c r="I140" s="230"/>
      <c r="J140" s="158"/>
      <c r="K140" s="159" t="s">
        <v>5</v>
      </c>
      <c r="L140" s="158"/>
      <c r="M140" s="158"/>
      <c r="N140" s="158"/>
      <c r="O140" s="158"/>
      <c r="P140" s="158"/>
      <c r="Q140" s="158"/>
      <c r="R140" s="160"/>
      <c r="T140" s="161"/>
      <c r="U140" s="158"/>
      <c r="V140" s="158"/>
      <c r="W140" s="158"/>
      <c r="X140" s="158"/>
      <c r="Y140" s="158"/>
      <c r="Z140" s="158"/>
      <c r="AA140" s="162"/>
      <c r="AT140" s="163" t="s">
        <v>173</v>
      </c>
      <c r="AU140" s="163" t="s">
        <v>86</v>
      </c>
      <c r="AV140" s="11" t="s">
        <v>82</v>
      </c>
      <c r="AW140" s="11" t="s">
        <v>32</v>
      </c>
      <c r="AX140" s="11" t="s">
        <v>75</v>
      </c>
      <c r="AY140" s="163" t="s">
        <v>166</v>
      </c>
    </row>
    <row r="141" spans="2:65" s="10" customFormat="1" ht="16.5" customHeight="1">
      <c r="B141" s="149"/>
      <c r="C141" s="150"/>
      <c r="D141" s="150"/>
      <c r="E141" s="151" t="s">
        <v>5</v>
      </c>
      <c r="F141" s="262" t="s">
        <v>1383</v>
      </c>
      <c r="G141" s="263"/>
      <c r="H141" s="263"/>
      <c r="I141" s="263"/>
      <c r="J141" s="150"/>
      <c r="K141" s="152">
        <v>144</v>
      </c>
      <c r="L141" s="150"/>
      <c r="M141" s="150"/>
      <c r="N141" s="150"/>
      <c r="O141" s="150"/>
      <c r="P141" s="150"/>
      <c r="Q141" s="150"/>
      <c r="R141" s="153"/>
      <c r="T141" s="154"/>
      <c r="U141" s="150"/>
      <c r="V141" s="150"/>
      <c r="W141" s="150"/>
      <c r="X141" s="150"/>
      <c r="Y141" s="150"/>
      <c r="Z141" s="150"/>
      <c r="AA141" s="155"/>
      <c r="AT141" s="156" t="s">
        <v>173</v>
      </c>
      <c r="AU141" s="156" t="s">
        <v>86</v>
      </c>
      <c r="AV141" s="10" t="s">
        <v>86</v>
      </c>
      <c r="AW141" s="10" t="s">
        <v>32</v>
      </c>
      <c r="AX141" s="10" t="s">
        <v>75</v>
      </c>
      <c r="AY141" s="156" t="s">
        <v>166</v>
      </c>
    </row>
    <row r="142" spans="2:65" s="11" customFormat="1" ht="16.5" customHeight="1">
      <c r="B142" s="157"/>
      <c r="C142" s="158"/>
      <c r="D142" s="158"/>
      <c r="E142" s="159" t="s">
        <v>5</v>
      </c>
      <c r="F142" s="229" t="s">
        <v>1384</v>
      </c>
      <c r="G142" s="230"/>
      <c r="H142" s="230"/>
      <c r="I142" s="230"/>
      <c r="J142" s="158"/>
      <c r="K142" s="159" t="s">
        <v>5</v>
      </c>
      <c r="L142" s="158"/>
      <c r="M142" s="158"/>
      <c r="N142" s="158"/>
      <c r="O142" s="158"/>
      <c r="P142" s="158"/>
      <c r="Q142" s="158"/>
      <c r="R142" s="160"/>
      <c r="T142" s="161"/>
      <c r="U142" s="158"/>
      <c r="V142" s="158"/>
      <c r="W142" s="158"/>
      <c r="X142" s="158"/>
      <c r="Y142" s="158"/>
      <c r="Z142" s="158"/>
      <c r="AA142" s="162"/>
      <c r="AT142" s="163" t="s">
        <v>173</v>
      </c>
      <c r="AU142" s="163" t="s">
        <v>86</v>
      </c>
      <c r="AV142" s="11" t="s">
        <v>82</v>
      </c>
      <c r="AW142" s="11" t="s">
        <v>32</v>
      </c>
      <c r="AX142" s="11" t="s">
        <v>75</v>
      </c>
      <c r="AY142" s="163" t="s">
        <v>166</v>
      </c>
    </row>
    <row r="143" spans="2:65" s="10" customFormat="1" ht="16.5" customHeight="1">
      <c r="B143" s="149"/>
      <c r="C143" s="150"/>
      <c r="D143" s="150"/>
      <c r="E143" s="151" t="s">
        <v>5</v>
      </c>
      <c r="F143" s="262" t="s">
        <v>1385</v>
      </c>
      <c r="G143" s="263"/>
      <c r="H143" s="263"/>
      <c r="I143" s="263"/>
      <c r="J143" s="150"/>
      <c r="K143" s="152">
        <v>1</v>
      </c>
      <c r="L143" s="150"/>
      <c r="M143" s="150"/>
      <c r="N143" s="150"/>
      <c r="O143" s="150"/>
      <c r="P143" s="150"/>
      <c r="Q143" s="150"/>
      <c r="R143" s="153"/>
      <c r="T143" s="154"/>
      <c r="U143" s="150"/>
      <c r="V143" s="150"/>
      <c r="W143" s="150"/>
      <c r="X143" s="150"/>
      <c r="Y143" s="150"/>
      <c r="Z143" s="150"/>
      <c r="AA143" s="155"/>
      <c r="AT143" s="156" t="s">
        <v>173</v>
      </c>
      <c r="AU143" s="156" t="s">
        <v>86</v>
      </c>
      <c r="AV143" s="10" t="s">
        <v>86</v>
      </c>
      <c r="AW143" s="10" t="s">
        <v>32</v>
      </c>
      <c r="AX143" s="10" t="s">
        <v>75</v>
      </c>
      <c r="AY143" s="156" t="s">
        <v>166</v>
      </c>
    </row>
    <row r="144" spans="2:65" s="12" customFormat="1" ht="16.5" customHeight="1">
      <c r="B144" s="168"/>
      <c r="C144" s="169"/>
      <c r="D144" s="169"/>
      <c r="E144" s="170" t="s">
        <v>5</v>
      </c>
      <c r="F144" s="268" t="s">
        <v>294</v>
      </c>
      <c r="G144" s="269"/>
      <c r="H144" s="269"/>
      <c r="I144" s="269"/>
      <c r="J144" s="169"/>
      <c r="K144" s="171">
        <v>145</v>
      </c>
      <c r="L144" s="169"/>
      <c r="M144" s="169"/>
      <c r="N144" s="169"/>
      <c r="O144" s="169"/>
      <c r="P144" s="169"/>
      <c r="Q144" s="169"/>
      <c r="R144" s="172"/>
      <c r="T144" s="173"/>
      <c r="U144" s="169"/>
      <c r="V144" s="169"/>
      <c r="W144" s="169"/>
      <c r="X144" s="169"/>
      <c r="Y144" s="169"/>
      <c r="Z144" s="169"/>
      <c r="AA144" s="174"/>
      <c r="AT144" s="175" t="s">
        <v>173</v>
      </c>
      <c r="AU144" s="175" t="s">
        <v>86</v>
      </c>
      <c r="AV144" s="12" t="s">
        <v>92</v>
      </c>
      <c r="AW144" s="12" t="s">
        <v>32</v>
      </c>
      <c r="AX144" s="12" t="s">
        <v>82</v>
      </c>
      <c r="AY144" s="175" t="s">
        <v>166</v>
      </c>
    </row>
    <row r="145" spans="2:65" s="1" customFormat="1" ht="25.5" customHeight="1">
      <c r="B145" s="139"/>
      <c r="C145" s="140" t="s">
        <v>95</v>
      </c>
      <c r="D145" s="140" t="s">
        <v>167</v>
      </c>
      <c r="E145" s="141" t="s">
        <v>1386</v>
      </c>
      <c r="F145" s="231" t="s">
        <v>1387</v>
      </c>
      <c r="G145" s="231"/>
      <c r="H145" s="231"/>
      <c r="I145" s="231"/>
      <c r="J145" s="142" t="s">
        <v>270</v>
      </c>
      <c r="K145" s="143">
        <v>95.6</v>
      </c>
      <c r="L145" s="232">
        <v>0</v>
      </c>
      <c r="M145" s="232"/>
      <c r="N145" s="232">
        <f>ROUND(L145*K145,2)</f>
        <v>0</v>
      </c>
      <c r="O145" s="232"/>
      <c r="P145" s="232"/>
      <c r="Q145" s="232"/>
      <c r="R145" s="144"/>
      <c r="T145" s="145" t="s">
        <v>5</v>
      </c>
      <c r="U145" s="43" t="s">
        <v>40</v>
      </c>
      <c r="V145" s="146">
        <v>0.08</v>
      </c>
      <c r="W145" s="146">
        <f>V145*K145</f>
        <v>7.6479999999999997</v>
      </c>
      <c r="X145" s="146">
        <v>0</v>
      </c>
      <c r="Y145" s="146">
        <f>X145*K145</f>
        <v>0</v>
      </c>
      <c r="Z145" s="146">
        <v>9.8000000000000004E-2</v>
      </c>
      <c r="AA145" s="147">
        <f>Z145*K145</f>
        <v>9.3688000000000002</v>
      </c>
      <c r="AR145" s="21" t="s">
        <v>92</v>
      </c>
      <c r="AT145" s="21" t="s">
        <v>167</v>
      </c>
      <c r="AU145" s="21" t="s">
        <v>86</v>
      </c>
      <c r="AY145" s="21" t="s">
        <v>166</v>
      </c>
      <c r="BE145" s="148">
        <f>IF(U145="základní",N145,0)</f>
        <v>0</v>
      </c>
      <c r="BF145" s="148">
        <f>IF(U145="snížená",N145,0)</f>
        <v>0</v>
      </c>
      <c r="BG145" s="148">
        <f>IF(U145="zákl. přenesená",N145,0)</f>
        <v>0</v>
      </c>
      <c r="BH145" s="148">
        <f>IF(U145="sníž. přenesená",N145,0)</f>
        <v>0</v>
      </c>
      <c r="BI145" s="148">
        <f>IF(U145="nulová",N145,0)</f>
        <v>0</v>
      </c>
      <c r="BJ145" s="21" t="s">
        <v>82</v>
      </c>
      <c r="BK145" s="148">
        <f>ROUND(L145*K145,2)</f>
        <v>0</v>
      </c>
      <c r="BL145" s="21" t="s">
        <v>92</v>
      </c>
      <c r="BM145" s="21" t="s">
        <v>1388</v>
      </c>
    </row>
    <row r="146" spans="2:65" s="11" customFormat="1" ht="16.5" customHeight="1">
      <c r="B146" s="157"/>
      <c r="C146" s="158"/>
      <c r="D146" s="158"/>
      <c r="E146" s="159" t="s">
        <v>5</v>
      </c>
      <c r="F146" s="264" t="s">
        <v>275</v>
      </c>
      <c r="G146" s="265"/>
      <c r="H146" s="265"/>
      <c r="I146" s="265"/>
      <c r="J146" s="158"/>
      <c r="K146" s="159" t="s">
        <v>5</v>
      </c>
      <c r="L146" s="158"/>
      <c r="M146" s="158"/>
      <c r="N146" s="158"/>
      <c r="O146" s="158"/>
      <c r="P146" s="158"/>
      <c r="Q146" s="158"/>
      <c r="R146" s="160"/>
      <c r="T146" s="161"/>
      <c r="U146" s="158"/>
      <c r="V146" s="158"/>
      <c r="W146" s="158"/>
      <c r="X146" s="158"/>
      <c r="Y146" s="158"/>
      <c r="Z146" s="158"/>
      <c r="AA146" s="162"/>
      <c r="AT146" s="163" t="s">
        <v>173</v>
      </c>
      <c r="AU146" s="163" t="s">
        <v>86</v>
      </c>
      <c r="AV146" s="11" t="s">
        <v>82</v>
      </c>
      <c r="AW146" s="11" t="s">
        <v>32</v>
      </c>
      <c r="AX146" s="11" t="s">
        <v>75</v>
      </c>
      <c r="AY146" s="163" t="s">
        <v>166</v>
      </c>
    </row>
    <row r="147" spans="2:65" s="11" customFormat="1" ht="16.5" customHeight="1">
      <c r="B147" s="157"/>
      <c r="C147" s="158"/>
      <c r="D147" s="158"/>
      <c r="E147" s="159" t="s">
        <v>5</v>
      </c>
      <c r="F147" s="229" t="s">
        <v>276</v>
      </c>
      <c r="G147" s="230"/>
      <c r="H147" s="230"/>
      <c r="I147" s="230"/>
      <c r="J147" s="158"/>
      <c r="K147" s="159" t="s">
        <v>5</v>
      </c>
      <c r="L147" s="158"/>
      <c r="M147" s="158"/>
      <c r="N147" s="158"/>
      <c r="O147" s="158"/>
      <c r="P147" s="158"/>
      <c r="Q147" s="158"/>
      <c r="R147" s="160"/>
      <c r="T147" s="161"/>
      <c r="U147" s="158"/>
      <c r="V147" s="158"/>
      <c r="W147" s="158"/>
      <c r="X147" s="158"/>
      <c r="Y147" s="158"/>
      <c r="Z147" s="158"/>
      <c r="AA147" s="162"/>
      <c r="AT147" s="163" t="s">
        <v>173</v>
      </c>
      <c r="AU147" s="163" t="s">
        <v>86</v>
      </c>
      <c r="AV147" s="11" t="s">
        <v>82</v>
      </c>
      <c r="AW147" s="11" t="s">
        <v>32</v>
      </c>
      <c r="AX147" s="11" t="s">
        <v>75</v>
      </c>
      <c r="AY147" s="163" t="s">
        <v>166</v>
      </c>
    </row>
    <row r="148" spans="2:65" s="11" customFormat="1" ht="16.5" customHeight="1">
      <c r="B148" s="157"/>
      <c r="C148" s="158"/>
      <c r="D148" s="158"/>
      <c r="E148" s="159" t="s">
        <v>5</v>
      </c>
      <c r="F148" s="229" t="s">
        <v>277</v>
      </c>
      <c r="G148" s="230"/>
      <c r="H148" s="230"/>
      <c r="I148" s="230"/>
      <c r="J148" s="158"/>
      <c r="K148" s="159" t="s">
        <v>5</v>
      </c>
      <c r="L148" s="158"/>
      <c r="M148" s="158"/>
      <c r="N148" s="158"/>
      <c r="O148" s="158"/>
      <c r="P148" s="158"/>
      <c r="Q148" s="158"/>
      <c r="R148" s="160"/>
      <c r="T148" s="161"/>
      <c r="U148" s="158"/>
      <c r="V148" s="158"/>
      <c r="W148" s="158"/>
      <c r="X148" s="158"/>
      <c r="Y148" s="158"/>
      <c r="Z148" s="158"/>
      <c r="AA148" s="162"/>
      <c r="AT148" s="163" t="s">
        <v>173</v>
      </c>
      <c r="AU148" s="163" t="s">
        <v>86</v>
      </c>
      <c r="AV148" s="11" t="s">
        <v>82</v>
      </c>
      <c r="AW148" s="11" t="s">
        <v>32</v>
      </c>
      <c r="AX148" s="11" t="s">
        <v>75</v>
      </c>
      <c r="AY148" s="163" t="s">
        <v>166</v>
      </c>
    </row>
    <row r="149" spans="2:65" s="11" customFormat="1" ht="16.5" customHeight="1">
      <c r="B149" s="157"/>
      <c r="C149" s="158"/>
      <c r="D149" s="158"/>
      <c r="E149" s="159" t="s">
        <v>5</v>
      </c>
      <c r="F149" s="229" t="s">
        <v>1389</v>
      </c>
      <c r="G149" s="230"/>
      <c r="H149" s="230"/>
      <c r="I149" s="230"/>
      <c r="J149" s="158"/>
      <c r="K149" s="159" t="s">
        <v>5</v>
      </c>
      <c r="L149" s="158"/>
      <c r="M149" s="158"/>
      <c r="N149" s="158"/>
      <c r="O149" s="158"/>
      <c r="P149" s="158"/>
      <c r="Q149" s="158"/>
      <c r="R149" s="160"/>
      <c r="T149" s="161"/>
      <c r="U149" s="158"/>
      <c r="V149" s="158"/>
      <c r="W149" s="158"/>
      <c r="X149" s="158"/>
      <c r="Y149" s="158"/>
      <c r="Z149" s="158"/>
      <c r="AA149" s="162"/>
      <c r="AT149" s="163" t="s">
        <v>173</v>
      </c>
      <c r="AU149" s="163" t="s">
        <v>86</v>
      </c>
      <c r="AV149" s="11" t="s">
        <v>82</v>
      </c>
      <c r="AW149" s="11" t="s">
        <v>32</v>
      </c>
      <c r="AX149" s="11" t="s">
        <v>75</v>
      </c>
      <c r="AY149" s="163" t="s">
        <v>166</v>
      </c>
    </row>
    <row r="150" spans="2:65" s="10" customFormat="1" ht="16.5" customHeight="1">
      <c r="B150" s="149"/>
      <c r="C150" s="150"/>
      <c r="D150" s="150"/>
      <c r="E150" s="151" t="s">
        <v>5</v>
      </c>
      <c r="F150" s="262" t="s">
        <v>1390</v>
      </c>
      <c r="G150" s="263"/>
      <c r="H150" s="263"/>
      <c r="I150" s="263"/>
      <c r="J150" s="150"/>
      <c r="K150" s="152">
        <v>95</v>
      </c>
      <c r="L150" s="150"/>
      <c r="M150" s="150"/>
      <c r="N150" s="150"/>
      <c r="O150" s="150"/>
      <c r="P150" s="150"/>
      <c r="Q150" s="150"/>
      <c r="R150" s="153"/>
      <c r="T150" s="154"/>
      <c r="U150" s="150"/>
      <c r="V150" s="150"/>
      <c r="W150" s="150"/>
      <c r="X150" s="150"/>
      <c r="Y150" s="150"/>
      <c r="Z150" s="150"/>
      <c r="AA150" s="155"/>
      <c r="AT150" s="156" t="s">
        <v>173</v>
      </c>
      <c r="AU150" s="156" t="s">
        <v>86</v>
      </c>
      <c r="AV150" s="10" t="s">
        <v>86</v>
      </c>
      <c r="AW150" s="10" t="s">
        <v>32</v>
      </c>
      <c r="AX150" s="10" t="s">
        <v>75</v>
      </c>
      <c r="AY150" s="156" t="s">
        <v>166</v>
      </c>
    </row>
    <row r="151" spans="2:65" s="11" customFormat="1" ht="16.5" customHeight="1">
      <c r="B151" s="157"/>
      <c r="C151" s="158"/>
      <c r="D151" s="158"/>
      <c r="E151" s="159" t="s">
        <v>5</v>
      </c>
      <c r="F151" s="229" t="s">
        <v>283</v>
      </c>
      <c r="G151" s="230"/>
      <c r="H151" s="230"/>
      <c r="I151" s="230"/>
      <c r="J151" s="158"/>
      <c r="K151" s="159" t="s">
        <v>5</v>
      </c>
      <c r="L151" s="158"/>
      <c r="M151" s="158"/>
      <c r="N151" s="158"/>
      <c r="O151" s="158"/>
      <c r="P151" s="158"/>
      <c r="Q151" s="158"/>
      <c r="R151" s="160"/>
      <c r="T151" s="161"/>
      <c r="U151" s="158"/>
      <c r="V151" s="158"/>
      <c r="W151" s="158"/>
      <c r="X151" s="158"/>
      <c r="Y151" s="158"/>
      <c r="Z151" s="158"/>
      <c r="AA151" s="162"/>
      <c r="AT151" s="163" t="s">
        <v>173</v>
      </c>
      <c r="AU151" s="163" t="s">
        <v>86</v>
      </c>
      <c r="AV151" s="11" t="s">
        <v>82</v>
      </c>
      <c r="AW151" s="11" t="s">
        <v>32</v>
      </c>
      <c r="AX151" s="11" t="s">
        <v>75</v>
      </c>
      <c r="AY151" s="163" t="s">
        <v>166</v>
      </c>
    </row>
    <row r="152" spans="2:65" s="10" customFormat="1" ht="16.5" customHeight="1">
      <c r="B152" s="149"/>
      <c r="C152" s="150"/>
      <c r="D152" s="150"/>
      <c r="E152" s="151" t="s">
        <v>5</v>
      </c>
      <c r="F152" s="262" t="s">
        <v>1391</v>
      </c>
      <c r="G152" s="263"/>
      <c r="H152" s="263"/>
      <c r="I152" s="263"/>
      <c r="J152" s="150"/>
      <c r="K152" s="152">
        <v>0.6</v>
      </c>
      <c r="L152" s="150"/>
      <c r="M152" s="150"/>
      <c r="N152" s="150"/>
      <c r="O152" s="150"/>
      <c r="P152" s="150"/>
      <c r="Q152" s="150"/>
      <c r="R152" s="153"/>
      <c r="T152" s="154"/>
      <c r="U152" s="150"/>
      <c r="V152" s="150"/>
      <c r="W152" s="150"/>
      <c r="X152" s="150"/>
      <c r="Y152" s="150"/>
      <c r="Z152" s="150"/>
      <c r="AA152" s="155"/>
      <c r="AT152" s="156" t="s">
        <v>173</v>
      </c>
      <c r="AU152" s="156" t="s">
        <v>86</v>
      </c>
      <c r="AV152" s="10" t="s">
        <v>86</v>
      </c>
      <c r="AW152" s="10" t="s">
        <v>32</v>
      </c>
      <c r="AX152" s="10" t="s">
        <v>75</v>
      </c>
      <c r="AY152" s="156" t="s">
        <v>166</v>
      </c>
    </row>
    <row r="153" spans="2:65" s="12" customFormat="1" ht="16.5" customHeight="1">
      <c r="B153" s="168"/>
      <c r="C153" s="169"/>
      <c r="D153" s="169"/>
      <c r="E153" s="170" t="s">
        <v>5</v>
      </c>
      <c r="F153" s="268" t="s">
        <v>294</v>
      </c>
      <c r="G153" s="269"/>
      <c r="H153" s="269"/>
      <c r="I153" s="269"/>
      <c r="J153" s="169"/>
      <c r="K153" s="171">
        <v>95.6</v>
      </c>
      <c r="L153" s="169"/>
      <c r="M153" s="169"/>
      <c r="N153" s="169"/>
      <c r="O153" s="169"/>
      <c r="P153" s="169"/>
      <c r="Q153" s="169"/>
      <c r="R153" s="172"/>
      <c r="T153" s="173"/>
      <c r="U153" s="169"/>
      <c r="V153" s="169"/>
      <c r="W153" s="169"/>
      <c r="X153" s="169"/>
      <c r="Y153" s="169"/>
      <c r="Z153" s="169"/>
      <c r="AA153" s="174"/>
      <c r="AT153" s="175" t="s">
        <v>173</v>
      </c>
      <c r="AU153" s="175" t="s">
        <v>86</v>
      </c>
      <c r="AV153" s="12" t="s">
        <v>92</v>
      </c>
      <c r="AW153" s="12" t="s">
        <v>32</v>
      </c>
      <c r="AX153" s="12" t="s">
        <v>82</v>
      </c>
      <c r="AY153" s="175" t="s">
        <v>166</v>
      </c>
    </row>
    <row r="154" spans="2:65" s="1" customFormat="1" ht="25.5" customHeight="1">
      <c r="B154" s="139"/>
      <c r="C154" s="140" t="s">
        <v>98</v>
      </c>
      <c r="D154" s="140" t="s">
        <v>167</v>
      </c>
      <c r="E154" s="141" t="s">
        <v>1027</v>
      </c>
      <c r="F154" s="231" t="s">
        <v>1028</v>
      </c>
      <c r="G154" s="231"/>
      <c r="H154" s="231"/>
      <c r="I154" s="231"/>
      <c r="J154" s="142" t="s">
        <v>270</v>
      </c>
      <c r="K154" s="143">
        <v>671</v>
      </c>
      <c r="L154" s="232">
        <v>0</v>
      </c>
      <c r="M154" s="232"/>
      <c r="N154" s="232">
        <f>ROUND(L154*K154,2)</f>
        <v>0</v>
      </c>
      <c r="O154" s="232"/>
      <c r="P154" s="232"/>
      <c r="Q154" s="232"/>
      <c r="R154" s="144"/>
      <c r="T154" s="145" t="s">
        <v>5</v>
      </c>
      <c r="U154" s="43" t="s">
        <v>40</v>
      </c>
      <c r="V154" s="146">
        <v>0.11899999999999999</v>
      </c>
      <c r="W154" s="146">
        <f>V154*K154</f>
        <v>79.84899999999999</v>
      </c>
      <c r="X154" s="146">
        <v>0</v>
      </c>
      <c r="Y154" s="146">
        <f>X154*K154</f>
        <v>0</v>
      </c>
      <c r="Z154" s="146">
        <v>0.44</v>
      </c>
      <c r="AA154" s="147">
        <f>Z154*K154</f>
        <v>295.24</v>
      </c>
      <c r="AR154" s="21" t="s">
        <v>92</v>
      </c>
      <c r="AT154" s="21" t="s">
        <v>167</v>
      </c>
      <c r="AU154" s="21" t="s">
        <v>86</v>
      </c>
      <c r="AY154" s="21" t="s">
        <v>166</v>
      </c>
      <c r="BE154" s="148">
        <f>IF(U154="základní",N154,0)</f>
        <v>0</v>
      </c>
      <c r="BF154" s="148">
        <f>IF(U154="snížená",N154,0)</f>
        <v>0</v>
      </c>
      <c r="BG154" s="148">
        <f>IF(U154="zákl. přenesená",N154,0)</f>
        <v>0</v>
      </c>
      <c r="BH154" s="148">
        <f>IF(U154="sníž. přenesená",N154,0)</f>
        <v>0</v>
      </c>
      <c r="BI154" s="148">
        <f>IF(U154="nulová",N154,0)</f>
        <v>0</v>
      </c>
      <c r="BJ154" s="21" t="s">
        <v>82</v>
      </c>
      <c r="BK154" s="148">
        <f>ROUND(L154*K154,2)</f>
        <v>0</v>
      </c>
      <c r="BL154" s="21" t="s">
        <v>92</v>
      </c>
      <c r="BM154" s="21" t="s">
        <v>1392</v>
      </c>
    </row>
    <row r="155" spans="2:65" s="11" customFormat="1" ht="16.5" customHeight="1">
      <c r="B155" s="157"/>
      <c r="C155" s="158"/>
      <c r="D155" s="158"/>
      <c r="E155" s="159" t="s">
        <v>5</v>
      </c>
      <c r="F155" s="264" t="s">
        <v>275</v>
      </c>
      <c r="G155" s="265"/>
      <c r="H155" s="265"/>
      <c r="I155" s="265"/>
      <c r="J155" s="158"/>
      <c r="K155" s="159" t="s">
        <v>5</v>
      </c>
      <c r="L155" s="158"/>
      <c r="M155" s="158"/>
      <c r="N155" s="158"/>
      <c r="O155" s="158"/>
      <c r="P155" s="158"/>
      <c r="Q155" s="158"/>
      <c r="R155" s="160"/>
      <c r="T155" s="161"/>
      <c r="U155" s="158"/>
      <c r="V155" s="158"/>
      <c r="W155" s="158"/>
      <c r="X155" s="158"/>
      <c r="Y155" s="158"/>
      <c r="Z155" s="158"/>
      <c r="AA155" s="162"/>
      <c r="AT155" s="163" t="s">
        <v>173</v>
      </c>
      <c r="AU155" s="163" t="s">
        <v>86</v>
      </c>
      <c r="AV155" s="11" t="s">
        <v>82</v>
      </c>
      <c r="AW155" s="11" t="s">
        <v>32</v>
      </c>
      <c r="AX155" s="11" t="s">
        <v>75</v>
      </c>
      <c r="AY155" s="163" t="s">
        <v>166</v>
      </c>
    </row>
    <row r="156" spans="2:65" s="11" customFormat="1" ht="16.5" customHeight="1">
      <c r="B156" s="157"/>
      <c r="C156" s="158"/>
      <c r="D156" s="158"/>
      <c r="E156" s="159" t="s">
        <v>5</v>
      </c>
      <c r="F156" s="229" t="s">
        <v>276</v>
      </c>
      <c r="G156" s="230"/>
      <c r="H156" s="230"/>
      <c r="I156" s="230"/>
      <c r="J156" s="158"/>
      <c r="K156" s="159" t="s">
        <v>5</v>
      </c>
      <c r="L156" s="158"/>
      <c r="M156" s="158"/>
      <c r="N156" s="158"/>
      <c r="O156" s="158"/>
      <c r="P156" s="158"/>
      <c r="Q156" s="158"/>
      <c r="R156" s="160"/>
      <c r="T156" s="161"/>
      <c r="U156" s="158"/>
      <c r="V156" s="158"/>
      <c r="W156" s="158"/>
      <c r="X156" s="158"/>
      <c r="Y156" s="158"/>
      <c r="Z156" s="158"/>
      <c r="AA156" s="162"/>
      <c r="AT156" s="163" t="s">
        <v>173</v>
      </c>
      <c r="AU156" s="163" t="s">
        <v>86</v>
      </c>
      <c r="AV156" s="11" t="s">
        <v>82</v>
      </c>
      <c r="AW156" s="11" t="s">
        <v>32</v>
      </c>
      <c r="AX156" s="11" t="s">
        <v>75</v>
      </c>
      <c r="AY156" s="163" t="s">
        <v>166</v>
      </c>
    </row>
    <row r="157" spans="2:65" s="11" customFormat="1" ht="16.5" customHeight="1">
      <c r="B157" s="157"/>
      <c r="C157" s="158"/>
      <c r="D157" s="158"/>
      <c r="E157" s="159" t="s">
        <v>5</v>
      </c>
      <c r="F157" s="229" t="s">
        <v>277</v>
      </c>
      <c r="G157" s="230"/>
      <c r="H157" s="230"/>
      <c r="I157" s="230"/>
      <c r="J157" s="158"/>
      <c r="K157" s="159" t="s">
        <v>5</v>
      </c>
      <c r="L157" s="158"/>
      <c r="M157" s="158"/>
      <c r="N157" s="158"/>
      <c r="O157" s="158"/>
      <c r="P157" s="158"/>
      <c r="Q157" s="158"/>
      <c r="R157" s="160"/>
      <c r="T157" s="161"/>
      <c r="U157" s="158"/>
      <c r="V157" s="158"/>
      <c r="W157" s="158"/>
      <c r="X157" s="158"/>
      <c r="Y157" s="158"/>
      <c r="Z157" s="158"/>
      <c r="AA157" s="162"/>
      <c r="AT157" s="163" t="s">
        <v>173</v>
      </c>
      <c r="AU157" s="163" t="s">
        <v>86</v>
      </c>
      <c r="AV157" s="11" t="s">
        <v>82</v>
      </c>
      <c r="AW157" s="11" t="s">
        <v>32</v>
      </c>
      <c r="AX157" s="11" t="s">
        <v>75</v>
      </c>
      <c r="AY157" s="163" t="s">
        <v>166</v>
      </c>
    </row>
    <row r="158" spans="2:65" s="11" customFormat="1" ht="16.5" customHeight="1">
      <c r="B158" s="157"/>
      <c r="C158" s="158"/>
      <c r="D158" s="158"/>
      <c r="E158" s="159" t="s">
        <v>5</v>
      </c>
      <c r="F158" s="229" t="s">
        <v>288</v>
      </c>
      <c r="G158" s="230"/>
      <c r="H158" s="230"/>
      <c r="I158" s="230"/>
      <c r="J158" s="158"/>
      <c r="K158" s="159" t="s">
        <v>5</v>
      </c>
      <c r="L158" s="158"/>
      <c r="M158" s="158"/>
      <c r="N158" s="158"/>
      <c r="O158" s="158"/>
      <c r="P158" s="158"/>
      <c r="Q158" s="158"/>
      <c r="R158" s="160"/>
      <c r="T158" s="161"/>
      <c r="U158" s="158"/>
      <c r="V158" s="158"/>
      <c r="W158" s="158"/>
      <c r="X158" s="158"/>
      <c r="Y158" s="158"/>
      <c r="Z158" s="158"/>
      <c r="AA158" s="162"/>
      <c r="AT158" s="163" t="s">
        <v>173</v>
      </c>
      <c r="AU158" s="163" t="s">
        <v>86</v>
      </c>
      <c r="AV158" s="11" t="s">
        <v>82</v>
      </c>
      <c r="AW158" s="11" t="s">
        <v>32</v>
      </c>
      <c r="AX158" s="11" t="s">
        <v>75</v>
      </c>
      <c r="AY158" s="163" t="s">
        <v>166</v>
      </c>
    </row>
    <row r="159" spans="2:65" s="10" customFormat="1" ht="25.5" customHeight="1">
      <c r="B159" s="149"/>
      <c r="C159" s="150"/>
      <c r="D159" s="150"/>
      <c r="E159" s="151" t="s">
        <v>5</v>
      </c>
      <c r="F159" s="262" t="s">
        <v>1381</v>
      </c>
      <c r="G159" s="263"/>
      <c r="H159" s="263"/>
      <c r="I159" s="263"/>
      <c r="J159" s="150"/>
      <c r="K159" s="152">
        <v>466</v>
      </c>
      <c r="L159" s="150"/>
      <c r="M159" s="150"/>
      <c r="N159" s="150"/>
      <c r="O159" s="150"/>
      <c r="P159" s="150"/>
      <c r="Q159" s="150"/>
      <c r="R159" s="153"/>
      <c r="T159" s="154"/>
      <c r="U159" s="150"/>
      <c r="V159" s="150"/>
      <c r="W159" s="150"/>
      <c r="X159" s="150"/>
      <c r="Y159" s="150"/>
      <c r="Z159" s="150"/>
      <c r="AA159" s="155"/>
      <c r="AT159" s="156" t="s">
        <v>173</v>
      </c>
      <c r="AU159" s="156" t="s">
        <v>86</v>
      </c>
      <c r="AV159" s="10" t="s">
        <v>86</v>
      </c>
      <c r="AW159" s="10" t="s">
        <v>32</v>
      </c>
      <c r="AX159" s="10" t="s">
        <v>75</v>
      </c>
      <c r="AY159" s="156" t="s">
        <v>166</v>
      </c>
    </row>
    <row r="160" spans="2:65" s="11" customFormat="1" ht="16.5" customHeight="1">
      <c r="B160" s="157"/>
      <c r="C160" s="158"/>
      <c r="D160" s="158"/>
      <c r="E160" s="159" t="s">
        <v>5</v>
      </c>
      <c r="F160" s="229" t="s">
        <v>292</v>
      </c>
      <c r="G160" s="230"/>
      <c r="H160" s="230"/>
      <c r="I160" s="230"/>
      <c r="J160" s="158"/>
      <c r="K160" s="159" t="s">
        <v>5</v>
      </c>
      <c r="L160" s="158"/>
      <c r="M160" s="158"/>
      <c r="N160" s="158"/>
      <c r="O160" s="158"/>
      <c r="P160" s="158"/>
      <c r="Q160" s="158"/>
      <c r="R160" s="160"/>
      <c r="T160" s="161"/>
      <c r="U160" s="158"/>
      <c r="V160" s="158"/>
      <c r="W160" s="158"/>
      <c r="X160" s="158"/>
      <c r="Y160" s="158"/>
      <c r="Z160" s="158"/>
      <c r="AA160" s="162"/>
      <c r="AT160" s="163" t="s">
        <v>173</v>
      </c>
      <c r="AU160" s="163" t="s">
        <v>86</v>
      </c>
      <c r="AV160" s="11" t="s">
        <v>82</v>
      </c>
      <c r="AW160" s="11" t="s">
        <v>32</v>
      </c>
      <c r="AX160" s="11" t="s">
        <v>75</v>
      </c>
      <c r="AY160" s="163" t="s">
        <v>166</v>
      </c>
    </row>
    <row r="161" spans="2:65" s="10" customFormat="1" ht="16.5" customHeight="1">
      <c r="B161" s="149"/>
      <c r="C161" s="150"/>
      <c r="D161" s="150"/>
      <c r="E161" s="151" t="s">
        <v>5</v>
      </c>
      <c r="F161" s="262" t="s">
        <v>1082</v>
      </c>
      <c r="G161" s="263"/>
      <c r="H161" s="263"/>
      <c r="I161" s="263"/>
      <c r="J161" s="150"/>
      <c r="K161" s="152">
        <v>1.5</v>
      </c>
      <c r="L161" s="150"/>
      <c r="M161" s="150"/>
      <c r="N161" s="150"/>
      <c r="O161" s="150"/>
      <c r="P161" s="150"/>
      <c r="Q161" s="150"/>
      <c r="R161" s="153"/>
      <c r="T161" s="154"/>
      <c r="U161" s="150"/>
      <c r="V161" s="150"/>
      <c r="W161" s="150"/>
      <c r="X161" s="150"/>
      <c r="Y161" s="150"/>
      <c r="Z161" s="150"/>
      <c r="AA161" s="155"/>
      <c r="AT161" s="156" t="s">
        <v>173</v>
      </c>
      <c r="AU161" s="156" t="s">
        <v>86</v>
      </c>
      <c r="AV161" s="10" t="s">
        <v>86</v>
      </c>
      <c r="AW161" s="10" t="s">
        <v>32</v>
      </c>
      <c r="AX161" s="10" t="s">
        <v>75</v>
      </c>
      <c r="AY161" s="156" t="s">
        <v>166</v>
      </c>
    </row>
    <row r="162" spans="2:65" s="11" customFormat="1" ht="16.5" customHeight="1">
      <c r="B162" s="157"/>
      <c r="C162" s="158"/>
      <c r="D162" s="158"/>
      <c r="E162" s="159" t="s">
        <v>5</v>
      </c>
      <c r="F162" s="229" t="s">
        <v>1393</v>
      </c>
      <c r="G162" s="230"/>
      <c r="H162" s="230"/>
      <c r="I162" s="230"/>
      <c r="J162" s="158"/>
      <c r="K162" s="159" t="s">
        <v>5</v>
      </c>
      <c r="L162" s="158"/>
      <c r="M162" s="158"/>
      <c r="N162" s="158"/>
      <c r="O162" s="158"/>
      <c r="P162" s="158"/>
      <c r="Q162" s="158"/>
      <c r="R162" s="160"/>
      <c r="T162" s="161"/>
      <c r="U162" s="158"/>
      <c r="V162" s="158"/>
      <c r="W162" s="158"/>
      <c r="X162" s="158"/>
      <c r="Y162" s="158"/>
      <c r="Z162" s="158"/>
      <c r="AA162" s="162"/>
      <c r="AT162" s="163" t="s">
        <v>173</v>
      </c>
      <c r="AU162" s="163" t="s">
        <v>86</v>
      </c>
      <c r="AV162" s="11" t="s">
        <v>82</v>
      </c>
      <c r="AW162" s="11" t="s">
        <v>32</v>
      </c>
      <c r="AX162" s="11" t="s">
        <v>75</v>
      </c>
      <c r="AY162" s="163" t="s">
        <v>166</v>
      </c>
    </row>
    <row r="163" spans="2:65" s="10" customFormat="1" ht="16.5" customHeight="1">
      <c r="B163" s="149"/>
      <c r="C163" s="150"/>
      <c r="D163" s="150"/>
      <c r="E163" s="151" t="s">
        <v>5</v>
      </c>
      <c r="F163" s="262" t="s">
        <v>1394</v>
      </c>
      <c r="G163" s="263"/>
      <c r="H163" s="263"/>
      <c r="I163" s="263"/>
      <c r="J163" s="150"/>
      <c r="K163" s="152">
        <v>108.5</v>
      </c>
      <c r="L163" s="150"/>
      <c r="M163" s="150"/>
      <c r="N163" s="150"/>
      <c r="O163" s="150"/>
      <c r="P163" s="150"/>
      <c r="Q163" s="150"/>
      <c r="R163" s="153"/>
      <c r="T163" s="154"/>
      <c r="U163" s="150"/>
      <c r="V163" s="150"/>
      <c r="W163" s="150"/>
      <c r="X163" s="150"/>
      <c r="Y163" s="150"/>
      <c r="Z163" s="150"/>
      <c r="AA163" s="155"/>
      <c r="AT163" s="156" t="s">
        <v>173</v>
      </c>
      <c r="AU163" s="156" t="s">
        <v>86</v>
      </c>
      <c r="AV163" s="10" t="s">
        <v>86</v>
      </c>
      <c r="AW163" s="10" t="s">
        <v>32</v>
      </c>
      <c r="AX163" s="10" t="s">
        <v>75</v>
      </c>
      <c r="AY163" s="156" t="s">
        <v>166</v>
      </c>
    </row>
    <row r="164" spans="2:65" s="11" customFormat="1" ht="16.5" customHeight="1">
      <c r="B164" s="157"/>
      <c r="C164" s="158"/>
      <c r="D164" s="158"/>
      <c r="E164" s="159" t="s">
        <v>5</v>
      </c>
      <c r="F164" s="229" t="s">
        <v>1389</v>
      </c>
      <c r="G164" s="230"/>
      <c r="H164" s="230"/>
      <c r="I164" s="230"/>
      <c r="J164" s="158"/>
      <c r="K164" s="159" t="s">
        <v>5</v>
      </c>
      <c r="L164" s="158"/>
      <c r="M164" s="158"/>
      <c r="N164" s="158"/>
      <c r="O164" s="158"/>
      <c r="P164" s="158"/>
      <c r="Q164" s="158"/>
      <c r="R164" s="160"/>
      <c r="T164" s="161"/>
      <c r="U164" s="158"/>
      <c r="V164" s="158"/>
      <c r="W164" s="158"/>
      <c r="X164" s="158"/>
      <c r="Y164" s="158"/>
      <c r="Z164" s="158"/>
      <c r="AA164" s="162"/>
      <c r="AT164" s="163" t="s">
        <v>173</v>
      </c>
      <c r="AU164" s="163" t="s">
        <v>86</v>
      </c>
      <c r="AV164" s="11" t="s">
        <v>82</v>
      </c>
      <c r="AW164" s="11" t="s">
        <v>32</v>
      </c>
      <c r="AX164" s="11" t="s">
        <v>75</v>
      </c>
      <c r="AY164" s="163" t="s">
        <v>166</v>
      </c>
    </row>
    <row r="165" spans="2:65" s="10" customFormat="1" ht="16.5" customHeight="1">
      <c r="B165" s="149"/>
      <c r="C165" s="150"/>
      <c r="D165" s="150"/>
      <c r="E165" s="151" t="s">
        <v>5</v>
      </c>
      <c r="F165" s="262" t="s">
        <v>1390</v>
      </c>
      <c r="G165" s="263"/>
      <c r="H165" s="263"/>
      <c r="I165" s="263"/>
      <c r="J165" s="150"/>
      <c r="K165" s="152">
        <v>95</v>
      </c>
      <c r="L165" s="150"/>
      <c r="M165" s="150"/>
      <c r="N165" s="150"/>
      <c r="O165" s="150"/>
      <c r="P165" s="150"/>
      <c r="Q165" s="150"/>
      <c r="R165" s="153"/>
      <c r="T165" s="154"/>
      <c r="U165" s="150"/>
      <c r="V165" s="150"/>
      <c r="W165" s="150"/>
      <c r="X165" s="150"/>
      <c r="Y165" s="150"/>
      <c r="Z165" s="150"/>
      <c r="AA165" s="155"/>
      <c r="AT165" s="156" t="s">
        <v>173</v>
      </c>
      <c r="AU165" s="156" t="s">
        <v>86</v>
      </c>
      <c r="AV165" s="10" t="s">
        <v>86</v>
      </c>
      <c r="AW165" s="10" t="s">
        <v>32</v>
      </c>
      <c r="AX165" s="10" t="s">
        <v>75</v>
      </c>
      <c r="AY165" s="156" t="s">
        <v>166</v>
      </c>
    </row>
    <row r="166" spans="2:65" s="12" customFormat="1" ht="16.5" customHeight="1">
      <c r="B166" s="168"/>
      <c r="C166" s="169"/>
      <c r="D166" s="169"/>
      <c r="E166" s="170" t="s">
        <v>5</v>
      </c>
      <c r="F166" s="268" t="s">
        <v>294</v>
      </c>
      <c r="G166" s="269"/>
      <c r="H166" s="269"/>
      <c r="I166" s="269"/>
      <c r="J166" s="169"/>
      <c r="K166" s="171">
        <v>671</v>
      </c>
      <c r="L166" s="169"/>
      <c r="M166" s="169"/>
      <c r="N166" s="169"/>
      <c r="O166" s="169"/>
      <c r="P166" s="169"/>
      <c r="Q166" s="169"/>
      <c r="R166" s="172"/>
      <c r="T166" s="173"/>
      <c r="U166" s="169"/>
      <c r="V166" s="169"/>
      <c r="W166" s="169"/>
      <c r="X166" s="169"/>
      <c r="Y166" s="169"/>
      <c r="Z166" s="169"/>
      <c r="AA166" s="174"/>
      <c r="AT166" s="175" t="s">
        <v>173</v>
      </c>
      <c r="AU166" s="175" t="s">
        <v>86</v>
      </c>
      <c r="AV166" s="12" t="s">
        <v>92</v>
      </c>
      <c r="AW166" s="12" t="s">
        <v>32</v>
      </c>
      <c r="AX166" s="12" t="s">
        <v>82</v>
      </c>
      <c r="AY166" s="175" t="s">
        <v>166</v>
      </c>
    </row>
    <row r="167" spans="2:65" s="1" customFormat="1" ht="25.5" customHeight="1">
      <c r="B167" s="139"/>
      <c r="C167" s="140" t="s">
        <v>101</v>
      </c>
      <c r="D167" s="140" t="s">
        <v>167</v>
      </c>
      <c r="E167" s="141" t="s">
        <v>295</v>
      </c>
      <c r="F167" s="231" t="s">
        <v>296</v>
      </c>
      <c r="G167" s="231"/>
      <c r="H167" s="231"/>
      <c r="I167" s="231"/>
      <c r="J167" s="142" t="s">
        <v>270</v>
      </c>
      <c r="K167" s="143">
        <v>3029</v>
      </c>
      <c r="L167" s="232">
        <v>0</v>
      </c>
      <c r="M167" s="232"/>
      <c r="N167" s="232">
        <f>ROUND(L167*K167,2)</f>
        <v>0</v>
      </c>
      <c r="O167" s="232"/>
      <c r="P167" s="232"/>
      <c r="Q167" s="232"/>
      <c r="R167" s="144"/>
      <c r="T167" s="145" t="s">
        <v>5</v>
      </c>
      <c r="U167" s="43" t="s">
        <v>40</v>
      </c>
      <c r="V167" s="146">
        <v>0.14399999999999999</v>
      </c>
      <c r="W167" s="146">
        <f>V167*K167</f>
        <v>436.17599999999999</v>
      </c>
      <c r="X167" s="146">
        <v>0</v>
      </c>
      <c r="Y167" s="146">
        <f>X167*K167</f>
        <v>0</v>
      </c>
      <c r="Z167" s="146">
        <v>0.57999999999999996</v>
      </c>
      <c r="AA167" s="147">
        <f>Z167*K167</f>
        <v>1756.82</v>
      </c>
      <c r="AR167" s="21" t="s">
        <v>92</v>
      </c>
      <c r="AT167" s="21" t="s">
        <v>167</v>
      </c>
      <c r="AU167" s="21" t="s">
        <v>86</v>
      </c>
      <c r="AY167" s="21" t="s">
        <v>166</v>
      </c>
      <c r="BE167" s="148">
        <f>IF(U167="základní",N167,0)</f>
        <v>0</v>
      </c>
      <c r="BF167" s="148">
        <f>IF(U167="snížená",N167,0)</f>
        <v>0</v>
      </c>
      <c r="BG167" s="148">
        <f>IF(U167="zákl. přenesená",N167,0)</f>
        <v>0</v>
      </c>
      <c r="BH167" s="148">
        <f>IF(U167="sníž. přenesená",N167,0)</f>
        <v>0</v>
      </c>
      <c r="BI167" s="148">
        <f>IF(U167="nulová",N167,0)</f>
        <v>0</v>
      </c>
      <c r="BJ167" s="21" t="s">
        <v>82</v>
      </c>
      <c r="BK167" s="148">
        <f>ROUND(L167*K167,2)</f>
        <v>0</v>
      </c>
      <c r="BL167" s="21" t="s">
        <v>92</v>
      </c>
      <c r="BM167" s="21" t="s">
        <v>297</v>
      </c>
    </row>
    <row r="168" spans="2:65" s="11" customFormat="1" ht="16.5" customHeight="1">
      <c r="B168" s="157"/>
      <c r="C168" s="158"/>
      <c r="D168" s="158"/>
      <c r="E168" s="159" t="s">
        <v>5</v>
      </c>
      <c r="F168" s="264" t="s">
        <v>275</v>
      </c>
      <c r="G168" s="265"/>
      <c r="H168" s="265"/>
      <c r="I168" s="265"/>
      <c r="J168" s="158"/>
      <c r="K168" s="159" t="s">
        <v>5</v>
      </c>
      <c r="L168" s="158"/>
      <c r="M168" s="158"/>
      <c r="N168" s="158"/>
      <c r="O168" s="158"/>
      <c r="P168" s="158"/>
      <c r="Q168" s="158"/>
      <c r="R168" s="160"/>
      <c r="T168" s="161"/>
      <c r="U168" s="158"/>
      <c r="V168" s="158"/>
      <c r="W168" s="158"/>
      <c r="X168" s="158"/>
      <c r="Y168" s="158"/>
      <c r="Z168" s="158"/>
      <c r="AA168" s="162"/>
      <c r="AT168" s="163" t="s">
        <v>173</v>
      </c>
      <c r="AU168" s="163" t="s">
        <v>86</v>
      </c>
      <c r="AV168" s="11" t="s">
        <v>82</v>
      </c>
      <c r="AW168" s="11" t="s">
        <v>32</v>
      </c>
      <c r="AX168" s="11" t="s">
        <v>75</v>
      </c>
      <c r="AY168" s="163" t="s">
        <v>166</v>
      </c>
    </row>
    <row r="169" spans="2:65" s="11" customFormat="1" ht="16.5" customHeight="1">
      <c r="B169" s="157"/>
      <c r="C169" s="158"/>
      <c r="D169" s="158"/>
      <c r="E169" s="159" t="s">
        <v>5</v>
      </c>
      <c r="F169" s="229" t="s">
        <v>276</v>
      </c>
      <c r="G169" s="230"/>
      <c r="H169" s="230"/>
      <c r="I169" s="230"/>
      <c r="J169" s="158"/>
      <c r="K169" s="159" t="s">
        <v>5</v>
      </c>
      <c r="L169" s="158"/>
      <c r="M169" s="158"/>
      <c r="N169" s="158"/>
      <c r="O169" s="158"/>
      <c r="P169" s="158"/>
      <c r="Q169" s="158"/>
      <c r="R169" s="160"/>
      <c r="T169" s="161"/>
      <c r="U169" s="158"/>
      <c r="V169" s="158"/>
      <c r="W169" s="158"/>
      <c r="X169" s="158"/>
      <c r="Y169" s="158"/>
      <c r="Z169" s="158"/>
      <c r="AA169" s="162"/>
      <c r="AT169" s="163" t="s">
        <v>173</v>
      </c>
      <c r="AU169" s="163" t="s">
        <v>86</v>
      </c>
      <c r="AV169" s="11" t="s">
        <v>82</v>
      </c>
      <c r="AW169" s="11" t="s">
        <v>32</v>
      </c>
      <c r="AX169" s="11" t="s">
        <v>75</v>
      </c>
      <c r="AY169" s="163" t="s">
        <v>166</v>
      </c>
    </row>
    <row r="170" spans="2:65" s="11" customFormat="1" ht="16.5" customHeight="1">
      <c r="B170" s="157"/>
      <c r="C170" s="158"/>
      <c r="D170" s="158"/>
      <c r="E170" s="159" t="s">
        <v>5</v>
      </c>
      <c r="F170" s="229" t="s">
        <v>277</v>
      </c>
      <c r="G170" s="230"/>
      <c r="H170" s="230"/>
      <c r="I170" s="230"/>
      <c r="J170" s="158"/>
      <c r="K170" s="159" t="s">
        <v>5</v>
      </c>
      <c r="L170" s="158"/>
      <c r="M170" s="158"/>
      <c r="N170" s="158"/>
      <c r="O170" s="158"/>
      <c r="P170" s="158"/>
      <c r="Q170" s="158"/>
      <c r="R170" s="160"/>
      <c r="T170" s="161"/>
      <c r="U170" s="158"/>
      <c r="V170" s="158"/>
      <c r="W170" s="158"/>
      <c r="X170" s="158"/>
      <c r="Y170" s="158"/>
      <c r="Z170" s="158"/>
      <c r="AA170" s="162"/>
      <c r="AT170" s="163" t="s">
        <v>173</v>
      </c>
      <c r="AU170" s="163" t="s">
        <v>86</v>
      </c>
      <c r="AV170" s="11" t="s">
        <v>82</v>
      </c>
      <c r="AW170" s="11" t="s">
        <v>32</v>
      </c>
      <c r="AX170" s="11" t="s">
        <v>75</v>
      </c>
      <c r="AY170" s="163" t="s">
        <v>166</v>
      </c>
    </row>
    <row r="171" spans="2:65" s="11" customFormat="1" ht="16.5" customHeight="1">
      <c r="B171" s="157"/>
      <c r="C171" s="158"/>
      <c r="D171" s="158"/>
      <c r="E171" s="159" t="s">
        <v>5</v>
      </c>
      <c r="F171" s="229" t="s">
        <v>298</v>
      </c>
      <c r="G171" s="230"/>
      <c r="H171" s="230"/>
      <c r="I171" s="230"/>
      <c r="J171" s="158"/>
      <c r="K171" s="159" t="s">
        <v>5</v>
      </c>
      <c r="L171" s="158"/>
      <c r="M171" s="158"/>
      <c r="N171" s="158"/>
      <c r="O171" s="158"/>
      <c r="P171" s="158"/>
      <c r="Q171" s="158"/>
      <c r="R171" s="160"/>
      <c r="T171" s="161"/>
      <c r="U171" s="158"/>
      <c r="V171" s="158"/>
      <c r="W171" s="158"/>
      <c r="X171" s="158"/>
      <c r="Y171" s="158"/>
      <c r="Z171" s="158"/>
      <c r="AA171" s="162"/>
      <c r="AT171" s="163" t="s">
        <v>173</v>
      </c>
      <c r="AU171" s="163" t="s">
        <v>86</v>
      </c>
      <c r="AV171" s="11" t="s">
        <v>82</v>
      </c>
      <c r="AW171" s="11" t="s">
        <v>32</v>
      </c>
      <c r="AX171" s="11" t="s">
        <v>75</v>
      </c>
      <c r="AY171" s="163" t="s">
        <v>166</v>
      </c>
    </row>
    <row r="172" spans="2:65" s="10" customFormat="1" ht="16.5" customHeight="1">
      <c r="B172" s="149"/>
      <c r="C172" s="150"/>
      <c r="D172" s="150"/>
      <c r="E172" s="151" t="s">
        <v>5</v>
      </c>
      <c r="F172" s="262" t="s">
        <v>1395</v>
      </c>
      <c r="G172" s="263"/>
      <c r="H172" s="263"/>
      <c r="I172" s="263"/>
      <c r="J172" s="150"/>
      <c r="K172" s="152">
        <v>2885</v>
      </c>
      <c r="L172" s="150"/>
      <c r="M172" s="150"/>
      <c r="N172" s="150"/>
      <c r="O172" s="150"/>
      <c r="P172" s="150"/>
      <c r="Q172" s="150"/>
      <c r="R172" s="153"/>
      <c r="T172" s="154"/>
      <c r="U172" s="150"/>
      <c r="V172" s="150"/>
      <c r="W172" s="150"/>
      <c r="X172" s="150"/>
      <c r="Y172" s="150"/>
      <c r="Z172" s="150"/>
      <c r="AA172" s="155"/>
      <c r="AT172" s="156" t="s">
        <v>173</v>
      </c>
      <c r="AU172" s="156" t="s">
        <v>86</v>
      </c>
      <c r="AV172" s="10" t="s">
        <v>86</v>
      </c>
      <c r="AW172" s="10" t="s">
        <v>32</v>
      </c>
      <c r="AX172" s="10" t="s">
        <v>75</v>
      </c>
      <c r="AY172" s="156" t="s">
        <v>166</v>
      </c>
    </row>
    <row r="173" spans="2:65" s="11" customFormat="1" ht="16.5" customHeight="1">
      <c r="B173" s="157"/>
      <c r="C173" s="158"/>
      <c r="D173" s="158"/>
      <c r="E173" s="159" t="s">
        <v>5</v>
      </c>
      <c r="F173" s="229" t="s">
        <v>283</v>
      </c>
      <c r="G173" s="230"/>
      <c r="H173" s="230"/>
      <c r="I173" s="230"/>
      <c r="J173" s="158"/>
      <c r="K173" s="159" t="s">
        <v>5</v>
      </c>
      <c r="L173" s="158"/>
      <c r="M173" s="158"/>
      <c r="N173" s="158"/>
      <c r="O173" s="158"/>
      <c r="P173" s="158"/>
      <c r="Q173" s="158"/>
      <c r="R173" s="160"/>
      <c r="T173" s="161"/>
      <c r="U173" s="158"/>
      <c r="V173" s="158"/>
      <c r="W173" s="158"/>
      <c r="X173" s="158"/>
      <c r="Y173" s="158"/>
      <c r="Z173" s="158"/>
      <c r="AA173" s="162"/>
      <c r="AT173" s="163" t="s">
        <v>173</v>
      </c>
      <c r="AU173" s="163" t="s">
        <v>86</v>
      </c>
      <c r="AV173" s="11" t="s">
        <v>82</v>
      </c>
      <c r="AW173" s="11" t="s">
        <v>32</v>
      </c>
      <c r="AX173" s="11" t="s">
        <v>75</v>
      </c>
      <c r="AY173" s="163" t="s">
        <v>166</v>
      </c>
    </row>
    <row r="174" spans="2:65" s="10" customFormat="1" ht="16.5" customHeight="1">
      <c r="B174" s="149"/>
      <c r="C174" s="150"/>
      <c r="D174" s="150"/>
      <c r="E174" s="151" t="s">
        <v>5</v>
      </c>
      <c r="F174" s="262" t="s">
        <v>1383</v>
      </c>
      <c r="G174" s="263"/>
      <c r="H174" s="263"/>
      <c r="I174" s="263"/>
      <c r="J174" s="150"/>
      <c r="K174" s="152">
        <v>144</v>
      </c>
      <c r="L174" s="150"/>
      <c r="M174" s="150"/>
      <c r="N174" s="150"/>
      <c r="O174" s="150"/>
      <c r="P174" s="150"/>
      <c r="Q174" s="150"/>
      <c r="R174" s="153"/>
      <c r="T174" s="154"/>
      <c r="U174" s="150"/>
      <c r="V174" s="150"/>
      <c r="W174" s="150"/>
      <c r="X174" s="150"/>
      <c r="Y174" s="150"/>
      <c r="Z174" s="150"/>
      <c r="AA174" s="155"/>
      <c r="AT174" s="156" t="s">
        <v>173</v>
      </c>
      <c r="AU174" s="156" t="s">
        <v>86</v>
      </c>
      <c r="AV174" s="10" t="s">
        <v>86</v>
      </c>
      <c r="AW174" s="10" t="s">
        <v>32</v>
      </c>
      <c r="AX174" s="10" t="s">
        <v>75</v>
      </c>
      <c r="AY174" s="156" t="s">
        <v>166</v>
      </c>
    </row>
    <row r="175" spans="2:65" s="12" customFormat="1" ht="16.5" customHeight="1">
      <c r="B175" s="168"/>
      <c r="C175" s="169"/>
      <c r="D175" s="169"/>
      <c r="E175" s="170" t="s">
        <v>5</v>
      </c>
      <c r="F175" s="268" t="s">
        <v>294</v>
      </c>
      <c r="G175" s="269"/>
      <c r="H175" s="269"/>
      <c r="I175" s="269"/>
      <c r="J175" s="169"/>
      <c r="K175" s="171">
        <v>3029</v>
      </c>
      <c r="L175" s="169"/>
      <c r="M175" s="169"/>
      <c r="N175" s="169"/>
      <c r="O175" s="169"/>
      <c r="P175" s="169"/>
      <c r="Q175" s="169"/>
      <c r="R175" s="172"/>
      <c r="T175" s="173"/>
      <c r="U175" s="169"/>
      <c r="V175" s="169"/>
      <c r="W175" s="169"/>
      <c r="X175" s="169"/>
      <c r="Y175" s="169"/>
      <c r="Z175" s="169"/>
      <c r="AA175" s="174"/>
      <c r="AT175" s="175" t="s">
        <v>173</v>
      </c>
      <c r="AU175" s="175" t="s">
        <v>86</v>
      </c>
      <c r="AV175" s="12" t="s">
        <v>92</v>
      </c>
      <c r="AW175" s="12" t="s">
        <v>32</v>
      </c>
      <c r="AX175" s="12" t="s">
        <v>82</v>
      </c>
      <c r="AY175" s="175" t="s">
        <v>166</v>
      </c>
    </row>
    <row r="176" spans="2:65" s="1" customFormat="1" ht="38.25" customHeight="1">
      <c r="B176" s="139"/>
      <c r="C176" s="140" t="s">
        <v>104</v>
      </c>
      <c r="D176" s="140" t="s">
        <v>167</v>
      </c>
      <c r="E176" s="141" t="s">
        <v>300</v>
      </c>
      <c r="F176" s="231" t="s">
        <v>301</v>
      </c>
      <c r="G176" s="231"/>
      <c r="H176" s="231"/>
      <c r="I176" s="231"/>
      <c r="J176" s="142" t="s">
        <v>270</v>
      </c>
      <c r="K176" s="143">
        <v>12</v>
      </c>
      <c r="L176" s="232">
        <v>0</v>
      </c>
      <c r="M176" s="232"/>
      <c r="N176" s="232">
        <f>ROUND(L176*K176,2)</f>
        <v>0</v>
      </c>
      <c r="O176" s="232"/>
      <c r="P176" s="232"/>
      <c r="Q176" s="232"/>
      <c r="R176" s="144"/>
      <c r="T176" s="145" t="s">
        <v>5</v>
      </c>
      <c r="U176" s="43" t="s">
        <v>40</v>
      </c>
      <c r="V176" s="146">
        <v>7.5999999999999998E-2</v>
      </c>
      <c r="W176" s="146">
        <f>V176*K176</f>
        <v>0.91199999999999992</v>
      </c>
      <c r="X176" s="146">
        <v>4.0000000000000003E-5</v>
      </c>
      <c r="Y176" s="146">
        <f>X176*K176</f>
        <v>4.8000000000000007E-4</v>
      </c>
      <c r="Z176" s="146">
        <v>0.128</v>
      </c>
      <c r="AA176" s="147">
        <f>Z176*K176</f>
        <v>1.536</v>
      </c>
      <c r="AR176" s="21" t="s">
        <v>92</v>
      </c>
      <c r="AT176" s="21" t="s">
        <v>167</v>
      </c>
      <c r="AU176" s="21" t="s">
        <v>86</v>
      </c>
      <c r="AY176" s="21" t="s">
        <v>166</v>
      </c>
      <c r="BE176" s="148">
        <f>IF(U176="základní",N176,0)</f>
        <v>0</v>
      </c>
      <c r="BF176" s="148">
        <f>IF(U176="snížená",N176,0)</f>
        <v>0</v>
      </c>
      <c r="BG176" s="148">
        <f>IF(U176="zákl. přenesená",N176,0)</f>
        <v>0</v>
      </c>
      <c r="BH176" s="148">
        <f>IF(U176="sníž. přenesená",N176,0)</f>
        <v>0</v>
      </c>
      <c r="BI176" s="148">
        <f>IF(U176="nulová",N176,0)</f>
        <v>0</v>
      </c>
      <c r="BJ176" s="21" t="s">
        <v>82</v>
      </c>
      <c r="BK176" s="148">
        <f>ROUND(L176*K176,2)</f>
        <v>0</v>
      </c>
      <c r="BL176" s="21" t="s">
        <v>92</v>
      </c>
      <c r="BM176" s="21" t="s">
        <v>302</v>
      </c>
    </row>
    <row r="177" spans="2:65" s="11" customFormat="1" ht="16.5" customHeight="1">
      <c r="B177" s="157"/>
      <c r="C177" s="158"/>
      <c r="D177" s="158"/>
      <c r="E177" s="159" t="s">
        <v>5</v>
      </c>
      <c r="F177" s="264" t="s">
        <v>275</v>
      </c>
      <c r="G177" s="265"/>
      <c r="H177" s="265"/>
      <c r="I177" s="265"/>
      <c r="J177" s="158"/>
      <c r="K177" s="159" t="s">
        <v>5</v>
      </c>
      <c r="L177" s="158"/>
      <c r="M177" s="158"/>
      <c r="N177" s="158"/>
      <c r="O177" s="158"/>
      <c r="P177" s="158"/>
      <c r="Q177" s="158"/>
      <c r="R177" s="160"/>
      <c r="T177" s="161"/>
      <c r="U177" s="158"/>
      <c r="V177" s="158"/>
      <c r="W177" s="158"/>
      <c r="X177" s="158"/>
      <c r="Y177" s="158"/>
      <c r="Z177" s="158"/>
      <c r="AA177" s="162"/>
      <c r="AT177" s="163" t="s">
        <v>173</v>
      </c>
      <c r="AU177" s="163" t="s">
        <v>86</v>
      </c>
      <c r="AV177" s="11" t="s">
        <v>82</v>
      </c>
      <c r="AW177" s="11" t="s">
        <v>32</v>
      </c>
      <c r="AX177" s="11" t="s">
        <v>75</v>
      </c>
      <c r="AY177" s="163" t="s">
        <v>166</v>
      </c>
    </row>
    <row r="178" spans="2:65" s="11" customFormat="1" ht="16.5" customHeight="1">
      <c r="B178" s="157"/>
      <c r="C178" s="158"/>
      <c r="D178" s="158"/>
      <c r="E178" s="159" t="s">
        <v>5</v>
      </c>
      <c r="F178" s="229" t="s">
        <v>276</v>
      </c>
      <c r="G178" s="230"/>
      <c r="H178" s="230"/>
      <c r="I178" s="230"/>
      <c r="J178" s="158"/>
      <c r="K178" s="159" t="s">
        <v>5</v>
      </c>
      <c r="L178" s="158"/>
      <c r="M178" s="158"/>
      <c r="N178" s="158"/>
      <c r="O178" s="158"/>
      <c r="P178" s="158"/>
      <c r="Q178" s="158"/>
      <c r="R178" s="160"/>
      <c r="T178" s="161"/>
      <c r="U178" s="158"/>
      <c r="V178" s="158"/>
      <c r="W178" s="158"/>
      <c r="X178" s="158"/>
      <c r="Y178" s="158"/>
      <c r="Z178" s="158"/>
      <c r="AA178" s="162"/>
      <c r="AT178" s="163" t="s">
        <v>173</v>
      </c>
      <c r="AU178" s="163" t="s">
        <v>86</v>
      </c>
      <c r="AV178" s="11" t="s">
        <v>82</v>
      </c>
      <c r="AW178" s="11" t="s">
        <v>32</v>
      </c>
      <c r="AX178" s="11" t="s">
        <v>75</v>
      </c>
      <c r="AY178" s="163" t="s">
        <v>166</v>
      </c>
    </row>
    <row r="179" spans="2:65" s="11" customFormat="1" ht="16.5" customHeight="1">
      <c r="B179" s="157"/>
      <c r="C179" s="158"/>
      <c r="D179" s="158"/>
      <c r="E179" s="159" t="s">
        <v>5</v>
      </c>
      <c r="F179" s="229" t="s">
        <v>277</v>
      </c>
      <c r="G179" s="230"/>
      <c r="H179" s="230"/>
      <c r="I179" s="230"/>
      <c r="J179" s="158"/>
      <c r="K179" s="159" t="s">
        <v>5</v>
      </c>
      <c r="L179" s="158"/>
      <c r="M179" s="158"/>
      <c r="N179" s="158"/>
      <c r="O179" s="158"/>
      <c r="P179" s="158"/>
      <c r="Q179" s="158"/>
      <c r="R179" s="160"/>
      <c r="T179" s="161"/>
      <c r="U179" s="158"/>
      <c r="V179" s="158"/>
      <c r="W179" s="158"/>
      <c r="X179" s="158"/>
      <c r="Y179" s="158"/>
      <c r="Z179" s="158"/>
      <c r="AA179" s="162"/>
      <c r="AT179" s="163" t="s">
        <v>173</v>
      </c>
      <c r="AU179" s="163" t="s">
        <v>86</v>
      </c>
      <c r="AV179" s="11" t="s">
        <v>82</v>
      </c>
      <c r="AW179" s="11" t="s">
        <v>32</v>
      </c>
      <c r="AX179" s="11" t="s">
        <v>75</v>
      </c>
      <c r="AY179" s="163" t="s">
        <v>166</v>
      </c>
    </row>
    <row r="180" spans="2:65" s="10" customFormat="1" ht="16.5" customHeight="1">
      <c r="B180" s="149"/>
      <c r="C180" s="150"/>
      <c r="D180" s="150"/>
      <c r="E180" s="151" t="s">
        <v>5</v>
      </c>
      <c r="F180" s="262" t="s">
        <v>293</v>
      </c>
      <c r="G180" s="263"/>
      <c r="H180" s="263"/>
      <c r="I180" s="263"/>
      <c r="J180" s="150"/>
      <c r="K180" s="152">
        <v>12</v>
      </c>
      <c r="L180" s="150"/>
      <c r="M180" s="150"/>
      <c r="N180" s="150"/>
      <c r="O180" s="150"/>
      <c r="P180" s="150"/>
      <c r="Q180" s="150"/>
      <c r="R180" s="153"/>
      <c r="T180" s="154"/>
      <c r="U180" s="150"/>
      <c r="V180" s="150"/>
      <c r="W180" s="150"/>
      <c r="X180" s="150"/>
      <c r="Y180" s="150"/>
      <c r="Z180" s="150"/>
      <c r="AA180" s="155"/>
      <c r="AT180" s="156" t="s">
        <v>173</v>
      </c>
      <c r="AU180" s="156" t="s">
        <v>86</v>
      </c>
      <c r="AV180" s="10" t="s">
        <v>86</v>
      </c>
      <c r="AW180" s="10" t="s">
        <v>32</v>
      </c>
      <c r="AX180" s="10" t="s">
        <v>82</v>
      </c>
      <c r="AY180" s="156" t="s">
        <v>166</v>
      </c>
    </row>
    <row r="181" spans="2:65" s="1" customFormat="1" ht="38.25" customHeight="1">
      <c r="B181" s="139"/>
      <c r="C181" s="140" t="s">
        <v>107</v>
      </c>
      <c r="D181" s="140" t="s">
        <v>167</v>
      </c>
      <c r="E181" s="141" t="s">
        <v>304</v>
      </c>
      <c r="F181" s="231" t="s">
        <v>305</v>
      </c>
      <c r="G181" s="231"/>
      <c r="H181" s="231"/>
      <c r="I181" s="231"/>
      <c r="J181" s="142" t="s">
        <v>270</v>
      </c>
      <c r="K181" s="143">
        <v>2885</v>
      </c>
      <c r="L181" s="232">
        <v>0</v>
      </c>
      <c r="M181" s="232"/>
      <c r="N181" s="232">
        <f>ROUND(L181*K181,2)</f>
        <v>0</v>
      </c>
      <c r="O181" s="232"/>
      <c r="P181" s="232"/>
      <c r="Q181" s="232"/>
      <c r="R181" s="144"/>
      <c r="T181" s="145" t="s">
        <v>5</v>
      </c>
      <c r="U181" s="43" t="s">
        <v>40</v>
      </c>
      <c r="V181" s="146">
        <v>2.5999999999999999E-2</v>
      </c>
      <c r="W181" s="146">
        <f>V181*K181</f>
        <v>75.009999999999991</v>
      </c>
      <c r="X181" s="146">
        <v>1.2E-4</v>
      </c>
      <c r="Y181" s="146">
        <f>X181*K181</f>
        <v>0.34620000000000001</v>
      </c>
      <c r="Z181" s="146">
        <v>0.25600000000000001</v>
      </c>
      <c r="AA181" s="147">
        <f>Z181*K181</f>
        <v>738.56000000000006</v>
      </c>
      <c r="AR181" s="21" t="s">
        <v>92</v>
      </c>
      <c r="AT181" s="21" t="s">
        <v>167</v>
      </c>
      <c r="AU181" s="21" t="s">
        <v>86</v>
      </c>
      <c r="AY181" s="21" t="s">
        <v>166</v>
      </c>
      <c r="BE181" s="148">
        <f>IF(U181="základní",N181,0)</f>
        <v>0</v>
      </c>
      <c r="BF181" s="148">
        <f>IF(U181="snížená",N181,0)</f>
        <v>0</v>
      </c>
      <c r="BG181" s="148">
        <f>IF(U181="zákl. přenesená",N181,0)</f>
        <v>0</v>
      </c>
      <c r="BH181" s="148">
        <f>IF(U181="sníž. přenesená",N181,0)</f>
        <v>0</v>
      </c>
      <c r="BI181" s="148">
        <f>IF(U181="nulová",N181,0)</f>
        <v>0</v>
      </c>
      <c r="BJ181" s="21" t="s">
        <v>82</v>
      </c>
      <c r="BK181" s="148">
        <f>ROUND(L181*K181,2)</f>
        <v>0</v>
      </c>
      <c r="BL181" s="21" t="s">
        <v>92</v>
      </c>
      <c r="BM181" s="21" t="s">
        <v>306</v>
      </c>
    </row>
    <row r="182" spans="2:65" s="11" customFormat="1" ht="16.5" customHeight="1">
      <c r="B182" s="157"/>
      <c r="C182" s="158"/>
      <c r="D182" s="158"/>
      <c r="E182" s="159" t="s">
        <v>5</v>
      </c>
      <c r="F182" s="264" t="s">
        <v>275</v>
      </c>
      <c r="G182" s="265"/>
      <c r="H182" s="265"/>
      <c r="I182" s="265"/>
      <c r="J182" s="158"/>
      <c r="K182" s="159" t="s">
        <v>5</v>
      </c>
      <c r="L182" s="158"/>
      <c r="M182" s="158"/>
      <c r="N182" s="158"/>
      <c r="O182" s="158"/>
      <c r="P182" s="158"/>
      <c r="Q182" s="158"/>
      <c r="R182" s="160"/>
      <c r="T182" s="161"/>
      <c r="U182" s="158"/>
      <c r="V182" s="158"/>
      <c r="W182" s="158"/>
      <c r="X182" s="158"/>
      <c r="Y182" s="158"/>
      <c r="Z182" s="158"/>
      <c r="AA182" s="162"/>
      <c r="AT182" s="163" t="s">
        <v>173</v>
      </c>
      <c r="AU182" s="163" t="s">
        <v>86</v>
      </c>
      <c r="AV182" s="11" t="s">
        <v>82</v>
      </c>
      <c r="AW182" s="11" t="s">
        <v>32</v>
      </c>
      <c r="AX182" s="11" t="s">
        <v>75</v>
      </c>
      <c r="AY182" s="163" t="s">
        <v>166</v>
      </c>
    </row>
    <row r="183" spans="2:65" s="11" customFormat="1" ht="16.5" customHeight="1">
      <c r="B183" s="157"/>
      <c r="C183" s="158"/>
      <c r="D183" s="158"/>
      <c r="E183" s="159" t="s">
        <v>5</v>
      </c>
      <c r="F183" s="229" t="s">
        <v>276</v>
      </c>
      <c r="G183" s="230"/>
      <c r="H183" s="230"/>
      <c r="I183" s="230"/>
      <c r="J183" s="158"/>
      <c r="K183" s="159" t="s">
        <v>5</v>
      </c>
      <c r="L183" s="158"/>
      <c r="M183" s="158"/>
      <c r="N183" s="158"/>
      <c r="O183" s="158"/>
      <c r="P183" s="158"/>
      <c r="Q183" s="158"/>
      <c r="R183" s="160"/>
      <c r="T183" s="161"/>
      <c r="U183" s="158"/>
      <c r="V183" s="158"/>
      <c r="W183" s="158"/>
      <c r="X183" s="158"/>
      <c r="Y183" s="158"/>
      <c r="Z183" s="158"/>
      <c r="AA183" s="162"/>
      <c r="AT183" s="163" t="s">
        <v>173</v>
      </c>
      <c r="AU183" s="163" t="s">
        <v>86</v>
      </c>
      <c r="AV183" s="11" t="s">
        <v>82</v>
      </c>
      <c r="AW183" s="11" t="s">
        <v>32</v>
      </c>
      <c r="AX183" s="11" t="s">
        <v>75</v>
      </c>
      <c r="AY183" s="163" t="s">
        <v>166</v>
      </c>
    </row>
    <row r="184" spans="2:65" s="11" customFormat="1" ht="16.5" customHeight="1">
      <c r="B184" s="157"/>
      <c r="C184" s="158"/>
      <c r="D184" s="158"/>
      <c r="E184" s="159" t="s">
        <v>5</v>
      </c>
      <c r="F184" s="229" t="s">
        <v>277</v>
      </c>
      <c r="G184" s="230"/>
      <c r="H184" s="230"/>
      <c r="I184" s="230"/>
      <c r="J184" s="158"/>
      <c r="K184" s="159" t="s">
        <v>5</v>
      </c>
      <c r="L184" s="158"/>
      <c r="M184" s="158"/>
      <c r="N184" s="158"/>
      <c r="O184" s="158"/>
      <c r="P184" s="158"/>
      <c r="Q184" s="158"/>
      <c r="R184" s="160"/>
      <c r="T184" s="161"/>
      <c r="U184" s="158"/>
      <c r="V184" s="158"/>
      <c r="W184" s="158"/>
      <c r="X184" s="158"/>
      <c r="Y184" s="158"/>
      <c r="Z184" s="158"/>
      <c r="AA184" s="162"/>
      <c r="AT184" s="163" t="s">
        <v>173</v>
      </c>
      <c r="AU184" s="163" t="s">
        <v>86</v>
      </c>
      <c r="AV184" s="11" t="s">
        <v>82</v>
      </c>
      <c r="AW184" s="11" t="s">
        <v>32</v>
      </c>
      <c r="AX184" s="11" t="s">
        <v>75</v>
      </c>
      <c r="AY184" s="163" t="s">
        <v>166</v>
      </c>
    </row>
    <row r="185" spans="2:65" s="10" customFormat="1" ht="16.5" customHeight="1">
      <c r="B185" s="149"/>
      <c r="C185" s="150"/>
      <c r="D185" s="150"/>
      <c r="E185" s="151" t="s">
        <v>5</v>
      </c>
      <c r="F185" s="262" t="s">
        <v>1395</v>
      </c>
      <c r="G185" s="263"/>
      <c r="H185" s="263"/>
      <c r="I185" s="263"/>
      <c r="J185" s="150"/>
      <c r="K185" s="152">
        <v>2885</v>
      </c>
      <c r="L185" s="150"/>
      <c r="M185" s="150"/>
      <c r="N185" s="150"/>
      <c r="O185" s="150"/>
      <c r="P185" s="150"/>
      <c r="Q185" s="150"/>
      <c r="R185" s="153"/>
      <c r="T185" s="154"/>
      <c r="U185" s="150"/>
      <c r="V185" s="150"/>
      <c r="W185" s="150"/>
      <c r="X185" s="150"/>
      <c r="Y185" s="150"/>
      <c r="Z185" s="150"/>
      <c r="AA185" s="155"/>
      <c r="AT185" s="156" t="s">
        <v>173</v>
      </c>
      <c r="AU185" s="156" t="s">
        <v>86</v>
      </c>
      <c r="AV185" s="10" t="s">
        <v>86</v>
      </c>
      <c r="AW185" s="10" t="s">
        <v>32</v>
      </c>
      <c r="AX185" s="10" t="s">
        <v>82</v>
      </c>
      <c r="AY185" s="156" t="s">
        <v>166</v>
      </c>
    </row>
    <row r="186" spans="2:65" s="1" customFormat="1" ht="16.5" customHeight="1">
      <c r="B186" s="139"/>
      <c r="C186" s="140" t="s">
        <v>110</v>
      </c>
      <c r="D186" s="140" t="s">
        <v>167</v>
      </c>
      <c r="E186" s="141" t="s">
        <v>307</v>
      </c>
      <c r="F186" s="231" t="s">
        <v>308</v>
      </c>
      <c r="G186" s="231"/>
      <c r="H186" s="231"/>
      <c r="I186" s="231"/>
      <c r="J186" s="142" t="s">
        <v>309</v>
      </c>
      <c r="K186" s="143">
        <v>978</v>
      </c>
      <c r="L186" s="232">
        <v>0</v>
      </c>
      <c r="M186" s="232"/>
      <c r="N186" s="232">
        <f>ROUND(L186*K186,2)</f>
        <v>0</v>
      </c>
      <c r="O186" s="232"/>
      <c r="P186" s="232"/>
      <c r="Q186" s="232"/>
      <c r="R186" s="144"/>
      <c r="T186" s="145" t="s">
        <v>5</v>
      </c>
      <c r="U186" s="43" t="s">
        <v>40</v>
      </c>
      <c r="V186" s="146">
        <v>0.27200000000000002</v>
      </c>
      <c r="W186" s="146">
        <f>V186*K186</f>
        <v>266.01600000000002</v>
      </c>
      <c r="X186" s="146">
        <v>0</v>
      </c>
      <c r="Y186" s="146">
        <f>X186*K186</f>
        <v>0</v>
      </c>
      <c r="Z186" s="146">
        <v>0.28999999999999998</v>
      </c>
      <c r="AA186" s="147">
        <f>Z186*K186</f>
        <v>283.62</v>
      </c>
      <c r="AR186" s="21" t="s">
        <v>92</v>
      </c>
      <c r="AT186" s="21" t="s">
        <v>167</v>
      </c>
      <c r="AU186" s="21" t="s">
        <v>86</v>
      </c>
      <c r="AY186" s="21" t="s">
        <v>166</v>
      </c>
      <c r="BE186" s="148">
        <f>IF(U186="základní",N186,0)</f>
        <v>0</v>
      </c>
      <c r="BF186" s="148">
        <f>IF(U186="snížená",N186,0)</f>
        <v>0</v>
      </c>
      <c r="BG186" s="148">
        <f>IF(U186="zákl. přenesená",N186,0)</f>
        <v>0</v>
      </c>
      <c r="BH186" s="148">
        <f>IF(U186="sníž. přenesená",N186,0)</f>
        <v>0</v>
      </c>
      <c r="BI186" s="148">
        <f>IF(U186="nulová",N186,0)</f>
        <v>0</v>
      </c>
      <c r="BJ186" s="21" t="s">
        <v>82</v>
      </c>
      <c r="BK186" s="148">
        <f>ROUND(L186*K186,2)</f>
        <v>0</v>
      </c>
      <c r="BL186" s="21" t="s">
        <v>92</v>
      </c>
      <c r="BM186" s="21" t="s">
        <v>310</v>
      </c>
    </row>
    <row r="187" spans="2:65" s="11" customFormat="1" ht="16.5" customHeight="1">
      <c r="B187" s="157"/>
      <c r="C187" s="158"/>
      <c r="D187" s="158"/>
      <c r="E187" s="159" t="s">
        <v>5</v>
      </c>
      <c r="F187" s="264" t="s">
        <v>275</v>
      </c>
      <c r="G187" s="265"/>
      <c r="H187" s="265"/>
      <c r="I187" s="265"/>
      <c r="J187" s="158"/>
      <c r="K187" s="159" t="s">
        <v>5</v>
      </c>
      <c r="L187" s="158"/>
      <c r="M187" s="158"/>
      <c r="N187" s="158"/>
      <c r="O187" s="158"/>
      <c r="P187" s="158"/>
      <c r="Q187" s="158"/>
      <c r="R187" s="160"/>
      <c r="T187" s="161"/>
      <c r="U187" s="158"/>
      <c r="V187" s="158"/>
      <c r="W187" s="158"/>
      <c r="X187" s="158"/>
      <c r="Y187" s="158"/>
      <c r="Z187" s="158"/>
      <c r="AA187" s="162"/>
      <c r="AT187" s="163" t="s">
        <v>173</v>
      </c>
      <c r="AU187" s="163" t="s">
        <v>86</v>
      </c>
      <c r="AV187" s="11" t="s">
        <v>82</v>
      </c>
      <c r="AW187" s="11" t="s">
        <v>32</v>
      </c>
      <c r="AX187" s="11" t="s">
        <v>75</v>
      </c>
      <c r="AY187" s="163" t="s">
        <v>166</v>
      </c>
    </row>
    <row r="188" spans="2:65" s="11" customFormat="1" ht="16.5" customHeight="1">
      <c r="B188" s="157"/>
      <c r="C188" s="158"/>
      <c r="D188" s="158"/>
      <c r="E188" s="159" t="s">
        <v>5</v>
      </c>
      <c r="F188" s="229" t="s">
        <v>276</v>
      </c>
      <c r="G188" s="230"/>
      <c r="H188" s="230"/>
      <c r="I188" s="230"/>
      <c r="J188" s="158"/>
      <c r="K188" s="159" t="s">
        <v>5</v>
      </c>
      <c r="L188" s="158"/>
      <c r="M188" s="158"/>
      <c r="N188" s="158"/>
      <c r="O188" s="158"/>
      <c r="P188" s="158"/>
      <c r="Q188" s="158"/>
      <c r="R188" s="160"/>
      <c r="T188" s="161"/>
      <c r="U188" s="158"/>
      <c r="V188" s="158"/>
      <c r="W188" s="158"/>
      <c r="X188" s="158"/>
      <c r="Y188" s="158"/>
      <c r="Z188" s="158"/>
      <c r="AA188" s="162"/>
      <c r="AT188" s="163" t="s">
        <v>173</v>
      </c>
      <c r="AU188" s="163" t="s">
        <v>86</v>
      </c>
      <c r="AV188" s="11" t="s">
        <v>82</v>
      </c>
      <c r="AW188" s="11" t="s">
        <v>32</v>
      </c>
      <c r="AX188" s="11" t="s">
        <v>75</v>
      </c>
      <c r="AY188" s="163" t="s">
        <v>166</v>
      </c>
    </row>
    <row r="189" spans="2:65" s="11" customFormat="1" ht="16.5" customHeight="1">
      <c r="B189" s="157"/>
      <c r="C189" s="158"/>
      <c r="D189" s="158"/>
      <c r="E189" s="159" t="s">
        <v>5</v>
      </c>
      <c r="F189" s="229" t="s">
        <v>277</v>
      </c>
      <c r="G189" s="230"/>
      <c r="H189" s="230"/>
      <c r="I189" s="230"/>
      <c r="J189" s="158"/>
      <c r="K189" s="159" t="s">
        <v>5</v>
      </c>
      <c r="L189" s="158"/>
      <c r="M189" s="158"/>
      <c r="N189" s="158"/>
      <c r="O189" s="158"/>
      <c r="P189" s="158"/>
      <c r="Q189" s="158"/>
      <c r="R189" s="160"/>
      <c r="T189" s="161"/>
      <c r="U189" s="158"/>
      <c r="V189" s="158"/>
      <c r="W189" s="158"/>
      <c r="X189" s="158"/>
      <c r="Y189" s="158"/>
      <c r="Z189" s="158"/>
      <c r="AA189" s="162"/>
      <c r="AT189" s="163" t="s">
        <v>173</v>
      </c>
      <c r="AU189" s="163" t="s">
        <v>86</v>
      </c>
      <c r="AV189" s="11" t="s">
        <v>82</v>
      </c>
      <c r="AW189" s="11" t="s">
        <v>32</v>
      </c>
      <c r="AX189" s="11" t="s">
        <v>75</v>
      </c>
      <c r="AY189" s="163" t="s">
        <v>166</v>
      </c>
    </row>
    <row r="190" spans="2:65" s="10" customFormat="1" ht="25.5" customHeight="1">
      <c r="B190" s="149"/>
      <c r="C190" s="150"/>
      <c r="D190" s="150"/>
      <c r="E190" s="151" t="s">
        <v>5</v>
      </c>
      <c r="F190" s="262" t="s">
        <v>1396</v>
      </c>
      <c r="G190" s="263"/>
      <c r="H190" s="263"/>
      <c r="I190" s="263"/>
      <c r="J190" s="150"/>
      <c r="K190" s="152">
        <v>978</v>
      </c>
      <c r="L190" s="150"/>
      <c r="M190" s="150"/>
      <c r="N190" s="150"/>
      <c r="O190" s="150"/>
      <c r="P190" s="150"/>
      <c r="Q190" s="150"/>
      <c r="R190" s="153"/>
      <c r="T190" s="154"/>
      <c r="U190" s="150"/>
      <c r="V190" s="150"/>
      <c r="W190" s="150"/>
      <c r="X190" s="150"/>
      <c r="Y190" s="150"/>
      <c r="Z190" s="150"/>
      <c r="AA190" s="155"/>
      <c r="AT190" s="156" t="s">
        <v>173</v>
      </c>
      <c r="AU190" s="156" t="s">
        <v>86</v>
      </c>
      <c r="AV190" s="10" t="s">
        <v>86</v>
      </c>
      <c r="AW190" s="10" t="s">
        <v>32</v>
      </c>
      <c r="AX190" s="10" t="s">
        <v>82</v>
      </c>
      <c r="AY190" s="156" t="s">
        <v>166</v>
      </c>
    </row>
    <row r="191" spans="2:65" s="1" customFormat="1" ht="16.5" customHeight="1">
      <c r="B191" s="139"/>
      <c r="C191" s="140" t="s">
        <v>113</v>
      </c>
      <c r="D191" s="140" t="s">
        <v>167</v>
      </c>
      <c r="E191" s="141" t="s">
        <v>312</v>
      </c>
      <c r="F191" s="231" t="s">
        <v>313</v>
      </c>
      <c r="G191" s="231"/>
      <c r="H191" s="231"/>
      <c r="I191" s="231"/>
      <c r="J191" s="142" t="s">
        <v>309</v>
      </c>
      <c r="K191" s="143">
        <v>664</v>
      </c>
      <c r="L191" s="232">
        <v>0</v>
      </c>
      <c r="M191" s="232"/>
      <c r="N191" s="232">
        <f>ROUND(L191*K191,2)</f>
        <v>0</v>
      </c>
      <c r="O191" s="232"/>
      <c r="P191" s="232"/>
      <c r="Q191" s="232"/>
      <c r="R191" s="144"/>
      <c r="T191" s="145" t="s">
        <v>5</v>
      </c>
      <c r="U191" s="43" t="s">
        <v>40</v>
      </c>
      <c r="V191" s="146">
        <v>0.14699999999999999</v>
      </c>
      <c r="W191" s="146">
        <f>V191*K191</f>
        <v>97.60799999999999</v>
      </c>
      <c r="X191" s="146">
        <v>0</v>
      </c>
      <c r="Y191" s="146">
        <f>X191*K191</f>
        <v>0</v>
      </c>
      <c r="Z191" s="146">
        <v>0.115</v>
      </c>
      <c r="AA191" s="147">
        <f>Z191*K191</f>
        <v>76.36</v>
      </c>
      <c r="AR191" s="21" t="s">
        <v>92</v>
      </c>
      <c r="AT191" s="21" t="s">
        <v>167</v>
      </c>
      <c r="AU191" s="21" t="s">
        <v>86</v>
      </c>
      <c r="AY191" s="21" t="s">
        <v>166</v>
      </c>
      <c r="BE191" s="148">
        <f>IF(U191="základní",N191,0)</f>
        <v>0</v>
      </c>
      <c r="BF191" s="148">
        <f>IF(U191="snížená",N191,0)</f>
        <v>0</v>
      </c>
      <c r="BG191" s="148">
        <f>IF(U191="zákl. přenesená",N191,0)</f>
        <v>0</v>
      </c>
      <c r="BH191" s="148">
        <f>IF(U191="sníž. přenesená",N191,0)</f>
        <v>0</v>
      </c>
      <c r="BI191" s="148">
        <f>IF(U191="nulová",N191,0)</f>
        <v>0</v>
      </c>
      <c r="BJ191" s="21" t="s">
        <v>82</v>
      </c>
      <c r="BK191" s="148">
        <f>ROUND(L191*K191,2)</f>
        <v>0</v>
      </c>
      <c r="BL191" s="21" t="s">
        <v>92</v>
      </c>
      <c r="BM191" s="21" t="s">
        <v>314</v>
      </c>
    </row>
    <row r="192" spans="2:65" s="11" customFormat="1" ht="16.5" customHeight="1">
      <c r="B192" s="157"/>
      <c r="C192" s="158"/>
      <c r="D192" s="158"/>
      <c r="E192" s="159" t="s">
        <v>5</v>
      </c>
      <c r="F192" s="264" t="s">
        <v>275</v>
      </c>
      <c r="G192" s="265"/>
      <c r="H192" s="265"/>
      <c r="I192" s="265"/>
      <c r="J192" s="158"/>
      <c r="K192" s="159" t="s">
        <v>5</v>
      </c>
      <c r="L192" s="158"/>
      <c r="M192" s="158"/>
      <c r="N192" s="158"/>
      <c r="O192" s="158"/>
      <c r="P192" s="158"/>
      <c r="Q192" s="158"/>
      <c r="R192" s="160"/>
      <c r="T192" s="161"/>
      <c r="U192" s="158"/>
      <c r="V192" s="158"/>
      <c r="W192" s="158"/>
      <c r="X192" s="158"/>
      <c r="Y192" s="158"/>
      <c r="Z192" s="158"/>
      <c r="AA192" s="162"/>
      <c r="AT192" s="163" t="s">
        <v>173</v>
      </c>
      <c r="AU192" s="163" t="s">
        <v>86</v>
      </c>
      <c r="AV192" s="11" t="s">
        <v>82</v>
      </c>
      <c r="AW192" s="11" t="s">
        <v>32</v>
      </c>
      <c r="AX192" s="11" t="s">
        <v>75</v>
      </c>
      <c r="AY192" s="163" t="s">
        <v>166</v>
      </c>
    </row>
    <row r="193" spans="2:65" s="11" customFormat="1" ht="16.5" customHeight="1">
      <c r="B193" s="157"/>
      <c r="C193" s="158"/>
      <c r="D193" s="158"/>
      <c r="E193" s="159" t="s">
        <v>5</v>
      </c>
      <c r="F193" s="229" t="s">
        <v>276</v>
      </c>
      <c r="G193" s="230"/>
      <c r="H193" s="230"/>
      <c r="I193" s="230"/>
      <c r="J193" s="158"/>
      <c r="K193" s="159" t="s">
        <v>5</v>
      </c>
      <c r="L193" s="158"/>
      <c r="M193" s="158"/>
      <c r="N193" s="158"/>
      <c r="O193" s="158"/>
      <c r="P193" s="158"/>
      <c r="Q193" s="158"/>
      <c r="R193" s="160"/>
      <c r="T193" s="161"/>
      <c r="U193" s="158"/>
      <c r="V193" s="158"/>
      <c r="W193" s="158"/>
      <c r="X193" s="158"/>
      <c r="Y193" s="158"/>
      <c r="Z193" s="158"/>
      <c r="AA193" s="162"/>
      <c r="AT193" s="163" t="s">
        <v>173</v>
      </c>
      <c r="AU193" s="163" t="s">
        <v>86</v>
      </c>
      <c r="AV193" s="11" t="s">
        <v>82</v>
      </c>
      <c r="AW193" s="11" t="s">
        <v>32</v>
      </c>
      <c r="AX193" s="11" t="s">
        <v>75</v>
      </c>
      <c r="AY193" s="163" t="s">
        <v>166</v>
      </c>
    </row>
    <row r="194" spans="2:65" s="11" customFormat="1" ht="16.5" customHeight="1">
      <c r="B194" s="157"/>
      <c r="C194" s="158"/>
      <c r="D194" s="158"/>
      <c r="E194" s="159" t="s">
        <v>5</v>
      </c>
      <c r="F194" s="229" t="s">
        <v>277</v>
      </c>
      <c r="G194" s="230"/>
      <c r="H194" s="230"/>
      <c r="I194" s="230"/>
      <c r="J194" s="158"/>
      <c r="K194" s="159" t="s">
        <v>5</v>
      </c>
      <c r="L194" s="158"/>
      <c r="M194" s="158"/>
      <c r="N194" s="158"/>
      <c r="O194" s="158"/>
      <c r="P194" s="158"/>
      <c r="Q194" s="158"/>
      <c r="R194" s="160"/>
      <c r="T194" s="161"/>
      <c r="U194" s="158"/>
      <c r="V194" s="158"/>
      <c r="W194" s="158"/>
      <c r="X194" s="158"/>
      <c r="Y194" s="158"/>
      <c r="Z194" s="158"/>
      <c r="AA194" s="162"/>
      <c r="AT194" s="163" t="s">
        <v>173</v>
      </c>
      <c r="AU194" s="163" t="s">
        <v>86</v>
      </c>
      <c r="AV194" s="11" t="s">
        <v>82</v>
      </c>
      <c r="AW194" s="11" t="s">
        <v>32</v>
      </c>
      <c r="AX194" s="11" t="s">
        <v>75</v>
      </c>
      <c r="AY194" s="163" t="s">
        <v>166</v>
      </c>
    </row>
    <row r="195" spans="2:65" s="10" customFormat="1" ht="16.5" customHeight="1">
      <c r="B195" s="149"/>
      <c r="C195" s="150"/>
      <c r="D195" s="150"/>
      <c r="E195" s="151" t="s">
        <v>5</v>
      </c>
      <c r="F195" s="262" t="s">
        <v>1397</v>
      </c>
      <c r="G195" s="263"/>
      <c r="H195" s="263"/>
      <c r="I195" s="263"/>
      <c r="J195" s="150"/>
      <c r="K195" s="152">
        <v>664</v>
      </c>
      <c r="L195" s="150"/>
      <c r="M195" s="150"/>
      <c r="N195" s="150"/>
      <c r="O195" s="150"/>
      <c r="P195" s="150"/>
      <c r="Q195" s="150"/>
      <c r="R195" s="153"/>
      <c r="T195" s="154"/>
      <c r="U195" s="150"/>
      <c r="V195" s="150"/>
      <c r="W195" s="150"/>
      <c r="X195" s="150"/>
      <c r="Y195" s="150"/>
      <c r="Z195" s="150"/>
      <c r="AA195" s="155"/>
      <c r="AT195" s="156" t="s">
        <v>173</v>
      </c>
      <c r="AU195" s="156" t="s">
        <v>86</v>
      </c>
      <c r="AV195" s="10" t="s">
        <v>86</v>
      </c>
      <c r="AW195" s="10" t="s">
        <v>32</v>
      </c>
      <c r="AX195" s="10" t="s">
        <v>82</v>
      </c>
      <c r="AY195" s="156" t="s">
        <v>166</v>
      </c>
    </row>
    <row r="196" spans="2:65" s="1" customFormat="1" ht="16.5" customHeight="1">
      <c r="B196" s="139"/>
      <c r="C196" s="140" t="s">
        <v>116</v>
      </c>
      <c r="D196" s="140" t="s">
        <v>167</v>
      </c>
      <c r="E196" s="141" t="s">
        <v>316</v>
      </c>
      <c r="F196" s="231" t="s">
        <v>317</v>
      </c>
      <c r="G196" s="231"/>
      <c r="H196" s="231"/>
      <c r="I196" s="231"/>
      <c r="J196" s="142" t="s">
        <v>309</v>
      </c>
      <c r="K196" s="143">
        <v>280</v>
      </c>
      <c r="L196" s="232">
        <v>0</v>
      </c>
      <c r="M196" s="232"/>
      <c r="N196" s="232">
        <f>ROUND(L196*K196,2)</f>
        <v>0</v>
      </c>
      <c r="O196" s="232"/>
      <c r="P196" s="232"/>
      <c r="Q196" s="232"/>
      <c r="R196" s="144"/>
      <c r="T196" s="145" t="s">
        <v>5</v>
      </c>
      <c r="U196" s="43" t="s">
        <v>40</v>
      </c>
      <c r="V196" s="146">
        <v>0.70299999999999996</v>
      </c>
      <c r="W196" s="146">
        <f>V196*K196</f>
        <v>196.83999999999997</v>
      </c>
      <c r="X196" s="146">
        <v>8.6800000000000002E-3</v>
      </c>
      <c r="Y196" s="146">
        <f>X196*K196</f>
        <v>2.4304000000000001</v>
      </c>
      <c r="Z196" s="146">
        <v>0</v>
      </c>
      <c r="AA196" s="147">
        <f>Z196*K196</f>
        <v>0</v>
      </c>
      <c r="AR196" s="21" t="s">
        <v>92</v>
      </c>
      <c r="AT196" s="21" t="s">
        <v>167</v>
      </c>
      <c r="AU196" s="21" t="s">
        <v>86</v>
      </c>
      <c r="AY196" s="21" t="s">
        <v>166</v>
      </c>
      <c r="BE196" s="148">
        <f>IF(U196="základní",N196,0)</f>
        <v>0</v>
      </c>
      <c r="BF196" s="148">
        <f>IF(U196="snížená",N196,0)</f>
        <v>0</v>
      </c>
      <c r="BG196" s="148">
        <f>IF(U196="zákl. přenesená",N196,0)</f>
        <v>0</v>
      </c>
      <c r="BH196" s="148">
        <f>IF(U196="sníž. přenesená",N196,0)</f>
        <v>0</v>
      </c>
      <c r="BI196" s="148">
        <f>IF(U196="nulová",N196,0)</f>
        <v>0</v>
      </c>
      <c r="BJ196" s="21" t="s">
        <v>82</v>
      </c>
      <c r="BK196" s="148">
        <f>ROUND(L196*K196,2)</f>
        <v>0</v>
      </c>
      <c r="BL196" s="21" t="s">
        <v>92</v>
      </c>
      <c r="BM196" s="21" t="s">
        <v>318</v>
      </c>
    </row>
    <row r="197" spans="2:65" s="11" customFormat="1" ht="16.5" customHeight="1">
      <c r="B197" s="157"/>
      <c r="C197" s="158"/>
      <c r="D197" s="158"/>
      <c r="E197" s="159" t="s">
        <v>5</v>
      </c>
      <c r="F197" s="264" t="s">
        <v>275</v>
      </c>
      <c r="G197" s="265"/>
      <c r="H197" s="265"/>
      <c r="I197" s="265"/>
      <c r="J197" s="158"/>
      <c r="K197" s="159" t="s">
        <v>5</v>
      </c>
      <c r="L197" s="158"/>
      <c r="M197" s="158"/>
      <c r="N197" s="158"/>
      <c r="O197" s="158"/>
      <c r="P197" s="158"/>
      <c r="Q197" s="158"/>
      <c r="R197" s="160"/>
      <c r="T197" s="161"/>
      <c r="U197" s="158"/>
      <c r="V197" s="158"/>
      <c r="W197" s="158"/>
      <c r="X197" s="158"/>
      <c r="Y197" s="158"/>
      <c r="Z197" s="158"/>
      <c r="AA197" s="162"/>
      <c r="AT197" s="163" t="s">
        <v>173</v>
      </c>
      <c r="AU197" s="163" t="s">
        <v>86</v>
      </c>
      <c r="AV197" s="11" t="s">
        <v>82</v>
      </c>
      <c r="AW197" s="11" t="s">
        <v>32</v>
      </c>
      <c r="AX197" s="11" t="s">
        <v>75</v>
      </c>
      <c r="AY197" s="163" t="s">
        <v>166</v>
      </c>
    </row>
    <row r="198" spans="2:65" s="11" customFormat="1" ht="16.5" customHeight="1">
      <c r="B198" s="157"/>
      <c r="C198" s="158"/>
      <c r="D198" s="158"/>
      <c r="E198" s="159" t="s">
        <v>5</v>
      </c>
      <c r="F198" s="229" t="s">
        <v>276</v>
      </c>
      <c r="G198" s="230"/>
      <c r="H198" s="230"/>
      <c r="I198" s="230"/>
      <c r="J198" s="158"/>
      <c r="K198" s="159" t="s">
        <v>5</v>
      </c>
      <c r="L198" s="158"/>
      <c r="M198" s="158"/>
      <c r="N198" s="158"/>
      <c r="O198" s="158"/>
      <c r="P198" s="158"/>
      <c r="Q198" s="158"/>
      <c r="R198" s="160"/>
      <c r="T198" s="161"/>
      <c r="U198" s="158"/>
      <c r="V198" s="158"/>
      <c r="W198" s="158"/>
      <c r="X198" s="158"/>
      <c r="Y198" s="158"/>
      <c r="Z198" s="158"/>
      <c r="AA198" s="162"/>
      <c r="AT198" s="163" t="s">
        <v>173</v>
      </c>
      <c r="AU198" s="163" t="s">
        <v>86</v>
      </c>
      <c r="AV198" s="11" t="s">
        <v>82</v>
      </c>
      <c r="AW198" s="11" t="s">
        <v>32</v>
      </c>
      <c r="AX198" s="11" t="s">
        <v>75</v>
      </c>
      <c r="AY198" s="163" t="s">
        <v>166</v>
      </c>
    </row>
    <row r="199" spans="2:65" s="11" customFormat="1" ht="16.5" customHeight="1">
      <c r="B199" s="157"/>
      <c r="C199" s="158"/>
      <c r="D199" s="158"/>
      <c r="E199" s="159" t="s">
        <v>5</v>
      </c>
      <c r="F199" s="229" t="s">
        <v>277</v>
      </c>
      <c r="G199" s="230"/>
      <c r="H199" s="230"/>
      <c r="I199" s="230"/>
      <c r="J199" s="158"/>
      <c r="K199" s="159" t="s">
        <v>5</v>
      </c>
      <c r="L199" s="158"/>
      <c r="M199" s="158"/>
      <c r="N199" s="158"/>
      <c r="O199" s="158"/>
      <c r="P199" s="158"/>
      <c r="Q199" s="158"/>
      <c r="R199" s="160"/>
      <c r="T199" s="161"/>
      <c r="U199" s="158"/>
      <c r="V199" s="158"/>
      <c r="W199" s="158"/>
      <c r="X199" s="158"/>
      <c r="Y199" s="158"/>
      <c r="Z199" s="158"/>
      <c r="AA199" s="162"/>
      <c r="AT199" s="163" t="s">
        <v>173</v>
      </c>
      <c r="AU199" s="163" t="s">
        <v>86</v>
      </c>
      <c r="AV199" s="11" t="s">
        <v>82</v>
      </c>
      <c r="AW199" s="11" t="s">
        <v>32</v>
      </c>
      <c r="AX199" s="11" t="s">
        <v>75</v>
      </c>
      <c r="AY199" s="163" t="s">
        <v>166</v>
      </c>
    </row>
    <row r="200" spans="2:65" s="10" customFormat="1" ht="16.5" customHeight="1">
      <c r="B200" s="149"/>
      <c r="C200" s="150"/>
      <c r="D200" s="150"/>
      <c r="E200" s="151" t="s">
        <v>5</v>
      </c>
      <c r="F200" s="262" t="s">
        <v>1398</v>
      </c>
      <c r="G200" s="263"/>
      <c r="H200" s="263"/>
      <c r="I200" s="263"/>
      <c r="J200" s="150"/>
      <c r="K200" s="152">
        <v>280</v>
      </c>
      <c r="L200" s="150"/>
      <c r="M200" s="150"/>
      <c r="N200" s="150"/>
      <c r="O200" s="150"/>
      <c r="P200" s="150"/>
      <c r="Q200" s="150"/>
      <c r="R200" s="153"/>
      <c r="T200" s="154"/>
      <c r="U200" s="150"/>
      <c r="V200" s="150"/>
      <c r="W200" s="150"/>
      <c r="X200" s="150"/>
      <c r="Y200" s="150"/>
      <c r="Z200" s="150"/>
      <c r="AA200" s="155"/>
      <c r="AT200" s="156" t="s">
        <v>173</v>
      </c>
      <c r="AU200" s="156" t="s">
        <v>86</v>
      </c>
      <c r="AV200" s="10" t="s">
        <v>86</v>
      </c>
      <c r="AW200" s="10" t="s">
        <v>32</v>
      </c>
      <c r="AX200" s="10" t="s">
        <v>82</v>
      </c>
      <c r="AY200" s="156" t="s">
        <v>166</v>
      </c>
    </row>
    <row r="201" spans="2:65" s="1" customFormat="1" ht="38.25" customHeight="1">
      <c r="B201" s="139"/>
      <c r="C201" s="140" t="s">
        <v>119</v>
      </c>
      <c r="D201" s="140" t="s">
        <v>167</v>
      </c>
      <c r="E201" s="141" t="s">
        <v>320</v>
      </c>
      <c r="F201" s="231" t="s">
        <v>321</v>
      </c>
      <c r="G201" s="231"/>
      <c r="H201" s="231"/>
      <c r="I201" s="231"/>
      <c r="J201" s="142" t="s">
        <v>322</v>
      </c>
      <c r="K201" s="143">
        <v>413.125</v>
      </c>
      <c r="L201" s="232">
        <v>0</v>
      </c>
      <c r="M201" s="232"/>
      <c r="N201" s="232">
        <f>ROUND(L201*K201,2)</f>
        <v>0</v>
      </c>
      <c r="O201" s="232"/>
      <c r="P201" s="232"/>
      <c r="Q201" s="232"/>
      <c r="R201" s="144"/>
      <c r="T201" s="145" t="s">
        <v>5</v>
      </c>
      <c r="U201" s="43" t="s">
        <v>40</v>
      </c>
      <c r="V201" s="146">
        <v>0.223</v>
      </c>
      <c r="W201" s="146">
        <f>V201*K201</f>
        <v>92.126874999999998</v>
      </c>
      <c r="X201" s="146">
        <v>0</v>
      </c>
      <c r="Y201" s="146">
        <f>X201*K201</f>
        <v>0</v>
      </c>
      <c r="Z201" s="146">
        <v>0</v>
      </c>
      <c r="AA201" s="147">
        <f>Z201*K201</f>
        <v>0</v>
      </c>
      <c r="AR201" s="21" t="s">
        <v>92</v>
      </c>
      <c r="AT201" s="21" t="s">
        <v>167</v>
      </c>
      <c r="AU201" s="21" t="s">
        <v>86</v>
      </c>
      <c r="AY201" s="21" t="s">
        <v>166</v>
      </c>
      <c r="BE201" s="148">
        <f>IF(U201="základní",N201,0)</f>
        <v>0</v>
      </c>
      <c r="BF201" s="148">
        <f>IF(U201="snížená",N201,0)</f>
        <v>0</v>
      </c>
      <c r="BG201" s="148">
        <f>IF(U201="zákl. přenesená",N201,0)</f>
        <v>0</v>
      </c>
      <c r="BH201" s="148">
        <f>IF(U201="sníž. přenesená",N201,0)</f>
        <v>0</v>
      </c>
      <c r="BI201" s="148">
        <f>IF(U201="nulová",N201,0)</f>
        <v>0</v>
      </c>
      <c r="BJ201" s="21" t="s">
        <v>82</v>
      </c>
      <c r="BK201" s="148">
        <f>ROUND(L201*K201,2)</f>
        <v>0</v>
      </c>
      <c r="BL201" s="21" t="s">
        <v>92</v>
      </c>
      <c r="BM201" s="21" t="s">
        <v>323</v>
      </c>
    </row>
    <row r="202" spans="2:65" s="11" customFormat="1" ht="16.5" customHeight="1">
      <c r="B202" s="157"/>
      <c r="C202" s="158"/>
      <c r="D202" s="158"/>
      <c r="E202" s="159" t="s">
        <v>5</v>
      </c>
      <c r="F202" s="264" t="s">
        <v>275</v>
      </c>
      <c r="G202" s="265"/>
      <c r="H202" s="265"/>
      <c r="I202" s="265"/>
      <c r="J202" s="158"/>
      <c r="K202" s="159" t="s">
        <v>5</v>
      </c>
      <c r="L202" s="158"/>
      <c r="M202" s="158"/>
      <c r="N202" s="158"/>
      <c r="O202" s="158"/>
      <c r="P202" s="158"/>
      <c r="Q202" s="158"/>
      <c r="R202" s="160"/>
      <c r="T202" s="161"/>
      <c r="U202" s="158"/>
      <c r="V202" s="158"/>
      <c r="W202" s="158"/>
      <c r="X202" s="158"/>
      <c r="Y202" s="158"/>
      <c r="Z202" s="158"/>
      <c r="AA202" s="162"/>
      <c r="AT202" s="163" t="s">
        <v>173</v>
      </c>
      <c r="AU202" s="163" t="s">
        <v>86</v>
      </c>
      <c r="AV202" s="11" t="s">
        <v>82</v>
      </c>
      <c r="AW202" s="11" t="s">
        <v>32</v>
      </c>
      <c r="AX202" s="11" t="s">
        <v>75</v>
      </c>
      <c r="AY202" s="163" t="s">
        <v>166</v>
      </c>
    </row>
    <row r="203" spans="2:65" s="11" customFormat="1" ht="16.5" customHeight="1">
      <c r="B203" s="157"/>
      <c r="C203" s="158"/>
      <c r="D203" s="158"/>
      <c r="E203" s="159" t="s">
        <v>5</v>
      </c>
      <c r="F203" s="229" t="s">
        <v>276</v>
      </c>
      <c r="G203" s="230"/>
      <c r="H203" s="230"/>
      <c r="I203" s="230"/>
      <c r="J203" s="158"/>
      <c r="K203" s="159" t="s">
        <v>5</v>
      </c>
      <c r="L203" s="158"/>
      <c r="M203" s="158"/>
      <c r="N203" s="158"/>
      <c r="O203" s="158"/>
      <c r="P203" s="158"/>
      <c r="Q203" s="158"/>
      <c r="R203" s="160"/>
      <c r="T203" s="161"/>
      <c r="U203" s="158"/>
      <c r="V203" s="158"/>
      <c r="W203" s="158"/>
      <c r="X203" s="158"/>
      <c r="Y203" s="158"/>
      <c r="Z203" s="158"/>
      <c r="AA203" s="162"/>
      <c r="AT203" s="163" t="s">
        <v>173</v>
      </c>
      <c r="AU203" s="163" t="s">
        <v>86</v>
      </c>
      <c r="AV203" s="11" t="s">
        <v>82</v>
      </c>
      <c r="AW203" s="11" t="s">
        <v>32</v>
      </c>
      <c r="AX203" s="11" t="s">
        <v>75</v>
      </c>
      <c r="AY203" s="163" t="s">
        <v>166</v>
      </c>
    </row>
    <row r="204" spans="2:65" s="11" customFormat="1" ht="16.5" customHeight="1">
      <c r="B204" s="157"/>
      <c r="C204" s="158"/>
      <c r="D204" s="158"/>
      <c r="E204" s="159" t="s">
        <v>5</v>
      </c>
      <c r="F204" s="229" t="s">
        <v>277</v>
      </c>
      <c r="G204" s="230"/>
      <c r="H204" s="230"/>
      <c r="I204" s="230"/>
      <c r="J204" s="158"/>
      <c r="K204" s="159" t="s">
        <v>5</v>
      </c>
      <c r="L204" s="158"/>
      <c r="M204" s="158"/>
      <c r="N204" s="158"/>
      <c r="O204" s="158"/>
      <c r="P204" s="158"/>
      <c r="Q204" s="158"/>
      <c r="R204" s="160"/>
      <c r="T204" s="161"/>
      <c r="U204" s="158"/>
      <c r="V204" s="158"/>
      <c r="W204" s="158"/>
      <c r="X204" s="158"/>
      <c r="Y204" s="158"/>
      <c r="Z204" s="158"/>
      <c r="AA204" s="162"/>
      <c r="AT204" s="163" t="s">
        <v>173</v>
      </c>
      <c r="AU204" s="163" t="s">
        <v>86</v>
      </c>
      <c r="AV204" s="11" t="s">
        <v>82</v>
      </c>
      <c r="AW204" s="11" t="s">
        <v>32</v>
      </c>
      <c r="AX204" s="11" t="s">
        <v>75</v>
      </c>
      <c r="AY204" s="163" t="s">
        <v>166</v>
      </c>
    </row>
    <row r="205" spans="2:65" s="10" customFormat="1" ht="16.5" customHeight="1">
      <c r="B205" s="149"/>
      <c r="C205" s="150"/>
      <c r="D205" s="150"/>
      <c r="E205" s="151" t="s">
        <v>5</v>
      </c>
      <c r="F205" s="262" t="s">
        <v>1399</v>
      </c>
      <c r="G205" s="263"/>
      <c r="H205" s="263"/>
      <c r="I205" s="263"/>
      <c r="J205" s="150"/>
      <c r="K205" s="152">
        <v>331.77499999999998</v>
      </c>
      <c r="L205" s="150"/>
      <c r="M205" s="150"/>
      <c r="N205" s="150"/>
      <c r="O205" s="150"/>
      <c r="P205" s="150"/>
      <c r="Q205" s="150"/>
      <c r="R205" s="153"/>
      <c r="T205" s="154"/>
      <c r="U205" s="150"/>
      <c r="V205" s="150"/>
      <c r="W205" s="150"/>
      <c r="X205" s="150"/>
      <c r="Y205" s="150"/>
      <c r="Z205" s="150"/>
      <c r="AA205" s="155"/>
      <c r="AT205" s="156" t="s">
        <v>173</v>
      </c>
      <c r="AU205" s="156" t="s">
        <v>86</v>
      </c>
      <c r="AV205" s="10" t="s">
        <v>86</v>
      </c>
      <c r="AW205" s="10" t="s">
        <v>32</v>
      </c>
      <c r="AX205" s="10" t="s">
        <v>75</v>
      </c>
      <c r="AY205" s="156" t="s">
        <v>166</v>
      </c>
    </row>
    <row r="206" spans="2:65" s="10" customFormat="1" ht="25.5" customHeight="1">
      <c r="B206" s="149"/>
      <c r="C206" s="150"/>
      <c r="D206" s="150"/>
      <c r="E206" s="151" t="s">
        <v>5</v>
      </c>
      <c r="F206" s="262" t="s">
        <v>1400</v>
      </c>
      <c r="G206" s="263"/>
      <c r="H206" s="263"/>
      <c r="I206" s="263"/>
      <c r="J206" s="150"/>
      <c r="K206" s="152">
        <v>81.349999999999994</v>
      </c>
      <c r="L206" s="150"/>
      <c r="M206" s="150"/>
      <c r="N206" s="150"/>
      <c r="O206" s="150"/>
      <c r="P206" s="150"/>
      <c r="Q206" s="150"/>
      <c r="R206" s="153"/>
      <c r="T206" s="154"/>
      <c r="U206" s="150"/>
      <c r="V206" s="150"/>
      <c r="W206" s="150"/>
      <c r="X206" s="150"/>
      <c r="Y206" s="150"/>
      <c r="Z206" s="150"/>
      <c r="AA206" s="155"/>
      <c r="AT206" s="156" t="s">
        <v>173</v>
      </c>
      <c r="AU206" s="156" t="s">
        <v>86</v>
      </c>
      <c r="AV206" s="10" t="s">
        <v>86</v>
      </c>
      <c r="AW206" s="10" t="s">
        <v>32</v>
      </c>
      <c r="AX206" s="10" t="s">
        <v>75</v>
      </c>
      <c r="AY206" s="156" t="s">
        <v>166</v>
      </c>
    </row>
    <row r="207" spans="2:65" s="12" customFormat="1" ht="16.5" customHeight="1">
      <c r="B207" s="168"/>
      <c r="C207" s="169"/>
      <c r="D207" s="169"/>
      <c r="E207" s="170" t="s">
        <v>5</v>
      </c>
      <c r="F207" s="268" t="s">
        <v>294</v>
      </c>
      <c r="G207" s="269"/>
      <c r="H207" s="269"/>
      <c r="I207" s="269"/>
      <c r="J207" s="169"/>
      <c r="K207" s="171">
        <v>413.125</v>
      </c>
      <c r="L207" s="169"/>
      <c r="M207" s="169"/>
      <c r="N207" s="169"/>
      <c r="O207" s="169"/>
      <c r="P207" s="169"/>
      <c r="Q207" s="169"/>
      <c r="R207" s="172"/>
      <c r="T207" s="173"/>
      <c r="U207" s="169"/>
      <c r="V207" s="169"/>
      <c r="W207" s="169"/>
      <c r="X207" s="169"/>
      <c r="Y207" s="169"/>
      <c r="Z207" s="169"/>
      <c r="AA207" s="174"/>
      <c r="AT207" s="175" t="s">
        <v>173</v>
      </c>
      <c r="AU207" s="175" t="s">
        <v>86</v>
      </c>
      <c r="AV207" s="12" t="s">
        <v>92</v>
      </c>
      <c r="AW207" s="12" t="s">
        <v>32</v>
      </c>
      <c r="AX207" s="12" t="s">
        <v>82</v>
      </c>
      <c r="AY207" s="175" t="s">
        <v>166</v>
      </c>
    </row>
    <row r="208" spans="2:65" s="1" customFormat="1" ht="38.25" customHeight="1">
      <c r="B208" s="139"/>
      <c r="C208" s="140" t="s">
        <v>122</v>
      </c>
      <c r="D208" s="140" t="s">
        <v>167</v>
      </c>
      <c r="E208" s="141" t="s">
        <v>1401</v>
      </c>
      <c r="F208" s="231" t="s">
        <v>1402</v>
      </c>
      <c r="G208" s="231"/>
      <c r="H208" s="231"/>
      <c r="I208" s="231"/>
      <c r="J208" s="142" t="s">
        <v>322</v>
      </c>
      <c r="K208" s="143">
        <v>1282.6500000000001</v>
      </c>
      <c r="L208" s="232">
        <v>0</v>
      </c>
      <c r="M208" s="232"/>
      <c r="N208" s="232">
        <f>ROUND(L208*K208,2)</f>
        <v>0</v>
      </c>
      <c r="O208" s="232"/>
      <c r="P208" s="232"/>
      <c r="Q208" s="232"/>
      <c r="R208" s="144"/>
      <c r="T208" s="145" t="s">
        <v>5</v>
      </c>
      <c r="U208" s="43" t="s">
        <v>40</v>
      </c>
      <c r="V208" s="146">
        <v>0.12</v>
      </c>
      <c r="W208" s="146">
        <f>V208*K208</f>
        <v>153.91800000000001</v>
      </c>
      <c r="X208" s="146">
        <v>0</v>
      </c>
      <c r="Y208" s="146">
        <f>X208*K208</f>
        <v>0</v>
      </c>
      <c r="Z208" s="146">
        <v>0</v>
      </c>
      <c r="AA208" s="147">
        <f>Z208*K208</f>
        <v>0</v>
      </c>
      <c r="AR208" s="21" t="s">
        <v>92</v>
      </c>
      <c r="AT208" s="21" t="s">
        <v>167</v>
      </c>
      <c r="AU208" s="21" t="s">
        <v>86</v>
      </c>
      <c r="AY208" s="21" t="s">
        <v>166</v>
      </c>
      <c r="BE208" s="148">
        <f>IF(U208="základní",N208,0)</f>
        <v>0</v>
      </c>
      <c r="BF208" s="148">
        <f>IF(U208="snížená",N208,0)</f>
        <v>0</v>
      </c>
      <c r="BG208" s="148">
        <f>IF(U208="zákl. přenesená",N208,0)</f>
        <v>0</v>
      </c>
      <c r="BH208" s="148">
        <f>IF(U208="sníž. přenesená",N208,0)</f>
        <v>0</v>
      </c>
      <c r="BI208" s="148">
        <f>IF(U208="nulová",N208,0)</f>
        <v>0</v>
      </c>
      <c r="BJ208" s="21" t="s">
        <v>82</v>
      </c>
      <c r="BK208" s="148">
        <f>ROUND(L208*K208,2)</f>
        <v>0</v>
      </c>
      <c r="BL208" s="21" t="s">
        <v>92</v>
      </c>
      <c r="BM208" s="21" t="s">
        <v>1403</v>
      </c>
    </row>
    <row r="209" spans="2:65" s="11" customFormat="1" ht="16.5" customHeight="1">
      <c r="B209" s="157"/>
      <c r="C209" s="158"/>
      <c r="D209" s="158"/>
      <c r="E209" s="159" t="s">
        <v>5</v>
      </c>
      <c r="F209" s="264" t="s">
        <v>275</v>
      </c>
      <c r="G209" s="265"/>
      <c r="H209" s="265"/>
      <c r="I209" s="265"/>
      <c r="J209" s="158"/>
      <c r="K209" s="159" t="s">
        <v>5</v>
      </c>
      <c r="L209" s="158"/>
      <c r="M209" s="158"/>
      <c r="N209" s="158"/>
      <c r="O209" s="158"/>
      <c r="P209" s="158"/>
      <c r="Q209" s="158"/>
      <c r="R209" s="160"/>
      <c r="T209" s="161"/>
      <c r="U209" s="158"/>
      <c r="V209" s="158"/>
      <c r="W209" s="158"/>
      <c r="X209" s="158"/>
      <c r="Y209" s="158"/>
      <c r="Z209" s="158"/>
      <c r="AA209" s="162"/>
      <c r="AT209" s="163" t="s">
        <v>173</v>
      </c>
      <c r="AU209" s="163" t="s">
        <v>86</v>
      </c>
      <c r="AV209" s="11" t="s">
        <v>82</v>
      </c>
      <c r="AW209" s="11" t="s">
        <v>32</v>
      </c>
      <c r="AX209" s="11" t="s">
        <v>75</v>
      </c>
      <c r="AY209" s="163" t="s">
        <v>166</v>
      </c>
    </row>
    <row r="210" spans="2:65" s="11" customFormat="1" ht="16.5" customHeight="1">
      <c r="B210" s="157"/>
      <c r="C210" s="158"/>
      <c r="D210" s="158"/>
      <c r="E210" s="159" t="s">
        <v>5</v>
      </c>
      <c r="F210" s="229" t="s">
        <v>276</v>
      </c>
      <c r="G210" s="230"/>
      <c r="H210" s="230"/>
      <c r="I210" s="230"/>
      <c r="J210" s="158"/>
      <c r="K210" s="159" t="s">
        <v>5</v>
      </c>
      <c r="L210" s="158"/>
      <c r="M210" s="158"/>
      <c r="N210" s="158"/>
      <c r="O210" s="158"/>
      <c r="P210" s="158"/>
      <c r="Q210" s="158"/>
      <c r="R210" s="160"/>
      <c r="T210" s="161"/>
      <c r="U210" s="158"/>
      <c r="V210" s="158"/>
      <c r="W210" s="158"/>
      <c r="X210" s="158"/>
      <c r="Y210" s="158"/>
      <c r="Z210" s="158"/>
      <c r="AA210" s="162"/>
      <c r="AT210" s="163" t="s">
        <v>173</v>
      </c>
      <c r="AU210" s="163" t="s">
        <v>86</v>
      </c>
      <c r="AV210" s="11" t="s">
        <v>82</v>
      </c>
      <c r="AW210" s="11" t="s">
        <v>32</v>
      </c>
      <c r="AX210" s="11" t="s">
        <v>75</v>
      </c>
      <c r="AY210" s="163" t="s">
        <v>166</v>
      </c>
    </row>
    <row r="211" spans="2:65" s="11" customFormat="1" ht="16.5" customHeight="1">
      <c r="B211" s="157"/>
      <c r="C211" s="158"/>
      <c r="D211" s="158"/>
      <c r="E211" s="159" t="s">
        <v>5</v>
      </c>
      <c r="F211" s="229" t="s">
        <v>277</v>
      </c>
      <c r="G211" s="230"/>
      <c r="H211" s="230"/>
      <c r="I211" s="230"/>
      <c r="J211" s="158"/>
      <c r="K211" s="159" t="s">
        <v>5</v>
      </c>
      <c r="L211" s="158"/>
      <c r="M211" s="158"/>
      <c r="N211" s="158"/>
      <c r="O211" s="158"/>
      <c r="P211" s="158"/>
      <c r="Q211" s="158"/>
      <c r="R211" s="160"/>
      <c r="T211" s="161"/>
      <c r="U211" s="158"/>
      <c r="V211" s="158"/>
      <c r="W211" s="158"/>
      <c r="X211" s="158"/>
      <c r="Y211" s="158"/>
      <c r="Z211" s="158"/>
      <c r="AA211" s="162"/>
      <c r="AT211" s="163" t="s">
        <v>173</v>
      </c>
      <c r="AU211" s="163" t="s">
        <v>86</v>
      </c>
      <c r="AV211" s="11" t="s">
        <v>82</v>
      </c>
      <c r="AW211" s="11" t="s">
        <v>32</v>
      </c>
      <c r="AX211" s="11" t="s">
        <v>75</v>
      </c>
      <c r="AY211" s="163" t="s">
        <v>166</v>
      </c>
    </row>
    <row r="212" spans="2:65" s="10" customFormat="1" ht="16.5" customHeight="1">
      <c r="B212" s="149"/>
      <c r="C212" s="150"/>
      <c r="D212" s="150"/>
      <c r="E212" s="151" t="s">
        <v>5</v>
      </c>
      <c r="F212" s="262" t="s">
        <v>1404</v>
      </c>
      <c r="G212" s="263"/>
      <c r="H212" s="263"/>
      <c r="I212" s="263"/>
      <c r="J212" s="150"/>
      <c r="K212" s="152">
        <v>1038.5999999999999</v>
      </c>
      <c r="L212" s="150"/>
      <c r="M212" s="150"/>
      <c r="N212" s="150"/>
      <c r="O212" s="150"/>
      <c r="P212" s="150"/>
      <c r="Q212" s="150"/>
      <c r="R212" s="153"/>
      <c r="T212" s="154"/>
      <c r="U212" s="150"/>
      <c r="V212" s="150"/>
      <c r="W212" s="150"/>
      <c r="X212" s="150"/>
      <c r="Y212" s="150"/>
      <c r="Z212" s="150"/>
      <c r="AA212" s="155"/>
      <c r="AT212" s="156" t="s">
        <v>173</v>
      </c>
      <c r="AU212" s="156" t="s">
        <v>86</v>
      </c>
      <c r="AV212" s="10" t="s">
        <v>86</v>
      </c>
      <c r="AW212" s="10" t="s">
        <v>32</v>
      </c>
      <c r="AX212" s="10" t="s">
        <v>75</v>
      </c>
      <c r="AY212" s="156" t="s">
        <v>166</v>
      </c>
    </row>
    <row r="213" spans="2:65" s="10" customFormat="1" ht="25.5" customHeight="1">
      <c r="B213" s="149"/>
      <c r="C213" s="150"/>
      <c r="D213" s="150"/>
      <c r="E213" s="151" t="s">
        <v>5</v>
      </c>
      <c r="F213" s="262" t="s">
        <v>1405</v>
      </c>
      <c r="G213" s="263"/>
      <c r="H213" s="263"/>
      <c r="I213" s="263"/>
      <c r="J213" s="150"/>
      <c r="K213" s="152">
        <v>244.05</v>
      </c>
      <c r="L213" s="150"/>
      <c r="M213" s="150"/>
      <c r="N213" s="150"/>
      <c r="O213" s="150"/>
      <c r="P213" s="150"/>
      <c r="Q213" s="150"/>
      <c r="R213" s="153"/>
      <c r="T213" s="154"/>
      <c r="U213" s="150"/>
      <c r="V213" s="150"/>
      <c r="W213" s="150"/>
      <c r="X213" s="150"/>
      <c r="Y213" s="150"/>
      <c r="Z213" s="150"/>
      <c r="AA213" s="155"/>
      <c r="AT213" s="156" t="s">
        <v>173</v>
      </c>
      <c r="AU213" s="156" t="s">
        <v>86</v>
      </c>
      <c r="AV213" s="10" t="s">
        <v>86</v>
      </c>
      <c r="AW213" s="10" t="s">
        <v>32</v>
      </c>
      <c r="AX213" s="10" t="s">
        <v>75</v>
      </c>
      <c r="AY213" s="156" t="s">
        <v>166</v>
      </c>
    </row>
    <row r="214" spans="2:65" s="12" customFormat="1" ht="16.5" customHeight="1">
      <c r="B214" s="168"/>
      <c r="C214" s="169"/>
      <c r="D214" s="169"/>
      <c r="E214" s="170" t="s">
        <v>5</v>
      </c>
      <c r="F214" s="268" t="s">
        <v>294</v>
      </c>
      <c r="G214" s="269"/>
      <c r="H214" s="269"/>
      <c r="I214" s="269"/>
      <c r="J214" s="169"/>
      <c r="K214" s="171">
        <v>1282.6500000000001</v>
      </c>
      <c r="L214" s="169"/>
      <c r="M214" s="169"/>
      <c r="N214" s="169"/>
      <c r="O214" s="169"/>
      <c r="P214" s="169"/>
      <c r="Q214" s="169"/>
      <c r="R214" s="172"/>
      <c r="T214" s="173"/>
      <c r="U214" s="169"/>
      <c r="V214" s="169"/>
      <c r="W214" s="169"/>
      <c r="X214" s="169"/>
      <c r="Y214" s="169"/>
      <c r="Z214" s="169"/>
      <c r="AA214" s="174"/>
      <c r="AT214" s="175" t="s">
        <v>173</v>
      </c>
      <c r="AU214" s="175" t="s">
        <v>86</v>
      </c>
      <c r="AV214" s="12" t="s">
        <v>92</v>
      </c>
      <c r="AW214" s="12" t="s">
        <v>32</v>
      </c>
      <c r="AX214" s="12" t="s">
        <v>82</v>
      </c>
      <c r="AY214" s="175" t="s">
        <v>166</v>
      </c>
    </row>
    <row r="215" spans="2:65" s="1" customFormat="1" ht="25.5" customHeight="1">
      <c r="B215" s="139"/>
      <c r="C215" s="140" t="s">
        <v>11</v>
      </c>
      <c r="D215" s="140" t="s">
        <v>167</v>
      </c>
      <c r="E215" s="141" t="s">
        <v>331</v>
      </c>
      <c r="F215" s="231" t="s">
        <v>332</v>
      </c>
      <c r="G215" s="231"/>
      <c r="H215" s="231"/>
      <c r="I215" s="231"/>
      <c r="J215" s="142" t="s">
        <v>322</v>
      </c>
      <c r="K215" s="143">
        <v>413.125</v>
      </c>
      <c r="L215" s="232">
        <v>0</v>
      </c>
      <c r="M215" s="232"/>
      <c r="N215" s="232">
        <f>ROUND(L215*K215,2)</f>
        <v>0</v>
      </c>
      <c r="O215" s="232"/>
      <c r="P215" s="232"/>
      <c r="Q215" s="232"/>
      <c r="R215" s="144"/>
      <c r="T215" s="145" t="s">
        <v>5</v>
      </c>
      <c r="U215" s="43" t="s">
        <v>40</v>
      </c>
      <c r="V215" s="146">
        <v>8.3000000000000004E-2</v>
      </c>
      <c r="W215" s="146">
        <f>V215*K215</f>
        <v>34.289375</v>
      </c>
      <c r="X215" s="146">
        <v>0</v>
      </c>
      <c r="Y215" s="146">
        <f>X215*K215</f>
        <v>0</v>
      </c>
      <c r="Z215" s="146">
        <v>0</v>
      </c>
      <c r="AA215" s="147">
        <f>Z215*K215</f>
        <v>0</v>
      </c>
      <c r="AR215" s="21" t="s">
        <v>92</v>
      </c>
      <c r="AT215" s="21" t="s">
        <v>167</v>
      </c>
      <c r="AU215" s="21" t="s">
        <v>86</v>
      </c>
      <c r="AY215" s="21" t="s">
        <v>166</v>
      </c>
      <c r="BE215" s="148">
        <f>IF(U215="základní",N215,0)</f>
        <v>0</v>
      </c>
      <c r="BF215" s="148">
        <f>IF(U215="snížená",N215,0)</f>
        <v>0</v>
      </c>
      <c r="BG215" s="148">
        <f>IF(U215="zákl. přenesená",N215,0)</f>
        <v>0</v>
      </c>
      <c r="BH215" s="148">
        <f>IF(U215="sníž. přenesená",N215,0)</f>
        <v>0</v>
      </c>
      <c r="BI215" s="148">
        <f>IF(U215="nulová",N215,0)</f>
        <v>0</v>
      </c>
      <c r="BJ215" s="21" t="s">
        <v>82</v>
      </c>
      <c r="BK215" s="148">
        <f>ROUND(L215*K215,2)</f>
        <v>0</v>
      </c>
      <c r="BL215" s="21" t="s">
        <v>92</v>
      </c>
      <c r="BM215" s="21" t="s">
        <v>333</v>
      </c>
    </row>
    <row r="216" spans="2:65" s="1" customFormat="1" ht="38.25" customHeight="1">
      <c r="B216" s="139"/>
      <c r="C216" s="140" t="s">
        <v>127</v>
      </c>
      <c r="D216" s="140" t="s">
        <v>167</v>
      </c>
      <c r="E216" s="141" t="s">
        <v>334</v>
      </c>
      <c r="F216" s="231" t="s">
        <v>335</v>
      </c>
      <c r="G216" s="231"/>
      <c r="H216" s="231"/>
      <c r="I216" s="231"/>
      <c r="J216" s="142" t="s">
        <v>322</v>
      </c>
      <c r="K216" s="143">
        <v>1282.6500000000001</v>
      </c>
      <c r="L216" s="232">
        <v>0</v>
      </c>
      <c r="M216" s="232"/>
      <c r="N216" s="232">
        <f>ROUND(L216*K216,2)</f>
        <v>0</v>
      </c>
      <c r="O216" s="232"/>
      <c r="P216" s="232"/>
      <c r="Q216" s="232"/>
      <c r="R216" s="144"/>
      <c r="T216" s="145" t="s">
        <v>5</v>
      </c>
      <c r="U216" s="43" t="s">
        <v>40</v>
      </c>
      <c r="V216" s="146">
        <v>8.3000000000000004E-2</v>
      </c>
      <c r="W216" s="146">
        <f>V216*K216</f>
        <v>106.45995000000001</v>
      </c>
      <c r="X216" s="146">
        <v>0</v>
      </c>
      <c r="Y216" s="146">
        <f>X216*K216</f>
        <v>0</v>
      </c>
      <c r="Z216" s="146">
        <v>0</v>
      </c>
      <c r="AA216" s="147">
        <f>Z216*K216</f>
        <v>0</v>
      </c>
      <c r="AR216" s="21" t="s">
        <v>92</v>
      </c>
      <c r="AT216" s="21" t="s">
        <v>167</v>
      </c>
      <c r="AU216" s="21" t="s">
        <v>86</v>
      </c>
      <c r="AY216" s="21" t="s">
        <v>166</v>
      </c>
      <c r="BE216" s="148">
        <f>IF(U216="základní",N216,0)</f>
        <v>0</v>
      </c>
      <c r="BF216" s="148">
        <f>IF(U216="snížená",N216,0)</f>
        <v>0</v>
      </c>
      <c r="BG216" s="148">
        <f>IF(U216="zákl. přenesená",N216,0)</f>
        <v>0</v>
      </c>
      <c r="BH216" s="148">
        <f>IF(U216="sníž. přenesená",N216,0)</f>
        <v>0</v>
      </c>
      <c r="BI216" s="148">
        <f>IF(U216="nulová",N216,0)</f>
        <v>0</v>
      </c>
      <c r="BJ216" s="21" t="s">
        <v>82</v>
      </c>
      <c r="BK216" s="148">
        <f>ROUND(L216*K216,2)</f>
        <v>0</v>
      </c>
      <c r="BL216" s="21" t="s">
        <v>92</v>
      </c>
      <c r="BM216" s="21" t="s">
        <v>336</v>
      </c>
    </row>
    <row r="217" spans="2:65" s="1" customFormat="1" ht="25.5" customHeight="1">
      <c r="B217" s="139"/>
      <c r="C217" s="140" t="s">
        <v>344</v>
      </c>
      <c r="D217" s="140" t="s">
        <v>167</v>
      </c>
      <c r="E217" s="141" t="s">
        <v>710</v>
      </c>
      <c r="F217" s="231" t="s">
        <v>711</v>
      </c>
      <c r="G217" s="231"/>
      <c r="H217" s="231"/>
      <c r="I217" s="231"/>
      <c r="J217" s="142" t="s">
        <v>322</v>
      </c>
      <c r="K217" s="143">
        <v>159.5</v>
      </c>
      <c r="L217" s="232">
        <v>0</v>
      </c>
      <c r="M217" s="232"/>
      <c r="N217" s="232">
        <f>ROUND(L217*K217,2)</f>
        <v>0</v>
      </c>
      <c r="O217" s="232"/>
      <c r="P217" s="232"/>
      <c r="Q217" s="232"/>
      <c r="R217" s="144"/>
      <c r="T217" s="145" t="s">
        <v>5</v>
      </c>
      <c r="U217" s="43" t="s">
        <v>40</v>
      </c>
      <c r="V217" s="146">
        <v>1.2110000000000001</v>
      </c>
      <c r="W217" s="146">
        <f>V217*K217</f>
        <v>193.15450000000001</v>
      </c>
      <c r="X217" s="146">
        <v>0</v>
      </c>
      <c r="Y217" s="146">
        <f>X217*K217</f>
        <v>0</v>
      </c>
      <c r="Z217" s="146">
        <v>0</v>
      </c>
      <c r="AA217" s="147">
        <f>Z217*K217</f>
        <v>0</v>
      </c>
      <c r="AR217" s="21" t="s">
        <v>92</v>
      </c>
      <c r="AT217" s="21" t="s">
        <v>167</v>
      </c>
      <c r="AU217" s="21" t="s">
        <v>86</v>
      </c>
      <c r="AY217" s="21" t="s">
        <v>166</v>
      </c>
      <c r="BE217" s="148">
        <f>IF(U217="základní",N217,0)</f>
        <v>0</v>
      </c>
      <c r="BF217" s="148">
        <f>IF(U217="snížená",N217,0)</f>
        <v>0</v>
      </c>
      <c r="BG217" s="148">
        <f>IF(U217="zákl. přenesená",N217,0)</f>
        <v>0</v>
      </c>
      <c r="BH217" s="148">
        <f>IF(U217="sníž. přenesená",N217,0)</f>
        <v>0</v>
      </c>
      <c r="BI217" s="148">
        <f>IF(U217="nulová",N217,0)</f>
        <v>0</v>
      </c>
      <c r="BJ217" s="21" t="s">
        <v>82</v>
      </c>
      <c r="BK217" s="148">
        <f>ROUND(L217*K217,2)</f>
        <v>0</v>
      </c>
      <c r="BL217" s="21" t="s">
        <v>92</v>
      </c>
      <c r="BM217" s="21" t="s">
        <v>1406</v>
      </c>
    </row>
    <row r="218" spans="2:65" s="11" customFormat="1" ht="16.5" customHeight="1">
      <c r="B218" s="157"/>
      <c r="C218" s="158"/>
      <c r="D218" s="158"/>
      <c r="E218" s="159" t="s">
        <v>5</v>
      </c>
      <c r="F218" s="264" t="s">
        <v>275</v>
      </c>
      <c r="G218" s="265"/>
      <c r="H218" s="265"/>
      <c r="I218" s="265"/>
      <c r="J218" s="158"/>
      <c r="K218" s="159" t="s">
        <v>5</v>
      </c>
      <c r="L218" s="158"/>
      <c r="M218" s="158"/>
      <c r="N218" s="158"/>
      <c r="O218" s="158"/>
      <c r="P218" s="158"/>
      <c r="Q218" s="158"/>
      <c r="R218" s="160"/>
      <c r="T218" s="161"/>
      <c r="U218" s="158"/>
      <c r="V218" s="158"/>
      <c r="W218" s="158"/>
      <c r="X218" s="158"/>
      <c r="Y218" s="158"/>
      <c r="Z218" s="158"/>
      <c r="AA218" s="162"/>
      <c r="AT218" s="163" t="s">
        <v>173</v>
      </c>
      <c r="AU218" s="163" t="s">
        <v>86</v>
      </c>
      <c r="AV218" s="11" t="s">
        <v>82</v>
      </c>
      <c r="AW218" s="11" t="s">
        <v>32</v>
      </c>
      <c r="AX218" s="11" t="s">
        <v>75</v>
      </c>
      <c r="AY218" s="163" t="s">
        <v>166</v>
      </c>
    </row>
    <row r="219" spans="2:65" s="11" customFormat="1" ht="16.5" customHeight="1">
      <c r="B219" s="157"/>
      <c r="C219" s="158"/>
      <c r="D219" s="158"/>
      <c r="E219" s="159" t="s">
        <v>5</v>
      </c>
      <c r="F219" s="229" t="s">
        <v>276</v>
      </c>
      <c r="G219" s="230"/>
      <c r="H219" s="230"/>
      <c r="I219" s="230"/>
      <c r="J219" s="158"/>
      <c r="K219" s="159" t="s">
        <v>5</v>
      </c>
      <c r="L219" s="158"/>
      <c r="M219" s="158"/>
      <c r="N219" s="158"/>
      <c r="O219" s="158"/>
      <c r="P219" s="158"/>
      <c r="Q219" s="158"/>
      <c r="R219" s="160"/>
      <c r="T219" s="161"/>
      <c r="U219" s="158"/>
      <c r="V219" s="158"/>
      <c r="W219" s="158"/>
      <c r="X219" s="158"/>
      <c r="Y219" s="158"/>
      <c r="Z219" s="158"/>
      <c r="AA219" s="162"/>
      <c r="AT219" s="163" t="s">
        <v>173</v>
      </c>
      <c r="AU219" s="163" t="s">
        <v>86</v>
      </c>
      <c r="AV219" s="11" t="s">
        <v>82</v>
      </c>
      <c r="AW219" s="11" t="s">
        <v>32</v>
      </c>
      <c r="AX219" s="11" t="s">
        <v>75</v>
      </c>
      <c r="AY219" s="163" t="s">
        <v>166</v>
      </c>
    </row>
    <row r="220" spans="2:65" s="11" customFormat="1" ht="16.5" customHeight="1">
      <c r="B220" s="157"/>
      <c r="C220" s="158"/>
      <c r="D220" s="158"/>
      <c r="E220" s="159" t="s">
        <v>5</v>
      </c>
      <c r="F220" s="229" t="s">
        <v>277</v>
      </c>
      <c r="G220" s="230"/>
      <c r="H220" s="230"/>
      <c r="I220" s="230"/>
      <c r="J220" s="158"/>
      <c r="K220" s="159" t="s">
        <v>5</v>
      </c>
      <c r="L220" s="158"/>
      <c r="M220" s="158"/>
      <c r="N220" s="158"/>
      <c r="O220" s="158"/>
      <c r="P220" s="158"/>
      <c r="Q220" s="158"/>
      <c r="R220" s="160"/>
      <c r="T220" s="161"/>
      <c r="U220" s="158"/>
      <c r="V220" s="158"/>
      <c r="W220" s="158"/>
      <c r="X220" s="158"/>
      <c r="Y220" s="158"/>
      <c r="Z220" s="158"/>
      <c r="AA220" s="162"/>
      <c r="AT220" s="163" t="s">
        <v>173</v>
      </c>
      <c r="AU220" s="163" t="s">
        <v>86</v>
      </c>
      <c r="AV220" s="11" t="s">
        <v>82</v>
      </c>
      <c r="AW220" s="11" t="s">
        <v>32</v>
      </c>
      <c r="AX220" s="11" t="s">
        <v>75</v>
      </c>
      <c r="AY220" s="163" t="s">
        <v>166</v>
      </c>
    </row>
    <row r="221" spans="2:65" s="10" customFormat="1" ht="16.5" customHeight="1">
      <c r="B221" s="149"/>
      <c r="C221" s="150"/>
      <c r="D221" s="150"/>
      <c r="E221" s="151" t="s">
        <v>5</v>
      </c>
      <c r="F221" s="262" t="s">
        <v>1407</v>
      </c>
      <c r="G221" s="263"/>
      <c r="H221" s="263"/>
      <c r="I221" s="263"/>
      <c r="J221" s="150"/>
      <c r="K221" s="152">
        <v>159.5</v>
      </c>
      <c r="L221" s="150"/>
      <c r="M221" s="150"/>
      <c r="N221" s="150"/>
      <c r="O221" s="150"/>
      <c r="P221" s="150"/>
      <c r="Q221" s="150"/>
      <c r="R221" s="153"/>
      <c r="T221" s="154"/>
      <c r="U221" s="150"/>
      <c r="V221" s="150"/>
      <c r="W221" s="150"/>
      <c r="X221" s="150"/>
      <c r="Y221" s="150"/>
      <c r="Z221" s="150"/>
      <c r="AA221" s="155"/>
      <c r="AT221" s="156" t="s">
        <v>173</v>
      </c>
      <c r="AU221" s="156" t="s">
        <v>86</v>
      </c>
      <c r="AV221" s="10" t="s">
        <v>86</v>
      </c>
      <c r="AW221" s="10" t="s">
        <v>32</v>
      </c>
      <c r="AX221" s="10" t="s">
        <v>82</v>
      </c>
      <c r="AY221" s="156" t="s">
        <v>166</v>
      </c>
    </row>
    <row r="222" spans="2:65" s="1" customFormat="1" ht="25.5" customHeight="1">
      <c r="B222" s="139"/>
      <c r="C222" s="140" t="s">
        <v>349</v>
      </c>
      <c r="D222" s="140" t="s">
        <v>167</v>
      </c>
      <c r="E222" s="141" t="s">
        <v>341</v>
      </c>
      <c r="F222" s="231" t="s">
        <v>342</v>
      </c>
      <c r="G222" s="231"/>
      <c r="H222" s="231"/>
      <c r="I222" s="231"/>
      <c r="J222" s="142" t="s">
        <v>322</v>
      </c>
      <c r="K222" s="143">
        <v>159.5</v>
      </c>
      <c r="L222" s="232">
        <v>0</v>
      </c>
      <c r="M222" s="232"/>
      <c r="N222" s="232">
        <f>ROUND(L222*K222,2)</f>
        <v>0</v>
      </c>
      <c r="O222" s="232"/>
      <c r="P222" s="232"/>
      <c r="Q222" s="232"/>
      <c r="R222" s="144"/>
      <c r="T222" s="145" t="s">
        <v>5</v>
      </c>
      <c r="U222" s="43" t="s">
        <v>40</v>
      </c>
      <c r="V222" s="146">
        <v>0.65400000000000003</v>
      </c>
      <c r="W222" s="146">
        <f>V222*K222</f>
        <v>104.313</v>
      </c>
      <c r="X222" s="146">
        <v>0</v>
      </c>
      <c r="Y222" s="146">
        <f>X222*K222</f>
        <v>0</v>
      </c>
      <c r="Z222" s="146">
        <v>0</v>
      </c>
      <c r="AA222" s="147">
        <f>Z222*K222</f>
        <v>0</v>
      </c>
      <c r="AR222" s="21" t="s">
        <v>92</v>
      </c>
      <c r="AT222" s="21" t="s">
        <v>167</v>
      </c>
      <c r="AU222" s="21" t="s">
        <v>86</v>
      </c>
      <c r="AY222" s="21" t="s">
        <v>166</v>
      </c>
      <c r="BE222" s="148">
        <f>IF(U222="základní",N222,0)</f>
        <v>0</v>
      </c>
      <c r="BF222" s="148">
        <f>IF(U222="snížená",N222,0)</f>
        <v>0</v>
      </c>
      <c r="BG222" s="148">
        <f>IF(U222="zákl. přenesená",N222,0)</f>
        <v>0</v>
      </c>
      <c r="BH222" s="148">
        <f>IF(U222="sníž. přenesená",N222,0)</f>
        <v>0</v>
      </c>
      <c r="BI222" s="148">
        <f>IF(U222="nulová",N222,0)</f>
        <v>0</v>
      </c>
      <c r="BJ222" s="21" t="s">
        <v>82</v>
      </c>
      <c r="BK222" s="148">
        <f>ROUND(L222*K222,2)</f>
        <v>0</v>
      </c>
      <c r="BL222" s="21" t="s">
        <v>92</v>
      </c>
      <c r="BM222" s="21" t="s">
        <v>343</v>
      </c>
    </row>
    <row r="223" spans="2:65" s="1" customFormat="1" ht="25.5" customHeight="1">
      <c r="B223" s="139"/>
      <c r="C223" s="140" t="s">
        <v>353</v>
      </c>
      <c r="D223" s="140" t="s">
        <v>167</v>
      </c>
      <c r="E223" s="141" t="s">
        <v>345</v>
      </c>
      <c r="F223" s="231" t="s">
        <v>346</v>
      </c>
      <c r="G223" s="231"/>
      <c r="H223" s="231"/>
      <c r="I223" s="231"/>
      <c r="J223" s="142" t="s">
        <v>322</v>
      </c>
      <c r="K223" s="143">
        <v>66.75</v>
      </c>
      <c r="L223" s="232">
        <v>0</v>
      </c>
      <c r="M223" s="232"/>
      <c r="N223" s="232">
        <f>ROUND(L223*K223,2)</f>
        <v>0</v>
      </c>
      <c r="O223" s="232"/>
      <c r="P223" s="232"/>
      <c r="Q223" s="232"/>
      <c r="R223" s="144"/>
      <c r="T223" s="145" t="s">
        <v>5</v>
      </c>
      <c r="U223" s="43" t="s">
        <v>40</v>
      </c>
      <c r="V223" s="146">
        <v>1.43</v>
      </c>
      <c r="W223" s="146">
        <f>V223*K223</f>
        <v>95.452500000000001</v>
      </c>
      <c r="X223" s="146">
        <v>0</v>
      </c>
      <c r="Y223" s="146">
        <f>X223*K223</f>
        <v>0</v>
      </c>
      <c r="Z223" s="146">
        <v>0</v>
      </c>
      <c r="AA223" s="147">
        <f>Z223*K223</f>
        <v>0</v>
      </c>
      <c r="AR223" s="21" t="s">
        <v>92</v>
      </c>
      <c r="AT223" s="21" t="s">
        <v>167</v>
      </c>
      <c r="AU223" s="21" t="s">
        <v>86</v>
      </c>
      <c r="AY223" s="21" t="s">
        <v>166</v>
      </c>
      <c r="BE223" s="148">
        <f>IF(U223="základní",N223,0)</f>
        <v>0</v>
      </c>
      <c r="BF223" s="148">
        <f>IF(U223="snížená",N223,0)</f>
        <v>0</v>
      </c>
      <c r="BG223" s="148">
        <f>IF(U223="zákl. přenesená",N223,0)</f>
        <v>0</v>
      </c>
      <c r="BH223" s="148">
        <f>IF(U223="sníž. přenesená",N223,0)</f>
        <v>0</v>
      </c>
      <c r="BI223" s="148">
        <f>IF(U223="nulová",N223,0)</f>
        <v>0</v>
      </c>
      <c r="BJ223" s="21" t="s">
        <v>82</v>
      </c>
      <c r="BK223" s="148">
        <f>ROUND(L223*K223,2)</f>
        <v>0</v>
      </c>
      <c r="BL223" s="21" t="s">
        <v>92</v>
      </c>
      <c r="BM223" s="21" t="s">
        <v>347</v>
      </c>
    </row>
    <row r="224" spans="2:65" s="11" customFormat="1" ht="16.5" customHeight="1">
      <c r="B224" s="157"/>
      <c r="C224" s="158"/>
      <c r="D224" s="158"/>
      <c r="E224" s="159" t="s">
        <v>5</v>
      </c>
      <c r="F224" s="264" t="s">
        <v>275</v>
      </c>
      <c r="G224" s="265"/>
      <c r="H224" s="265"/>
      <c r="I224" s="265"/>
      <c r="J224" s="158"/>
      <c r="K224" s="159" t="s">
        <v>5</v>
      </c>
      <c r="L224" s="158"/>
      <c r="M224" s="158"/>
      <c r="N224" s="158"/>
      <c r="O224" s="158"/>
      <c r="P224" s="158"/>
      <c r="Q224" s="158"/>
      <c r="R224" s="160"/>
      <c r="T224" s="161"/>
      <c r="U224" s="158"/>
      <c r="V224" s="158"/>
      <c r="W224" s="158"/>
      <c r="X224" s="158"/>
      <c r="Y224" s="158"/>
      <c r="Z224" s="158"/>
      <c r="AA224" s="162"/>
      <c r="AT224" s="163" t="s">
        <v>173</v>
      </c>
      <c r="AU224" s="163" t="s">
        <v>86</v>
      </c>
      <c r="AV224" s="11" t="s">
        <v>82</v>
      </c>
      <c r="AW224" s="11" t="s">
        <v>32</v>
      </c>
      <c r="AX224" s="11" t="s">
        <v>75</v>
      </c>
      <c r="AY224" s="163" t="s">
        <v>166</v>
      </c>
    </row>
    <row r="225" spans="2:65" s="11" customFormat="1" ht="16.5" customHeight="1">
      <c r="B225" s="157"/>
      <c r="C225" s="158"/>
      <c r="D225" s="158"/>
      <c r="E225" s="159" t="s">
        <v>5</v>
      </c>
      <c r="F225" s="229" t="s">
        <v>276</v>
      </c>
      <c r="G225" s="230"/>
      <c r="H225" s="230"/>
      <c r="I225" s="230"/>
      <c r="J225" s="158"/>
      <c r="K225" s="159" t="s">
        <v>5</v>
      </c>
      <c r="L225" s="158"/>
      <c r="M225" s="158"/>
      <c r="N225" s="158"/>
      <c r="O225" s="158"/>
      <c r="P225" s="158"/>
      <c r="Q225" s="158"/>
      <c r="R225" s="160"/>
      <c r="T225" s="161"/>
      <c r="U225" s="158"/>
      <c r="V225" s="158"/>
      <c r="W225" s="158"/>
      <c r="X225" s="158"/>
      <c r="Y225" s="158"/>
      <c r="Z225" s="158"/>
      <c r="AA225" s="162"/>
      <c r="AT225" s="163" t="s">
        <v>173</v>
      </c>
      <c r="AU225" s="163" t="s">
        <v>86</v>
      </c>
      <c r="AV225" s="11" t="s">
        <v>82</v>
      </c>
      <c r="AW225" s="11" t="s">
        <v>32</v>
      </c>
      <c r="AX225" s="11" t="s">
        <v>75</v>
      </c>
      <c r="AY225" s="163" t="s">
        <v>166</v>
      </c>
    </row>
    <row r="226" spans="2:65" s="11" customFormat="1" ht="16.5" customHeight="1">
      <c r="B226" s="157"/>
      <c r="C226" s="158"/>
      <c r="D226" s="158"/>
      <c r="E226" s="159" t="s">
        <v>5</v>
      </c>
      <c r="F226" s="229" t="s">
        <v>277</v>
      </c>
      <c r="G226" s="230"/>
      <c r="H226" s="230"/>
      <c r="I226" s="230"/>
      <c r="J226" s="158"/>
      <c r="K226" s="159" t="s">
        <v>5</v>
      </c>
      <c r="L226" s="158"/>
      <c r="M226" s="158"/>
      <c r="N226" s="158"/>
      <c r="O226" s="158"/>
      <c r="P226" s="158"/>
      <c r="Q226" s="158"/>
      <c r="R226" s="160"/>
      <c r="T226" s="161"/>
      <c r="U226" s="158"/>
      <c r="V226" s="158"/>
      <c r="W226" s="158"/>
      <c r="X226" s="158"/>
      <c r="Y226" s="158"/>
      <c r="Z226" s="158"/>
      <c r="AA226" s="162"/>
      <c r="AT226" s="163" t="s">
        <v>173</v>
      </c>
      <c r="AU226" s="163" t="s">
        <v>86</v>
      </c>
      <c r="AV226" s="11" t="s">
        <v>82</v>
      </c>
      <c r="AW226" s="11" t="s">
        <v>32</v>
      </c>
      <c r="AX226" s="11" t="s">
        <v>75</v>
      </c>
      <c r="AY226" s="163" t="s">
        <v>166</v>
      </c>
    </row>
    <row r="227" spans="2:65" s="10" customFormat="1" ht="16.5" customHeight="1">
      <c r="B227" s="149"/>
      <c r="C227" s="150"/>
      <c r="D227" s="150"/>
      <c r="E227" s="151" t="s">
        <v>5</v>
      </c>
      <c r="F227" s="262" t="s">
        <v>1408</v>
      </c>
      <c r="G227" s="263"/>
      <c r="H227" s="263"/>
      <c r="I227" s="263"/>
      <c r="J227" s="150"/>
      <c r="K227" s="152">
        <v>66.75</v>
      </c>
      <c r="L227" s="150"/>
      <c r="M227" s="150"/>
      <c r="N227" s="150"/>
      <c r="O227" s="150"/>
      <c r="P227" s="150"/>
      <c r="Q227" s="150"/>
      <c r="R227" s="153"/>
      <c r="T227" s="154"/>
      <c r="U227" s="150"/>
      <c r="V227" s="150"/>
      <c r="W227" s="150"/>
      <c r="X227" s="150"/>
      <c r="Y227" s="150"/>
      <c r="Z227" s="150"/>
      <c r="AA227" s="155"/>
      <c r="AT227" s="156" t="s">
        <v>173</v>
      </c>
      <c r="AU227" s="156" t="s">
        <v>86</v>
      </c>
      <c r="AV227" s="10" t="s">
        <v>86</v>
      </c>
      <c r="AW227" s="10" t="s">
        <v>32</v>
      </c>
      <c r="AX227" s="10" t="s">
        <v>82</v>
      </c>
      <c r="AY227" s="156" t="s">
        <v>166</v>
      </c>
    </row>
    <row r="228" spans="2:65" s="1" customFormat="1" ht="25.5" customHeight="1">
      <c r="B228" s="139"/>
      <c r="C228" s="140" t="s">
        <v>358</v>
      </c>
      <c r="D228" s="140" t="s">
        <v>167</v>
      </c>
      <c r="E228" s="141" t="s">
        <v>350</v>
      </c>
      <c r="F228" s="231" t="s">
        <v>351</v>
      </c>
      <c r="G228" s="231"/>
      <c r="H228" s="231"/>
      <c r="I228" s="231"/>
      <c r="J228" s="142" t="s">
        <v>322</v>
      </c>
      <c r="K228" s="143">
        <v>66.75</v>
      </c>
      <c r="L228" s="232">
        <v>0</v>
      </c>
      <c r="M228" s="232"/>
      <c r="N228" s="232">
        <f>ROUND(L228*K228,2)</f>
        <v>0</v>
      </c>
      <c r="O228" s="232"/>
      <c r="P228" s="232"/>
      <c r="Q228" s="232"/>
      <c r="R228" s="144"/>
      <c r="T228" s="145" t="s">
        <v>5</v>
      </c>
      <c r="U228" s="43" t="s">
        <v>40</v>
      </c>
      <c r="V228" s="146">
        <v>0.1</v>
      </c>
      <c r="W228" s="146">
        <f>V228*K228</f>
        <v>6.6750000000000007</v>
      </c>
      <c r="X228" s="146">
        <v>0</v>
      </c>
      <c r="Y228" s="146">
        <f>X228*K228</f>
        <v>0</v>
      </c>
      <c r="Z228" s="146">
        <v>0</v>
      </c>
      <c r="AA228" s="147">
        <f>Z228*K228</f>
        <v>0</v>
      </c>
      <c r="AR228" s="21" t="s">
        <v>92</v>
      </c>
      <c r="AT228" s="21" t="s">
        <v>167</v>
      </c>
      <c r="AU228" s="21" t="s">
        <v>86</v>
      </c>
      <c r="AY228" s="21" t="s">
        <v>166</v>
      </c>
      <c r="BE228" s="148">
        <f>IF(U228="základní",N228,0)</f>
        <v>0</v>
      </c>
      <c r="BF228" s="148">
        <f>IF(U228="snížená",N228,0)</f>
        <v>0</v>
      </c>
      <c r="BG228" s="148">
        <f>IF(U228="zákl. přenesená",N228,0)</f>
        <v>0</v>
      </c>
      <c r="BH228" s="148">
        <f>IF(U228="sníž. přenesená",N228,0)</f>
        <v>0</v>
      </c>
      <c r="BI228" s="148">
        <f>IF(U228="nulová",N228,0)</f>
        <v>0</v>
      </c>
      <c r="BJ228" s="21" t="s">
        <v>82</v>
      </c>
      <c r="BK228" s="148">
        <f>ROUND(L228*K228,2)</f>
        <v>0</v>
      </c>
      <c r="BL228" s="21" t="s">
        <v>92</v>
      </c>
      <c r="BM228" s="21" t="s">
        <v>352</v>
      </c>
    </row>
    <row r="229" spans="2:65" s="1" customFormat="1" ht="25.5" customHeight="1">
      <c r="B229" s="139"/>
      <c r="C229" s="140" t="s">
        <v>10</v>
      </c>
      <c r="D229" s="140" t="s">
        <v>167</v>
      </c>
      <c r="E229" s="141" t="s">
        <v>354</v>
      </c>
      <c r="F229" s="231" t="s">
        <v>355</v>
      </c>
      <c r="G229" s="231"/>
      <c r="H229" s="231"/>
      <c r="I229" s="231"/>
      <c r="J229" s="142" t="s">
        <v>270</v>
      </c>
      <c r="K229" s="143">
        <v>133.5</v>
      </c>
      <c r="L229" s="232">
        <v>0</v>
      </c>
      <c r="M229" s="232"/>
      <c r="N229" s="232">
        <f>ROUND(L229*K229,2)</f>
        <v>0</v>
      </c>
      <c r="O229" s="232"/>
      <c r="P229" s="232"/>
      <c r="Q229" s="232"/>
      <c r="R229" s="144"/>
      <c r="T229" s="145" t="s">
        <v>5</v>
      </c>
      <c r="U229" s="43" t="s">
        <v>40</v>
      </c>
      <c r="V229" s="146">
        <v>0.23599999999999999</v>
      </c>
      <c r="W229" s="146">
        <f>V229*K229</f>
        <v>31.505999999999997</v>
      </c>
      <c r="X229" s="146">
        <v>8.4000000000000003E-4</v>
      </c>
      <c r="Y229" s="146">
        <f>X229*K229</f>
        <v>0.11214</v>
      </c>
      <c r="Z229" s="146">
        <v>0</v>
      </c>
      <c r="AA229" s="147">
        <f>Z229*K229</f>
        <v>0</v>
      </c>
      <c r="AR229" s="21" t="s">
        <v>92</v>
      </c>
      <c r="AT229" s="21" t="s">
        <v>167</v>
      </c>
      <c r="AU229" s="21" t="s">
        <v>86</v>
      </c>
      <c r="AY229" s="21" t="s">
        <v>166</v>
      </c>
      <c r="BE229" s="148">
        <f>IF(U229="základní",N229,0)</f>
        <v>0</v>
      </c>
      <c r="BF229" s="148">
        <f>IF(U229="snížená",N229,0)</f>
        <v>0</v>
      </c>
      <c r="BG229" s="148">
        <f>IF(U229="zákl. přenesená",N229,0)</f>
        <v>0</v>
      </c>
      <c r="BH229" s="148">
        <f>IF(U229="sníž. přenesená",N229,0)</f>
        <v>0</v>
      </c>
      <c r="BI229" s="148">
        <f>IF(U229="nulová",N229,0)</f>
        <v>0</v>
      </c>
      <c r="BJ229" s="21" t="s">
        <v>82</v>
      </c>
      <c r="BK229" s="148">
        <f>ROUND(L229*K229,2)</f>
        <v>0</v>
      </c>
      <c r="BL229" s="21" t="s">
        <v>92</v>
      </c>
      <c r="BM229" s="21" t="s">
        <v>356</v>
      </c>
    </row>
    <row r="230" spans="2:65" s="11" customFormat="1" ht="16.5" customHeight="1">
      <c r="B230" s="157"/>
      <c r="C230" s="158"/>
      <c r="D230" s="158"/>
      <c r="E230" s="159" t="s">
        <v>5</v>
      </c>
      <c r="F230" s="264" t="s">
        <v>275</v>
      </c>
      <c r="G230" s="265"/>
      <c r="H230" s="265"/>
      <c r="I230" s="265"/>
      <c r="J230" s="158"/>
      <c r="K230" s="159" t="s">
        <v>5</v>
      </c>
      <c r="L230" s="158"/>
      <c r="M230" s="158"/>
      <c r="N230" s="158"/>
      <c r="O230" s="158"/>
      <c r="P230" s="158"/>
      <c r="Q230" s="158"/>
      <c r="R230" s="160"/>
      <c r="T230" s="161"/>
      <c r="U230" s="158"/>
      <c r="V230" s="158"/>
      <c r="W230" s="158"/>
      <c r="X230" s="158"/>
      <c r="Y230" s="158"/>
      <c r="Z230" s="158"/>
      <c r="AA230" s="162"/>
      <c r="AT230" s="163" t="s">
        <v>173</v>
      </c>
      <c r="AU230" s="163" t="s">
        <v>86</v>
      </c>
      <c r="AV230" s="11" t="s">
        <v>82</v>
      </c>
      <c r="AW230" s="11" t="s">
        <v>32</v>
      </c>
      <c r="AX230" s="11" t="s">
        <v>75</v>
      </c>
      <c r="AY230" s="163" t="s">
        <v>166</v>
      </c>
    </row>
    <row r="231" spans="2:65" s="11" customFormat="1" ht="16.5" customHeight="1">
      <c r="B231" s="157"/>
      <c r="C231" s="158"/>
      <c r="D231" s="158"/>
      <c r="E231" s="159" t="s">
        <v>5</v>
      </c>
      <c r="F231" s="229" t="s">
        <v>276</v>
      </c>
      <c r="G231" s="230"/>
      <c r="H231" s="230"/>
      <c r="I231" s="230"/>
      <c r="J231" s="158"/>
      <c r="K231" s="159" t="s">
        <v>5</v>
      </c>
      <c r="L231" s="158"/>
      <c r="M231" s="158"/>
      <c r="N231" s="158"/>
      <c r="O231" s="158"/>
      <c r="P231" s="158"/>
      <c r="Q231" s="158"/>
      <c r="R231" s="160"/>
      <c r="T231" s="161"/>
      <c r="U231" s="158"/>
      <c r="V231" s="158"/>
      <c r="W231" s="158"/>
      <c r="X231" s="158"/>
      <c r="Y231" s="158"/>
      <c r="Z231" s="158"/>
      <c r="AA231" s="162"/>
      <c r="AT231" s="163" t="s">
        <v>173</v>
      </c>
      <c r="AU231" s="163" t="s">
        <v>86</v>
      </c>
      <c r="AV231" s="11" t="s">
        <v>82</v>
      </c>
      <c r="AW231" s="11" t="s">
        <v>32</v>
      </c>
      <c r="AX231" s="11" t="s">
        <v>75</v>
      </c>
      <c r="AY231" s="163" t="s">
        <v>166</v>
      </c>
    </row>
    <row r="232" spans="2:65" s="11" customFormat="1" ht="16.5" customHeight="1">
      <c r="B232" s="157"/>
      <c r="C232" s="158"/>
      <c r="D232" s="158"/>
      <c r="E232" s="159" t="s">
        <v>5</v>
      </c>
      <c r="F232" s="229" t="s">
        <v>277</v>
      </c>
      <c r="G232" s="230"/>
      <c r="H232" s="230"/>
      <c r="I232" s="230"/>
      <c r="J232" s="158"/>
      <c r="K232" s="159" t="s">
        <v>5</v>
      </c>
      <c r="L232" s="158"/>
      <c r="M232" s="158"/>
      <c r="N232" s="158"/>
      <c r="O232" s="158"/>
      <c r="P232" s="158"/>
      <c r="Q232" s="158"/>
      <c r="R232" s="160"/>
      <c r="T232" s="161"/>
      <c r="U232" s="158"/>
      <c r="V232" s="158"/>
      <c r="W232" s="158"/>
      <c r="X232" s="158"/>
      <c r="Y232" s="158"/>
      <c r="Z232" s="158"/>
      <c r="AA232" s="162"/>
      <c r="AT232" s="163" t="s">
        <v>173</v>
      </c>
      <c r="AU232" s="163" t="s">
        <v>86</v>
      </c>
      <c r="AV232" s="11" t="s">
        <v>82</v>
      </c>
      <c r="AW232" s="11" t="s">
        <v>32</v>
      </c>
      <c r="AX232" s="11" t="s">
        <v>75</v>
      </c>
      <c r="AY232" s="163" t="s">
        <v>166</v>
      </c>
    </row>
    <row r="233" spans="2:65" s="10" customFormat="1" ht="16.5" customHeight="1">
      <c r="B233" s="149"/>
      <c r="C233" s="150"/>
      <c r="D233" s="150"/>
      <c r="E233" s="151" t="s">
        <v>5</v>
      </c>
      <c r="F233" s="262" t="s">
        <v>1409</v>
      </c>
      <c r="G233" s="263"/>
      <c r="H233" s="263"/>
      <c r="I233" s="263"/>
      <c r="J233" s="150"/>
      <c r="K233" s="152">
        <v>133.5</v>
      </c>
      <c r="L233" s="150"/>
      <c r="M233" s="150"/>
      <c r="N233" s="150"/>
      <c r="O233" s="150"/>
      <c r="P233" s="150"/>
      <c r="Q233" s="150"/>
      <c r="R233" s="153"/>
      <c r="T233" s="154"/>
      <c r="U233" s="150"/>
      <c r="V233" s="150"/>
      <c r="W233" s="150"/>
      <c r="X233" s="150"/>
      <c r="Y233" s="150"/>
      <c r="Z233" s="150"/>
      <c r="AA233" s="155"/>
      <c r="AT233" s="156" t="s">
        <v>173</v>
      </c>
      <c r="AU233" s="156" t="s">
        <v>86</v>
      </c>
      <c r="AV233" s="10" t="s">
        <v>86</v>
      </c>
      <c r="AW233" s="10" t="s">
        <v>32</v>
      </c>
      <c r="AX233" s="10" t="s">
        <v>82</v>
      </c>
      <c r="AY233" s="156" t="s">
        <v>166</v>
      </c>
    </row>
    <row r="234" spans="2:65" s="1" customFormat="1" ht="25.5" customHeight="1">
      <c r="B234" s="139"/>
      <c r="C234" s="140" t="s">
        <v>367</v>
      </c>
      <c r="D234" s="140" t="s">
        <v>167</v>
      </c>
      <c r="E234" s="141" t="s">
        <v>359</v>
      </c>
      <c r="F234" s="231" t="s">
        <v>360</v>
      </c>
      <c r="G234" s="231"/>
      <c r="H234" s="231"/>
      <c r="I234" s="231"/>
      <c r="J234" s="142" t="s">
        <v>270</v>
      </c>
      <c r="K234" s="143">
        <v>133.5</v>
      </c>
      <c r="L234" s="232">
        <v>0</v>
      </c>
      <c r="M234" s="232"/>
      <c r="N234" s="232">
        <f t="shared" ref="N234:N241" si="0">ROUND(L234*K234,2)</f>
        <v>0</v>
      </c>
      <c r="O234" s="232"/>
      <c r="P234" s="232"/>
      <c r="Q234" s="232"/>
      <c r="R234" s="144"/>
      <c r="T234" s="145" t="s">
        <v>5</v>
      </c>
      <c r="U234" s="43" t="s">
        <v>40</v>
      </c>
      <c r="V234" s="146">
        <v>7.0000000000000007E-2</v>
      </c>
      <c r="W234" s="146">
        <f t="shared" ref="W234:W241" si="1">V234*K234</f>
        <v>9.3450000000000006</v>
      </c>
      <c r="X234" s="146">
        <v>0</v>
      </c>
      <c r="Y234" s="146">
        <f t="shared" ref="Y234:Y241" si="2">X234*K234</f>
        <v>0</v>
      </c>
      <c r="Z234" s="146">
        <v>0</v>
      </c>
      <c r="AA234" s="147">
        <f t="shared" ref="AA234:AA241" si="3">Z234*K234</f>
        <v>0</v>
      </c>
      <c r="AR234" s="21" t="s">
        <v>92</v>
      </c>
      <c r="AT234" s="21" t="s">
        <v>167</v>
      </c>
      <c r="AU234" s="21" t="s">
        <v>86</v>
      </c>
      <c r="AY234" s="21" t="s">
        <v>166</v>
      </c>
      <c r="BE234" s="148">
        <f t="shared" ref="BE234:BE241" si="4">IF(U234="základní",N234,0)</f>
        <v>0</v>
      </c>
      <c r="BF234" s="148">
        <f t="shared" ref="BF234:BF241" si="5">IF(U234="snížená",N234,0)</f>
        <v>0</v>
      </c>
      <c r="BG234" s="148">
        <f t="shared" ref="BG234:BG241" si="6">IF(U234="zákl. přenesená",N234,0)</f>
        <v>0</v>
      </c>
      <c r="BH234" s="148">
        <f t="shared" ref="BH234:BH241" si="7">IF(U234="sníž. přenesená",N234,0)</f>
        <v>0</v>
      </c>
      <c r="BI234" s="148">
        <f t="shared" ref="BI234:BI241" si="8">IF(U234="nulová",N234,0)</f>
        <v>0</v>
      </c>
      <c r="BJ234" s="21" t="s">
        <v>82</v>
      </c>
      <c r="BK234" s="148">
        <f t="shared" ref="BK234:BK241" si="9">ROUND(L234*K234,2)</f>
        <v>0</v>
      </c>
      <c r="BL234" s="21" t="s">
        <v>92</v>
      </c>
      <c r="BM234" s="21" t="s">
        <v>361</v>
      </c>
    </row>
    <row r="235" spans="2:65" s="1" customFormat="1" ht="25.5" customHeight="1">
      <c r="B235" s="139"/>
      <c r="C235" s="140" t="s">
        <v>371</v>
      </c>
      <c r="D235" s="140" t="s">
        <v>167</v>
      </c>
      <c r="E235" s="141" t="s">
        <v>1410</v>
      </c>
      <c r="F235" s="231" t="s">
        <v>1411</v>
      </c>
      <c r="G235" s="231"/>
      <c r="H235" s="231"/>
      <c r="I235" s="231"/>
      <c r="J235" s="142" t="s">
        <v>560</v>
      </c>
      <c r="K235" s="143">
        <v>1</v>
      </c>
      <c r="L235" s="232">
        <v>0</v>
      </c>
      <c r="M235" s="232"/>
      <c r="N235" s="232">
        <f t="shared" si="0"/>
        <v>0</v>
      </c>
      <c r="O235" s="232"/>
      <c r="P235" s="232"/>
      <c r="Q235" s="232"/>
      <c r="R235" s="144"/>
      <c r="T235" s="145" t="s">
        <v>5</v>
      </c>
      <c r="U235" s="43" t="s">
        <v>40</v>
      </c>
      <c r="V235" s="146">
        <v>0.32900000000000001</v>
      </c>
      <c r="W235" s="146">
        <f t="shared" si="1"/>
        <v>0.32900000000000001</v>
      </c>
      <c r="X235" s="146">
        <v>0</v>
      </c>
      <c r="Y235" s="146">
        <f t="shared" si="2"/>
        <v>0</v>
      </c>
      <c r="Z235" s="146">
        <v>0</v>
      </c>
      <c r="AA235" s="147">
        <f t="shared" si="3"/>
        <v>0</v>
      </c>
      <c r="AR235" s="21" t="s">
        <v>92</v>
      </c>
      <c r="AT235" s="21" t="s">
        <v>167</v>
      </c>
      <c r="AU235" s="21" t="s">
        <v>86</v>
      </c>
      <c r="AY235" s="21" t="s">
        <v>166</v>
      </c>
      <c r="BE235" s="148">
        <f t="shared" si="4"/>
        <v>0</v>
      </c>
      <c r="BF235" s="148">
        <f t="shared" si="5"/>
        <v>0</v>
      </c>
      <c r="BG235" s="148">
        <f t="shared" si="6"/>
        <v>0</v>
      </c>
      <c r="BH235" s="148">
        <f t="shared" si="7"/>
        <v>0</v>
      </c>
      <c r="BI235" s="148">
        <f t="shared" si="8"/>
        <v>0</v>
      </c>
      <c r="BJ235" s="21" t="s">
        <v>82</v>
      </c>
      <c r="BK235" s="148">
        <f t="shared" si="9"/>
        <v>0</v>
      </c>
      <c r="BL235" s="21" t="s">
        <v>92</v>
      </c>
      <c r="BM235" s="21" t="s">
        <v>1412</v>
      </c>
    </row>
    <row r="236" spans="2:65" s="1" customFormat="1" ht="25.5" customHeight="1">
      <c r="B236" s="139"/>
      <c r="C236" s="140" t="s">
        <v>377</v>
      </c>
      <c r="D236" s="140" t="s">
        <v>167</v>
      </c>
      <c r="E236" s="141" t="s">
        <v>1413</v>
      </c>
      <c r="F236" s="231" t="s">
        <v>1414</v>
      </c>
      <c r="G236" s="231"/>
      <c r="H236" s="231"/>
      <c r="I236" s="231"/>
      <c r="J236" s="142" t="s">
        <v>560</v>
      </c>
      <c r="K236" s="143">
        <v>1</v>
      </c>
      <c r="L236" s="232">
        <v>0</v>
      </c>
      <c r="M236" s="232"/>
      <c r="N236" s="232">
        <f t="shared" si="0"/>
        <v>0</v>
      </c>
      <c r="O236" s="232"/>
      <c r="P236" s="232"/>
      <c r="Q236" s="232"/>
      <c r="R236" s="144"/>
      <c r="T236" s="145" t="s">
        <v>5</v>
      </c>
      <c r="U236" s="43" t="s">
        <v>40</v>
      </c>
      <c r="V236" s="146">
        <v>1.2430000000000001</v>
      </c>
      <c r="W236" s="146">
        <f t="shared" si="1"/>
        <v>1.2430000000000001</v>
      </c>
      <c r="X236" s="146">
        <v>0</v>
      </c>
      <c r="Y236" s="146">
        <f t="shared" si="2"/>
        <v>0</v>
      </c>
      <c r="Z236" s="146">
        <v>0</v>
      </c>
      <c r="AA236" s="147">
        <f t="shared" si="3"/>
        <v>0</v>
      </c>
      <c r="AR236" s="21" t="s">
        <v>92</v>
      </c>
      <c r="AT236" s="21" t="s">
        <v>167</v>
      </c>
      <c r="AU236" s="21" t="s">
        <v>86</v>
      </c>
      <c r="AY236" s="21" t="s">
        <v>166</v>
      </c>
      <c r="BE236" s="148">
        <f t="shared" si="4"/>
        <v>0</v>
      </c>
      <c r="BF236" s="148">
        <f t="shared" si="5"/>
        <v>0</v>
      </c>
      <c r="BG236" s="148">
        <f t="shared" si="6"/>
        <v>0</v>
      </c>
      <c r="BH236" s="148">
        <f t="shared" si="7"/>
        <v>0</v>
      </c>
      <c r="BI236" s="148">
        <f t="shared" si="8"/>
        <v>0</v>
      </c>
      <c r="BJ236" s="21" t="s">
        <v>82</v>
      </c>
      <c r="BK236" s="148">
        <f t="shared" si="9"/>
        <v>0</v>
      </c>
      <c r="BL236" s="21" t="s">
        <v>92</v>
      </c>
      <c r="BM236" s="21" t="s">
        <v>1415</v>
      </c>
    </row>
    <row r="237" spans="2:65" s="1" customFormat="1" ht="25.5" customHeight="1">
      <c r="B237" s="139"/>
      <c r="C237" s="140" t="s">
        <v>382</v>
      </c>
      <c r="D237" s="140" t="s">
        <v>167</v>
      </c>
      <c r="E237" s="141" t="s">
        <v>1047</v>
      </c>
      <c r="F237" s="231" t="s">
        <v>1048</v>
      </c>
      <c r="G237" s="231"/>
      <c r="H237" s="231"/>
      <c r="I237" s="231"/>
      <c r="J237" s="142" t="s">
        <v>560</v>
      </c>
      <c r="K237" s="143">
        <v>1</v>
      </c>
      <c r="L237" s="232">
        <v>0</v>
      </c>
      <c r="M237" s="232"/>
      <c r="N237" s="232">
        <f t="shared" si="0"/>
        <v>0</v>
      </c>
      <c r="O237" s="232"/>
      <c r="P237" s="232"/>
      <c r="Q237" s="232"/>
      <c r="R237" s="144"/>
      <c r="T237" s="145" t="s">
        <v>5</v>
      </c>
      <c r="U237" s="43" t="s">
        <v>40</v>
      </c>
      <c r="V237" s="146">
        <v>0.45200000000000001</v>
      </c>
      <c r="W237" s="146">
        <f t="shared" si="1"/>
        <v>0.45200000000000001</v>
      </c>
      <c r="X237" s="146">
        <v>0</v>
      </c>
      <c r="Y237" s="146">
        <f t="shared" si="2"/>
        <v>0</v>
      </c>
      <c r="Z237" s="146">
        <v>0</v>
      </c>
      <c r="AA237" s="147">
        <f t="shared" si="3"/>
        <v>0</v>
      </c>
      <c r="AR237" s="21" t="s">
        <v>92</v>
      </c>
      <c r="AT237" s="21" t="s">
        <v>167</v>
      </c>
      <c r="AU237" s="21" t="s">
        <v>86</v>
      </c>
      <c r="AY237" s="21" t="s">
        <v>166</v>
      </c>
      <c r="BE237" s="148">
        <f t="shared" si="4"/>
        <v>0</v>
      </c>
      <c r="BF237" s="148">
        <f t="shared" si="5"/>
        <v>0</v>
      </c>
      <c r="BG237" s="148">
        <f t="shared" si="6"/>
        <v>0</v>
      </c>
      <c r="BH237" s="148">
        <f t="shared" si="7"/>
        <v>0</v>
      </c>
      <c r="BI237" s="148">
        <f t="shared" si="8"/>
        <v>0</v>
      </c>
      <c r="BJ237" s="21" t="s">
        <v>82</v>
      </c>
      <c r="BK237" s="148">
        <f t="shared" si="9"/>
        <v>0</v>
      </c>
      <c r="BL237" s="21" t="s">
        <v>92</v>
      </c>
      <c r="BM237" s="21" t="s">
        <v>1416</v>
      </c>
    </row>
    <row r="238" spans="2:65" s="1" customFormat="1" ht="38.25" customHeight="1">
      <c r="B238" s="139"/>
      <c r="C238" s="140" t="s">
        <v>387</v>
      </c>
      <c r="D238" s="140" t="s">
        <v>167</v>
      </c>
      <c r="E238" s="141" t="s">
        <v>1417</v>
      </c>
      <c r="F238" s="231" t="s">
        <v>1418</v>
      </c>
      <c r="G238" s="231"/>
      <c r="H238" s="231"/>
      <c r="I238" s="231"/>
      <c r="J238" s="142" t="s">
        <v>560</v>
      </c>
      <c r="K238" s="143">
        <v>1</v>
      </c>
      <c r="L238" s="232">
        <v>0</v>
      </c>
      <c r="M238" s="232"/>
      <c r="N238" s="232">
        <f t="shared" si="0"/>
        <v>0</v>
      </c>
      <c r="O238" s="232"/>
      <c r="P238" s="232"/>
      <c r="Q238" s="232"/>
      <c r="R238" s="144"/>
      <c r="T238" s="145" t="s">
        <v>5</v>
      </c>
      <c r="U238" s="43" t="s">
        <v>40</v>
      </c>
      <c r="V238" s="146">
        <v>1.7000000000000001E-2</v>
      </c>
      <c r="W238" s="146">
        <f t="shared" si="1"/>
        <v>1.7000000000000001E-2</v>
      </c>
      <c r="X238" s="146">
        <v>0</v>
      </c>
      <c r="Y238" s="146">
        <f t="shared" si="2"/>
        <v>0</v>
      </c>
      <c r="Z238" s="146">
        <v>0</v>
      </c>
      <c r="AA238" s="147">
        <f t="shared" si="3"/>
        <v>0</v>
      </c>
      <c r="AR238" s="21" t="s">
        <v>92</v>
      </c>
      <c r="AT238" s="21" t="s">
        <v>167</v>
      </c>
      <c r="AU238" s="21" t="s">
        <v>86</v>
      </c>
      <c r="AY238" s="21" t="s">
        <v>166</v>
      </c>
      <c r="BE238" s="148">
        <f t="shared" si="4"/>
        <v>0</v>
      </c>
      <c r="BF238" s="148">
        <f t="shared" si="5"/>
        <v>0</v>
      </c>
      <c r="BG238" s="148">
        <f t="shared" si="6"/>
        <v>0</v>
      </c>
      <c r="BH238" s="148">
        <f t="shared" si="7"/>
        <v>0</v>
      </c>
      <c r="BI238" s="148">
        <f t="shared" si="8"/>
        <v>0</v>
      </c>
      <c r="BJ238" s="21" t="s">
        <v>82</v>
      </c>
      <c r="BK238" s="148">
        <f t="shared" si="9"/>
        <v>0</v>
      </c>
      <c r="BL238" s="21" t="s">
        <v>92</v>
      </c>
      <c r="BM238" s="21" t="s">
        <v>1419</v>
      </c>
    </row>
    <row r="239" spans="2:65" s="1" customFormat="1" ht="38.25" customHeight="1">
      <c r="B239" s="139"/>
      <c r="C239" s="140" t="s">
        <v>393</v>
      </c>
      <c r="D239" s="140" t="s">
        <v>167</v>
      </c>
      <c r="E239" s="141" t="s">
        <v>1420</v>
      </c>
      <c r="F239" s="231" t="s">
        <v>1421</v>
      </c>
      <c r="G239" s="231"/>
      <c r="H239" s="231"/>
      <c r="I239" s="231"/>
      <c r="J239" s="142" t="s">
        <v>560</v>
      </c>
      <c r="K239" s="143">
        <v>1</v>
      </c>
      <c r="L239" s="232">
        <v>0</v>
      </c>
      <c r="M239" s="232"/>
      <c r="N239" s="232">
        <f t="shared" si="0"/>
        <v>0</v>
      </c>
      <c r="O239" s="232"/>
      <c r="P239" s="232"/>
      <c r="Q239" s="232"/>
      <c r="R239" s="144"/>
      <c r="T239" s="145" t="s">
        <v>5</v>
      </c>
      <c r="U239" s="43" t="s">
        <v>40</v>
      </c>
      <c r="V239" s="146">
        <v>1.6E-2</v>
      </c>
      <c r="W239" s="146">
        <f t="shared" si="1"/>
        <v>1.6E-2</v>
      </c>
      <c r="X239" s="146">
        <v>0</v>
      </c>
      <c r="Y239" s="146">
        <f t="shared" si="2"/>
        <v>0</v>
      </c>
      <c r="Z239" s="146">
        <v>0</v>
      </c>
      <c r="AA239" s="147">
        <f t="shared" si="3"/>
        <v>0</v>
      </c>
      <c r="AR239" s="21" t="s">
        <v>92</v>
      </c>
      <c r="AT239" s="21" t="s">
        <v>167</v>
      </c>
      <c r="AU239" s="21" t="s">
        <v>86</v>
      </c>
      <c r="AY239" s="21" t="s">
        <v>166</v>
      </c>
      <c r="BE239" s="148">
        <f t="shared" si="4"/>
        <v>0</v>
      </c>
      <c r="BF239" s="148">
        <f t="shared" si="5"/>
        <v>0</v>
      </c>
      <c r="BG239" s="148">
        <f t="shared" si="6"/>
        <v>0</v>
      </c>
      <c r="BH239" s="148">
        <f t="shared" si="7"/>
        <v>0</v>
      </c>
      <c r="BI239" s="148">
        <f t="shared" si="8"/>
        <v>0</v>
      </c>
      <c r="BJ239" s="21" t="s">
        <v>82</v>
      </c>
      <c r="BK239" s="148">
        <f t="shared" si="9"/>
        <v>0</v>
      </c>
      <c r="BL239" s="21" t="s">
        <v>92</v>
      </c>
      <c r="BM239" s="21" t="s">
        <v>1422</v>
      </c>
    </row>
    <row r="240" spans="2:65" s="1" customFormat="1" ht="25.5" customHeight="1">
      <c r="B240" s="139"/>
      <c r="C240" s="140" t="s">
        <v>399</v>
      </c>
      <c r="D240" s="140" t="s">
        <v>167</v>
      </c>
      <c r="E240" s="141" t="s">
        <v>1050</v>
      </c>
      <c r="F240" s="231" t="s">
        <v>1051</v>
      </c>
      <c r="G240" s="231"/>
      <c r="H240" s="231"/>
      <c r="I240" s="231"/>
      <c r="J240" s="142" t="s">
        <v>560</v>
      </c>
      <c r="K240" s="143">
        <v>1</v>
      </c>
      <c r="L240" s="232">
        <v>0</v>
      </c>
      <c r="M240" s="232"/>
      <c r="N240" s="232">
        <f t="shared" si="0"/>
        <v>0</v>
      </c>
      <c r="O240" s="232"/>
      <c r="P240" s="232"/>
      <c r="Q240" s="232"/>
      <c r="R240" s="144"/>
      <c r="T240" s="145" t="s">
        <v>5</v>
      </c>
      <c r="U240" s="43" t="s">
        <v>40</v>
      </c>
      <c r="V240" s="146">
        <v>8.9999999999999993E-3</v>
      </c>
      <c r="W240" s="146">
        <f t="shared" si="1"/>
        <v>8.9999999999999993E-3</v>
      </c>
      <c r="X240" s="146">
        <v>0</v>
      </c>
      <c r="Y240" s="146">
        <f t="shared" si="2"/>
        <v>0</v>
      </c>
      <c r="Z240" s="146">
        <v>0</v>
      </c>
      <c r="AA240" s="147">
        <f t="shared" si="3"/>
        <v>0</v>
      </c>
      <c r="AR240" s="21" t="s">
        <v>92</v>
      </c>
      <c r="AT240" s="21" t="s">
        <v>167</v>
      </c>
      <c r="AU240" s="21" t="s">
        <v>86</v>
      </c>
      <c r="AY240" s="21" t="s">
        <v>166</v>
      </c>
      <c r="BE240" s="148">
        <f t="shared" si="4"/>
        <v>0</v>
      </c>
      <c r="BF240" s="148">
        <f t="shared" si="5"/>
        <v>0</v>
      </c>
      <c r="BG240" s="148">
        <f t="shared" si="6"/>
        <v>0</v>
      </c>
      <c r="BH240" s="148">
        <f t="shared" si="7"/>
        <v>0</v>
      </c>
      <c r="BI240" s="148">
        <f t="shared" si="8"/>
        <v>0</v>
      </c>
      <c r="BJ240" s="21" t="s">
        <v>82</v>
      </c>
      <c r="BK240" s="148">
        <f t="shared" si="9"/>
        <v>0</v>
      </c>
      <c r="BL240" s="21" t="s">
        <v>92</v>
      </c>
      <c r="BM240" s="21" t="s">
        <v>1423</v>
      </c>
    </row>
    <row r="241" spans="2:65" s="1" customFormat="1" ht="25.5" customHeight="1">
      <c r="B241" s="139"/>
      <c r="C241" s="140" t="s">
        <v>404</v>
      </c>
      <c r="D241" s="140" t="s">
        <v>167</v>
      </c>
      <c r="E241" s="141" t="s">
        <v>362</v>
      </c>
      <c r="F241" s="231" t="s">
        <v>363</v>
      </c>
      <c r="G241" s="231"/>
      <c r="H241" s="231"/>
      <c r="I241" s="231"/>
      <c r="J241" s="142" t="s">
        <v>322</v>
      </c>
      <c r="K241" s="143">
        <v>550.125</v>
      </c>
      <c r="L241" s="232">
        <v>0</v>
      </c>
      <c r="M241" s="232"/>
      <c r="N241" s="232">
        <f t="shared" si="0"/>
        <v>0</v>
      </c>
      <c r="O241" s="232"/>
      <c r="P241" s="232"/>
      <c r="Q241" s="232"/>
      <c r="R241" s="144"/>
      <c r="T241" s="145" t="s">
        <v>5</v>
      </c>
      <c r="U241" s="43" t="s">
        <v>40</v>
      </c>
      <c r="V241" s="146">
        <v>8.3000000000000004E-2</v>
      </c>
      <c r="W241" s="146">
        <f t="shared" si="1"/>
        <v>45.660375000000002</v>
      </c>
      <c r="X241" s="146">
        <v>0</v>
      </c>
      <c r="Y241" s="146">
        <f t="shared" si="2"/>
        <v>0</v>
      </c>
      <c r="Z241" s="146">
        <v>0</v>
      </c>
      <c r="AA241" s="147">
        <f t="shared" si="3"/>
        <v>0</v>
      </c>
      <c r="AR241" s="21" t="s">
        <v>92</v>
      </c>
      <c r="AT241" s="21" t="s">
        <v>167</v>
      </c>
      <c r="AU241" s="21" t="s">
        <v>86</v>
      </c>
      <c r="AY241" s="21" t="s">
        <v>166</v>
      </c>
      <c r="BE241" s="148">
        <f t="shared" si="4"/>
        <v>0</v>
      </c>
      <c r="BF241" s="148">
        <f t="shared" si="5"/>
        <v>0</v>
      </c>
      <c r="BG241" s="148">
        <f t="shared" si="6"/>
        <v>0</v>
      </c>
      <c r="BH241" s="148">
        <f t="shared" si="7"/>
        <v>0</v>
      </c>
      <c r="BI241" s="148">
        <f t="shared" si="8"/>
        <v>0</v>
      </c>
      <c r="BJ241" s="21" t="s">
        <v>82</v>
      </c>
      <c r="BK241" s="148">
        <f t="shared" si="9"/>
        <v>0</v>
      </c>
      <c r="BL241" s="21" t="s">
        <v>92</v>
      </c>
      <c r="BM241" s="21" t="s">
        <v>364</v>
      </c>
    </row>
    <row r="242" spans="2:65" s="10" customFormat="1" ht="16.5" customHeight="1">
      <c r="B242" s="149"/>
      <c r="C242" s="150"/>
      <c r="D242" s="150"/>
      <c r="E242" s="151" t="s">
        <v>5</v>
      </c>
      <c r="F242" s="240" t="s">
        <v>1424</v>
      </c>
      <c r="G242" s="241"/>
      <c r="H242" s="241"/>
      <c r="I242" s="241"/>
      <c r="J242" s="150"/>
      <c r="K242" s="152">
        <v>639.375</v>
      </c>
      <c r="L242" s="150"/>
      <c r="M242" s="150"/>
      <c r="N242" s="150"/>
      <c r="O242" s="150"/>
      <c r="P242" s="150"/>
      <c r="Q242" s="150"/>
      <c r="R242" s="153"/>
      <c r="T242" s="154"/>
      <c r="U242" s="150"/>
      <c r="V242" s="150"/>
      <c r="W242" s="150"/>
      <c r="X242" s="150"/>
      <c r="Y242" s="150"/>
      <c r="Z242" s="150"/>
      <c r="AA242" s="155"/>
      <c r="AT242" s="156" t="s">
        <v>173</v>
      </c>
      <c r="AU242" s="156" t="s">
        <v>86</v>
      </c>
      <c r="AV242" s="10" t="s">
        <v>86</v>
      </c>
      <c r="AW242" s="10" t="s">
        <v>32</v>
      </c>
      <c r="AX242" s="10" t="s">
        <v>75</v>
      </c>
      <c r="AY242" s="156" t="s">
        <v>166</v>
      </c>
    </row>
    <row r="243" spans="2:65" s="10" customFormat="1" ht="16.5" customHeight="1">
      <c r="B243" s="149"/>
      <c r="C243" s="150"/>
      <c r="D243" s="150"/>
      <c r="E243" s="151" t="s">
        <v>5</v>
      </c>
      <c r="F243" s="262" t="s">
        <v>1425</v>
      </c>
      <c r="G243" s="263"/>
      <c r="H243" s="263"/>
      <c r="I243" s="263"/>
      <c r="J243" s="150"/>
      <c r="K243" s="152">
        <v>-89.25</v>
      </c>
      <c r="L243" s="150"/>
      <c r="M243" s="150"/>
      <c r="N243" s="150"/>
      <c r="O243" s="150"/>
      <c r="P243" s="150"/>
      <c r="Q243" s="150"/>
      <c r="R243" s="153"/>
      <c r="T243" s="154"/>
      <c r="U243" s="150"/>
      <c r="V243" s="150"/>
      <c r="W243" s="150"/>
      <c r="X243" s="150"/>
      <c r="Y243" s="150"/>
      <c r="Z243" s="150"/>
      <c r="AA243" s="155"/>
      <c r="AT243" s="156" t="s">
        <v>173</v>
      </c>
      <c r="AU243" s="156" t="s">
        <v>86</v>
      </c>
      <c r="AV243" s="10" t="s">
        <v>86</v>
      </c>
      <c r="AW243" s="10" t="s">
        <v>32</v>
      </c>
      <c r="AX243" s="10" t="s">
        <v>75</v>
      </c>
      <c r="AY243" s="156" t="s">
        <v>166</v>
      </c>
    </row>
    <row r="244" spans="2:65" s="12" customFormat="1" ht="16.5" customHeight="1">
      <c r="B244" s="168"/>
      <c r="C244" s="169"/>
      <c r="D244" s="169"/>
      <c r="E244" s="170" t="s">
        <v>5</v>
      </c>
      <c r="F244" s="268" t="s">
        <v>294</v>
      </c>
      <c r="G244" s="269"/>
      <c r="H244" s="269"/>
      <c r="I244" s="269"/>
      <c r="J244" s="169"/>
      <c r="K244" s="171">
        <v>550.125</v>
      </c>
      <c r="L244" s="169"/>
      <c r="M244" s="169"/>
      <c r="N244" s="169"/>
      <c r="O244" s="169"/>
      <c r="P244" s="169"/>
      <c r="Q244" s="169"/>
      <c r="R244" s="172"/>
      <c r="T244" s="173"/>
      <c r="U244" s="169"/>
      <c r="V244" s="169"/>
      <c r="W244" s="169"/>
      <c r="X244" s="169"/>
      <c r="Y244" s="169"/>
      <c r="Z244" s="169"/>
      <c r="AA244" s="174"/>
      <c r="AT244" s="175" t="s">
        <v>173</v>
      </c>
      <c r="AU244" s="175" t="s">
        <v>86</v>
      </c>
      <c r="AV244" s="12" t="s">
        <v>92</v>
      </c>
      <c r="AW244" s="12" t="s">
        <v>32</v>
      </c>
      <c r="AX244" s="12" t="s">
        <v>82</v>
      </c>
      <c r="AY244" s="175" t="s">
        <v>166</v>
      </c>
    </row>
    <row r="245" spans="2:65" s="1" customFormat="1" ht="38.25" customHeight="1">
      <c r="B245" s="139"/>
      <c r="C245" s="140" t="s">
        <v>409</v>
      </c>
      <c r="D245" s="140" t="s">
        <v>167</v>
      </c>
      <c r="E245" s="141" t="s">
        <v>368</v>
      </c>
      <c r="F245" s="231" t="s">
        <v>369</v>
      </c>
      <c r="G245" s="231"/>
      <c r="H245" s="231"/>
      <c r="I245" s="231"/>
      <c r="J245" s="142" t="s">
        <v>322</v>
      </c>
      <c r="K245" s="143">
        <v>1282.6500000000001</v>
      </c>
      <c r="L245" s="232">
        <v>0</v>
      </c>
      <c r="M245" s="232"/>
      <c r="N245" s="232">
        <f>ROUND(L245*K245,2)</f>
        <v>0</v>
      </c>
      <c r="O245" s="232"/>
      <c r="P245" s="232"/>
      <c r="Q245" s="232"/>
      <c r="R245" s="144"/>
      <c r="T245" s="145" t="s">
        <v>5</v>
      </c>
      <c r="U245" s="43" t="s">
        <v>40</v>
      </c>
      <c r="V245" s="146">
        <v>8.3000000000000004E-2</v>
      </c>
      <c r="W245" s="146">
        <f>V245*K245</f>
        <v>106.45995000000001</v>
      </c>
      <c r="X245" s="146">
        <v>0</v>
      </c>
      <c r="Y245" s="146">
        <f>X245*K245</f>
        <v>0</v>
      </c>
      <c r="Z245" s="146">
        <v>0</v>
      </c>
      <c r="AA245" s="147">
        <f>Z245*K245</f>
        <v>0</v>
      </c>
      <c r="AR245" s="21" t="s">
        <v>92</v>
      </c>
      <c r="AT245" s="21" t="s">
        <v>167</v>
      </c>
      <c r="AU245" s="21" t="s">
        <v>86</v>
      </c>
      <c r="AY245" s="21" t="s">
        <v>166</v>
      </c>
      <c r="BE245" s="148">
        <f>IF(U245="základní",N245,0)</f>
        <v>0</v>
      </c>
      <c r="BF245" s="148">
        <f>IF(U245="snížená",N245,0)</f>
        <v>0</v>
      </c>
      <c r="BG245" s="148">
        <f>IF(U245="zákl. přenesená",N245,0)</f>
        <v>0</v>
      </c>
      <c r="BH245" s="148">
        <f>IF(U245="sníž. přenesená",N245,0)</f>
        <v>0</v>
      </c>
      <c r="BI245" s="148">
        <f>IF(U245="nulová",N245,0)</f>
        <v>0</v>
      </c>
      <c r="BJ245" s="21" t="s">
        <v>82</v>
      </c>
      <c r="BK245" s="148">
        <f>ROUND(L245*K245,2)</f>
        <v>0</v>
      </c>
      <c r="BL245" s="21" t="s">
        <v>92</v>
      </c>
      <c r="BM245" s="21" t="s">
        <v>370</v>
      </c>
    </row>
    <row r="246" spans="2:65" s="1" customFormat="1" ht="25.5" customHeight="1">
      <c r="B246" s="139"/>
      <c r="C246" s="140" t="s">
        <v>413</v>
      </c>
      <c r="D246" s="140" t="s">
        <v>167</v>
      </c>
      <c r="E246" s="141" t="s">
        <v>372</v>
      </c>
      <c r="F246" s="231" t="s">
        <v>373</v>
      </c>
      <c r="G246" s="231"/>
      <c r="H246" s="231"/>
      <c r="I246" s="231"/>
      <c r="J246" s="142" t="s">
        <v>374</v>
      </c>
      <c r="K246" s="143">
        <v>990.22500000000002</v>
      </c>
      <c r="L246" s="232">
        <v>0</v>
      </c>
      <c r="M246" s="232"/>
      <c r="N246" s="232">
        <f>ROUND(L246*K246,2)</f>
        <v>0</v>
      </c>
      <c r="O246" s="232"/>
      <c r="P246" s="232"/>
      <c r="Q246" s="232"/>
      <c r="R246" s="144"/>
      <c r="T246" s="145" t="s">
        <v>5</v>
      </c>
      <c r="U246" s="43" t="s">
        <v>40</v>
      </c>
      <c r="V246" s="146">
        <v>0</v>
      </c>
      <c r="W246" s="146">
        <f>V246*K246</f>
        <v>0</v>
      </c>
      <c r="X246" s="146">
        <v>0</v>
      </c>
      <c r="Y246" s="146">
        <f>X246*K246</f>
        <v>0</v>
      </c>
      <c r="Z246" s="146">
        <v>0</v>
      </c>
      <c r="AA246" s="147">
        <f>Z246*K246</f>
        <v>0</v>
      </c>
      <c r="AR246" s="21" t="s">
        <v>92</v>
      </c>
      <c r="AT246" s="21" t="s">
        <v>167</v>
      </c>
      <c r="AU246" s="21" t="s">
        <v>86</v>
      </c>
      <c r="AY246" s="21" t="s">
        <v>166</v>
      </c>
      <c r="BE246" s="148">
        <f>IF(U246="základní",N246,0)</f>
        <v>0</v>
      </c>
      <c r="BF246" s="148">
        <f>IF(U246="snížená",N246,0)</f>
        <v>0</v>
      </c>
      <c r="BG246" s="148">
        <f>IF(U246="zákl. přenesená",N246,0)</f>
        <v>0</v>
      </c>
      <c r="BH246" s="148">
        <f>IF(U246="sníž. přenesená",N246,0)</f>
        <v>0</v>
      </c>
      <c r="BI246" s="148">
        <f>IF(U246="nulová",N246,0)</f>
        <v>0</v>
      </c>
      <c r="BJ246" s="21" t="s">
        <v>82</v>
      </c>
      <c r="BK246" s="148">
        <f>ROUND(L246*K246,2)</f>
        <v>0</v>
      </c>
      <c r="BL246" s="21" t="s">
        <v>92</v>
      </c>
      <c r="BM246" s="21" t="s">
        <v>375</v>
      </c>
    </row>
    <row r="247" spans="2:65" s="10" customFormat="1" ht="16.5" customHeight="1">
      <c r="B247" s="149"/>
      <c r="C247" s="150"/>
      <c r="D247" s="150"/>
      <c r="E247" s="151" t="s">
        <v>5</v>
      </c>
      <c r="F247" s="240" t="s">
        <v>1426</v>
      </c>
      <c r="G247" s="241"/>
      <c r="H247" s="241"/>
      <c r="I247" s="241"/>
      <c r="J247" s="150"/>
      <c r="K247" s="152">
        <v>990.22500000000002</v>
      </c>
      <c r="L247" s="150"/>
      <c r="M247" s="150"/>
      <c r="N247" s="150"/>
      <c r="O247" s="150"/>
      <c r="P247" s="150"/>
      <c r="Q247" s="150"/>
      <c r="R247" s="153"/>
      <c r="T247" s="154"/>
      <c r="U247" s="150"/>
      <c r="V247" s="150"/>
      <c r="W247" s="150"/>
      <c r="X247" s="150"/>
      <c r="Y247" s="150"/>
      <c r="Z247" s="150"/>
      <c r="AA247" s="155"/>
      <c r="AT247" s="156" t="s">
        <v>173</v>
      </c>
      <c r="AU247" s="156" t="s">
        <v>86</v>
      </c>
      <c r="AV247" s="10" t="s">
        <v>86</v>
      </c>
      <c r="AW247" s="10" t="s">
        <v>32</v>
      </c>
      <c r="AX247" s="10" t="s">
        <v>82</v>
      </c>
      <c r="AY247" s="156" t="s">
        <v>166</v>
      </c>
    </row>
    <row r="248" spans="2:65" s="1" customFormat="1" ht="25.5" customHeight="1">
      <c r="B248" s="139"/>
      <c r="C248" s="140" t="s">
        <v>418</v>
      </c>
      <c r="D248" s="140" t="s">
        <v>167</v>
      </c>
      <c r="E248" s="141" t="s">
        <v>378</v>
      </c>
      <c r="F248" s="231" t="s">
        <v>379</v>
      </c>
      <c r="G248" s="231"/>
      <c r="H248" s="231"/>
      <c r="I248" s="231"/>
      <c r="J248" s="142" t="s">
        <v>374</v>
      </c>
      <c r="K248" s="143">
        <v>2308.77</v>
      </c>
      <c r="L248" s="232">
        <v>0</v>
      </c>
      <c r="M248" s="232"/>
      <c r="N248" s="232">
        <f>ROUND(L248*K248,2)</f>
        <v>0</v>
      </c>
      <c r="O248" s="232"/>
      <c r="P248" s="232"/>
      <c r="Q248" s="232"/>
      <c r="R248" s="144"/>
      <c r="T248" s="145" t="s">
        <v>5</v>
      </c>
      <c r="U248" s="43" t="s">
        <v>40</v>
      </c>
      <c r="V248" s="146">
        <v>0</v>
      </c>
      <c r="W248" s="146">
        <f>V248*K248</f>
        <v>0</v>
      </c>
      <c r="X248" s="146">
        <v>0</v>
      </c>
      <c r="Y248" s="146">
        <f>X248*K248</f>
        <v>0</v>
      </c>
      <c r="Z248" s="146">
        <v>0</v>
      </c>
      <c r="AA248" s="147">
        <f>Z248*K248</f>
        <v>0</v>
      </c>
      <c r="AR248" s="21" t="s">
        <v>92</v>
      </c>
      <c r="AT248" s="21" t="s">
        <v>167</v>
      </c>
      <c r="AU248" s="21" t="s">
        <v>86</v>
      </c>
      <c r="AY248" s="21" t="s">
        <v>166</v>
      </c>
      <c r="BE248" s="148">
        <f>IF(U248="základní",N248,0)</f>
        <v>0</v>
      </c>
      <c r="BF248" s="148">
        <f>IF(U248="snížená",N248,0)</f>
        <v>0</v>
      </c>
      <c r="BG248" s="148">
        <f>IF(U248="zákl. přenesená",N248,0)</f>
        <v>0</v>
      </c>
      <c r="BH248" s="148">
        <f>IF(U248="sníž. přenesená",N248,0)</f>
        <v>0</v>
      </c>
      <c r="BI248" s="148">
        <f>IF(U248="nulová",N248,0)</f>
        <v>0</v>
      </c>
      <c r="BJ248" s="21" t="s">
        <v>82</v>
      </c>
      <c r="BK248" s="148">
        <f>ROUND(L248*K248,2)</f>
        <v>0</v>
      </c>
      <c r="BL248" s="21" t="s">
        <v>92</v>
      </c>
      <c r="BM248" s="21" t="s">
        <v>380</v>
      </c>
    </row>
    <row r="249" spans="2:65" s="10" customFormat="1" ht="16.5" customHeight="1">
      <c r="B249" s="149"/>
      <c r="C249" s="150"/>
      <c r="D249" s="150"/>
      <c r="E249" s="151" t="s">
        <v>5</v>
      </c>
      <c r="F249" s="240" t="s">
        <v>1427</v>
      </c>
      <c r="G249" s="241"/>
      <c r="H249" s="241"/>
      <c r="I249" s="241"/>
      <c r="J249" s="150"/>
      <c r="K249" s="152">
        <v>2308.77</v>
      </c>
      <c r="L249" s="150"/>
      <c r="M249" s="150"/>
      <c r="N249" s="150"/>
      <c r="O249" s="150"/>
      <c r="P249" s="150"/>
      <c r="Q249" s="150"/>
      <c r="R249" s="153"/>
      <c r="T249" s="154"/>
      <c r="U249" s="150"/>
      <c r="V249" s="150"/>
      <c r="W249" s="150"/>
      <c r="X249" s="150"/>
      <c r="Y249" s="150"/>
      <c r="Z249" s="150"/>
      <c r="AA249" s="155"/>
      <c r="AT249" s="156" t="s">
        <v>173</v>
      </c>
      <c r="AU249" s="156" t="s">
        <v>86</v>
      </c>
      <c r="AV249" s="10" t="s">
        <v>86</v>
      </c>
      <c r="AW249" s="10" t="s">
        <v>32</v>
      </c>
      <c r="AX249" s="10" t="s">
        <v>82</v>
      </c>
      <c r="AY249" s="156" t="s">
        <v>166</v>
      </c>
    </row>
    <row r="250" spans="2:65" s="1" customFormat="1" ht="25.5" customHeight="1">
      <c r="B250" s="139"/>
      <c r="C250" s="140" t="s">
        <v>423</v>
      </c>
      <c r="D250" s="140" t="s">
        <v>167</v>
      </c>
      <c r="E250" s="141" t="s">
        <v>383</v>
      </c>
      <c r="F250" s="231" t="s">
        <v>384</v>
      </c>
      <c r="G250" s="231"/>
      <c r="H250" s="231"/>
      <c r="I250" s="231"/>
      <c r="J250" s="142" t="s">
        <v>322</v>
      </c>
      <c r="K250" s="143">
        <v>40.049999999999997</v>
      </c>
      <c r="L250" s="232">
        <v>0</v>
      </c>
      <c r="M250" s="232"/>
      <c r="N250" s="232">
        <f>ROUND(L250*K250,2)</f>
        <v>0</v>
      </c>
      <c r="O250" s="232"/>
      <c r="P250" s="232"/>
      <c r="Q250" s="232"/>
      <c r="R250" s="144"/>
      <c r="T250" s="145" t="s">
        <v>5</v>
      </c>
      <c r="U250" s="43" t="s">
        <v>40</v>
      </c>
      <c r="V250" s="146">
        <v>0.29899999999999999</v>
      </c>
      <c r="W250" s="146">
        <f>V250*K250</f>
        <v>11.974949999999998</v>
      </c>
      <c r="X250" s="146">
        <v>0</v>
      </c>
      <c r="Y250" s="146">
        <f>X250*K250</f>
        <v>0</v>
      </c>
      <c r="Z250" s="146">
        <v>0</v>
      </c>
      <c r="AA250" s="147">
        <f>Z250*K250</f>
        <v>0</v>
      </c>
      <c r="AR250" s="21" t="s">
        <v>92</v>
      </c>
      <c r="AT250" s="21" t="s">
        <v>167</v>
      </c>
      <c r="AU250" s="21" t="s">
        <v>86</v>
      </c>
      <c r="AY250" s="21" t="s">
        <v>166</v>
      </c>
      <c r="BE250" s="148">
        <f>IF(U250="základní",N250,0)</f>
        <v>0</v>
      </c>
      <c r="BF250" s="148">
        <f>IF(U250="snížená",N250,0)</f>
        <v>0</v>
      </c>
      <c r="BG250" s="148">
        <f>IF(U250="zákl. přenesená",N250,0)</f>
        <v>0</v>
      </c>
      <c r="BH250" s="148">
        <f>IF(U250="sníž. přenesená",N250,0)</f>
        <v>0</v>
      </c>
      <c r="BI250" s="148">
        <f>IF(U250="nulová",N250,0)</f>
        <v>0</v>
      </c>
      <c r="BJ250" s="21" t="s">
        <v>82</v>
      </c>
      <c r="BK250" s="148">
        <f>ROUND(L250*K250,2)</f>
        <v>0</v>
      </c>
      <c r="BL250" s="21" t="s">
        <v>92</v>
      </c>
      <c r="BM250" s="21" t="s">
        <v>385</v>
      </c>
    </row>
    <row r="251" spans="2:65" s="11" customFormat="1" ht="16.5" customHeight="1">
      <c r="B251" s="157"/>
      <c r="C251" s="158"/>
      <c r="D251" s="158"/>
      <c r="E251" s="159" t="s">
        <v>5</v>
      </c>
      <c r="F251" s="264" t="s">
        <v>275</v>
      </c>
      <c r="G251" s="265"/>
      <c r="H251" s="265"/>
      <c r="I251" s="265"/>
      <c r="J251" s="158"/>
      <c r="K251" s="159" t="s">
        <v>5</v>
      </c>
      <c r="L251" s="158"/>
      <c r="M251" s="158"/>
      <c r="N251" s="158"/>
      <c r="O251" s="158"/>
      <c r="P251" s="158"/>
      <c r="Q251" s="158"/>
      <c r="R251" s="160"/>
      <c r="T251" s="161"/>
      <c r="U251" s="158"/>
      <c r="V251" s="158"/>
      <c r="W251" s="158"/>
      <c r="X251" s="158"/>
      <c r="Y251" s="158"/>
      <c r="Z251" s="158"/>
      <c r="AA251" s="162"/>
      <c r="AT251" s="163" t="s">
        <v>173</v>
      </c>
      <c r="AU251" s="163" t="s">
        <v>86</v>
      </c>
      <c r="AV251" s="11" t="s">
        <v>82</v>
      </c>
      <c r="AW251" s="11" t="s">
        <v>32</v>
      </c>
      <c r="AX251" s="11" t="s">
        <v>75</v>
      </c>
      <c r="AY251" s="163" t="s">
        <v>166</v>
      </c>
    </row>
    <row r="252" spans="2:65" s="11" customFormat="1" ht="16.5" customHeight="1">
      <c r="B252" s="157"/>
      <c r="C252" s="158"/>
      <c r="D252" s="158"/>
      <c r="E252" s="159" t="s">
        <v>5</v>
      </c>
      <c r="F252" s="229" t="s">
        <v>276</v>
      </c>
      <c r="G252" s="230"/>
      <c r="H252" s="230"/>
      <c r="I252" s="230"/>
      <c r="J252" s="158"/>
      <c r="K252" s="159" t="s">
        <v>5</v>
      </c>
      <c r="L252" s="158"/>
      <c r="M252" s="158"/>
      <c r="N252" s="158"/>
      <c r="O252" s="158"/>
      <c r="P252" s="158"/>
      <c r="Q252" s="158"/>
      <c r="R252" s="160"/>
      <c r="T252" s="161"/>
      <c r="U252" s="158"/>
      <c r="V252" s="158"/>
      <c r="W252" s="158"/>
      <c r="X252" s="158"/>
      <c r="Y252" s="158"/>
      <c r="Z252" s="158"/>
      <c r="AA252" s="162"/>
      <c r="AT252" s="163" t="s">
        <v>173</v>
      </c>
      <c r="AU252" s="163" t="s">
        <v>86</v>
      </c>
      <c r="AV252" s="11" t="s">
        <v>82</v>
      </c>
      <c r="AW252" s="11" t="s">
        <v>32</v>
      </c>
      <c r="AX252" s="11" t="s">
        <v>75</v>
      </c>
      <c r="AY252" s="163" t="s">
        <v>166</v>
      </c>
    </row>
    <row r="253" spans="2:65" s="11" customFormat="1" ht="16.5" customHeight="1">
      <c r="B253" s="157"/>
      <c r="C253" s="158"/>
      <c r="D253" s="158"/>
      <c r="E253" s="159" t="s">
        <v>5</v>
      </c>
      <c r="F253" s="229" t="s">
        <v>277</v>
      </c>
      <c r="G253" s="230"/>
      <c r="H253" s="230"/>
      <c r="I253" s="230"/>
      <c r="J253" s="158"/>
      <c r="K253" s="159" t="s">
        <v>5</v>
      </c>
      <c r="L253" s="158"/>
      <c r="M253" s="158"/>
      <c r="N253" s="158"/>
      <c r="O253" s="158"/>
      <c r="P253" s="158"/>
      <c r="Q253" s="158"/>
      <c r="R253" s="160"/>
      <c r="T253" s="161"/>
      <c r="U253" s="158"/>
      <c r="V253" s="158"/>
      <c r="W253" s="158"/>
      <c r="X253" s="158"/>
      <c r="Y253" s="158"/>
      <c r="Z253" s="158"/>
      <c r="AA253" s="162"/>
      <c r="AT253" s="163" t="s">
        <v>173</v>
      </c>
      <c r="AU253" s="163" t="s">
        <v>86</v>
      </c>
      <c r="AV253" s="11" t="s">
        <v>82</v>
      </c>
      <c r="AW253" s="11" t="s">
        <v>32</v>
      </c>
      <c r="AX253" s="11" t="s">
        <v>75</v>
      </c>
      <c r="AY253" s="163" t="s">
        <v>166</v>
      </c>
    </row>
    <row r="254" spans="2:65" s="10" customFormat="1" ht="16.5" customHeight="1">
      <c r="B254" s="149"/>
      <c r="C254" s="150"/>
      <c r="D254" s="150"/>
      <c r="E254" s="151" t="s">
        <v>5</v>
      </c>
      <c r="F254" s="262" t="s">
        <v>1428</v>
      </c>
      <c r="G254" s="263"/>
      <c r="H254" s="263"/>
      <c r="I254" s="263"/>
      <c r="J254" s="150"/>
      <c r="K254" s="152">
        <v>40.049999999999997</v>
      </c>
      <c r="L254" s="150"/>
      <c r="M254" s="150"/>
      <c r="N254" s="150"/>
      <c r="O254" s="150"/>
      <c r="P254" s="150"/>
      <c r="Q254" s="150"/>
      <c r="R254" s="153"/>
      <c r="T254" s="154"/>
      <c r="U254" s="150"/>
      <c r="V254" s="150"/>
      <c r="W254" s="150"/>
      <c r="X254" s="150"/>
      <c r="Y254" s="150"/>
      <c r="Z254" s="150"/>
      <c r="AA254" s="155"/>
      <c r="AT254" s="156" t="s">
        <v>173</v>
      </c>
      <c r="AU254" s="156" t="s">
        <v>86</v>
      </c>
      <c r="AV254" s="10" t="s">
        <v>86</v>
      </c>
      <c r="AW254" s="10" t="s">
        <v>32</v>
      </c>
      <c r="AX254" s="10" t="s">
        <v>82</v>
      </c>
      <c r="AY254" s="156" t="s">
        <v>166</v>
      </c>
    </row>
    <row r="255" spans="2:65" s="1" customFormat="1" ht="16.5" customHeight="1">
      <c r="B255" s="139"/>
      <c r="C255" s="176" t="s">
        <v>427</v>
      </c>
      <c r="D255" s="176" t="s">
        <v>388</v>
      </c>
      <c r="E255" s="177" t="s">
        <v>389</v>
      </c>
      <c r="F255" s="266" t="s">
        <v>390</v>
      </c>
      <c r="G255" s="266"/>
      <c r="H255" s="266"/>
      <c r="I255" s="266"/>
      <c r="J255" s="178" t="s">
        <v>374</v>
      </c>
      <c r="K255" s="179">
        <v>80.099999999999994</v>
      </c>
      <c r="L255" s="267">
        <v>0</v>
      </c>
      <c r="M255" s="267"/>
      <c r="N255" s="267">
        <f>ROUND(L255*K255,2)</f>
        <v>0</v>
      </c>
      <c r="O255" s="232"/>
      <c r="P255" s="232"/>
      <c r="Q255" s="232"/>
      <c r="R255" s="144"/>
      <c r="T255" s="145" t="s">
        <v>5</v>
      </c>
      <c r="U255" s="43" t="s">
        <v>40</v>
      </c>
      <c r="V255" s="146">
        <v>0</v>
      </c>
      <c r="W255" s="146">
        <f>V255*K255</f>
        <v>0</v>
      </c>
      <c r="X255" s="146">
        <v>1</v>
      </c>
      <c r="Y255" s="146">
        <f>X255*K255</f>
        <v>80.099999999999994</v>
      </c>
      <c r="Z255" s="146">
        <v>0</v>
      </c>
      <c r="AA255" s="147">
        <f>Z255*K255</f>
        <v>0</v>
      </c>
      <c r="AR255" s="21" t="s">
        <v>104</v>
      </c>
      <c r="AT255" s="21" t="s">
        <v>388</v>
      </c>
      <c r="AU255" s="21" t="s">
        <v>86</v>
      </c>
      <c r="AY255" s="21" t="s">
        <v>166</v>
      </c>
      <c r="BE255" s="148">
        <f>IF(U255="základní",N255,0)</f>
        <v>0</v>
      </c>
      <c r="BF255" s="148">
        <f>IF(U255="snížená",N255,0)</f>
        <v>0</v>
      </c>
      <c r="BG255" s="148">
        <f>IF(U255="zákl. přenesená",N255,0)</f>
        <v>0</v>
      </c>
      <c r="BH255" s="148">
        <f>IF(U255="sníž. přenesená",N255,0)</f>
        <v>0</v>
      </c>
      <c r="BI255" s="148">
        <f>IF(U255="nulová",N255,0)</f>
        <v>0</v>
      </c>
      <c r="BJ255" s="21" t="s">
        <v>82</v>
      </c>
      <c r="BK255" s="148">
        <f>ROUND(L255*K255,2)</f>
        <v>0</v>
      </c>
      <c r="BL255" s="21" t="s">
        <v>92</v>
      </c>
      <c r="BM255" s="21" t="s">
        <v>391</v>
      </c>
    </row>
    <row r="256" spans="2:65" s="10" customFormat="1" ht="16.5" customHeight="1">
      <c r="B256" s="149"/>
      <c r="C256" s="150"/>
      <c r="D256" s="150"/>
      <c r="E256" s="151" t="s">
        <v>5</v>
      </c>
      <c r="F256" s="240" t="s">
        <v>1429</v>
      </c>
      <c r="G256" s="241"/>
      <c r="H256" s="241"/>
      <c r="I256" s="241"/>
      <c r="J256" s="150"/>
      <c r="K256" s="152">
        <v>80.099999999999994</v>
      </c>
      <c r="L256" s="150"/>
      <c r="M256" s="150"/>
      <c r="N256" s="150"/>
      <c r="O256" s="150"/>
      <c r="P256" s="150"/>
      <c r="Q256" s="150"/>
      <c r="R256" s="153"/>
      <c r="T256" s="154"/>
      <c r="U256" s="150"/>
      <c r="V256" s="150"/>
      <c r="W256" s="150"/>
      <c r="X256" s="150"/>
      <c r="Y256" s="150"/>
      <c r="Z256" s="150"/>
      <c r="AA256" s="155"/>
      <c r="AT256" s="156" t="s">
        <v>173</v>
      </c>
      <c r="AU256" s="156" t="s">
        <v>86</v>
      </c>
      <c r="AV256" s="10" t="s">
        <v>86</v>
      </c>
      <c r="AW256" s="10" t="s">
        <v>32</v>
      </c>
      <c r="AX256" s="10" t="s">
        <v>82</v>
      </c>
      <c r="AY256" s="156" t="s">
        <v>166</v>
      </c>
    </row>
    <row r="257" spans="2:65" s="1" customFormat="1" ht="38.25" customHeight="1">
      <c r="B257" s="139"/>
      <c r="C257" s="140" t="s">
        <v>432</v>
      </c>
      <c r="D257" s="140" t="s">
        <v>167</v>
      </c>
      <c r="E257" s="141" t="s">
        <v>394</v>
      </c>
      <c r="F257" s="231" t="s">
        <v>395</v>
      </c>
      <c r="G257" s="231"/>
      <c r="H257" s="231"/>
      <c r="I257" s="231"/>
      <c r="J257" s="142" t="s">
        <v>322</v>
      </c>
      <c r="K257" s="143">
        <v>89.25</v>
      </c>
      <c r="L257" s="232">
        <v>0</v>
      </c>
      <c r="M257" s="232"/>
      <c r="N257" s="232">
        <f>ROUND(L257*K257,2)</f>
        <v>0</v>
      </c>
      <c r="O257" s="232"/>
      <c r="P257" s="232"/>
      <c r="Q257" s="232"/>
      <c r="R257" s="144"/>
      <c r="T257" s="145" t="s">
        <v>5</v>
      </c>
      <c r="U257" s="43" t="s">
        <v>40</v>
      </c>
      <c r="V257" s="146">
        <v>2.2559999999999998</v>
      </c>
      <c r="W257" s="146">
        <f>V257*K257</f>
        <v>201.34799999999998</v>
      </c>
      <c r="X257" s="146">
        <v>0</v>
      </c>
      <c r="Y257" s="146">
        <f>X257*K257</f>
        <v>0</v>
      </c>
      <c r="Z257" s="146">
        <v>0</v>
      </c>
      <c r="AA257" s="147">
        <f>Z257*K257</f>
        <v>0</v>
      </c>
      <c r="AR257" s="21" t="s">
        <v>92</v>
      </c>
      <c r="AT257" s="21" t="s">
        <v>167</v>
      </c>
      <c r="AU257" s="21" t="s">
        <v>86</v>
      </c>
      <c r="AY257" s="21" t="s">
        <v>166</v>
      </c>
      <c r="BE257" s="148">
        <f>IF(U257="základní",N257,0)</f>
        <v>0</v>
      </c>
      <c r="BF257" s="148">
        <f>IF(U257="snížená",N257,0)</f>
        <v>0</v>
      </c>
      <c r="BG257" s="148">
        <f>IF(U257="zákl. přenesená",N257,0)</f>
        <v>0</v>
      </c>
      <c r="BH257" s="148">
        <f>IF(U257="sníž. přenesená",N257,0)</f>
        <v>0</v>
      </c>
      <c r="BI257" s="148">
        <f>IF(U257="nulová",N257,0)</f>
        <v>0</v>
      </c>
      <c r="BJ257" s="21" t="s">
        <v>82</v>
      </c>
      <c r="BK257" s="148">
        <f>ROUND(L257*K257,2)</f>
        <v>0</v>
      </c>
      <c r="BL257" s="21" t="s">
        <v>92</v>
      </c>
      <c r="BM257" s="21" t="s">
        <v>396</v>
      </c>
    </row>
    <row r="258" spans="2:65" s="11" customFormat="1" ht="16.5" customHeight="1">
      <c r="B258" s="157"/>
      <c r="C258" s="158"/>
      <c r="D258" s="158"/>
      <c r="E258" s="159" t="s">
        <v>5</v>
      </c>
      <c r="F258" s="264" t="s">
        <v>275</v>
      </c>
      <c r="G258" s="265"/>
      <c r="H258" s="265"/>
      <c r="I258" s="265"/>
      <c r="J258" s="158"/>
      <c r="K258" s="159" t="s">
        <v>5</v>
      </c>
      <c r="L258" s="158"/>
      <c r="M258" s="158"/>
      <c r="N258" s="158"/>
      <c r="O258" s="158"/>
      <c r="P258" s="158"/>
      <c r="Q258" s="158"/>
      <c r="R258" s="160"/>
      <c r="T258" s="161"/>
      <c r="U258" s="158"/>
      <c r="V258" s="158"/>
      <c r="W258" s="158"/>
      <c r="X258" s="158"/>
      <c r="Y258" s="158"/>
      <c r="Z258" s="158"/>
      <c r="AA258" s="162"/>
      <c r="AT258" s="163" t="s">
        <v>173</v>
      </c>
      <c r="AU258" s="163" t="s">
        <v>86</v>
      </c>
      <c r="AV258" s="11" t="s">
        <v>82</v>
      </c>
      <c r="AW258" s="11" t="s">
        <v>32</v>
      </c>
      <c r="AX258" s="11" t="s">
        <v>75</v>
      </c>
      <c r="AY258" s="163" t="s">
        <v>166</v>
      </c>
    </row>
    <row r="259" spans="2:65" s="11" customFormat="1" ht="16.5" customHeight="1">
      <c r="B259" s="157"/>
      <c r="C259" s="158"/>
      <c r="D259" s="158"/>
      <c r="E259" s="159" t="s">
        <v>5</v>
      </c>
      <c r="F259" s="229" t="s">
        <v>276</v>
      </c>
      <c r="G259" s="230"/>
      <c r="H259" s="230"/>
      <c r="I259" s="230"/>
      <c r="J259" s="158"/>
      <c r="K259" s="159" t="s">
        <v>5</v>
      </c>
      <c r="L259" s="158"/>
      <c r="M259" s="158"/>
      <c r="N259" s="158"/>
      <c r="O259" s="158"/>
      <c r="P259" s="158"/>
      <c r="Q259" s="158"/>
      <c r="R259" s="160"/>
      <c r="T259" s="161"/>
      <c r="U259" s="158"/>
      <c r="V259" s="158"/>
      <c r="W259" s="158"/>
      <c r="X259" s="158"/>
      <c r="Y259" s="158"/>
      <c r="Z259" s="158"/>
      <c r="AA259" s="162"/>
      <c r="AT259" s="163" t="s">
        <v>173</v>
      </c>
      <c r="AU259" s="163" t="s">
        <v>86</v>
      </c>
      <c r="AV259" s="11" t="s">
        <v>82</v>
      </c>
      <c r="AW259" s="11" t="s">
        <v>32</v>
      </c>
      <c r="AX259" s="11" t="s">
        <v>75</v>
      </c>
      <c r="AY259" s="163" t="s">
        <v>166</v>
      </c>
    </row>
    <row r="260" spans="2:65" s="11" customFormat="1" ht="16.5" customHeight="1">
      <c r="B260" s="157"/>
      <c r="C260" s="158"/>
      <c r="D260" s="158"/>
      <c r="E260" s="159" t="s">
        <v>5</v>
      </c>
      <c r="F260" s="229" t="s">
        <v>277</v>
      </c>
      <c r="G260" s="230"/>
      <c r="H260" s="230"/>
      <c r="I260" s="230"/>
      <c r="J260" s="158"/>
      <c r="K260" s="159" t="s">
        <v>5</v>
      </c>
      <c r="L260" s="158"/>
      <c r="M260" s="158"/>
      <c r="N260" s="158"/>
      <c r="O260" s="158"/>
      <c r="P260" s="158"/>
      <c r="Q260" s="158"/>
      <c r="R260" s="160"/>
      <c r="T260" s="161"/>
      <c r="U260" s="158"/>
      <c r="V260" s="158"/>
      <c r="W260" s="158"/>
      <c r="X260" s="158"/>
      <c r="Y260" s="158"/>
      <c r="Z260" s="158"/>
      <c r="AA260" s="162"/>
      <c r="AT260" s="163" t="s">
        <v>173</v>
      </c>
      <c r="AU260" s="163" t="s">
        <v>86</v>
      </c>
      <c r="AV260" s="11" t="s">
        <v>82</v>
      </c>
      <c r="AW260" s="11" t="s">
        <v>32</v>
      </c>
      <c r="AX260" s="11" t="s">
        <v>75</v>
      </c>
      <c r="AY260" s="163" t="s">
        <v>166</v>
      </c>
    </row>
    <row r="261" spans="2:65" s="11" customFormat="1" ht="16.5" customHeight="1">
      <c r="B261" s="157"/>
      <c r="C261" s="158"/>
      <c r="D261" s="158"/>
      <c r="E261" s="159" t="s">
        <v>5</v>
      </c>
      <c r="F261" s="229" t="s">
        <v>397</v>
      </c>
      <c r="G261" s="230"/>
      <c r="H261" s="230"/>
      <c r="I261" s="230"/>
      <c r="J261" s="158"/>
      <c r="K261" s="159" t="s">
        <v>5</v>
      </c>
      <c r="L261" s="158"/>
      <c r="M261" s="158"/>
      <c r="N261" s="158"/>
      <c r="O261" s="158"/>
      <c r="P261" s="158"/>
      <c r="Q261" s="158"/>
      <c r="R261" s="160"/>
      <c r="T261" s="161"/>
      <c r="U261" s="158"/>
      <c r="V261" s="158"/>
      <c r="W261" s="158"/>
      <c r="X261" s="158"/>
      <c r="Y261" s="158"/>
      <c r="Z261" s="158"/>
      <c r="AA261" s="162"/>
      <c r="AT261" s="163" t="s">
        <v>173</v>
      </c>
      <c r="AU261" s="163" t="s">
        <v>86</v>
      </c>
      <c r="AV261" s="11" t="s">
        <v>82</v>
      </c>
      <c r="AW261" s="11" t="s">
        <v>32</v>
      </c>
      <c r="AX261" s="11" t="s">
        <v>75</v>
      </c>
      <c r="AY261" s="163" t="s">
        <v>166</v>
      </c>
    </row>
    <row r="262" spans="2:65" s="10" customFormat="1" ht="16.5" customHeight="1">
      <c r="B262" s="149"/>
      <c r="C262" s="150"/>
      <c r="D262" s="150"/>
      <c r="E262" s="151" t="s">
        <v>5</v>
      </c>
      <c r="F262" s="262" t="s">
        <v>1430</v>
      </c>
      <c r="G262" s="263"/>
      <c r="H262" s="263"/>
      <c r="I262" s="263"/>
      <c r="J262" s="150"/>
      <c r="K262" s="152">
        <v>89.25</v>
      </c>
      <c r="L262" s="150"/>
      <c r="M262" s="150"/>
      <c r="N262" s="150"/>
      <c r="O262" s="150"/>
      <c r="P262" s="150"/>
      <c r="Q262" s="150"/>
      <c r="R262" s="153"/>
      <c r="T262" s="154"/>
      <c r="U262" s="150"/>
      <c r="V262" s="150"/>
      <c r="W262" s="150"/>
      <c r="X262" s="150"/>
      <c r="Y262" s="150"/>
      <c r="Z262" s="150"/>
      <c r="AA262" s="155"/>
      <c r="AT262" s="156" t="s">
        <v>173</v>
      </c>
      <c r="AU262" s="156" t="s">
        <v>86</v>
      </c>
      <c r="AV262" s="10" t="s">
        <v>86</v>
      </c>
      <c r="AW262" s="10" t="s">
        <v>32</v>
      </c>
      <c r="AX262" s="10" t="s">
        <v>82</v>
      </c>
      <c r="AY262" s="156" t="s">
        <v>166</v>
      </c>
    </row>
    <row r="263" spans="2:65" s="1" customFormat="1" ht="25.5" customHeight="1">
      <c r="B263" s="139"/>
      <c r="C263" s="140" t="s">
        <v>437</v>
      </c>
      <c r="D263" s="140" t="s">
        <v>167</v>
      </c>
      <c r="E263" s="141" t="s">
        <v>400</v>
      </c>
      <c r="F263" s="231" t="s">
        <v>401</v>
      </c>
      <c r="G263" s="231"/>
      <c r="H263" s="231"/>
      <c r="I263" s="231"/>
      <c r="J263" s="142" t="s">
        <v>322</v>
      </c>
      <c r="K263" s="143">
        <v>181.75</v>
      </c>
      <c r="L263" s="232">
        <v>0</v>
      </c>
      <c r="M263" s="232"/>
      <c r="N263" s="232">
        <f>ROUND(L263*K263,2)</f>
        <v>0</v>
      </c>
      <c r="O263" s="232"/>
      <c r="P263" s="232"/>
      <c r="Q263" s="232"/>
      <c r="R263" s="144"/>
      <c r="T263" s="145" t="s">
        <v>5</v>
      </c>
      <c r="U263" s="43" t="s">
        <v>40</v>
      </c>
      <c r="V263" s="146">
        <v>0.28599999999999998</v>
      </c>
      <c r="W263" s="146">
        <f>V263*K263</f>
        <v>51.980499999999999</v>
      </c>
      <c r="X263" s="146">
        <v>0</v>
      </c>
      <c r="Y263" s="146">
        <f>X263*K263</f>
        <v>0</v>
      </c>
      <c r="Z263" s="146">
        <v>0</v>
      </c>
      <c r="AA263" s="147">
        <f>Z263*K263</f>
        <v>0</v>
      </c>
      <c r="AR263" s="21" t="s">
        <v>92</v>
      </c>
      <c r="AT263" s="21" t="s">
        <v>167</v>
      </c>
      <c r="AU263" s="21" t="s">
        <v>86</v>
      </c>
      <c r="AY263" s="21" t="s">
        <v>166</v>
      </c>
      <c r="BE263" s="148">
        <f>IF(U263="základní",N263,0)</f>
        <v>0</v>
      </c>
      <c r="BF263" s="148">
        <f>IF(U263="snížená",N263,0)</f>
        <v>0</v>
      </c>
      <c r="BG263" s="148">
        <f>IF(U263="zákl. přenesená",N263,0)</f>
        <v>0</v>
      </c>
      <c r="BH263" s="148">
        <f>IF(U263="sníž. přenesená",N263,0)</f>
        <v>0</v>
      </c>
      <c r="BI263" s="148">
        <f>IF(U263="nulová",N263,0)</f>
        <v>0</v>
      </c>
      <c r="BJ263" s="21" t="s">
        <v>82</v>
      </c>
      <c r="BK263" s="148">
        <f>ROUND(L263*K263,2)</f>
        <v>0</v>
      </c>
      <c r="BL263" s="21" t="s">
        <v>92</v>
      </c>
      <c r="BM263" s="21" t="s">
        <v>402</v>
      </c>
    </row>
    <row r="264" spans="2:65" s="11" customFormat="1" ht="16.5" customHeight="1">
      <c r="B264" s="157"/>
      <c r="C264" s="158"/>
      <c r="D264" s="158"/>
      <c r="E264" s="159" t="s">
        <v>5</v>
      </c>
      <c r="F264" s="264" t="s">
        <v>275</v>
      </c>
      <c r="G264" s="265"/>
      <c r="H264" s="265"/>
      <c r="I264" s="265"/>
      <c r="J264" s="158"/>
      <c r="K264" s="159" t="s">
        <v>5</v>
      </c>
      <c r="L264" s="158"/>
      <c r="M264" s="158"/>
      <c r="N264" s="158"/>
      <c r="O264" s="158"/>
      <c r="P264" s="158"/>
      <c r="Q264" s="158"/>
      <c r="R264" s="160"/>
      <c r="T264" s="161"/>
      <c r="U264" s="158"/>
      <c r="V264" s="158"/>
      <c r="W264" s="158"/>
      <c r="X264" s="158"/>
      <c r="Y264" s="158"/>
      <c r="Z264" s="158"/>
      <c r="AA264" s="162"/>
      <c r="AT264" s="163" t="s">
        <v>173</v>
      </c>
      <c r="AU264" s="163" t="s">
        <v>86</v>
      </c>
      <c r="AV264" s="11" t="s">
        <v>82</v>
      </c>
      <c r="AW264" s="11" t="s">
        <v>32</v>
      </c>
      <c r="AX264" s="11" t="s">
        <v>75</v>
      </c>
      <c r="AY264" s="163" t="s">
        <v>166</v>
      </c>
    </row>
    <row r="265" spans="2:65" s="11" customFormat="1" ht="16.5" customHeight="1">
      <c r="B265" s="157"/>
      <c r="C265" s="158"/>
      <c r="D265" s="158"/>
      <c r="E265" s="159" t="s">
        <v>5</v>
      </c>
      <c r="F265" s="229" t="s">
        <v>276</v>
      </c>
      <c r="G265" s="230"/>
      <c r="H265" s="230"/>
      <c r="I265" s="230"/>
      <c r="J265" s="158"/>
      <c r="K265" s="159" t="s">
        <v>5</v>
      </c>
      <c r="L265" s="158"/>
      <c r="M265" s="158"/>
      <c r="N265" s="158"/>
      <c r="O265" s="158"/>
      <c r="P265" s="158"/>
      <c r="Q265" s="158"/>
      <c r="R265" s="160"/>
      <c r="T265" s="161"/>
      <c r="U265" s="158"/>
      <c r="V265" s="158"/>
      <c r="W265" s="158"/>
      <c r="X265" s="158"/>
      <c r="Y265" s="158"/>
      <c r="Z265" s="158"/>
      <c r="AA265" s="162"/>
      <c r="AT265" s="163" t="s">
        <v>173</v>
      </c>
      <c r="AU265" s="163" t="s">
        <v>86</v>
      </c>
      <c r="AV265" s="11" t="s">
        <v>82</v>
      </c>
      <c r="AW265" s="11" t="s">
        <v>32</v>
      </c>
      <c r="AX265" s="11" t="s">
        <v>75</v>
      </c>
      <c r="AY265" s="163" t="s">
        <v>166</v>
      </c>
    </row>
    <row r="266" spans="2:65" s="11" customFormat="1" ht="16.5" customHeight="1">
      <c r="B266" s="157"/>
      <c r="C266" s="158"/>
      <c r="D266" s="158"/>
      <c r="E266" s="159" t="s">
        <v>5</v>
      </c>
      <c r="F266" s="229" t="s">
        <v>277</v>
      </c>
      <c r="G266" s="230"/>
      <c r="H266" s="230"/>
      <c r="I266" s="230"/>
      <c r="J266" s="158"/>
      <c r="K266" s="159" t="s">
        <v>5</v>
      </c>
      <c r="L266" s="158"/>
      <c r="M266" s="158"/>
      <c r="N266" s="158"/>
      <c r="O266" s="158"/>
      <c r="P266" s="158"/>
      <c r="Q266" s="158"/>
      <c r="R266" s="160"/>
      <c r="T266" s="161"/>
      <c r="U266" s="158"/>
      <c r="V266" s="158"/>
      <c r="W266" s="158"/>
      <c r="X266" s="158"/>
      <c r="Y266" s="158"/>
      <c r="Z266" s="158"/>
      <c r="AA266" s="162"/>
      <c r="AT266" s="163" t="s">
        <v>173</v>
      </c>
      <c r="AU266" s="163" t="s">
        <v>86</v>
      </c>
      <c r="AV266" s="11" t="s">
        <v>82</v>
      </c>
      <c r="AW266" s="11" t="s">
        <v>32</v>
      </c>
      <c r="AX266" s="11" t="s">
        <v>75</v>
      </c>
      <c r="AY266" s="163" t="s">
        <v>166</v>
      </c>
    </row>
    <row r="267" spans="2:65" s="10" customFormat="1" ht="16.5" customHeight="1">
      <c r="B267" s="149"/>
      <c r="C267" s="150"/>
      <c r="D267" s="150"/>
      <c r="E267" s="151" t="s">
        <v>5</v>
      </c>
      <c r="F267" s="262" t="s">
        <v>1431</v>
      </c>
      <c r="G267" s="263"/>
      <c r="H267" s="263"/>
      <c r="I267" s="263"/>
      <c r="J267" s="150"/>
      <c r="K267" s="152">
        <v>22.25</v>
      </c>
      <c r="L267" s="150"/>
      <c r="M267" s="150"/>
      <c r="N267" s="150"/>
      <c r="O267" s="150"/>
      <c r="P267" s="150"/>
      <c r="Q267" s="150"/>
      <c r="R267" s="153"/>
      <c r="T267" s="154"/>
      <c r="U267" s="150"/>
      <c r="V267" s="150"/>
      <c r="W267" s="150"/>
      <c r="X267" s="150"/>
      <c r="Y267" s="150"/>
      <c r="Z267" s="150"/>
      <c r="AA267" s="155"/>
      <c r="AT267" s="156" t="s">
        <v>173</v>
      </c>
      <c r="AU267" s="156" t="s">
        <v>86</v>
      </c>
      <c r="AV267" s="10" t="s">
        <v>86</v>
      </c>
      <c r="AW267" s="10" t="s">
        <v>32</v>
      </c>
      <c r="AX267" s="10" t="s">
        <v>75</v>
      </c>
      <c r="AY267" s="156" t="s">
        <v>166</v>
      </c>
    </row>
    <row r="268" spans="2:65" s="10" customFormat="1" ht="16.5" customHeight="1">
      <c r="B268" s="149"/>
      <c r="C268" s="150"/>
      <c r="D268" s="150"/>
      <c r="E268" s="151" t="s">
        <v>5</v>
      </c>
      <c r="F268" s="262" t="s">
        <v>1407</v>
      </c>
      <c r="G268" s="263"/>
      <c r="H268" s="263"/>
      <c r="I268" s="263"/>
      <c r="J268" s="150"/>
      <c r="K268" s="152">
        <v>159.5</v>
      </c>
      <c r="L268" s="150"/>
      <c r="M268" s="150"/>
      <c r="N268" s="150"/>
      <c r="O268" s="150"/>
      <c r="P268" s="150"/>
      <c r="Q268" s="150"/>
      <c r="R268" s="153"/>
      <c r="T268" s="154"/>
      <c r="U268" s="150"/>
      <c r="V268" s="150"/>
      <c r="W268" s="150"/>
      <c r="X268" s="150"/>
      <c r="Y268" s="150"/>
      <c r="Z268" s="150"/>
      <c r="AA268" s="155"/>
      <c r="AT268" s="156" t="s">
        <v>173</v>
      </c>
      <c r="AU268" s="156" t="s">
        <v>86</v>
      </c>
      <c r="AV268" s="10" t="s">
        <v>86</v>
      </c>
      <c r="AW268" s="10" t="s">
        <v>32</v>
      </c>
      <c r="AX268" s="10" t="s">
        <v>75</v>
      </c>
      <c r="AY268" s="156" t="s">
        <v>166</v>
      </c>
    </row>
    <row r="269" spans="2:65" s="12" customFormat="1" ht="16.5" customHeight="1">
      <c r="B269" s="168"/>
      <c r="C269" s="169"/>
      <c r="D269" s="169"/>
      <c r="E269" s="170" t="s">
        <v>5</v>
      </c>
      <c r="F269" s="268" t="s">
        <v>294</v>
      </c>
      <c r="G269" s="269"/>
      <c r="H269" s="269"/>
      <c r="I269" s="269"/>
      <c r="J269" s="169"/>
      <c r="K269" s="171">
        <v>181.75</v>
      </c>
      <c r="L269" s="169"/>
      <c r="M269" s="169"/>
      <c r="N269" s="169"/>
      <c r="O269" s="169"/>
      <c r="P269" s="169"/>
      <c r="Q269" s="169"/>
      <c r="R269" s="172"/>
      <c r="T269" s="173"/>
      <c r="U269" s="169"/>
      <c r="V269" s="169"/>
      <c r="W269" s="169"/>
      <c r="X269" s="169"/>
      <c r="Y269" s="169"/>
      <c r="Z269" s="169"/>
      <c r="AA269" s="174"/>
      <c r="AT269" s="175" t="s">
        <v>173</v>
      </c>
      <c r="AU269" s="175" t="s">
        <v>86</v>
      </c>
      <c r="AV269" s="12" t="s">
        <v>92</v>
      </c>
      <c r="AW269" s="12" t="s">
        <v>32</v>
      </c>
      <c r="AX269" s="12" t="s">
        <v>82</v>
      </c>
      <c r="AY269" s="175" t="s">
        <v>166</v>
      </c>
    </row>
    <row r="270" spans="2:65" s="1" customFormat="1" ht="16.5" customHeight="1">
      <c r="B270" s="139"/>
      <c r="C270" s="176" t="s">
        <v>441</v>
      </c>
      <c r="D270" s="176" t="s">
        <v>388</v>
      </c>
      <c r="E270" s="177" t="s">
        <v>405</v>
      </c>
      <c r="F270" s="266" t="s">
        <v>406</v>
      </c>
      <c r="G270" s="266"/>
      <c r="H270" s="266"/>
      <c r="I270" s="266"/>
      <c r="J270" s="178" t="s">
        <v>374</v>
      </c>
      <c r="K270" s="179">
        <v>363.5</v>
      </c>
      <c r="L270" s="267">
        <v>0</v>
      </c>
      <c r="M270" s="267"/>
      <c r="N270" s="267">
        <f>ROUND(L270*K270,2)</f>
        <v>0</v>
      </c>
      <c r="O270" s="232"/>
      <c r="P270" s="232"/>
      <c r="Q270" s="232"/>
      <c r="R270" s="144"/>
      <c r="T270" s="145" t="s">
        <v>5</v>
      </c>
      <c r="U270" s="43" t="s">
        <v>40</v>
      </c>
      <c r="V270" s="146">
        <v>0</v>
      </c>
      <c r="W270" s="146">
        <f>V270*K270</f>
        <v>0</v>
      </c>
      <c r="X270" s="146">
        <v>1</v>
      </c>
      <c r="Y270" s="146">
        <f>X270*K270</f>
        <v>363.5</v>
      </c>
      <c r="Z270" s="146">
        <v>0</v>
      </c>
      <c r="AA270" s="147">
        <f>Z270*K270</f>
        <v>0</v>
      </c>
      <c r="AR270" s="21" t="s">
        <v>104</v>
      </c>
      <c r="AT270" s="21" t="s">
        <v>388</v>
      </c>
      <c r="AU270" s="21" t="s">
        <v>86</v>
      </c>
      <c r="AY270" s="21" t="s">
        <v>166</v>
      </c>
      <c r="BE270" s="148">
        <f>IF(U270="základní",N270,0)</f>
        <v>0</v>
      </c>
      <c r="BF270" s="148">
        <f>IF(U270="snížená",N270,0)</f>
        <v>0</v>
      </c>
      <c r="BG270" s="148">
        <f>IF(U270="zákl. přenesená",N270,0)</f>
        <v>0</v>
      </c>
      <c r="BH270" s="148">
        <f>IF(U270="sníž. přenesená",N270,0)</f>
        <v>0</v>
      </c>
      <c r="BI270" s="148">
        <f>IF(U270="nulová",N270,0)</f>
        <v>0</v>
      </c>
      <c r="BJ270" s="21" t="s">
        <v>82</v>
      </c>
      <c r="BK270" s="148">
        <f>ROUND(L270*K270,2)</f>
        <v>0</v>
      </c>
      <c r="BL270" s="21" t="s">
        <v>92</v>
      </c>
      <c r="BM270" s="21" t="s">
        <v>407</v>
      </c>
    </row>
    <row r="271" spans="2:65" s="10" customFormat="1" ht="16.5" customHeight="1">
      <c r="B271" s="149"/>
      <c r="C271" s="150"/>
      <c r="D271" s="150"/>
      <c r="E271" s="151" t="s">
        <v>5</v>
      </c>
      <c r="F271" s="240" t="s">
        <v>1432</v>
      </c>
      <c r="G271" s="241"/>
      <c r="H271" s="241"/>
      <c r="I271" s="241"/>
      <c r="J271" s="150"/>
      <c r="K271" s="152">
        <v>363.5</v>
      </c>
      <c r="L271" s="150"/>
      <c r="M271" s="150"/>
      <c r="N271" s="150"/>
      <c r="O271" s="150"/>
      <c r="P271" s="150"/>
      <c r="Q271" s="150"/>
      <c r="R271" s="153"/>
      <c r="T271" s="154"/>
      <c r="U271" s="150"/>
      <c r="V271" s="150"/>
      <c r="W271" s="150"/>
      <c r="X271" s="150"/>
      <c r="Y271" s="150"/>
      <c r="Z271" s="150"/>
      <c r="AA271" s="155"/>
      <c r="AT271" s="156" t="s">
        <v>173</v>
      </c>
      <c r="AU271" s="156" t="s">
        <v>86</v>
      </c>
      <c r="AV271" s="10" t="s">
        <v>86</v>
      </c>
      <c r="AW271" s="10" t="s">
        <v>32</v>
      </c>
      <c r="AX271" s="10" t="s">
        <v>82</v>
      </c>
      <c r="AY271" s="156" t="s">
        <v>166</v>
      </c>
    </row>
    <row r="272" spans="2:65" s="1" customFormat="1" ht="16.5" customHeight="1">
      <c r="B272" s="139"/>
      <c r="C272" s="140" t="s">
        <v>446</v>
      </c>
      <c r="D272" s="140" t="s">
        <v>167</v>
      </c>
      <c r="E272" s="141" t="s">
        <v>410</v>
      </c>
      <c r="F272" s="231" t="s">
        <v>411</v>
      </c>
      <c r="G272" s="231"/>
      <c r="H272" s="231"/>
      <c r="I272" s="231"/>
      <c r="J272" s="142" t="s">
        <v>270</v>
      </c>
      <c r="K272" s="143">
        <v>4438.2</v>
      </c>
      <c r="L272" s="232">
        <v>0</v>
      </c>
      <c r="M272" s="232"/>
      <c r="N272" s="232">
        <f>ROUND(L272*K272,2)</f>
        <v>0</v>
      </c>
      <c r="O272" s="232"/>
      <c r="P272" s="232"/>
      <c r="Q272" s="232"/>
      <c r="R272" s="144"/>
      <c r="T272" s="145" t="s">
        <v>5</v>
      </c>
      <c r="U272" s="43" t="s">
        <v>40</v>
      </c>
      <c r="V272" s="146">
        <v>3.5000000000000003E-2</v>
      </c>
      <c r="W272" s="146">
        <f>V272*K272</f>
        <v>155.33700000000002</v>
      </c>
      <c r="X272" s="146">
        <v>0</v>
      </c>
      <c r="Y272" s="146">
        <f>X272*K272</f>
        <v>0</v>
      </c>
      <c r="Z272" s="146">
        <v>0</v>
      </c>
      <c r="AA272" s="147">
        <f>Z272*K272</f>
        <v>0</v>
      </c>
      <c r="AR272" s="21" t="s">
        <v>92</v>
      </c>
      <c r="AT272" s="21" t="s">
        <v>167</v>
      </c>
      <c r="AU272" s="21" t="s">
        <v>86</v>
      </c>
      <c r="AY272" s="21" t="s">
        <v>166</v>
      </c>
      <c r="BE272" s="148">
        <f>IF(U272="základní",N272,0)</f>
        <v>0</v>
      </c>
      <c r="BF272" s="148">
        <f>IF(U272="snížená",N272,0)</f>
        <v>0</v>
      </c>
      <c r="BG272" s="148">
        <f>IF(U272="zákl. přenesená",N272,0)</f>
        <v>0</v>
      </c>
      <c r="BH272" s="148">
        <f>IF(U272="sníž. přenesená",N272,0)</f>
        <v>0</v>
      </c>
      <c r="BI272" s="148">
        <f>IF(U272="nulová",N272,0)</f>
        <v>0</v>
      </c>
      <c r="BJ272" s="21" t="s">
        <v>82</v>
      </c>
      <c r="BK272" s="148">
        <f>ROUND(L272*K272,2)</f>
        <v>0</v>
      </c>
      <c r="BL272" s="21" t="s">
        <v>92</v>
      </c>
      <c r="BM272" s="21" t="s">
        <v>1433</v>
      </c>
    </row>
    <row r="273" spans="2:65" s="1" customFormat="1" ht="38.25" customHeight="1">
      <c r="B273" s="139"/>
      <c r="C273" s="140" t="s">
        <v>452</v>
      </c>
      <c r="D273" s="140" t="s">
        <v>167</v>
      </c>
      <c r="E273" s="141" t="s">
        <v>414</v>
      </c>
      <c r="F273" s="231" t="s">
        <v>415</v>
      </c>
      <c r="G273" s="231"/>
      <c r="H273" s="231"/>
      <c r="I273" s="231"/>
      <c r="J273" s="142" t="s">
        <v>270</v>
      </c>
      <c r="K273" s="143">
        <v>770.5</v>
      </c>
      <c r="L273" s="232">
        <v>0</v>
      </c>
      <c r="M273" s="232"/>
      <c r="N273" s="232">
        <f>ROUND(L273*K273,2)</f>
        <v>0</v>
      </c>
      <c r="O273" s="232"/>
      <c r="P273" s="232"/>
      <c r="Q273" s="232"/>
      <c r="R273" s="144"/>
      <c r="T273" s="145" t="s">
        <v>5</v>
      </c>
      <c r="U273" s="43" t="s">
        <v>40</v>
      </c>
      <c r="V273" s="146">
        <v>0.13</v>
      </c>
      <c r="W273" s="146">
        <f>V273*K273</f>
        <v>100.16500000000001</v>
      </c>
      <c r="X273" s="146">
        <v>0</v>
      </c>
      <c r="Y273" s="146">
        <f>X273*K273</f>
        <v>0</v>
      </c>
      <c r="Z273" s="146">
        <v>0</v>
      </c>
      <c r="AA273" s="147">
        <f>Z273*K273</f>
        <v>0</v>
      </c>
      <c r="AR273" s="21" t="s">
        <v>92</v>
      </c>
      <c r="AT273" s="21" t="s">
        <v>167</v>
      </c>
      <c r="AU273" s="21" t="s">
        <v>86</v>
      </c>
      <c r="AY273" s="21" t="s">
        <v>166</v>
      </c>
      <c r="BE273" s="148">
        <f>IF(U273="základní",N273,0)</f>
        <v>0</v>
      </c>
      <c r="BF273" s="148">
        <f>IF(U273="snížená",N273,0)</f>
        <v>0</v>
      </c>
      <c r="BG273" s="148">
        <f>IF(U273="zákl. přenesená",N273,0)</f>
        <v>0</v>
      </c>
      <c r="BH273" s="148">
        <f>IF(U273="sníž. přenesená",N273,0)</f>
        <v>0</v>
      </c>
      <c r="BI273" s="148">
        <f>IF(U273="nulová",N273,0)</f>
        <v>0</v>
      </c>
      <c r="BJ273" s="21" t="s">
        <v>82</v>
      </c>
      <c r="BK273" s="148">
        <f>ROUND(L273*K273,2)</f>
        <v>0</v>
      </c>
      <c r="BL273" s="21" t="s">
        <v>92</v>
      </c>
      <c r="BM273" s="21" t="s">
        <v>416</v>
      </c>
    </row>
    <row r="274" spans="2:65" s="11" customFormat="1" ht="16.5" customHeight="1">
      <c r="B274" s="157"/>
      <c r="C274" s="158"/>
      <c r="D274" s="158"/>
      <c r="E274" s="159" t="s">
        <v>5</v>
      </c>
      <c r="F274" s="264" t="s">
        <v>275</v>
      </c>
      <c r="G274" s="265"/>
      <c r="H274" s="265"/>
      <c r="I274" s="265"/>
      <c r="J274" s="158"/>
      <c r="K274" s="159" t="s">
        <v>5</v>
      </c>
      <c r="L274" s="158"/>
      <c r="M274" s="158"/>
      <c r="N274" s="158"/>
      <c r="O274" s="158"/>
      <c r="P274" s="158"/>
      <c r="Q274" s="158"/>
      <c r="R274" s="160"/>
      <c r="T274" s="161"/>
      <c r="U274" s="158"/>
      <c r="V274" s="158"/>
      <c r="W274" s="158"/>
      <c r="X274" s="158"/>
      <c r="Y274" s="158"/>
      <c r="Z274" s="158"/>
      <c r="AA274" s="162"/>
      <c r="AT274" s="163" t="s">
        <v>173</v>
      </c>
      <c r="AU274" s="163" t="s">
        <v>86</v>
      </c>
      <c r="AV274" s="11" t="s">
        <v>82</v>
      </c>
      <c r="AW274" s="11" t="s">
        <v>32</v>
      </c>
      <c r="AX274" s="11" t="s">
        <v>75</v>
      </c>
      <c r="AY274" s="163" t="s">
        <v>166</v>
      </c>
    </row>
    <row r="275" spans="2:65" s="11" customFormat="1" ht="16.5" customHeight="1">
      <c r="B275" s="157"/>
      <c r="C275" s="158"/>
      <c r="D275" s="158"/>
      <c r="E275" s="159" t="s">
        <v>5</v>
      </c>
      <c r="F275" s="229" t="s">
        <v>276</v>
      </c>
      <c r="G275" s="230"/>
      <c r="H275" s="230"/>
      <c r="I275" s="230"/>
      <c r="J275" s="158"/>
      <c r="K275" s="159" t="s">
        <v>5</v>
      </c>
      <c r="L275" s="158"/>
      <c r="M275" s="158"/>
      <c r="N275" s="158"/>
      <c r="O275" s="158"/>
      <c r="P275" s="158"/>
      <c r="Q275" s="158"/>
      <c r="R275" s="160"/>
      <c r="T275" s="161"/>
      <c r="U275" s="158"/>
      <c r="V275" s="158"/>
      <c r="W275" s="158"/>
      <c r="X275" s="158"/>
      <c r="Y275" s="158"/>
      <c r="Z275" s="158"/>
      <c r="AA275" s="162"/>
      <c r="AT275" s="163" t="s">
        <v>173</v>
      </c>
      <c r="AU275" s="163" t="s">
        <v>86</v>
      </c>
      <c r="AV275" s="11" t="s">
        <v>82</v>
      </c>
      <c r="AW275" s="11" t="s">
        <v>32</v>
      </c>
      <c r="AX275" s="11" t="s">
        <v>75</v>
      </c>
      <c r="AY275" s="163" t="s">
        <v>166</v>
      </c>
    </row>
    <row r="276" spans="2:65" s="11" customFormat="1" ht="16.5" customHeight="1">
      <c r="B276" s="157"/>
      <c r="C276" s="158"/>
      <c r="D276" s="158"/>
      <c r="E276" s="159" t="s">
        <v>5</v>
      </c>
      <c r="F276" s="229" t="s">
        <v>277</v>
      </c>
      <c r="G276" s="230"/>
      <c r="H276" s="230"/>
      <c r="I276" s="230"/>
      <c r="J276" s="158"/>
      <c r="K276" s="159" t="s">
        <v>5</v>
      </c>
      <c r="L276" s="158"/>
      <c r="M276" s="158"/>
      <c r="N276" s="158"/>
      <c r="O276" s="158"/>
      <c r="P276" s="158"/>
      <c r="Q276" s="158"/>
      <c r="R276" s="160"/>
      <c r="T276" s="161"/>
      <c r="U276" s="158"/>
      <c r="V276" s="158"/>
      <c r="W276" s="158"/>
      <c r="X276" s="158"/>
      <c r="Y276" s="158"/>
      <c r="Z276" s="158"/>
      <c r="AA276" s="162"/>
      <c r="AT276" s="163" t="s">
        <v>173</v>
      </c>
      <c r="AU276" s="163" t="s">
        <v>86</v>
      </c>
      <c r="AV276" s="11" t="s">
        <v>82</v>
      </c>
      <c r="AW276" s="11" t="s">
        <v>32</v>
      </c>
      <c r="AX276" s="11" t="s">
        <v>75</v>
      </c>
      <c r="AY276" s="163" t="s">
        <v>166</v>
      </c>
    </row>
    <row r="277" spans="2:65" s="10" customFormat="1" ht="16.5" customHeight="1">
      <c r="B277" s="149"/>
      <c r="C277" s="150"/>
      <c r="D277" s="150"/>
      <c r="E277" s="151" t="s">
        <v>5</v>
      </c>
      <c r="F277" s="262" t="s">
        <v>1434</v>
      </c>
      <c r="G277" s="263"/>
      <c r="H277" s="263"/>
      <c r="I277" s="263"/>
      <c r="J277" s="150"/>
      <c r="K277" s="152">
        <v>770.5</v>
      </c>
      <c r="L277" s="150"/>
      <c r="M277" s="150"/>
      <c r="N277" s="150"/>
      <c r="O277" s="150"/>
      <c r="P277" s="150"/>
      <c r="Q277" s="150"/>
      <c r="R277" s="153"/>
      <c r="T277" s="154"/>
      <c r="U277" s="150"/>
      <c r="V277" s="150"/>
      <c r="W277" s="150"/>
      <c r="X277" s="150"/>
      <c r="Y277" s="150"/>
      <c r="Z277" s="150"/>
      <c r="AA277" s="155"/>
      <c r="AT277" s="156" t="s">
        <v>173</v>
      </c>
      <c r="AU277" s="156" t="s">
        <v>86</v>
      </c>
      <c r="AV277" s="10" t="s">
        <v>86</v>
      </c>
      <c r="AW277" s="10" t="s">
        <v>32</v>
      </c>
      <c r="AX277" s="10" t="s">
        <v>82</v>
      </c>
      <c r="AY277" s="156" t="s">
        <v>166</v>
      </c>
    </row>
    <row r="278" spans="2:65" s="1" customFormat="1" ht="16.5" customHeight="1">
      <c r="B278" s="139"/>
      <c r="C278" s="176" t="s">
        <v>457</v>
      </c>
      <c r="D278" s="176" t="s">
        <v>388</v>
      </c>
      <c r="E278" s="177" t="s">
        <v>419</v>
      </c>
      <c r="F278" s="266" t="s">
        <v>420</v>
      </c>
      <c r="G278" s="266"/>
      <c r="H278" s="266"/>
      <c r="I278" s="266"/>
      <c r="J278" s="178" t="s">
        <v>322</v>
      </c>
      <c r="K278" s="179">
        <v>77.05</v>
      </c>
      <c r="L278" s="267">
        <v>0</v>
      </c>
      <c r="M278" s="267"/>
      <c r="N278" s="267">
        <f>ROUND(L278*K278,2)</f>
        <v>0</v>
      </c>
      <c r="O278" s="232"/>
      <c r="P278" s="232"/>
      <c r="Q278" s="232"/>
      <c r="R278" s="144"/>
      <c r="T278" s="145" t="s">
        <v>5</v>
      </c>
      <c r="U278" s="43" t="s">
        <v>40</v>
      </c>
      <c r="V278" s="146">
        <v>0</v>
      </c>
      <c r="W278" s="146">
        <f>V278*K278</f>
        <v>0</v>
      </c>
      <c r="X278" s="146">
        <v>0</v>
      </c>
      <c r="Y278" s="146">
        <f>X278*K278</f>
        <v>0</v>
      </c>
      <c r="Z278" s="146">
        <v>0</v>
      </c>
      <c r="AA278" s="147">
        <f>Z278*K278</f>
        <v>0</v>
      </c>
      <c r="AR278" s="21" t="s">
        <v>104</v>
      </c>
      <c r="AT278" s="21" t="s">
        <v>388</v>
      </c>
      <c r="AU278" s="21" t="s">
        <v>86</v>
      </c>
      <c r="AY278" s="21" t="s">
        <v>166</v>
      </c>
      <c r="BE278" s="148">
        <f>IF(U278="základní",N278,0)</f>
        <v>0</v>
      </c>
      <c r="BF278" s="148">
        <f>IF(U278="snížená",N278,0)</f>
        <v>0</v>
      </c>
      <c r="BG278" s="148">
        <f>IF(U278="zákl. přenesená",N278,0)</f>
        <v>0</v>
      </c>
      <c r="BH278" s="148">
        <f>IF(U278="sníž. přenesená",N278,0)</f>
        <v>0</v>
      </c>
      <c r="BI278" s="148">
        <f>IF(U278="nulová",N278,0)</f>
        <v>0</v>
      </c>
      <c r="BJ278" s="21" t="s">
        <v>82</v>
      </c>
      <c r="BK278" s="148">
        <f>ROUND(L278*K278,2)</f>
        <v>0</v>
      </c>
      <c r="BL278" s="21" t="s">
        <v>92</v>
      </c>
      <c r="BM278" s="21" t="s">
        <v>421</v>
      </c>
    </row>
    <row r="279" spans="2:65" s="10" customFormat="1" ht="16.5" customHeight="1">
      <c r="B279" s="149"/>
      <c r="C279" s="150"/>
      <c r="D279" s="150"/>
      <c r="E279" s="151" t="s">
        <v>5</v>
      </c>
      <c r="F279" s="240" t="s">
        <v>1435</v>
      </c>
      <c r="G279" s="241"/>
      <c r="H279" s="241"/>
      <c r="I279" s="241"/>
      <c r="J279" s="150"/>
      <c r="K279" s="152">
        <v>77.05</v>
      </c>
      <c r="L279" s="150"/>
      <c r="M279" s="150"/>
      <c r="N279" s="150"/>
      <c r="O279" s="150"/>
      <c r="P279" s="150"/>
      <c r="Q279" s="150"/>
      <c r="R279" s="153"/>
      <c r="T279" s="154"/>
      <c r="U279" s="150"/>
      <c r="V279" s="150"/>
      <c r="W279" s="150"/>
      <c r="X279" s="150"/>
      <c r="Y279" s="150"/>
      <c r="Z279" s="150"/>
      <c r="AA279" s="155"/>
      <c r="AT279" s="156" t="s">
        <v>173</v>
      </c>
      <c r="AU279" s="156" t="s">
        <v>86</v>
      </c>
      <c r="AV279" s="10" t="s">
        <v>86</v>
      </c>
      <c r="AW279" s="10" t="s">
        <v>32</v>
      </c>
      <c r="AX279" s="10" t="s">
        <v>82</v>
      </c>
      <c r="AY279" s="156" t="s">
        <v>166</v>
      </c>
    </row>
    <row r="280" spans="2:65" s="1" customFormat="1" ht="38.25" customHeight="1">
      <c r="B280" s="139"/>
      <c r="C280" s="140" t="s">
        <v>462</v>
      </c>
      <c r="D280" s="140" t="s">
        <v>167</v>
      </c>
      <c r="E280" s="141" t="s">
        <v>424</v>
      </c>
      <c r="F280" s="231" t="s">
        <v>425</v>
      </c>
      <c r="G280" s="231"/>
      <c r="H280" s="231"/>
      <c r="I280" s="231"/>
      <c r="J280" s="142" t="s">
        <v>270</v>
      </c>
      <c r="K280" s="143">
        <v>770.5</v>
      </c>
      <c r="L280" s="232">
        <v>0</v>
      </c>
      <c r="M280" s="232"/>
      <c r="N280" s="232">
        <f>ROUND(L280*K280,2)</f>
        <v>0</v>
      </c>
      <c r="O280" s="232"/>
      <c r="P280" s="232"/>
      <c r="Q280" s="232"/>
      <c r="R280" s="144"/>
      <c r="T280" s="145" t="s">
        <v>5</v>
      </c>
      <c r="U280" s="43" t="s">
        <v>40</v>
      </c>
      <c r="V280" s="146">
        <v>5.8000000000000003E-2</v>
      </c>
      <c r="W280" s="146">
        <f>V280*K280</f>
        <v>44.689</v>
      </c>
      <c r="X280" s="146">
        <v>0</v>
      </c>
      <c r="Y280" s="146">
        <f>X280*K280</f>
        <v>0</v>
      </c>
      <c r="Z280" s="146">
        <v>0</v>
      </c>
      <c r="AA280" s="147">
        <f>Z280*K280</f>
        <v>0</v>
      </c>
      <c r="AR280" s="21" t="s">
        <v>92</v>
      </c>
      <c r="AT280" s="21" t="s">
        <v>167</v>
      </c>
      <c r="AU280" s="21" t="s">
        <v>86</v>
      </c>
      <c r="AY280" s="21" t="s">
        <v>166</v>
      </c>
      <c r="BE280" s="148">
        <f>IF(U280="základní",N280,0)</f>
        <v>0</v>
      </c>
      <c r="BF280" s="148">
        <f>IF(U280="snížená",N280,0)</f>
        <v>0</v>
      </c>
      <c r="BG280" s="148">
        <f>IF(U280="zákl. přenesená",N280,0)</f>
        <v>0</v>
      </c>
      <c r="BH280" s="148">
        <f>IF(U280="sníž. přenesená",N280,0)</f>
        <v>0</v>
      </c>
      <c r="BI280" s="148">
        <f>IF(U280="nulová",N280,0)</f>
        <v>0</v>
      </c>
      <c r="BJ280" s="21" t="s">
        <v>82</v>
      </c>
      <c r="BK280" s="148">
        <f>ROUND(L280*K280,2)</f>
        <v>0</v>
      </c>
      <c r="BL280" s="21" t="s">
        <v>92</v>
      </c>
      <c r="BM280" s="21" t="s">
        <v>426</v>
      </c>
    </row>
    <row r="281" spans="2:65" s="1" customFormat="1" ht="16.5" customHeight="1">
      <c r="B281" s="139"/>
      <c r="C281" s="176" t="s">
        <v>467</v>
      </c>
      <c r="D281" s="176" t="s">
        <v>388</v>
      </c>
      <c r="E281" s="177" t="s">
        <v>428</v>
      </c>
      <c r="F281" s="266" t="s">
        <v>429</v>
      </c>
      <c r="G281" s="266"/>
      <c r="H281" s="266"/>
      <c r="I281" s="266"/>
      <c r="J281" s="178" t="s">
        <v>430</v>
      </c>
      <c r="K281" s="179">
        <v>11.558</v>
      </c>
      <c r="L281" s="267">
        <v>0</v>
      </c>
      <c r="M281" s="267"/>
      <c r="N281" s="267">
        <f>ROUND(L281*K281,2)</f>
        <v>0</v>
      </c>
      <c r="O281" s="232"/>
      <c r="P281" s="232"/>
      <c r="Q281" s="232"/>
      <c r="R281" s="144"/>
      <c r="T281" s="145" t="s">
        <v>5</v>
      </c>
      <c r="U281" s="43" t="s">
        <v>40</v>
      </c>
      <c r="V281" s="146">
        <v>0</v>
      </c>
      <c r="W281" s="146">
        <f>V281*K281</f>
        <v>0</v>
      </c>
      <c r="X281" s="146">
        <v>1E-3</v>
      </c>
      <c r="Y281" s="146">
        <f>X281*K281</f>
        <v>1.1558000000000001E-2</v>
      </c>
      <c r="Z281" s="146">
        <v>0</v>
      </c>
      <c r="AA281" s="147">
        <f>Z281*K281</f>
        <v>0</v>
      </c>
      <c r="AR281" s="21" t="s">
        <v>104</v>
      </c>
      <c r="AT281" s="21" t="s">
        <v>388</v>
      </c>
      <c r="AU281" s="21" t="s">
        <v>86</v>
      </c>
      <c r="AY281" s="21" t="s">
        <v>166</v>
      </c>
      <c r="BE281" s="148">
        <f>IF(U281="základní",N281,0)</f>
        <v>0</v>
      </c>
      <c r="BF281" s="148">
        <f>IF(U281="snížená",N281,0)</f>
        <v>0</v>
      </c>
      <c r="BG281" s="148">
        <f>IF(U281="zákl. přenesená",N281,0)</f>
        <v>0</v>
      </c>
      <c r="BH281" s="148">
        <f>IF(U281="sníž. přenesená",N281,0)</f>
        <v>0</v>
      </c>
      <c r="BI281" s="148">
        <f>IF(U281="nulová",N281,0)</f>
        <v>0</v>
      </c>
      <c r="BJ281" s="21" t="s">
        <v>82</v>
      </c>
      <c r="BK281" s="148">
        <f>ROUND(L281*K281,2)</f>
        <v>0</v>
      </c>
      <c r="BL281" s="21" t="s">
        <v>92</v>
      </c>
      <c r="BM281" s="21" t="s">
        <v>431</v>
      </c>
    </row>
    <row r="282" spans="2:65" s="9" customFormat="1" ht="29.85" customHeight="1">
      <c r="B282" s="129"/>
      <c r="C282" s="130"/>
      <c r="D282" s="164" t="s">
        <v>260</v>
      </c>
      <c r="E282" s="164"/>
      <c r="F282" s="164"/>
      <c r="G282" s="164"/>
      <c r="H282" s="164"/>
      <c r="I282" s="164"/>
      <c r="J282" s="164"/>
      <c r="K282" s="164"/>
      <c r="L282" s="164"/>
      <c r="M282" s="164"/>
      <c r="N282" s="260">
        <f>BK282</f>
        <v>0</v>
      </c>
      <c r="O282" s="261"/>
      <c r="P282" s="261"/>
      <c r="Q282" s="261"/>
      <c r="R282" s="132"/>
      <c r="T282" s="133"/>
      <c r="U282" s="130"/>
      <c r="V282" s="130"/>
      <c r="W282" s="134">
        <f>SUM(W283:W290)</f>
        <v>242.44</v>
      </c>
      <c r="X282" s="130"/>
      <c r="Y282" s="134">
        <f>SUM(Y283:Y290)</f>
        <v>147.83735999999999</v>
      </c>
      <c r="Z282" s="130"/>
      <c r="AA282" s="135">
        <f>SUM(AA283:AA290)</f>
        <v>0</v>
      </c>
      <c r="AR282" s="136" t="s">
        <v>82</v>
      </c>
      <c r="AT282" s="137" t="s">
        <v>74</v>
      </c>
      <c r="AU282" s="137" t="s">
        <v>82</v>
      </c>
      <c r="AY282" s="136" t="s">
        <v>166</v>
      </c>
      <c r="BK282" s="138">
        <f>SUM(BK283:BK290)</f>
        <v>0</v>
      </c>
    </row>
    <row r="283" spans="2:65" s="1" customFormat="1" ht="38.25" customHeight="1">
      <c r="B283" s="139"/>
      <c r="C283" s="140" t="s">
        <v>474</v>
      </c>
      <c r="D283" s="140" t="s">
        <v>167</v>
      </c>
      <c r="E283" s="141" t="s">
        <v>433</v>
      </c>
      <c r="F283" s="231" t="s">
        <v>434</v>
      </c>
      <c r="G283" s="231"/>
      <c r="H283" s="231"/>
      <c r="I283" s="231"/>
      <c r="J283" s="142" t="s">
        <v>270</v>
      </c>
      <c r="K283" s="143">
        <v>1276</v>
      </c>
      <c r="L283" s="232">
        <v>0</v>
      </c>
      <c r="M283" s="232"/>
      <c r="N283" s="232">
        <f>ROUND(L283*K283,2)</f>
        <v>0</v>
      </c>
      <c r="O283" s="232"/>
      <c r="P283" s="232"/>
      <c r="Q283" s="232"/>
      <c r="R283" s="144"/>
      <c r="T283" s="145" t="s">
        <v>5</v>
      </c>
      <c r="U283" s="43" t="s">
        <v>40</v>
      </c>
      <c r="V283" s="146">
        <v>7.4999999999999997E-2</v>
      </c>
      <c r="W283" s="146">
        <f>V283*K283</f>
        <v>95.7</v>
      </c>
      <c r="X283" s="146">
        <v>1.7000000000000001E-4</v>
      </c>
      <c r="Y283" s="146">
        <f>X283*K283</f>
        <v>0.21692</v>
      </c>
      <c r="Z283" s="146">
        <v>0</v>
      </c>
      <c r="AA283" s="147">
        <f>Z283*K283</f>
        <v>0</v>
      </c>
      <c r="AR283" s="21" t="s">
        <v>92</v>
      </c>
      <c r="AT283" s="21" t="s">
        <v>167</v>
      </c>
      <c r="AU283" s="21" t="s">
        <v>86</v>
      </c>
      <c r="AY283" s="21" t="s">
        <v>166</v>
      </c>
      <c r="BE283" s="148">
        <f>IF(U283="základní",N283,0)</f>
        <v>0</v>
      </c>
      <c r="BF283" s="148">
        <f>IF(U283="snížená",N283,0)</f>
        <v>0</v>
      </c>
      <c r="BG283" s="148">
        <f>IF(U283="zákl. přenesená",N283,0)</f>
        <v>0</v>
      </c>
      <c r="BH283" s="148">
        <f>IF(U283="sníž. přenesená",N283,0)</f>
        <v>0</v>
      </c>
      <c r="BI283" s="148">
        <f>IF(U283="nulová",N283,0)</f>
        <v>0</v>
      </c>
      <c r="BJ283" s="21" t="s">
        <v>82</v>
      </c>
      <c r="BK283" s="148">
        <f>ROUND(L283*K283,2)</f>
        <v>0</v>
      </c>
      <c r="BL283" s="21" t="s">
        <v>92</v>
      </c>
      <c r="BM283" s="21" t="s">
        <v>1436</v>
      </c>
    </row>
    <row r="284" spans="2:65" s="10" customFormat="1" ht="16.5" customHeight="1">
      <c r="B284" s="149"/>
      <c r="C284" s="150"/>
      <c r="D284" s="150"/>
      <c r="E284" s="151" t="s">
        <v>5</v>
      </c>
      <c r="F284" s="240" t="s">
        <v>1437</v>
      </c>
      <c r="G284" s="241"/>
      <c r="H284" s="241"/>
      <c r="I284" s="241"/>
      <c r="J284" s="150"/>
      <c r="K284" s="152">
        <v>1276</v>
      </c>
      <c r="L284" s="150"/>
      <c r="M284" s="150"/>
      <c r="N284" s="150"/>
      <c r="O284" s="150"/>
      <c r="P284" s="150"/>
      <c r="Q284" s="150"/>
      <c r="R284" s="153"/>
      <c r="T284" s="154"/>
      <c r="U284" s="150"/>
      <c r="V284" s="150"/>
      <c r="W284" s="150"/>
      <c r="X284" s="150"/>
      <c r="Y284" s="150"/>
      <c r="Z284" s="150"/>
      <c r="AA284" s="155"/>
      <c r="AT284" s="156" t="s">
        <v>173</v>
      </c>
      <c r="AU284" s="156" t="s">
        <v>86</v>
      </c>
      <c r="AV284" s="10" t="s">
        <v>86</v>
      </c>
      <c r="AW284" s="10" t="s">
        <v>32</v>
      </c>
      <c r="AX284" s="10" t="s">
        <v>82</v>
      </c>
      <c r="AY284" s="156" t="s">
        <v>166</v>
      </c>
    </row>
    <row r="285" spans="2:65" s="1" customFormat="1" ht="16.5" customHeight="1">
      <c r="B285" s="139"/>
      <c r="C285" s="176" t="s">
        <v>480</v>
      </c>
      <c r="D285" s="176" t="s">
        <v>388</v>
      </c>
      <c r="E285" s="177" t="s">
        <v>438</v>
      </c>
      <c r="F285" s="266" t="s">
        <v>439</v>
      </c>
      <c r="G285" s="266"/>
      <c r="H285" s="266"/>
      <c r="I285" s="266"/>
      <c r="J285" s="178" t="s">
        <v>270</v>
      </c>
      <c r="K285" s="179">
        <v>1276</v>
      </c>
      <c r="L285" s="267">
        <v>0</v>
      </c>
      <c r="M285" s="267"/>
      <c r="N285" s="267">
        <f>ROUND(L285*K285,2)</f>
        <v>0</v>
      </c>
      <c r="O285" s="232"/>
      <c r="P285" s="232"/>
      <c r="Q285" s="232"/>
      <c r="R285" s="144"/>
      <c r="T285" s="145" t="s">
        <v>5</v>
      </c>
      <c r="U285" s="43" t="s">
        <v>40</v>
      </c>
      <c r="V285" s="146">
        <v>0</v>
      </c>
      <c r="W285" s="146">
        <f>V285*K285</f>
        <v>0</v>
      </c>
      <c r="X285" s="146">
        <v>4.0000000000000002E-4</v>
      </c>
      <c r="Y285" s="146">
        <f>X285*K285</f>
        <v>0.51040000000000008</v>
      </c>
      <c r="Z285" s="146">
        <v>0</v>
      </c>
      <c r="AA285" s="147">
        <f>Z285*K285</f>
        <v>0</v>
      </c>
      <c r="AR285" s="21" t="s">
        <v>104</v>
      </c>
      <c r="AT285" s="21" t="s">
        <v>388</v>
      </c>
      <c r="AU285" s="21" t="s">
        <v>86</v>
      </c>
      <c r="AY285" s="21" t="s">
        <v>166</v>
      </c>
      <c r="BE285" s="148">
        <f>IF(U285="základní",N285,0)</f>
        <v>0</v>
      </c>
      <c r="BF285" s="148">
        <f>IF(U285="snížená",N285,0)</f>
        <v>0</v>
      </c>
      <c r="BG285" s="148">
        <f>IF(U285="zákl. přenesená",N285,0)</f>
        <v>0</v>
      </c>
      <c r="BH285" s="148">
        <f>IF(U285="sníž. přenesená",N285,0)</f>
        <v>0</v>
      </c>
      <c r="BI285" s="148">
        <f>IF(U285="nulová",N285,0)</f>
        <v>0</v>
      </c>
      <c r="BJ285" s="21" t="s">
        <v>82</v>
      </c>
      <c r="BK285" s="148">
        <f>ROUND(L285*K285,2)</f>
        <v>0</v>
      </c>
      <c r="BL285" s="21" t="s">
        <v>92</v>
      </c>
      <c r="BM285" s="21" t="s">
        <v>1438</v>
      </c>
    </row>
    <row r="286" spans="2:65" s="1" customFormat="1" ht="38.25" customHeight="1">
      <c r="B286" s="139"/>
      <c r="C286" s="140" t="s">
        <v>485</v>
      </c>
      <c r="D286" s="140" t="s">
        <v>167</v>
      </c>
      <c r="E286" s="141" t="s">
        <v>442</v>
      </c>
      <c r="F286" s="231" t="s">
        <v>443</v>
      </c>
      <c r="G286" s="231"/>
      <c r="H286" s="231"/>
      <c r="I286" s="231"/>
      <c r="J286" s="142" t="s">
        <v>309</v>
      </c>
      <c r="K286" s="143">
        <v>638</v>
      </c>
      <c r="L286" s="232">
        <v>0</v>
      </c>
      <c r="M286" s="232"/>
      <c r="N286" s="232">
        <f>ROUND(L286*K286,2)</f>
        <v>0</v>
      </c>
      <c r="O286" s="232"/>
      <c r="P286" s="232"/>
      <c r="Q286" s="232"/>
      <c r="R286" s="144"/>
      <c r="T286" s="145" t="s">
        <v>5</v>
      </c>
      <c r="U286" s="43" t="s">
        <v>40</v>
      </c>
      <c r="V286" s="146">
        <v>0.23</v>
      </c>
      <c r="W286" s="146">
        <f>V286*K286</f>
        <v>146.74</v>
      </c>
      <c r="X286" s="146">
        <v>0.23058000000000001</v>
      </c>
      <c r="Y286" s="146">
        <f>X286*K286</f>
        <v>147.11004</v>
      </c>
      <c r="Z286" s="146">
        <v>0</v>
      </c>
      <c r="AA286" s="147">
        <f>Z286*K286</f>
        <v>0</v>
      </c>
      <c r="AR286" s="21" t="s">
        <v>92</v>
      </c>
      <c r="AT286" s="21" t="s">
        <v>167</v>
      </c>
      <c r="AU286" s="21" t="s">
        <v>86</v>
      </c>
      <c r="AY286" s="21" t="s">
        <v>166</v>
      </c>
      <c r="BE286" s="148">
        <f>IF(U286="základní",N286,0)</f>
        <v>0</v>
      </c>
      <c r="BF286" s="148">
        <f>IF(U286="snížená",N286,0)</f>
        <v>0</v>
      </c>
      <c r="BG286" s="148">
        <f>IF(U286="zákl. přenesená",N286,0)</f>
        <v>0</v>
      </c>
      <c r="BH286" s="148">
        <f>IF(U286="sníž. přenesená",N286,0)</f>
        <v>0</v>
      </c>
      <c r="BI286" s="148">
        <f>IF(U286="nulová",N286,0)</f>
        <v>0</v>
      </c>
      <c r="BJ286" s="21" t="s">
        <v>82</v>
      </c>
      <c r="BK286" s="148">
        <f>ROUND(L286*K286,2)</f>
        <v>0</v>
      </c>
      <c r="BL286" s="21" t="s">
        <v>92</v>
      </c>
      <c r="BM286" s="21" t="s">
        <v>444</v>
      </c>
    </row>
    <row r="287" spans="2:65" s="11" customFormat="1" ht="16.5" customHeight="1">
      <c r="B287" s="157"/>
      <c r="C287" s="158"/>
      <c r="D287" s="158"/>
      <c r="E287" s="159" t="s">
        <v>5</v>
      </c>
      <c r="F287" s="264" t="s">
        <v>275</v>
      </c>
      <c r="G287" s="265"/>
      <c r="H287" s="265"/>
      <c r="I287" s="265"/>
      <c r="J287" s="158"/>
      <c r="K287" s="159" t="s">
        <v>5</v>
      </c>
      <c r="L287" s="158"/>
      <c r="M287" s="158"/>
      <c r="N287" s="158"/>
      <c r="O287" s="158"/>
      <c r="P287" s="158"/>
      <c r="Q287" s="158"/>
      <c r="R287" s="160"/>
      <c r="T287" s="161"/>
      <c r="U287" s="158"/>
      <c r="V287" s="158"/>
      <c r="W287" s="158"/>
      <c r="X287" s="158"/>
      <c r="Y287" s="158"/>
      <c r="Z287" s="158"/>
      <c r="AA287" s="162"/>
      <c r="AT287" s="163" t="s">
        <v>173</v>
      </c>
      <c r="AU287" s="163" t="s">
        <v>86</v>
      </c>
      <c r="AV287" s="11" t="s">
        <v>82</v>
      </c>
      <c r="AW287" s="11" t="s">
        <v>32</v>
      </c>
      <c r="AX287" s="11" t="s">
        <v>75</v>
      </c>
      <c r="AY287" s="163" t="s">
        <v>166</v>
      </c>
    </row>
    <row r="288" spans="2:65" s="11" customFormat="1" ht="16.5" customHeight="1">
      <c r="B288" s="157"/>
      <c r="C288" s="158"/>
      <c r="D288" s="158"/>
      <c r="E288" s="159" t="s">
        <v>5</v>
      </c>
      <c r="F288" s="229" t="s">
        <v>276</v>
      </c>
      <c r="G288" s="230"/>
      <c r="H288" s="230"/>
      <c r="I288" s="230"/>
      <c r="J288" s="158"/>
      <c r="K288" s="159" t="s">
        <v>5</v>
      </c>
      <c r="L288" s="158"/>
      <c r="M288" s="158"/>
      <c r="N288" s="158"/>
      <c r="O288" s="158"/>
      <c r="P288" s="158"/>
      <c r="Q288" s="158"/>
      <c r="R288" s="160"/>
      <c r="T288" s="161"/>
      <c r="U288" s="158"/>
      <c r="V288" s="158"/>
      <c r="W288" s="158"/>
      <c r="X288" s="158"/>
      <c r="Y288" s="158"/>
      <c r="Z288" s="158"/>
      <c r="AA288" s="162"/>
      <c r="AT288" s="163" t="s">
        <v>173</v>
      </c>
      <c r="AU288" s="163" t="s">
        <v>86</v>
      </c>
      <c r="AV288" s="11" t="s">
        <v>82</v>
      </c>
      <c r="AW288" s="11" t="s">
        <v>32</v>
      </c>
      <c r="AX288" s="11" t="s">
        <v>75</v>
      </c>
      <c r="AY288" s="163" t="s">
        <v>166</v>
      </c>
    </row>
    <row r="289" spans="2:65" s="11" customFormat="1" ht="16.5" customHeight="1">
      <c r="B289" s="157"/>
      <c r="C289" s="158"/>
      <c r="D289" s="158"/>
      <c r="E289" s="159" t="s">
        <v>5</v>
      </c>
      <c r="F289" s="229" t="s">
        <v>277</v>
      </c>
      <c r="G289" s="230"/>
      <c r="H289" s="230"/>
      <c r="I289" s="230"/>
      <c r="J289" s="158"/>
      <c r="K289" s="159" t="s">
        <v>5</v>
      </c>
      <c r="L289" s="158"/>
      <c r="M289" s="158"/>
      <c r="N289" s="158"/>
      <c r="O289" s="158"/>
      <c r="P289" s="158"/>
      <c r="Q289" s="158"/>
      <c r="R289" s="160"/>
      <c r="T289" s="161"/>
      <c r="U289" s="158"/>
      <c r="V289" s="158"/>
      <c r="W289" s="158"/>
      <c r="X289" s="158"/>
      <c r="Y289" s="158"/>
      <c r="Z289" s="158"/>
      <c r="AA289" s="162"/>
      <c r="AT289" s="163" t="s">
        <v>173</v>
      </c>
      <c r="AU289" s="163" t="s">
        <v>86</v>
      </c>
      <c r="AV289" s="11" t="s">
        <v>82</v>
      </c>
      <c r="AW289" s="11" t="s">
        <v>32</v>
      </c>
      <c r="AX289" s="11" t="s">
        <v>75</v>
      </c>
      <c r="AY289" s="163" t="s">
        <v>166</v>
      </c>
    </row>
    <row r="290" spans="2:65" s="10" customFormat="1" ht="16.5" customHeight="1">
      <c r="B290" s="149"/>
      <c r="C290" s="150"/>
      <c r="D290" s="150"/>
      <c r="E290" s="151" t="s">
        <v>5</v>
      </c>
      <c r="F290" s="262" t="s">
        <v>1439</v>
      </c>
      <c r="G290" s="263"/>
      <c r="H290" s="263"/>
      <c r="I290" s="263"/>
      <c r="J290" s="150"/>
      <c r="K290" s="152">
        <v>638</v>
      </c>
      <c r="L290" s="150"/>
      <c r="M290" s="150"/>
      <c r="N290" s="150"/>
      <c r="O290" s="150"/>
      <c r="P290" s="150"/>
      <c r="Q290" s="150"/>
      <c r="R290" s="153"/>
      <c r="T290" s="154"/>
      <c r="U290" s="150"/>
      <c r="V290" s="150"/>
      <c r="W290" s="150"/>
      <c r="X290" s="150"/>
      <c r="Y290" s="150"/>
      <c r="Z290" s="150"/>
      <c r="AA290" s="155"/>
      <c r="AT290" s="156" t="s">
        <v>173</v>
      </c>
      <c r="AU290" s="156" t="s">
        <v>86</v>
      </c>
      <c r="AV290" s="10" t="s">
        <v>86</v>
      </c>
      <c r="AW290" s="10" t="s">
        <v>32</v>
      </c>
      <c r="AX290" s="10" t="s">
        <v>82</v>
      </c>
      <c r="AY290" s="156" t="s">
        <v>166</v>
      </c>
    </row>
    <row r="291" spans="2:65" s="9" customFormat="1" ht="29.85" customHeight="1">
      <c r="B291" s="129"/>
      <c r="C291" s="130"/>
      <c r="D291" s="164" t="s">
        <v>261</v>
      </c>
      <c r="E291" s="164"/>
      <c r="F291" s="164"/>
      <c r="G291" s="164"/>
      <c r="H291" s="164"/>
      <c r="I291" s="164"/>
      <c r="J291" s="164"/>
      <c r="K291" s="164"/>
      <c r="L291" s="164"/>
      <c r="M291" s="164"/>
      <c r="N291" s="237">
        <f>BK291</f>
        <v>0</v>
      </c>
      <c r="O291" s="238"/>
      <c r="P291" s="238"/>
      <c r="Q291" s="238"/>
      <c r="R291" s="132"/>
      <c r="T291" s="133"/>
      <c r="U291" s="130"/>
      <c r="V291" s="130"/>
      <c r="W291" s="134">
        <f>SUM(W292:W297)</f>
        <v>13.714158000000001</v>
      </c>
      <c r="X291" s="130"/>
      <c r="Y291" s="134">
        <f>SUM(Y292:Y297)</f>
        <v>0</v>
      </c>
      <c r="Z291" s="130"/>
      <c r="AA291" s="135">
        <f>SUM(AA292:AA297)</f>
        <v>3.8676000000000004</v>
      </c>
      <c r="AR291" s="136" t="s">
        <v>82</v>
      </c>
      <c r="AT291" s="137" t="s">
        <v>74</v>
      </c>
      <c r="AU291" s="137" t="s">
        <v>82</v>
      </c>
      <c r="AY291" s="136" t="s">
        <v>166</v>
      </c>
      <c r="BK291" s="138">
        <f>SUM(BK292:BK297)</f>
        <v>0</v>
      </c>
    </row>
    <row r="292" spans="2:65" s="1" customFormat="1" ht="38.25" customHeight="1">
      <c r="B292" s="139"/>
      <c r="C292" s="140" t="s">
        <v>489</v>
      </c>
      <c r="D292" s="140" t="s">
        <v>167</v>
      </c>
      <c r="E292" s="141" t="s">
        <v>447</v>
      </c>
      <c r="F292" s="231" t="s">
        <v>448</v>
      </c>
      <c r="G292" s="231"/>
      <c r="H292" s="231"/>
      <c r="I292" s="231"/>
      <c r="J292" s="142" t="s">
        <v>322</v>
      </c>
      <c r="K292" s="143">
        <v>1.758</v>
      </c>
      <c r="L292" s="232">
        <v>0</v>
      </c>
      <c r="M292" s="232"/>
      <c r="N292" s="232">
        <f>ROUND(L292*K292,2)</f>
        <v>0</v>
      </c>
      <c r="O292" s="232"/>
      <c r="P292" s="232"/>
      <c r="Q292" s="232"/>
      <c r="R292" s="144"/>
      <c r="T292" s="145" t="s">
        <v>5</v>
      </c>
      <c r="U292" s="43" t="s">
        <v>40</v>
      </c>
      <c r="V292" s="146">
        <v>7.8010000000000002</v>
      </c>
      <c r="W292" s="146">
        <f>V292*K292</f>
        <v>13.714158000000001</v>
      </c>
      <c r="X292" s="146">
        <v>0</v>
      </c>
      <c r="Y292" s="146">
        <f>X292*K292</f>
        <v>0</v>
      </c>
      <c r="Z292" s="146">
        <v>2.2000000000000002</v>
      </c>
      <c r="AA292" s="147">
        <f>Z292*K292</f>
        <v>3.8676000000000004</v>
      </c>
      <c r="AR292" s="21" t="s">
        <v>92</v>
      </c>
      <c r="AT292" s="21" t="s">
        <v>167</v>
      </c>
      <c r="AU292" s="21" t="s">
        <v>86</v>
      </c>
      <c r="AY292" s="21" t="s">
        <v>166</v>
      </c>
      <c r="BE292" s="148">
        <f>IF(U292="základní",N292,0)</f>
        <v>0</v>
      </c>
      <c r="BF292" s="148">
        <f>IF(U292="snížená",N292,0)</f>
        <v>0</v>
      </c>
      <c r="BG292" s="148">
        <f>IF(U292="zákl. přenesená",N292,0)</f>
        <v>0</v>
      </c>
      <c r="BH292" s="148">
        <f>IF(U292="sníž. přenesená",N292,0)</f>
        <v>0</v>
      </c>
      <c r="BI292" s="148">
        <f>IF(U292="nulová",N292,0)</f>
        <v>0</v>
      </c>
      <c r="BJ292" s="21" t="s">
        <v>82</v>
      </c>
      <c r="BK292" s="148">
        <f>ROUND(L292*K292,2)</f>
        <v>0</v>
      </c>
      <c r="BL292" s="21" t="s">
        <v>92</v>
      </c>
      <c r="BM292" s="21" t="s">
        <v>449</v>
      </c>
    </row>
    <row r="293" spans="2:65" s="11" customFormat="1" ht="16.5" customHeight="1">
      <c r="B293" s="157"/>
      <c r="C293" s="158"/>
      <c r="D293" s="158"/>
      <c r="E293" s="159" t="s">
        <v>5</v>
      </c>
      <c r="F293" s="264" t="s">
        <v>275</v>
      </c>
      <c r="G293" s="265"/>
      <c r="H293" s="265"/>
      <c r="I293" s="265"/>
      <c r="J293" s="158"/>
      <c r="K293" s="159" t="s">
        <v>5</v>
      </c>
      <c r="L293" s="158"/>
      <c r="M293" s="158"/>
      <c r="N293" s="158"/>
      <c r="O293" s="158"/>
      <c r="P293" s="158"/>
      <c r="Q293" s="158"/>
      <c r="R293" s="160"/>
      <c r="T293" s="161"/>
      <c r="U293" s="158"/>
      <c r="V293" s="158"/>
      <c r="W293" s="158"/>
      <c r="X293" s="158"/>
      <c r="Y293" s="158"/>
      <c r="Z293" s="158"/>
      <c r="AA293" s="162"/>
      <c r="AT293" s="163" t="s">
        <v>173</v>
      </c>
      <c r="AU293" s="163" t="s">
        <v>86</v>
      </c>
      <c r="AV293" s="11" t="s">
        <v>82</v>
      </c>
      <c r="AW293" s="11" t="s">
        <v>32</v>
      </c>
      <c r="AX293" s="11" t="s">
        <v>75</v>
      </c>
      <c r="AY293" s="163" t="s">
        <v>166</v>
      </c>
    </row>
    <row r="294" spans="2:65" s="11" customFormat="1" ht="16.5" customHeight="1">
      <c r="B294" s="157"/>
      <c r="C294" s="158"/>
      <c r="D294" s="158"/>
      <c r="E294" s="159" t="s">
        <v>5</v>
      </c>
      <c r="F294" s="229" t="s">
        <v>276</v>
      </c>
      <c r="G294" s="230"/>
      <c r="H294" s="230"/>
      <c r="I294" s="230"/>
      <c r="J294" s="158"/>
      <c r="K294" s="159" t="s">
        <v>5</v>
      </c>
      <c r="L294" s="158"/>
      <c r="M294" s="158"/>
      <c r="N294" s="158"/>
      <c r="O294" s="158"/>
      <c r="P294" s="158"/>
      <c r="Q294" s="158"/>
      <c r="R294" s="160"/>
      <c r="T294" s="161"/>
      <c r="U294" s="158"/>
      <c r="V294" s="158"/>
      <c r="W294" s="158"/>
      <c r="X294" s="158"/>
      <c r="Y294" s="158"/>
      <c r="Z294" s="158"/>
      <c r="AA294" s="162"/>
      <c r="AT294" s="163" t="s">
        <v>173</v>
      </c>
      <c r="AU294" s="163" t="s">
        <v>86</v>
      </c>
      <c r="AV294" s="11" t="s">
        <v>82</v>
      </c>
      <c r="AW294" s="11" t="s">
        <v>32</v>
      </c>
      <c r="AX294" s="11" t="s">
        <v>75</v>
      </c>
      <c r="AY294" s="163" t="s">
        <v>166</v>
      </c>
    </row>
    <row r="295" spans="2:65" s="11" customFormat="1" ht="16.5" customHeight="1">
      <c r="B295" s="157"/>
      <c r="C295" s="158"/>
      <c r="D295" s="158"/>
      <c r="E295" s="159" t="s">
        <v>5</v>
      </c>
      <c r="F295" s="229" t="s">
        <v>277</v>
      </c>
      <c r="G295" s="230"/>
      <c r="H295" s="230"/>
      <c r="I295" s="230"/>
      <c r="J295" s="158"/>
      <c r="K295" s="159" t="s">
        <v>5</v>
      </c>
      <c r="L295" s="158"/>
      <c r="M295" s="158"/>
      <c r="N295" s="158"/>
      <c r="O295" s="158"/>
      <c r="P295" s="158"/>
      <c r="Q295" s="158"/>
      <c r="R295" s="160"/>
      <c r="T295" s="161"/>
      <c r="U295" s="158"/>
      <c r="V295" s="158"/>
      <c r="W295" s="158"/>
      <c r="X295" s="158"/>
      <c r="Y295" s="158"/>
      <c r="Z295" s="158"/>
      <c r="AA295" s="162"/>
      <c r="AT295" s="163" t="s">
        <v>173</v>
      </c>
      <c r="AU295" s="163" t="s">
        <v>86</v>
      </c>
      <c r="AV295" s="11" t="s">
        <v>82</v>
      </c>
      <c r="AW295" s="11" t="s">
        <v>32</v>
      </c>
      <c r="AX295" s="11" t="s">
        <v>75</v>
      </c>
      <c r="AY295" s="163" t="s">
        <v>166</v>
      </c>
    </row>
    <row r="296" spans="2:65" s="11" customFormat="1" ht="16.5" customHeight="1">
      <c r="B296" s="157"/>
      <c r="C296" s="158"/>
      <c r="D296" s="158"/>
      <c r="E296" s="159" t="s">
        <v>5</v>
      </c>
      <c r="F296" s="229" t="s">
        <v>450</v>
      </c>
      <c r="G296" s="230"/>
      <c r="H296" s="230"/>
      <c r="I296" s="230"/>
      <c r="J296" s="158"/>
      <c r="K296" s="159" t="s">
        <v>5</v>
      </c>
      <c r="L296" s="158"/>
      <c r="M296" s="158"/>
      <c r="N296" s="158"/>
      <c r="O296" s="158"/>
      <c r="P296" s="158"/>
      <c r="Q296" s="158"/>
      <c r="R296" s="160"/>
      <c r="T296" s="161"/>
      <c r="U296" s="158"/>
      <c r="V296" s="158"/>
      <c r="W296" s="158"/>
      <c r="X296" s="158"/>
      <c r="Y296" s="158"/>
      <c r="Z296" s="158"/>
      <c r="AA296" s="162"/>
      <c r="AT296" s="163" t="s">
        <v>173</v>
      </c>
      <c r="AU296" s="163" t="s">
        <v>86</v>
      </c>
      <c r="AV296" s="11" t="s">
        <v>82</v>
      </c>
      <c r="AW296" s="11" t="s">
        <v>32</v>
      </c>
      <c r="AX296" s="11" t="s">
        <v>75</v>
      </c>
      <c r="AY296" s="163" t="s">
        <v>166</v>
      </c>
    </row>
    <row r="297" spans="2:65" s="10" customFormat="1" ht="25.5" customHeight="1">
      <c r="B297" s="149"/>
      <c r="C297" s="150"/>
      <c r="D297" s="150"/>
      <c r="E297" s="151" t="s">
        <v>5</v>
      </c>
      <c r="F297" s="262" t="s">
        <v>828</v>
      </c>
      <c r="G297" s="263"/>
      <c r="H297" s="263"/>
      <c r="I297" s="263"/>
      <c r="J297" s="150"/>
      <c r="K297" s="152">
        <v>1.758</v>
      </c>
      <c r="L297" s="150"/>
      <c r="M297" s="150"/>
      <c r="N297" s="150"/>
      <c r="O297" s="150"/>
      <c r="P297" s="150"/>
      <c r="Q297" s="150"/>
      <c r="R297" s="153"/>
      <c r="T297" s="154"/>
      <c r="U297" s="150"/>
      <c r="V297" s="150"/>
      <c r="W297" s="150"/>
      <c r="X297" s="150"/>
      <c r="Y297" s="150"/>
      <c r="Z297" s="150"/>
      <c r="AA297" s="155"/>
      <c r="AT297" s="156" t="s">
        <v>173</v>
      </c>
      <c r="AU297" s="156" t="s">
        <v>86</v>
      </c>
      <c r="AV297" s="10" t="s">
        <v>86</v>
      </c>
      <c r="AW297" s="10" t="s">
        <v>32</v>
      </c>
      <c r="AX297" s="10" t="s">
        <v>82</v>
      </c>
      <c r="AY297" s="156" t="s">
        <v>166</v>
      </c>
    </row>
    <row r="298" spans="2:65" s="9" customFormat="1" ht="29.85" customHeight="1">
      <c r="B298" s="129"/>
      <c r="C298" s="130"/>
      <c r="D298" s="164" t="s">
        <v>262</v>
      </c>
      <c r="E298" s="164"/>
      <c r="F298" s="164"/>
      <c r="G298" s="164"/>
      <c r="H298" s="164"/>
      <c r="I298" s="164"/>
      <c r="J298" s="164"/>
      <c r="K298" s="164"/>
      <c r="L298" s="164"/>
      <c r="M298" s="164"/>
      <c r="N298" s="237">
        <f>BK298</f>
        <v>0</v>
      </c>
      <c r="O298" s="238"/>
      <c r="P298" s="238"/>
      <c r="Q298" s="238"/>
      <c r="R298" s="132"/>
      <c r="T298" s="133"/>
      <c r="U298" s="130"/>
      <c r="V298" s="130"/>
      <c r="W298" s="134">
        <f>SUM(W299:W303)</f>
        <v>5.8606499999999997</v>
      </c>
      <c r="X298" s="130"/>
      <c r="Y298" s="134">
        <f>SUM(Y299:Y303)</f>
        <v>0</v>
      </c>
      <c r="Z298" s="130"/>
      <c r="AA298" s="135">
        <f>SUM(AA299:AA303)</f>
        <v>0</v>
      </c>
      <c r="AR298" s="136" t="s">
        <v>82</v>
      </c>
      <c r="AT298" s="137" t="s">
        <v>74</v>
      </c>
      <c r="AU298" s="137" t="s">
        <v>82</v>
      </c>
      <c r="AY298" s="136" t="s">
        <v>166</v>
      </c>
      <c r="BK298" s="138">
        <f>SUM(BK299:BK303)</f>
        <v>0</v>
      </c>
    </row>
    <row r="299" spans="2:65" s="1" customFormat="1" ht="25.5" customHeight="1">
      <c r="B299" s="139"/>
      <c r="C299" s="140" t="s">
        <v>493</v>
      </c>
      <c r="D299" s="140" t="s">
        <v>167</v>
      </c>
      <c r="E299" s="141" t="s">
        <v>453</v>
      </c>
      <c r="F299" s="231" t="s">
        <v>454</v>
      </c>
      <c r="G299" s="231"/>
      <c r="H299" s="231"/>
      <c r="I299" s="231"/>
      <c r="J299" s="142" t="s">
        <v>322</v>
      </c>
      <c r="K299" s="143">
        <v>4.45</v>
      </c>
      <c r="L299" s="232">
        <v>0</v>
      </c>
      <c r="M299" s="232"/>
      <c r="N299" s="232">
        <f>ROUND(L299*K299,2)</f>
        <v>0</v>
      </c>
      <c r="O299" s="232"/>
      <c r="P299" s="232"/>
      <c r="Q299" s="232"/>
      <c r="R299" s="144"/>
      <c r="T299" s="145" t="s">
        <v>5</v>
      </c>
      <c r="U299" s="43" t="s">
        <v>40</v>
      </c>
      <c r="V299" s="146">
        <v>1.3169999999999999</v>
      </c>
      <c r="W299" s="146">
        <f>V299*K299</f>
        <v>5.8606499999999997</v>
      </c>
      <c r="X299" s="146">
        <v>0</v>
      </c>
      <c r="Y299" s="146">
        <f>X299*K299</f>
        <v>0</v>
      </c>
      <c r="Z299" s="146">
        <v>0</v>
      </c>
      <c r="AA299" s="147">
        <f>Z299*K299</f>
        <v>0</v>
      </c>
      <c r="AR299" s="21" t="s">
        <v>92</v>
      </c>
      <c r="AT299" s="21" t="s">
        <v>167</v>
      </c>
      <c r="AU299" s="21" t="s">
        <v>86</v>
      </c>
      <c r="AY299" s="21" t="s">
        <v>166</v>
      </c>
      <c r="BE299" s="148">
        <f>IF(U299="základní",N299,0)</f>
        <v>0</v>
      </c>
      <c r="BF299" s="148">
        <f>IF(U299="snížená",N299,0)</f>
        <v>0</v>
      </c>
      <c r="BG299" s="148">
        <f>IF(U299="zákl. přenesená",N299,0)</f>
        <v>0</v>
      </c>
      <c r="BH299" s="148">
        <f>IF(U299="sníž. přenesená",N299,0)</f>
        <v>0</v>
      </c>
      <c r="BI299" s="148">
        <f>IF(U299="nulová",N299,0)</f>
        <v>0</v>
      </c>
      <c r="BJ299" s="21" t="s">
        <v>82</v>
      </c>
      <c r="BK299" s="148">
        <f>ROUND(L299*K299,2)</f>
        <v>0</v>
      </c>
      <c r="BL299" s="21" t="s">
        <v>92</v>
      </c>
      <c r="BM299" s="21" t="s">
        <v>455</v>
      </c>
    </row>
    <row r="300" spans="2:65" s="11" customFormat="1" ht="16.5" customHeight="1">
      <c r="B300" s="157"/>
      <c r="C300" s="158"/>
      <c r="D300" s="158"/>
      <c r="E300" s="159" t="s">
        <v>5</v>
      </c>
      <c r="F300" s="264" t="s">
        <v>275</v>
      </c>
      <c r="G300" s="265"/>
      <c r="H300" s="265"/>
      <c r="I300" s="265"/>
      <c r="J300" s="158"/>
      <c r="K300" s="159" t="s">
        <v>5</v>
      </c>
      <c r="L300" s="158"/>
      <c r="M300" s="158"/>
      <c r="N300" s="158"/>
      <c r="O300" s="158"/>
      <c r="P300" s="158"/>
      <c r="Q300" s="158"/>
      <c r="R300" s="160"/>
      <c r="T300" s="161"/>
      <c r="U300" s="158"/>
      <c r="V300" s="158"/>
      <c r="W300" s="158"/>
      <c r="X300" s="158"/>
      <c r="Y300" s="158"/>
      <c r="Z300" s="158"/>
      <c r="AA300" s="162"/>
      <c r="AT300" s="163" t="s">
        <v>173</v>
      </c>
      <c r="AU300" s="163" t="s">
        <v>86</v>
      </c>
      <c r="AV300" s="11" t="s">
        <v>82</v>
      </c>
      <c r="AW300" s="11" t="s">
        <v>32</v>
      </c>
      <c r="AX300" s="11" t="s">
        <v>75</v>
      </c>
      <c r="AY300" s="163" t="s">
        <v>166</v>
      </c>
    </row>
    <row r="301" spans="2:65" s="11" customFormat="1" ht="16.5" customHeight="1">
      <c r="B301" s="157"/>
      <c r="C301" s="158"/>
      <c r="D301" s="158"/>
      <c r="E301" s="159" t="s">
        <v>5</v>
      </c>
      <c r="F301" s="229" t="s">
        <v>276</v>
      </c>
      <c r="G301" s="230"/>
      <c r="H301" s="230"/>
      <c r="I301" s="230"/>
      <c r="J301" s="158"/>
      <c r="K301" s="159" t="s">
        <v>5</v>
      </c>
      <c r="L301" s="158"/>
      <c r="M301" s="158"/>
      <c r="N301" s="158"/>
      <c r="O301" s="158"/>
      <c r="P301" s="158"/>
      <c r="Q301" s="158"/>
      <c r="R301" s="160"/>
      <c r="T301" s="161"/>
      <c r="U301" s="158"/>
      <c r="V301" s="158"/>
      <c r="W301" s="158"/>
      <c r="X301" s="158"/>
      <c r="Y301" s="158"/>
      <c r="Z301" s="158"/>
      <c r="AA301" s="162"/>
      <c r="AT301" s="163" t="s">
        <v>173</v>
      </c>
      <c r="AU301" s="163" t="s">
        <v>86</v>
      </c>
      <c r="AV301" s="11" t="s">
        <v>82</v>
      </c>
      <c r="AW301" s="11" t="s">
        <v>32</v>
      </c>
      <c r="AX301" s="11" t="s">
        <v>75</v>
      </c>
      <c r="AY301" s="163" t="s">
        <v>166</v>
      </c>
    </row>
    <row r="302" spans="2:65" s="11" customFormat="1" ht="16.5" customHeight="1">
      <c r="B302" s="157"/>
      <c r="C302" s="158"/>
      <c r="D302" s="158"/>
      <c r="E302" s="159" t="s">
        <v>5</v>
      </c>
      <c r="F302" s="229" t="s">
        <v>277</v>
      </c>
      <c r="G302" s="230"/>
      <c r="H302" s="230"/>
      <c r="I302" s="230"/>
      <c r="J302" s="158"/>
      <c r="K302" s="159" t="s">
        <v>5</v>
      </c>
      <c r="L302" s="158"/>
      <c r="M302" s="158"/>
      <c r="N302" s="158"/>
      <c r="O302" s="158"/>
      <c r="P302" s="158"/>
      <c r="Q302" s="158"/>
      <c r="R302" s="160"/>
      <c r="T302" s="161"/>
      <c r="U302" s="158"/>
      <c r="V302" s="158"/>
      <c r="W302" s="158"/>
      <c r="X302" s="158"/>
      <c r="Y302" s="158"/>
      <c r="Z302" s="158"/>
      <c r="AA302" s="162"/>
      <c r="AT302" s="163" t="s">
        <v>173</v>
      </c>
      <c r="AU302" s="163" t="s">
        <v>86</v>
      </c>
      <c r="AV302" s="11" t="s">
        <v>82</v>
      </c>
      <c r="AW302" s="11" t="s">
        <v>32</v>
      </c>
      <c r="AX302" s="11" t="s">
        <v>75</v>
      </c>
      <c r="AY302" s="163" t="s">
        <v>166</v>
      </c>
    </row>
    <row r="303" spans="2:65" s="10" customFormat="1" ht="16.5" customHeight="1">
      <c r="B303" s="149"/>
      <c r="C303" s="150"/>
      <c r="D303" s="150"/>
      <c r="E303" s="151" t="s">
        <v>5</v>
      </c>
      <c r="F303" s="262" t="s">
        <v>1440</v>
      </c>
      <c r="G303" s="263"/>
      <c r="H303" s="263"/>
      <c r="I303" s="263"/>
      <c r="J303" s="150"/>
      <c r="K303" s="152">
        <v>4.45</v>
      </c>
      <c r="L303" s="150"/>
      <c r="M303" s="150"/>
      <c r="N303" s="150"/>
      <c r="O303" s="150"/>
      <c r="P303" s="150"/>
      <c r="Q303" s="150"/>
      <c r="R303" s="153"/>
      <c r="T303" s="154"/>
      <c r="U303" s="150"/>
      <c r="V303" s="150"/>
      <c r="W303" s="150"/>
      <c r="X303" s="150"/>
      <c r="Y303" s="150"/>
      <c r="Z303" s="150"/>
      <c r="AA303" s="155"/>
      <c r="AT303" s="156" t="s">
        <v>173</v>
      </c>
      <c r="AU303" s="156" t="s">
        <v>86</v>
      </c>
      <c r="AV303" s="10" t="s">
        <v>86</v>
      </c>
      <c r="AW303" s="10" t="s">
        <v>32</v>
      </c>
      <c r="AX303" s="10" t="s">
        <v>82</v>
      </c>
      <c r="AY303" s="156" t="s">
        <v>166</v>
      </c>
    </row>
    <row r="304" spans="2:65" s="9" customFormat="1" ht="29.85" customHeight="1">
      <c r="B304" s="129"/>
      <c r="C304" s="130"/>
      <c r="D304" s="164" t="s">
        <v>263</v>
      </c>
      <c r="E304" s="164"/>
      <c r="F304" s="164"/>
      <c r="G304" s="164"/>
      <c r="H304" s="164"/>
      <c r="I304" s="164"/>
      <c r="J304" s="164"/>
      <c r="K304" s="164"/>
      <c r="L304" s="164"/>
      <c r="M304" s="164"/>
      <c r="N304" s="237">
        <f>BK304</f>
        <v>0</v>
      </c>
      <c r="O304" s="238"/>
      <c r="P304" s="238"/>
      <c r="Q304" s="238"/>
      <c r="R304" s="132"/>
      <c r="T304" s="133"/>
      <c r="U304" s="130"/>
      <c r="V304" s="130"/>
      <c r="W304" s="134">
        <f>SUM(W305:W380)</f>
        <v>1334.6575999999998</v>
      </c>
      <c r="X304" s="130"/>
      <c r="Y304" s="134">
        <f>SUM(Y305:Y380)</f>
        <v>189.87723000000003</v>
      </c>
      <c r="Z304" s="130"/>
      <c r="AA304" s="135">
        <f>SUM(AA305:AA380)</f>
        <v>0</v>
      </c>
      <c r="AR304" s="136" t="s">
        <v>82</v>
      </c>
      <c r="AT304" s="137" t="s">
        <v>74</v>
      </c>
      <c r="AU304" s="137" t="s">
        <v>82</v>
      </c>
      <c r="AY304" s="136" t="s">
        <v>166</v>
      </c>
      <c r="BK304" s="138">
        <f>SUM(BK305:BK380)</f>
        <v>0</v>
      </c>
    </row>
    <row r="305" spans="2:65" s="1" customFormat="1" ht="16.5" customHeight="1">
      <c r="B305" s="139"/>
      <c r="C305" s="140" t="s">
        <v>498</v>
      </c>
      <c r="D305" s="140" t="s">
        <v>167</v>
      </c>
      <c r="E305" s="141" t="s">
        <v>458</v>
      </c>
      <c r="F305" s="231" t="s">
        <v>459</v>
      </c>
      <c r="G305" s="231"/>
      <c r="H305" s="231"/>
      <c r="I305" s="231"/>
      <c r="J305" s="142" t="s">
        <v>270</v>
      </c>
      <c r="K305" s="143">
        <v>3029.25</v>
      </c>
      <c r="L305" s="232">
        <v>0</v>
      </c>
      <c r="M305" s="232"/>
      <c r="N305" s="232">
        <f>ROUND(L305*K305,2)</f>
        <v>0</v>
      </c>
      <c r="O305" s="232"/>
      <c r="P305" s="232"/>
      <c r="Q305" s="232"/>
      <c r="R305" s="144"/>
      <c r="T305" s="145" t="s">
        <v>5</v>
      </c>
      <c r="U305" s="43" t="s">
        <v>40</v>
      </c>
      <c r="V305" s="146">
        <v>2.5999999999999999E-2</v>
      </c>
      <c r="W305" s="146">
        <f>V305*K305</f>
        <v>78.760499999999993</v>
      </c>
      <c r="X305" s="146">
        <v>0</v>
      </c>
      <c r="Y305" s="146">
        <f>X305*K305</f>
        <v>0</v>
      </c>
      <c r="Z305" s="146">
        <v>0</v>
      </c>
      <c r="AA305" s="147">
        <f>Z305*K305</f>
        <v>0</v>
      </c>
      <c r="AR305" s="21" t="s">
        <v>92</v>
      </c>
      <c r="AT305" s="21" t="s">
        <v>167</v>
      </c>
      <c r="AU305" s="21" t="s">
        <v>86</v>
      </c>
      <c r="AY305" s="21" t="s">
        <v>166</v>
      </c>
      <c r="BE305" s="148">
        <f>IF(U305="základní",N305,0)</f>
        <v>0</v>
      </c>
      <c r="BF305" s="148">
        <f>IF(U305="snížená",N305,0)</f>
        <v>0</v>
      </c>
      <c r="BG305" s="148">
        <f>IF(U305="zákl. přenesená",N305,0)</f>
        <v>0</v>
      </c>
      <c r="BH305" s="148">
        <f>IF(U305="sníž. přenesená",N305,0)</f>
        <v>0</v>
      </c>
      <c r="BI305" s="148">
        <f>IF(U305="nulová",N305,0)</f>
        <v>0</v>
      </c>
      <c r="BJ305" s="21" t="s">
        <v>82</v>
      </c>
      <c r="BK305" s="148">
        <f>ROUND(L305*K305,2)</f>
        <v>0</v>
      </c>
      <c r="BL305" s="21" t="s">
        <v>92</v>
      </c>
      <c r="BM305" s="21" t="s">
        <v>460</v>
      </c>
    </row>
    <row r="306" spans="2:65" s="10" customFormat="1" ht="16.5" customHeight="1">
      <c r="B306" s="149"/>
      <c r="C306" s="150"/>
      <c r="D306" s="150"/>
      <c r="E306" s="151" t="s">
        <v>5</v>
      </c>
      <c r="F306" s="240" t="s">
        <v>1441</v>
      </c>
      <c r="G306" s="241"/>
      <c r="H306" s="241"/>
      <c r="I306" s="241"/>
      <c r="J306" s="150"/>
      <c r="K306" s="152">
        <v>3029.25</v>
      </c>
      <c r="L306" s="150"/>
      <c r="M306" s="150"/>
      <c r="N306" s="150"/>
      <c r="O306" s="150"/>
      <c r="P306" s="150"/>
      <c r="Q306" s="150"/>
      <c r="R306" s="153"/>
      <c r="T306" s="154"/>
      <c r="U306" s="150"/>
      <c r="V306" s="150"/>
      <c r="W306" s="150"/>
      <c r="X306" s="150"/>
      <c r="Y306" s="150"/>
      <c r="Z306" s="150"/>
      <c r="AA306" s="155"/>
      <c r="AT306" s="156" t="s">
        <v>173</v>
      </c>
      <c r="AU306" s="156" t="s">
        <v>86</v>
      </c>
      <c r="AV306" s="10" t="s">
        <v>86</v>
      </c>
      <c r="AW306" s="10" t="s">
        <v>32</v>
      </c>
      <c r="AX306" s="10" t="s">
        <v>82</v>
      </c>
      <c r="AY306" s="156" t="s">
        <v>166</v>
      </c>
    </row>
    <row r="307" spans="2:65" s="1" customFormat="1" ht="16.5" customHeight="1">
      <c r="B307" s="139"/>
      <c r="C307" s="140" t="s">
        <v>503</v>
      </c>
      <c r="D307" s="140" t="s">
        <v>167</v>
      </c>
      <c r="E307" s="141" t="s">
        <v>463</v>
      </c>
      <c r="F307" s="231" t="s">
        <v>464</v>
      </c>
      <c r="G307" s="231"/>
      <c r="H307" s="231"/>
      <c r="I307" s="231"/>
      <c r="J307" s="142" t="s">
        <v>270</v>
      </c>
      <c r="K307" s="143">
        <v>3462</v>
      </c>
      <c r="L307" s="232">
        <v>0</v>
      </c>
      <c r="M307" s="232"/>
      <c r="N307" s="232">
        <f>ROUND(L307*K307,2)</f>
        <v>0</v>
      </c>
      <c r="O307" s="232"/>
      <c r="P307" s="232"/>
      <c r="Q307" s="232"/>
      <c r="R307" s="144"/>
      <c r="T307" s="145" t="s">
        <v>5</v>
      </c>
      <c r="U307" s="43" t="s">
        <v>40</v>
      </c>
      <c r="V307" s="146">
        <v>2.5999999999999999E-2</v>
      </c>
      <c r="W307" s="146">
        <f>V307*K307</f>
        <v>90.012</v>
      </c>
      <c r="X307" s="146">
        <v>0</v>
      </c>
      <c r="Y307" s="146">
        <f>X307*K307</f>
        <v>0</v>
      </c>
      <c r="Z307" s="146">
        <v>0</v>
      </c>
      <c r="AA307" s="147">
        <f>Z307*K307</f>
        <v>0</v>
      </c>
      <c r="AR307" s="21" t="s">
        <v>92</v>
      </c>
      <c r="AT307" s="21" t="s">
        <v>167</v>
      </c>
      <c r="AU307" s="21" t="s">
        <v>86</v>
      </c>
      <c r="AY307" s="21" t="s">
        <v>166</v>
      </c>
      <c r="BE307" s="148">
        <f>IF(U307="základní",N307,0)</f>
        <v>0</v>
      </c>
      <c r="BF307" s="148">
        <f>IF(U307="snížená",N307,0)</f>
        <v>0</v>
      </c>
      <c r="BG307" s="148">
        <f>IF(U307="zákl. přenesená",N307,0)</f>
        <v>0</v>
      </c>
      <c r="BH307" s="148">
        <f>IF(U307="sníž. přenesená",N307,0)</f>
        <v>0</v>
      </c>
      <c r="BI307" s="148">
        <f>IF(U307="nulová",N307,0)</f>
        <v>0</v>
      </c>
      <c r="BJ307" s="21" t="s">
        <v>82</v>
      </c>
      <c r="BK307" s="148">
        <f>ROUND(L307*K307,2)</f>
        <v>0</v>
      </c>
      <c r="BL307" s="21" t="s">
        <v>92</v>
      </c>
      <c r="BM307" s="21" t="s">
        <v>465</v>
      </c>
    </row>
    <row r="308" spans="2:65" s="10" customFormat="1" ht="16.5" customHeight="1">
      <c r="B308" s="149"/>
      <c r="C308" s="150"/>
      <c r="D308" s="150"/>
      <c r="E308" s="151" t="s">
        <v>5</v>
      </c>
      <c r="F308" s="240" t="s">
        <v>1442</v>
      </c>
      <c r="G308" s="241"/>
      <c r="H308" s="241"/>
      <c r="I308" s="241"/>
      <c r="J308" s="150"/>
      <c r="K308" s="152">
        <v>3462</v>
      </c>
      <c r="L308" s="150"/>
      <c r="M308" s="150"/>
      <c r="N308" s="150"/>
      <c r="O308" s="150"/>
      <c r="P308" s="150"/>
      <c r="Q308" s="150"/>
      <c r="R308" s="153"/>
      <c r="T308" s="154"/>
      <c r="U308" s="150"/>
      <c r="V308" s="150"/>
      <c r="W308" s="150"/>
      <c r="X308" s="150"/>
      <c r="Y308" s="150"/>
      <c r="Z308" s="150"/>
      <c r="AA308" s="155"/>
      <c r="AT308" s="156" t="s">
        <v>173</v>
      </c>
      <c r="AU308" s="156" t="s">
        <v>86</v>
      </c>
      <c r="AV308" s="10" t="s">
        <v>86</v>
      </c>
      <c r="AW308" s="10" t="s">
        <v>32</v>
      </c>
      <c r="AX308" s="10" t="s">
        <v>82</v>
      </c>
      <c r="AY308" s="156" t="s">
        <v>166</v>
      </c>
    </row>
    <row r="309" spans="2:65" s="1" customFormat="1" ht="16.5" customHeight="1">
      <c r="B309" s="139"/>
      <c r="C309" s="140" t="s">
        <v>507</v>
      </c>
      <c r="D309" s="140" t="s">
        <v>167</v>
      </c>
      <c r="E309" s="141" t="s">
        <v>468</v>
      </c>
      <c r="F309" s="231" t="s">
        <v>469</v>
      </c>
      <c r="G309" s="231"/>
      <c r="H309" s="231"/>
      <c r="I309" s="231"/>
      <c r="J309" s="142" t="s">
        <v>270</v>
      </c>
      <c r="K309" s="143">
        <v>812.4</v>
      </c>
      <c r="L309" s="232">
        <v>0</v>
      </c>
      <c r="M309" s="232"/>
      <c r="N309" s="232">
        <f>ROUND(L309*K309,2)</f>
        <v>0</v>
      </c>
      <c r="O309" s="232"/>
      <c r="P309" s="232"/>
      <c r="Q309" s="232"/>
      <c r="R309" s="144"/>
      <c r="T309" s="145" t="s">
        <v>5</v>
      </c>
      <c r="U309" s="43" t="s">
        <v>40</v>
      </c>
      <c r="V309" s="146">
        <v>2.9000000000000001E-2</v>
      </c>
      <c r="W309" s="146">
        <f>V309*K309</f>
        <v>23.5596</v>
      </c>
      <c r="X309" s="146">
        <v>0</v>
      </c>
      <c r="Y309" s="146">
        <f>X309*K309</f>
        <v>0</v>
      </c>
      <c r="Z309" s="146">
        <v>0</v>
      </c>
      <c r="AA309" s="147">
        <f>Z309*K309</f>
        <v>0</v>
      </c>
      <c r="AR309" s="21" t="s">
        <v>92</v>
      </c>
      <c r="AT309" s="21" t="s">
        <v>167</v>
      </c>
      <c r="AU309" s="21" t="s">
        <v>86</v>
      </c>
      <c r="AY309" s="21" t="s">
        <v>166</v>
      </c>
      <c r="BE309" s="148">
        <f>IF(U309="základní",N309,0)</f>
        <v>0</v>
      </c>
      <c r="BF309" s="148">
        <f>IF(U309="snížená",N309,0)</f>
        <v>0</v>
      </c>
      <c r="BG309" s="148">
        <f>IF(U309="zákl. přenesená",N309,0)</f>
        <v>0</v>
      </c>
      <c r="BH309" s="148">
        <f>IF(U309="sníž. přenesená",N309,0)</f>
        <v>0</v>
      </c>
      <c r="BI309" s="148">
        <f>IF(U309="nulová",N309,0)</f>
        <v>0</v>
      </c>
      <c r="BJ309" s="21" t="s">
        <v>82</v>
      </c>
      <c r="BK309" s="148">
        <f>ROUND(L309*K309,2)</f>
        <v>0</v>
      </c>
      <c r="BL309" s="21" t="s">
        <v>92</v>
      </c>
      <c r="BM309" s="21" t="s">
        <v>470</v>
      </c>
    </row>
    <row r="310" spans="2:65" s="11" customFormat="1" ht="16.5" customHeight="1">
      <c r="B310" s="157"/>
      <c r="C310" s="158"/>
      <c r="D310" s="158"/>
      <c r="E310" s="159" t="s">
        <v>5</v>
      </c>
      <c r="F310" s="264" t="s">
        <v>275</v>
      </c>
      <c r="G310" s="265"/>
      <c r="H310" s="265"/>
      <c r="I310" s="265"/>
      <c r="J310" s="158"/>
      <c r="K310" s="159" t="s">
        <v>5</v>
      </c>
      <c r="L310" s="158"/>
      <c r="M310" s="158"/>
      <c r="N310" s="158"/>
      <c r="O310" s="158"/>
      <c r="P310" s="158"/>
      <c r="Q310" s="158"/>
      <c r="R310" s="160"/>
      <c r="T310" s="161"/>
      <c r="U310" s="158"/>
      <c r="V310" s="158"/>
      <c r="W310" s="158"/>
      <c r="X310" s="158"/>
      <c r="Y310" s="158"/>
      <c r="Z310" s="158"/>
      <c r="AA310" s="162"/>
      <c r="AT310" s="163" t="s">
        <v>173</v>
      </c>
      <c r="AU310" s="163" t="s">
        <v>86</v>
      </c>
      <c r="AV310" s="11" t="s">
        <v>82</v>
      </c>
      <c r="AW310" s="11" t="s">
        <v>32</v>
      </c>
      <c r="AX310" s="11" t="s">
        <v>75</v>
      </c>
      <c r="AY310" s="163" t="s">
        <v>166</v>
      </c>
    </row>
    <row r="311" spans="2:65" s="11" customFormat="1" ht="16.5" customHeight="1">
      <c r="B311" s="157"/>
      <c r="C311" s="158"/>
      <c r="D311" s="158"/>
      <c r="E311" s="159" t="s">
        <v>5</v>
      </c>
      <c r="F311" s="229" t="s">
        <v>276</v>
      </c>
      <c r="G311" s="230"/>
      <c r="H311" s="230"/>
      <c r="I311" s="230"/>
      <c r="J311" s="158"/>
      <c r="K311" s="159" t="s">
        <v>5</v>
      </c>
      <c r="L311" s="158"/>
      <c r="M311" s="158"/>
      <c r="N311" s="158"/>
      <c r="O311" s="158"/>
      <c r="P311" s="158"/>
      <c r="Q311" s="158"/>
      <c r="R311" s="160"/>
      <c r="T311" s="161"/>
      <c r="U311" s="158"/>
      <c r="V311" s="158"/>
      <c r="W311" s="158"/>
      <c r="X311" s="158"/>
      <c r="Y311" s="158"/>
      <c r="Z311" s="158"/>
      <c r="AA311" s="162"/>
      <c r="AT311" s="163" t="s">
        <v>173</v>
      </c>
      <c r="AU311" s="163" t="s">
        <v>86</v>
      </c>
      <c r="AV311" s="11" t="s">
        <v>82</v>
      </c>
      <c r="AW311" s="11" t="s">
        <v>32</v>
      </c>
      <c r="AX311" s="11" t="s">
        <v>75</v>
      </c>
      <c r="AY311" s="163" t="s">
        <v>166</v>
      </c>
    </row>
    <row r="312" spans="2:65" s="11" customFormat="1" ht="16.5" customHeight="1">
      <c r="B312" s="157"/>
      <c r="C312" s="158"/>
      <c r="D312" s="158"/>
      <c r="E312" s="159" t="s">
        <v>5</v>
      </c>
      <c r="F312" s="229" t="s">
        <v>277</v>
      </c>
      <c r="G312" s="230"/>
      <c r="H312" s="230"/>
      <c r="I312" s="230"/>
      <c r="J312" s="158"/>
      <c r="K312" s="159" t="s">
        <v>5</v>
      </c>
      <c r="L312" s="158"/>
      <c r="M312" s="158"/>
      <c r="N312" s="158"/>
      <c r="O312" s="158"/>
      <c r="P312" s="158"/>
      <c r="Q312" s="158"/>
      <c r="R312" s="160"/>
      <c r="T312" s="161"/>
      <c r="U312" s="158"/>
      <c r="V312" s="158"/>
      <c r="W312" s="158"/>
      <c r="X312" s="158"/>
      <c r="Y312" s="158"/>
      <c r="Z312" s="158"/>
      <c r="AA312" s="162"/>
      <c r="AT312" s="163" t="s">
        <v>173</v>
      </c>
      <c r="AU312" s="163" t="s">
        <v>86</v>
      </c>
      <c r="AV312" s="11" t="s">
        <v>82</v>
      </c>
      <c r="AW312" s="11" t="s">
        <v>32</v>
      </c>
      <c r="AX312" s="11" t="s">
        <v>75</v>
      </c>
      <c r="AY312" s="163" t="s">
        <v>166</v>
      </c>
    </row>
    <row r="313" spans="2:65" s="11" customFormat="1" ht="16.5" customHeight="1">
      <c r="B313" s="157"/>
      <c r="C313" s="158"/>
      <c r="D313" s="158"/>
      <c r="E313" s="159" t="s">
        <v>5</v>
      </c>
      <c r="F313" s="229" t="s">
        <v>471</v>
      </c>
      <c r="G313" s="230"/>
      <c r="H313" s="230"/>
      <c r="I313" s="230"/>
      <c r="J313" s="158"/>
      <c r="K313" s="159" t="s">
        <v>5</v>
      </c>
      <c r="L313" s="158"/>
      <c r="M313" s="158"/>
      <c r="N313" s="158"/>
      <c r="O313" s="158"/>
      <c r="P313" s="158"/>
      <c r="Q313" s="158"/>
      <c r="R313" s="160"/>
      <c r="T313" s="161"/>
      <c r="U313" s="158"/>
      <c r="V313" s="158"/>
      <c r="W313" s="158"/>
      <c r="X313" s="158"/>
      <c r="Y313" s="158"/>
      <c r="Z313" s="158"/>
      <c r="AA313" s="162"/>
      <c r="AT313" s="163" t="s">
        <v>173</v>
      </c>
      <c r="AU313" s="163" t="s">
        <v>86</v>
      </c>
      <c r="AV313" s="11" t="s">
        <v>82</v>
      </c>
      <c r="AW313" s="11" t="s">
        <v>32</v>
      </c>
      <c r="AX313" s="11" t="s">
        <v>75</v>
      </c>
      <c r="AY313" s="163" t="s">
        <v>166</v>
      </c>
    </row>
    <row r="314" spans="2:65" s="10" customFormat="1" ht="16.5" customHeight="1">
      <c r="B314" s="149"/>
      <c r="C314" s="150"/>
      <c r="D314" s="150"/>
      <c r="E314" s="151" t="s">
        <v>5</v>
      </c>
      <c r="F314" s="262" t="s">
        <v>1443</v>
      </c>
      <c r="G314" s="263"/>
      <c r="H314" s="263"/>
      <c r="I314" s="263"/>
      <c r="J314" s="150"/>
      <c r="K314" s="152">
        <v>803.4</v>
      </c>
      <c r="L314" s="150"/>
      <c r="M314" s="150"/>
      <c r="N314" s="150"/>
      <c r="O314" s="150"/>
      <c r="P314" s="150"/>
      <c r="Q314" s="150"/>
      <c r="R314" s="153"/>
      <c r="T314" s="154"/>
      <c r="U314" s="150"/>
      <c r="V314" s="150"/>
      <c r="W314" s="150"/>
      <c r="X314" s="150"/>
      <c r="Y314" s="150"/>
      <c r="Z314" s="150"/>
      <c r="AA314" s="155"/>
      <c r="AT314" s="156" t="s">
        <v>173</v>
      </c>
      <c r="AU314" s="156" t="s">
        <v>86</v>
      </c>
      <c r="AV314" s="10" t="s">
        <v>86</v>
      </c>
      <c r="AW314" s="10" t="s">
        <v>32</v>
      </c>
      <c r="AX314" s="10" t="s">
        <v>75</v>
      </c>
      <c r="AY314" s="156" t="s">
        <v>166</v>
      </c>
    </row>
    <row r="315" spans="2:65" s="11" customFormat="1" ht="16.5" customHeight="1">
      <c r="B315" s="157"/>
      <c r="C315" s="158"/>
      <c r="D315" s="158"/>
      <c r="E315" s="159" t="s">
        <v>5</v>
      </c>
      <c r="F315" s="229" t="s">
        <v>473</v>
      </c>
      <c r="G315" s="230"/>
      <c r="H315" s="230"/>
      <c r="I315" s="230"/>
      <c r="J315" s="158"/>
      <c r="K315" s="159" t="s">
        <v>5</v>
      </c>
      <c r="L315" s="158"/>
      <c r="M315" s="158"/>
      <c r="N315" s="158"/>
      <c r="O315" s="158"/>
      <c r="P315" s="158"/>
      <c r="Q315" s="158"/>
      <c r="R315" s="160"/>
      <c r="T315" s="161"/>
      <c r="U315" s="158"/>
      <c r="V315" s="158"/>
      <c r="W315" s="158"/>
      <c r="X315" s="158"/>
      <c r="Y315" s="158"/>
      <c r="Z315" s="158"/>
      <c r="AA315" s="162"/>
      <c r="AT315" s="163" t="s">
        <v>173</v>
      </c>
      <c r="AU315" s="163" t="s">
        <v>86</v>
      </c>
      <c r="AV315" s="11" t="s">
        <v>82</v>
      </c>
      <c r="AW315" s="11" t="s">
        <v>32</v>
      </c>
      <c r="AX315" s="11" t="s">
        <v>75</v>
      </c>
      <c r="AY315" s="163" t="s">
        <v>166</v>
      </c>
    </row>
    <row r="316" spans="2:65" s="10" customFormat="1" ht="16.5" customHeight="1">
      <c r="B316" s="149"/>
      <c r="C316" s="150"/>
      <c r="D316" s="150"/>
      <c r="E316" s="151" t="s">
        <v>5</v>
      </c>
      <c r="F316" s="262" t="s">
        <v>1082</v>
      </c>
      <c r="G316" s="263"/>
      <c r="H316" s="263"/>
      <c r="I316" s="263"/>
      <c r="J316" s="150"/>
      <c r="K316" s="152">
        <v>1.5</v>
      </c>
      <c r="L316" s="150"/>
      <c r="M316" s="150"/>
      <c r="N316" s="150"/>
      <c r="O316" s="150"/>
      <c r="P316" s="150"/>
      <c r="Q316" s="150"/>
      <c r="R316" s="153"/>
      <c r="T316" s="154"/>
      <c r="U316" s="150"/>
      <c r="V316" s="150"/>
      <c r="W316" s="150"/>
      <c r="X316" s="150"/>
      <c r="Y316" s="150"/>
      <c r="Z316" s="150"/>
      <c r="AA316" s="155"/>
      <c r="AT316" s="156" t="s">
        <v>173</v>
      </c>
      <c r="AU316" s="156" t="s">
        <v>86</v>
      </c>
      <c r="AV316" s="10" t="s">
        <v>86</v>
      </c>
      <c r="AW316" s="10" t="s">
        <v>32</v>
      </c>
      <c r="AX316" s="10" t="s">
        <v>75</v>
      </c>
      <c r="AY316" s="156" t="s">
        <v>166</v>
      </c>
    </row>
    <row r="317" spans="2:65" s="11" customFormat="1" ht="16.5" customHeight="1">
      <c r="B317" s="157"/>
      <c r="C317" s="158"/>
      <c r="D317" s="158"/>
      <c r="E317" s="159" t="s">
        <v>5</v>
      </c>
      <c r="F317" s="229" t="s">
        <v>1227</v>
      </c>
      <c r="G317" s="230"/>
      <c r="H317" s="230"/>
      <c r="I317" s="230"/>
      <c r="J317" s="158"/>
      <c r="K317" s="159" t="s">
        <v>5</v>
      </c>
      <c r="L317" s="158"/>
      <c r="M317" s="158"/>
      <c r="N317" s="158"/>
      <c r="O317" s="158"/>
      <c r="P317" s="158"/>
      <c r="Q317" s="158"/>
      <c r="R317" s="160"/>
      <c r="T317" s="161"/>
      <c r="U317" s="158"/>
      <c r="V317" s="158"/>
      <c r="W317" s="158"/>
      <c r="X317" s="158"/>
      <c r="Y317" s="158"/>
      <c r="Z317" s="158"/>
      <c r="AA317" s="162"/>
      <c r="AT317" s="163" t="s">
        <v>173</v>
      </c>
      <c r="AU317" s="163" t="s">
        <v>86</v>
      </c>
      <c r="AV317" s="11" t="s">
        <v>82</v>
      </c>
      <c r="AW317" s="11" t="s">
        <v>32</v>
      </c>
      <c r="AX317" s="11" t="s">
        <v>75</v>
      </c>
      <c r="AY317" s="163" t="s">
        <v>166</v>
      </c>
    </row>
    <row r="318" spans="2:65" s="10" customFormat="1" ht="16.5" customHeight="1">
      <c r="B318" s="149"/>
      <c r="C318" s="150"/>
      <c r="D318" s="150"/>
      <c r="E318" s="151" t="s">
        <v>5</v>
      </c>
      <c r="F318" s="262" t="s">
        <v>1192</v>
      </c>
      <c r="G318" s="263"/>
      <c r="H318" s="263"/>
      <c r="I318" s="263"/>
      <c r="J318" s="150"/>
      <c r="K318" s="152">
        <v>7.5</v>
      </c>
      <c r="L318" s="150"/>
      <c r="M318" s="150"/>
      <c r="N318" s="150"/>
      <c r="O318" s="150"/>
      <c r="P318" s="150"/>
      <c r="Q318" s="150"/>
      <c r="R318" s="153"/>
      <c r="T318" s="154"/>
      <c r="U318" s="150"/>
      <c r="V318" s="150"/>
      <c r="W318" s="150"/>
      <c r="X318" s="150"/>
      <c r="Y318" s="150"/>
      <c r="Z318" s="150"/>
      <c r="AA318" s="155"/>
      <c r="AT318" s="156" t="s">
        <v>173</v>
      </c>
      <c r="AU318" s="156" t="s">
        <v>86</v>
      </c>
      <c r="AV318" s="10" t="s">
        <v>86</v>
      </c>
      <c r="AW318" s="10" t="s">
        <v>32</v>
      </c>
      <c r="AX318" s="10" t="s">
        <v>75</v>
      </c>
      <c r="AY318" s="156" t="s">
        <v>166</v>
      </c>
    </row>
    <row r="319" spans="2:65" s="12" customFormat="1" ht="16.5" customHeight="1">
      <c r="B319" s="168"/>
      <c r="C319" s="169"/>
      <c r="D319" s="169"/>
      <c r="E319" s="170" t="s">
        <v>5</v>
      </c>
      <c r="F319" s="268" t="s">
        <v>294</v>
      </c>
      <c r="G319" s="269"/>
      <c r="H319" s="269"/>
      <c r="I319" s="269"/>
      <c r="J319" s="169"/>
      <c r="K319" s="171">
        <v>812.4</v>
      </c>
      <c r="L319" s="169"/>
      <c r="M319" s="169"/>
      <c r="N319" s="169"/>
      <c r="O319" s="169"/>
      <c r="P319" s="169"/>
      <c r="Q319" s="169"/>
      <c r="R319" s="172"/>
      <c r="T319" s="173"/>
      <c r="U319" s="169"/>
      <c r="V319" s="169"/>
      <c r="W319" s="169"/>
      <c r="X319" s="169"/>
      <c r="Y319" s="169"/>
      <c r="Z319" s="169"/>
      <c r="AA319" s="174"/>
      <c r="AT319" s="175" t="s">
        <v>173</v>
      </c>
      <c r="AU319" s="175" t="s">
        <v>86</v>
      </c>
      <c r="AV319" s="12" t="s">
        <v>92</v>
      </c>
      <c r="AW319" s="12" t="s">
        <v>32</v>
      </c>
      <c r="AX319" s="12" t="s">
        <v>82</v>
      </c>
      <c r="AY319" s="175" t="s">
        <v>166</v>
      </c>
    </row>
    <row r="320" spans="2:65" s="1" customFormat="1" ht="16.5" customHeight="1">
      <c r="B320" s="139"/>
      <c r="C320" s="140" t="s">
        <v>513</v>
      </c>
      <c r="D320" s="140" t="s">
        <v>167</v>
      </c>
      <c r="E320" s="141" t="s">
        <v>475</v>
      </c>
      <c r="F320" s="231" t="s">
        <v>476</v>
      </c>
      <c r="G320" s="231"/>
      <c r="H320" s="231"/>
      <c r="I320" s="231"/>
      <c r="J320" s="142" t="s">
        <v>270</v>
      </c>
      <c r="K320" s="143">
        <v>172.8</v>
      </c>
      <c r="L320" s="232">
        <v>0</v>
      </c>
      <c r="M320" s="232"/>
      <c r="N320" s="232">
        <f>ROUND(L320*K320,2)</f>
        <v>0</v>
      </c>
      <c r="O320" s="232"/>
      <c r="P320" s="232"/>
      <c r="Q320" s="232"/>
      <c r="R320" s="144"/>
      <c r="T320" s="145" t="s">
        <v>5</v>
      </c>
      <c r="U320" s="43" t="s">
        <v>40</v>
      </c>
      <c r="V320" s="146">
        <v>3.1E-2</v>
      </c>
      <c r="W320" s="146">
        <f>V320*K320</f>
        <v>5.3568000000000007</v>
      </c>
      <c r="X320" s="146">
        <v>0</v>
      </c>
      <c r="Y320" s="146">
        <f>X320*K320</f>
        <v>0</v>
      </c>
      <c r="Z320" s="146">
        <v>0</v>
      </c>
      <c r="AA320" s="147">
        <f>Z320*K320</f>
        <v>0</v>
      </c>
      <c r="AR320" s="21" t="s">
        <v>92</v>
      </c>
      <c r="AT320" s="21" t="s">
        <v>167</v>
      </c>
      <c r="AU320" s="21" t="s">
        <v>86</v>
      </c>
      <c r="AY320" s="21" t="s">
        <v>166</v>
      </c>
      <c r="BE320" s="148">
        <f>IF(U320="základní",N320,0)</f>
        <v>0</v>
      </c>
      <c r="BF320" s="148">
        <f>IF(U320="snížená",N320,0)</f>
        <v>0</v>
      </c>
      <c r="BG320" s="148">
        <f>IF(U320="zákl. přenesená",N320,0)</f>
        <v>0</v>
      </c>
      <c r="BH320" s="148">
        <f>IF(U320="sníž. přenesená",N320,0)</f>
        <v>0</v>
      </c>
      <c r="BI320" s="148">
        <f>IF(U320="nulová",N320,0)</f>
        <v>0</v>
      </c>
      <c r="BJ320" s="21" t="s">
        <v>82</v>
      </c>
      <c r="BK320" s="148">
        <f>ROUND(L320*K320,2)</f>
        <v>0</v>
      </c>
      <c r="BL320" s="21" t="s">
        <v>92</v>
      </c>
      <c r="BM320" s="21" t="s">
        <v>477</v>
      </c>
    </row>
    <row r="321" spans="2:65" s="11" customFormat="1" ht="16.5" customHeight="1">
      <c r="B321" s="157"/>
      <c r="C321" s="158"/>
      <c r="D321" s="158"/>
      <c r="E321" s="159" t="s">
        <v>5</v>
      </c>
      <c r="F321" s="264" t="s">
        <v>275</v>
      </c>
      <c r="G321" s="265"/>
      <c r="H321" s="265"/>
      <c r="I321" s="265"/>
      <c r="J321" s="158"/>
      <c r="K321" s="159" t="s">
        <v>5</v>
      </c>
      <c r="L321" s="158"/>
      <c r="M321" s="158"/>
      <c r="N321" s="158"/>
      <c r="O321" s="158"/>
      <c r="P321" s="158"/>
      <c r="Q321" s="158"/>
      <c r="R321" s="160"/>
      <c r="T321" s="161"/>
      <c r="U321" s="158"/>
      <c r="V321" s="158"/>
      <c r="W321" s="158"/>
      <c r="X321" s="158"/>
      <c r="Y321" s="158"/>
      <c r="Z321" s="158"/>
      <c r="AA321" s="162"/>
      <c r="AT321" s="163" t="s">
        <v>173</v>
      </c>
      <c r="AU321" s="163" t="s">
        <v>86</v>
      </c>
      <c r="AV321" s="11" t="s">
        <v>82</v>
      </c>
      <c r="AW321" s="11" t="s">
        <v>32</v>
      </c>
      <c r="AX321" s="11" t="s">
        <v>75</v>
      </c>
      <c r="AY321" s="163" t="s">
        <v>166</v>
      </c>
    </row>
    <row r="322" spans="2:65" s="11" customFormat="1" ht="16.5" customHeight="1">
      <c r="B322" s="157"/>
      <c r="C322" s="158"/>
      <c r="D322" s="158"/>
      <c r="E322" s="159" t="s">
        <v>5</v>
      </c>
      <c r="F322" s="229" t="s">
        <v>276</v>
      </c>
      <c r="G322" s="230"/>
      <c r="H322" s="230"/>
      <c r="I322" s="230"/>
      <c r="J322" s="158"/>
      <c r="K322" s="159" t="s">
        <v>5</v>
      </c>
      <c r="L322" s="158"/>
      <c r="M322" s="158"/>
      <c r="N322" s="158"/>
      <c r="O322" s="158"/>
      <c r="P322" s="158"/>
      <c r="Q322" s="158"/>
      <c r="R322" s="160"/>
      <c r="T322" s="161"/>
      <c r="U322" s="158"/>
      <c r="V322" s="158"/>
      <c r="W322" s="158"/>
      <c r="X322" s="158"/>
      <c r="Y322" s="158"/>
      <c r="Z322" s="158"/>
      <c r="AA322" s="162"/>
      <c r="AT322" s="163" t="s">
        <v>173</v>
      </c>
      <c r="AU322" s="163" t="s">
        <v>86</v>
      </c>
      <c r="AV322" s="11" t="s">
        <v>82</v>
      </c>
      <c r="AW322" s="11" t="s">
        <v>32</v>
      </c>
      <c r="AX322" s="11" t="s">
        <v>75</v>
      </c>
      <c r="AY322" s="163" t="s">
        <v>166</v>
      </c>
    </row>
    <row r="323" spans="2:65" s="11" customFormat="1" ht="16.5" customHeight="1">
      <c r="B323" s="157"/>
      <c r="C323" s="158"/>
      <c r="D323" s="158"/>
      <c r="E323" s="159" t="s">
        <v>5</v>
      </c>
      <c r="F323" s="229" t="s">
        <v>277</v>
      </c>
      <c r="G323" s="230"/>
      <c r="H323" s="230"/>
      <c r="I323" s="230"/>
      <c r="J323" s="158"/>
      <c r="K323" s="159" t="s">
        <v>5</v>
      </c>
      <c r="L323" s="158"/>
      <c r="M323" s="158"/>
      <c r="N323" s="158"/>
      <c r="O323" s="158"/>
      <c r="P323" s="158"/>
      <c r="Q323" s="158"/>
      <c r="R323" s="160"/>
      <c r="T323" s="161"/>
      <c r="U323" s="158"/>
      <c r="V323" s="158"/>
      <c r="W323" s="158"/>
      <c r="X323" s="158"/>
      <c r="Y323" s="158"/>
      <c r="Z323" s="158"/>
      <c r="AA323" s="162"/>
      <c r="AT323" s="163" t="s">
        <v>173</v>
      </c>
      <c r="AU323" s="163" t="s">
        <v>86</v>
      </c>
      <c r="AV323" s="11" t="s">
        <v>82</v>
      </c>
      <c r="AW323" s="11" t="s">
        <v>32</v>
      </c>
      <c r="AX323" s="11" t="s">
        <v>75</v>
      </c>
      <c r="AY323" s="163" t="s">
        <v>166</v>
      </c>
    </row>
    <row r="324" spans="2:65" s="11" customFormat="1" ht="16.5" customHeight="1">
      <c r="B324" s="157"/>
      <c r="C324" s="158"/>
      <c r="D324" s="158"/>
      <c r="E324" s="159" t="s">
        <v>5</v>
      </c>
      <c r="F324" s="229" t="s">
        <v>478</v>
      </c>
      <c r="G324" s="230"/>
      <c r="H324" s="230"/>
      <c r="I324" s="230"/>
      <c r="J324" s="158"/>
      <c r="K324" s="159" t="s">
        <v>5</v>
      </c>
      <c r="L324" s="158"/>
      <c r="M324" s="158"/>
      <c r="N324" s="158"/>
      <c r="O324" s="158"/>
      <c r="P324" s="158"/>
      <c r="Q324" s="158"/>
      <c r="R324" s="160"/>
      <c r="T324" s="161"/>
      <c r="U324" s="158"/>
      <c r="V324" s="158"/>
      <c r="W324" s="158"/>
      <c r="X324" s="158"/>
      <c r="Y324" s="158"/>
      <c r="Z324" s="158"/>
      <c r="AA324" s="162"/>
      <c r="AT324" s="163" t="s">
        <v>173</v>
      </c>
      <c r="AU324" s="163" t="s">
        <v>86</v>
      </c>
      <c r="AV324" s="11" t="s">
        <v>82</v>
      </c>
      <c r="AW324" s="11" t="s">
        <v>32</v>
      </c>
      <c r="AX324" s="11" t="s">
        <v>75</v>
      </c>
      <c r="AY324" s="163" t="s">
        <v>166</v>
      </c>
    </row>
    <row r="325" spans="2:65" s="10" customFormat="1" ht="16.5" customHeight="1">
      <c r="B325" s="149"/>
      <c r="C325" s="150"/>
      <c r="D325" s="150"/>
      <c r="E325" s="151" t="s">
        <v>5</v>
      </c>
      <c r="F325" s="262" t="s">
        <v>1444</v>
      </c>
      <c r="G325" s="263"/>
      <c r="H325" s="263"/>
      <c r="I325" s="263"/>
      <c r="J325" s="150"/>
      <c r="K325" s="152">
        <v>172.8</v>
      </c>
      <c r="L325" s="150"/>
      <c r="M325" s="150"/>
      <c r="N325" s="150"/>
      <c r="O325" s="150"/>
      <c r="P325" s="150"/>
      <c r="Q325" s="150"/>
      <c r="R325" s="153"/>
      <c r="T325" s="154"/>
      <c r="U325" s="150"/>
      <c r="V325" s="150"/>
      <c r="W325" s="150"/>
      <c r="X325" s="150"/>
      <c r="Y325" s="150"/>
      <c r="Z325" s="150"/>
      <c r="AA325" s="155"/>
      <c r="AT325" s="156" t="s">
        <v>173</v>
      </c>
      <c r="AU325" s="156" t="s">
        <v>86</v>
      </c>
      <c r="AV325" s="10" t="s">
        <v>86</v>
      </c>
      <c r="AW325" s="10" t="s">
        <v>32</v>
      </c>
      <c r="AX325" s="10" t="s">
        <v>82</v>
      </c>
      <c r="AY325" s="156" t="s">
        <v>166</v>
      </c>
    </row>
    <row r="326" spans="2:65" s="1" customFormat="1" ht="25.5" customHeight="1">
      <c r="B326" s="139"/>
      <c r="C326" s="140" t="s">
        <v>517</v>
      </c>
      <c r="D326" s="140" t="s">
        <v>167</v>
      </c>
      <c r="E326" s="141" t="s">
        <v>481</v>
      </c>
      <c r="F326" s="231" t="s">
        <v>482</v>
      </c>
      <c r="G326" s="231"/>
      <c r="H326" s="231"/>
      <c r="I326" s="231"/>
      <c r="J326" s="142" t="s">
        <v>270</v>
      </c>
      <c r="K326" s="143">
        <v>4438.2</v>
      </c>
      <c r="L326" s="232">
        <v>0</v>
      </c>
      <c r="M326" s="232"/>
      <c r="N326" s="232">
        <f>ROUND(L326*K326,2)</f>
        <v>0</v>
      </c>
      <c r="O326" s="232"/>
      <c r="P326" s="232"/>
      <c r="Q326" s="232"/>
      <c r="R326" s="144"/>
      <c r="T326" s="145" t="s">
        <v>5</v>
      </c>
      <c r="U326" s="43" t="s">
        <v>40</v>
      </c>
      <c r="V326" s="146">
        <v>4.1000000000000002E-2</v>
      </c>
      <c r="W326" s="146">
        <f>V326*K326</f>
        <v>181.96619999999999</v>
      </c>
      <c r="X326" s="146">
        <v>0</v>
      </c>
      <c r="Y326" s="146">
        <f>X326*K326</f>
        <v>0</v>
      </c>
      <c r="Z326" s="146">
        <v>0</v>
      </c>
      <c r="AA326" s="147">
        <f>Z326*K326</f>
        <v>0</v>
      </c>
      <c r="AR326" s="21" t="s">
        <v>92</v>
      </c>
      <c r="AT326" s="21" t="s">
        <v>167</v>
      </c>
      <c r="AU326" s="21" t="s">
        <v>86</v>
      </c>
      <c r="AY326" s="21" t="s">
        <v>166</v>
      </c>
      <c r="BE326" s="148">
        <f>IF(U326="základní",N326,0)</f>
        <v>0</v>
      </c>
      <c r="BF326" s="148">
        <f>IF(U326="snížená",N326,0)</f>
        <v>0</v>
      </c>
      <c r="BG326" s="148">
        <f>IF(U326="zákl. přenesená",N326,0)</f>
        <v>0</v>
      </c>
      <c r="BH326" s="148">
        <f>IF(U326="sníž. přenesená",N326,0)</f>
        <v>0</v>
      </c>
      <c r="BI326" s="148">
        <f>IF(U326="nulová",N326,0)</f>
        <v>0</v>
      </c>
      <c r="BJ326" s="21" t="s">
        <v>82</v>
      </c>
      <c r="BK326" s="148">
        <f>ROUND(L326*K326,2)</f>
        <v>0</v>
      </c>
      <c r="BL326" s="21" t="s">
        <v>92</v>
      </c>
      <c r="BM326" s="21" t="s">
        <v>483</v>
      </c>
    </row>
    <row r="327" spans="2:65" s="11" customFormat="1" ht="16.5" customHeight="1">
      <c r="B327" s="157"/>
      <c r="C327" s="158"/>
      <c r="D327" s="158"/>
      <c r="E327" s="159" t="s">
        <v>5</v>
      </c>
      <c r="F327" s="264" t="s">
        <v>484</v>
      </c>
      <c r="G327" s="265"/>
      <c r="H327" s="265"/>
      <c r="I327" s="265"/>
      <c r="J327" s="158"/>
      <c r="K327" s="159" t="s">
        <v>5</v>
      </c>
      <c r="L327" s="158"/>
      <c r="M327" s="158"/>
      <c r="N327" s="158"/>
      <c r="O327" s="158"/>
      <c r="P327" s="158"/>
      <c r="Q327" s="158"/>
      <c r="R327" s="160"/>
      <c r="T327" s="161"/>
      <c r="U327" s="158"/>
      <c r="V327" s="158"/>
      <c r="W327" s="158"/>
      <c r="X327" s="158"/>
      <c r="Y327" s="158"/>
      <c r="Z327" s="158"/>
      <c r="AA327" s="162"/>
      <c r="AT327" s="163" t="s">
        <v>173</v>
      </c>
      <c r="AU327" s="163" t="s">
        <v>86</v>
      </c>
      <c r="AV327" s="11" t="s">
        <v>82</v>
      </c>
      <c r="AW327" s="11" t="s">
        <v>32</v>
      </c>
      <c r="AX327" s="11" t="s">
        <v>75</v>
      </c>
      <c r="AY327" s="163" t="s">
        <v>166</v>
      </c>
    </row>
    <row r="328" spans="2:65" s="10" customFormat="1" ht="16.5" customHeight="1">
      <c r="B328" s="149"/>
      <c r="C328" s="150"/>
      <c r="D328" s="150"/>
      <c r="E328" s="151" t="s">
        <v>5</v>
      </c>
      <c r="F328" s="262" t="s">
        <v>1442</v>
      </c>
      <c r="G328" s="263"/>
      <c r="H328" s="263"/>
      <c r="I328" s="263"/>
      <c r="J328" s="150"/>
      <c r="K328" s="152">
        <v>3462</v>
      </c>
      <c r="L328" s="150"/>
      <c r="M328" s="150"/>
      <c r="N328" s="150"/>
      <c r="O328" s="150"/>
      <c r="P328" s="150"/>
      <c r="Q328" s="150"/>
      <c r="R328" s="153"/>
      <c r="T328" s="154"/>
      <c r="U328" s="150"/>
      <c r="V328" s="150"/>
      <c r="W328" s="150"/>
      <c r="X328" s="150"/>
      <c r="Y328" s="150"/>
      <c r="Z328" s="150"/>
      <c r="AA328" s="155"/>
      <c r="AT328" s="156" t="s">
        <v>173</v>
      </c>
      <c r="AU328" s="156" t="s">
        <v>86</v>
      </c>
      <c r="AV328" s="10" t="s">
        <v>86</v>
      </c>
      <c r="AW328" s="10" t="s">
        <v>32</v>
      </c>
      <c r="AX328" s="10" t="s">
        <v>75</v>
      </c>
      <c r="AY328" s="156" t="s">
        <v>166</v>
      </c>
    </row>
    <row r="329" spans="2:65" s="11" customFormat="1" ht="16.5" customHeight="1">
      <c r="B329" s="157"/>
      <c r="C329" s="158"/>
      <c r="D329" s="158"/>
      <c r="E329" s="159" t="s">
        <v>5</v>
      </c>
      <c r="F329" s="229" t="s">
        <v>471</v>
      </c>
      <c r="G329" s="230"/>
      <c r="H329" s="230"/>
      <c r="I329" s="230"/>
      <c r="J329" s="158"/>
      <c r="K329" s="159" t="s">
        <v>5</v>
      </c>
      <c r="L329" s="158"/>
      <c r="M329" s="158"/>
      <c r="N329" s="158"/>
      <c r="O329" s="158"/>
      <c r="P329" s="158"/>
      <c r="Q329" s="158"/>
      <c r="R329" s="160"/>
      <c r="T329" s="161"/>
      <c r="U329" s="158"/>
      <c r="V329" s="158"/>
      <c r="W329" s="158"/>
      <c r="X329" s="158"/>
      <c r="Y329" s="158"/>
      <c r="Z329" s="158"/>
      <c r="AA329" s="162"/>
      <c r="AT329" s="163" t="s">
        <v>173</v>
      </c>
      <c r="AU329" s="163" t="s">
        <v>86</v>
      </c>
      <c r="AV329" s="11" t="s">
        <v>82</v>
      </c>
      <c r="AW329" s="11" t="s">
        <v>32</v>
      </c>
      <c r="AX329" s="11" t="s">
        <v>75</v>
      </c>
      <c r="AY329" s="163" t="s">
        <v>166</v>
      </c>
    </row>
    <row r="330" spans="2:65" s="10" customFormat="1" ht="16.5" customHeight="1">
      <c r="B330" s="149"/>
      <c r="C330" s="150"/>
      <c r="D330" s="150"/>
      <c r="E330" s="151" t="s">
        <v>5</v>
      </c>
      <c r="F330" s="262" t="s">
        <v>1443</v>
      </c>
      <c r="G330" s="263"/>
      <c r="H330" s="263"/>
      <c r="I330" s="263"/>
      <c r="J330" s="150"/>
      <c r="K330" s="152">
        <v>803.4</v>
      </c>
      <c r="L330" s="150"/>
      <c r="M330" s="150"/>
      <c r="N330" s="150"/>
      <c r="O330" s="150"/>
      <c r="P330" s="150"/>
      <c r="Q330" s="150"/>
      <c r="R330" s="153"/>
      <c r="T330" s="154"/>
      <c r="U330" s="150"/>
      <c r="V330" s="150"/>
      <c r="W330" s="150"/>
      <c r="X330" s="150"/>
      <c r="Y330" s="150"/>
      <c r="Z330" s="150"/>
      <c r="AA330" s="155"/>
      <c r="AT330" s="156" t="s">
        <v>173</v>
      </c>
      <c r="AU330" s="156" t="s">
        <v>86</v>
      </c>
      <c r="AV330" s="10" t="s">
        <v>86</v>
      </c>
      <c r="AW330" s="10" t="s">
        <v>32</v>
      </c>
      <c r="AX330" s="10" t="s">
        <v>75</v>
      </c>
      <c r="AY330" s="156" t="s">
        <v>166</v>
      </c>
    </row>
    <row r="331" spans="2:65" s="11" customFormat="1" ht="16.5" customHeight="1">
      <c r="B331" s="157"/>
      <c r="C331" s="158"/>
      <c r="D331" s="158"/>
      <c r="E331" s="159" t="s">
        <v>5</v>
      </c>
      <c r="F331" s="229" t="s">
        <v>478</v>
      </c>
      <c r="G331" s="230"/>
      <c r="H331" s="230"/>
      <c r="I331" s="230"/>
      <c r="J331" s="158"/>
      <c r="K331" s="159" t="s">
        <v>5</v>
      </c>
      <c r="L331" s="158"/>
      <c r="M331" s="158"/>
      <c r="N331" s="158"/>
      <c r="O331" s="158"/>
      <c r="P331" s="158"/>
      <c r="Q331" s="158"/>
      <c r="R331" s="160"/>
      <c r="T331" s="161"/>
      <c r="U331" s="158"/>
      <c r="V331" s="158"/>
      <c r="W331" s="158"/>
      <c r="X331" s="158"/>
      <c r="Y331" s="158"/>
      <c r="Z331" s="158"/>
      <c r="AA331" s="162"/>
      <c r="AT331" s="163" t="s">
        <v>173</v>
      </c>
      <c r="AU331" s="163" t="s">
        <v>86</v>
      </c>
      <c r="AV331" s="11" t="s">
        <v>82</v>
      </c>
      <c r="AW331" s="11" t="s">
        <v>32</v>
      </c>
      <c r="AX331" s="11" t="s">
        <v>75</v>
      </c>
      <c r="AY331" s="163" t="s">
        <v>166</v>
      </c>
    </row>
    <row r="332" spans="2:65" s="10" customFormat="1" ht="16.5" customHeight="1">
      <c r="B332" s="149"/>
      <c r="C332" s="150"/>
      <c r="D332" s="150"/>
      <c r="E332" s="151" t="s">
        <v>5</v>
      </c>
      <c r="F332" s="262" t="s">
        <v>1444</v>
      </c>
      <c r="G332" s="263"/>
      <c r="H332" s="263"/>
      <c r="I332" s="263"/>
      <c r="J332" s="150"/>
      <c r="K332" s="152">
        <v>172.8</v>
      </c>
      <c r="L332" s="150"/>
      <c r="M332" s="150"/>
      <c r="N332" s="150"/>
      <c r="O332" s="150"/>
      <c r="P332" s="150"/>
      <c r="Q332" s="150"/>
      <c r="R332" s="153"/>
      <c r="T332" s="154"/>
      <c r="U332" s="150"/>
      <c r="V332" s="150"/>
      <c r="W332" s="150"/>
      <c r="X332" s="150"/>
      <c r="Y332" s="150"/>
      <c r="Z332" s="150"/>
      <c r="AA332" s="155"/>
      <c r="AT332" s="156" t="s">
        <v>173</v>
      </c>
      <c r="AU332" s="156" t="s">
        <v>86</v>
      </c>
      <c r="AV332" s="10" t="s">
        <v>86</v>
      </c>
      <c r="AW332" s="10" t="s">
        <v>32</v>
      </c>
      <c r="AX332" s="10" t="s">
        <v>75</v>
      </c>
      <c r="AY332" s="156" t="s">
        <v>166</v>
      </c>
    </row>
    <row r="333" spans="2:65" s="12" customFormat="1" ht="16.5" customHeight="1">
      <c r="B333" s="168"/>
      <c r="C333" s="169"/>
      <c r="D333" s="169"/>
      <c r="E333" s="170" t="s">
        <v>5</v>
      </c>
      <c r="F333" s="268" t="s">
        <v>294</v>
      </c>
      <c r="G333" s="269"/>
      <c r="H333" s="269"/>
      <c r="I333" s="269"/>
      <c r="J333" s="169"/>
      <c r="K333" s="171">
        <v>4438.2</v>
      </c>
      <c r="L333" s="169"/>
      <c r="M333" s="169"/>
      <c r="N333" s="169"/>
      <c r="O333" s="169"/>
      <c r="P333" s="169"/>
      <c r="Q333" s="169"/>
      <c r="R333" s="172"/>
      <c r="T333" s="173"/>
      <c r="U333" s="169"/>
      <c r="V333" s="169"/>
      <c r="W333" s="169"/>
      <c r="X333" s="169"/>
      <c r="Y333" s="169"/>
      <c r="Z333" s="169"/>
      <c r="AA333" s="174"/>
      <c r="AT333" s="175" t="s">
        <v>173</v>
      </c>
      <c r="AU333" s="175" t="s">
        <v>86</v>
      </c>
      <c r="AV333" s="12" t="s">
        <v>92</v>
      </c>
      <c r="AW333" s="12" t="s">
        <v>32</v>
      </c>
      <c r="AX333" s="12" t="s">
        <v>82</v>
      </c>
      <c r="AY333" s="175" t="s">
        <v>166</v>
      </c>
    </row>
    <row r="334" spans="2:65" s="1" customFormat="1" ht="25.5" customHeight="1">
      <c r="B334" s="139"/>
      <c r="C334" s="140" t="s">
        <v>523</v>
      </c>
      <c r="D334" s="140" t="s">
        <v>167</v>
      </c>
      <c r="E334" s="141" t="s">
        <v>486</v>
      </c>
      <c r="F334" s="231" t="s">
        <v>487</v>
      </c>
      <c r="G334" s="231"/>
      <c r="H334" s="231"/>
      <c r="I334" s="231"/>
      <c r="J334" s="142" t="s">
        <v>270</v>
      </c>
      <c r="K334" s="143">
        <v>2885</v>
      </c>
      <c r="L334" s="232">
        <v>0</v>
      </c>
      <c r="M334" s="232"/>
      <c r="N334" s="232">
        <f>ROUND(L334*K334,2)</f>
        <v>0</v>
      </c>
      <c r="O334" s="232"/>
      <c r="P334" s="232"/>
      <c r="Q334" s="232"/>
      <c r="R334" s="144"/>
      <c r="T334" s="145" t="s">
        <v>5</v>
      </c>
      <c r="U334" s="43" t="s">
        <v>40</v>
      </c>
      <c r="V334" s="146">
        <v>4.8000000000000001E-2</v>
      </c>
      <c r="W334" s="146">
        <f>V334*K334</f>
        <v>138.47999999999999</v>
      </c>
      <c r="X334" s="146">
        <v>0</v>
      </c>
      <c r="Y334" s="146">
        <f>X334*K334</f>
        <v>0</v>
      </c>
      <c r="Z334" s="146">
        <v>0</v>
      </c>
      <c r="AA334" s="147">
        <f>Z334*K334</f>
        <v>0</v>
      </c>
      <c r="AR334" s="21" t="s">
        <v>92</v>
      </c>
      <c r="AT334" s="21" t="s">
        <v>167</v>
      </c>
      <c r="AU334" s="21" t="s">
        <v>86</v>
      </c>
      <c r="AY334" s="21" t="s">
        <v>166</v>
      </c>
      <c r="BE334" s="148">
        <f>IF(U334="základní",N334,0)</f>
        <v>0</v>
      </c>
      <c r="BF334" s="148">
        <f>IF(U334="snížená",N334,0)</f>
        <v>0</v>
      </c>
      <c r="BG334" s="148">
        <f>IF(U334="zákl. přenesená",N334,0)</f>
        <v>0</v>
      </c>
      <c r="BH334" s="148">
        <f>IF(U334="sníž. přenesená",N334,0)</f>
        <v>0</v>
      </c>
      <c r="BI334" s="148">
        <f>IF(U334="nulová",N334,0)</f>
        <v>0</v>
      </c>
      <c r="BJ334" s="21" t="s">
        <v>82</v>
      </c>
      <c r="BK334" s="148">
        <f>ROUND(L334*K334,2)</f>
        <v>0</v>
      </c>
      <c r="BL334" s="21" t="s">
        <v>92</v>
      </c>
      <c r="BM334" s="21" t="s">
        <v>1445</v>
      </c>
    </row>
    <row r="335" spans="2:65" s="11" customFormat="1" ht="16.5" customHeight="1">
      <c r="B335" s="157"/>
      <c r="C335" s="158"/>
      <c r="D335" s="158"/>
      <c r="E335" s="159" t="s">
        <v>5</v>
      </c>
      <c r="F335" s="264" t="s">
        <v>275</v>
      </c>
      <c r="G335" s="265"/>
      <c r="H335" s="265"/>
      <c r="I335" s="265"/>
      <c r="J335" s="158"/>
      <c r="K335" s="159" t="s">
        <v>5</v>
      </c>
      <c r="L335" s="158"/>
      <c r="M335" s="158"/>
      <c r="N335" s="158"/>
      <c r="O335" s="158"/>
      <c r="P335" s="158"/>
      <c r="Q335" s="158"/>
      <c r="R335" s="160"/>
      <c r="T335" s="161"/>
      <c r="U335" s="158"/>
      <c r="V335" s="158"/>
      <c r="W335" s="158"/>
      <c r="X335" s="158"/>
      <c r="Y335" s="158"/>
      <c r="Z335" s="158"/>
      <c r="AA335" s="162"/>
      <c r="AT335" s="163" t="s">
        <v>173</v>
      </c>
      <c r="AU335" s="163" t="s">
        <v>86</v>
      </c>
      <c r="AV335" s="11" t="s">
        <v>82</v>
      </c>
      <c r="AW335" s="11" t="s">
        <v>32</v>
      </c>
      <c r="AX335" s="11" t="s">
        <v>75</v>
      </c>
      <c r="AY335" s="163" t="s">
        <v>166</v>
      </c>
    </row>
    <row r="336" spans="2:65" s="11" customFormat="1" ht="16.5" customHeight="1">
      <c r="B336" s="157"/>
      <c r="C336" s="158"/>
      <c r="D336" s="158"/>
      <c r="E336" s="159" t="s">
        <v>5</v>
      </c>
      <c r="F336" s="229" t="s">
        <v>276</v>
      </c>
      <c r="G336" s="230"/>
      <c r="H336" s="230"/>
      <c r="I336" s="230"/>
      <c r="J336" s="158"/>
      <c r="K336" s="159" t="s">
        <v>5</v>
      </c>
      <c r="L336" s="158"/>
      <c r="M336" s="158"/>
      <c r="N336" s="158"/>
      <c r="O336" s="158"/>
      <c r="P336" s="158"/>
      <c r="Q336" s="158"/>
      <c r="R336" s="160"/>
      <c r="T336" s="161"/>
      <c r="U336" s="158"/>
      <c r="V336" s="158"/>
      <c r="W336" s="158"/>
      <c r="X336" s="158"/>
      <c r="Y336" s="158"/>
      <c r="Z336" s="158"/>
      <c r="AA336" s="162"/>
      <c r="AT336" s="163" t="s">
        <v>173</v>
      </c>
      <c r="AU336" s="163" t="s">
        <v>86</v>
      </c>
      <c r="AV336" s="11" t="s">
        <v>82</v>
      </c>
      <c r="AW336" s="11" t="s">
        <v>32</v>
      </c>
      <c r="AX336" s="11" t="s">
        <v>75</v>
      </c>
      <c r="AY336" s="163" t="s">
        <v>166</v>
      </c>
    </row>
    <row r="337" spans="2:65" s="11" customFormat="1" ht="16.5" customHeight="1">
      <c r="B337" s="157"/>
      <c r="C337" s="158"/>
      <c r="D337" s="158"/>
      <c r="E337" s="159" t="s">
        <v>5</v>
      </c>
      <c r="F337" s="229" t="s">
        <v>277</v>
      </c>
      <c r="G337" s="230"/>
      <c r="H337" s="230"/>
      <c r="I337" s="230"/>
      <c r="J337" s="158"/>
      <c r="K337" s="159" t="s">
        <v>5</v>
      </c>
      <c r="L337" s="158"/>
      <c r="M337" s="158"/>
      <c r="N337" s="158"/>
      <c r="O337" s="158"/>
      <c r="P337" s="158"/>
      <c r="Q337" s="158"/>
      <c r="R337" s="160"/>
      <c r="T337" s="161"/>
      <c r="U337" s="158"/>
      <c r="V337" s="158"/>
      <c r="W337" s="158"/>
      <c r="X337" s="158"/>
      <c r="Y337" s="158"/>
      <c r="Z337" s="158"/>
      <c r="AA337" s="162"/>
      <c r="AT337" s="163" t="s">
        <v>173</v>
      </c>
      <c r="AU337" s="163" t="s">
        <v>86</v>
      </c>
      <c r="AV337" s="11" t="s">
        <v>82</v>
      </c>
      <c r="AW337" s="11" t="s">
        <v>32</v>
      </c>
      <c r="AX337" s="11" t="s">
        <v>75</v>
      </c>
      <c r="AY337" s="163" t="s">
        <v>166</v>
      </c>
    </row>
    <row r="338" spans="2:65" s="11" customFormat="1" ht="16.5" customHeight="1">
      <c r="B338" s="157"/>
      <c r="C338" s="158"/>
      <c r="D338" s="158"/>
      <c r="E338" s="159" t="s">
        <v>5</v>
      </c>
      <c r="F338" s="229" t="s">
        <v>298</v>
      </c>
      <c r="G338" s="230"/>
      <c r="H338" s="230"/>
      <c r="I338" s="230"/>
      <c r="J338" s="158"/>
      <c r="K338" s="159" t="s">
        <v>5</v>
      </c>
      <c r="L338" s="158"/>
      <c r="M338" s="158"/>
      <c r="N338" s="158"/>
      <c r="O338" s="158"/>
      <c r="P338" s="158"/>
      <c r="Q338" s="158"/>
      <c r="R338" s="160"/>
      <c r="T338" s="161"/>
      <c r="U338" s="158"/>
      <c r="V338" s="158"/>
      <c r="W338" s="158"/>
      <c r="X338" s="158"/>
      <c r="Y338" s="158"/>
      <c r="Z338" s="158"/>
      <c r="AA338" s="162"/>
      <c r="AT338" s="163" t="s">
        <v>173</v>
      </c>
      <c r="AU338" s="163" t="s">
        <v>86</v>
      </c>
      <c r="AV338" s="11" t="s">
        <v>82</v>
      </c>
      <c r="AW338" s="11" t="s">
        <v>32</v>
      </c>
      <c r="AX338" s="11" t="s">
        <v>75</v>
      </c>
      <c r="AY338" s="163" t="s">
        <v>166</v>
      </c>
    </row>
    <row r="339" spans="2:65" s="10" customFormat="1" ht="16.5" customHeight="1">
      <c r="B339" s="149"/>
      <c r="C339" s="150"/>
      <c r="D339" s="150"/>
      <c r="E339" s="151" t="s">
        <v>5</v>
      </c>
      <c r="F339" s="262" t="s">
        <v>1395</v>
      </c>
      <c r="G339" s="263"/>
      <c r="H339" s="263"/>
      <c r="I339" s="263"/>
      <c r="J339" s="150"/>
      <c r="K339" s="152">
        <v>2885</v>
      </c>
      <c r="L339" s="150"/>
      <c r="M339" s="150"/>
      <c r="N339" s="150"/>
      <c r="O339" s="150"/>
      <c r="P339" s="150"/>
      <c r="Q339" s="150"/>
      <c r="R339" s="153"/>
      <c r="T339" s="154"/>
      <c r="U339" s="150"/>
      <c r="V339" s="150"/>
      <c r="W339" s="150"/>
      <c r="X339" s="150"/>
      <c r="Y339" s="150"/>
      <c r="Z339" s="150"/>
      <c r="AA339" s="155"/>
      <c r="AT339" s="156" t="s">
        <v>173</v>
      </c>
      <c r="AU339" s="156" t="s">
        <v>86</v>
      </c>
      <c r="AV339" s="10" t="s">
        <v>86</v>
      </c>
      <c r="AW339" s="10" t="s">
        <v>32</v>
      </c>
      <c r="AX339" s="10" t="s">
        <v>82</v>
      </c>
      <c r="AY339" s="156" t="s">
        <v>166</v>
      </c>
    </row>
    <row r="340" spans="2:65" s="1" customFormat="1" ht="25.5" customHeight="1">
      <c r="B340" s="139"/>
      <c r="C340" s="140" t="s">
        <v>528</v>
      </c>
      <c r="D340" s="140" t="s">
        <v>167</v>
      </c>
      <c r="E340" s="141" t="s">
        <v>490</v>
      </c>
      <c r="F340" s="231" t="s">
        <v>491</v>
      </c>
      <c r="G340" s="231"/>
      <c r="H340" s="231"/>
      <c r="I340" s="231"/>
      <c r="J340" s="142" t="s">
        <v>270</v>
      </c>
      <c r="K340" s="143">
        <v>2885</v>
      </c>
      <c r="L340" s="232">
        <v>0</v>
      </c>
      <c r="M340" s="232"/>
      <c r="N340" s="232">
        <f>ROUND(L340*K340,2)</f>
        <v>0</v>
      </c>
      <c r="O340" s="232"/>
      <c r="P340" s="232"/>
      <c r="Q340" s="232"/>
      <c r="R340" s="144"/>
      <c r="T340" s="145" t="s">
        <v>5</v>
      </c>
      <c r="U340" s="43" t="s">
        <v>40</v>
      </c>
      <c r="V340" s="146">
        <v>4.0000000000000001E-3</v>
      </c>
      <c r="W340" s="146">
        <f>V340*K340</f>
        <v>11.540000000000001</v>
      </c>
      <c r="X340" s="146">
        <v>0</v>
      </c>
      <c r="Y340" s="146">
        <f>X340*K340</f>
        <v>0</v>
      </c>
      <c r="Z340" s="146">
        <v>0</v>
      </c>
      <c r="AA340" s="147">
        <f>Z340*K340</f>
        <v>0</v>
      </c>
      <c r="AR340" s="21" t="s">
        <v>92</v>
      </c>
      <c r="AT340" s="21" t="s">
        <v>167</v>
      </c>
      <c r="AU340" s="21" t="s">
        <v>86</v>
      </c>
      <c r="AY340" s="21" t="s">
        <v>166</v>
      </c>
      <c r="BE340" s="148">
        <f>IF(U340="základní",N340,0)</f>
        <v>0</v>
      </c>
      <c r="BF340" s="148">
        <f>IF(U340="snížená",N340,0)</f>
        <v>0</v>
      </c>
      <c r="BG340" s="148">
        <f>IF(U340="zákl. přenesená",N340,0)</f>
        <v>0</v>
      </c>
      <c r="BH340" s="148">
        <f>IF(U340="sníž. přenesená",N340,0)</f>
        <v>0</v>
      </c>
      <c r="BI340" s="148">
        <f>IF(U340="nulová",N340,0)</f>
        <v>0</v>
      </c>
      <c r="BJ340" s="21" t="s">
        <v>82</v>
      </c>
      <c r="BK340" s="148">
        <f>ROUND(L340*K340,2)</f>
        <v>0</v>
      </c>
      <c r="BL340" s="21" t="s">
        <v>92</v>
      </c>
      <c r="BM340" s="21" t="s">
        <v>492</v>
      </c>
    </row>
    <row r="341" spans="2:65" s="1" customFormat="1" ht="25.5" customHeight="1">
      <c r="B341" s="139"/>
      <c r="C341" s="140" t="s">
        <v>532</v>
      </c>
      <c r="D341" s="140" t="s">
        <v>167</v>
      </c>
      <c r="E341" s="141" t="s">
        <v>494</v>
      </c>
      <c r="F341" s="231" t="s">
        <v>495</v>
      </c>
      <c r="G341" s="231"/>
      <c r="H341" s="231"/>
      <c r="I341" s="231"/>
      <c r="J341" s="142" t="s">
        <v>270</v>
      </c>
      <c r="K341" s="143">
        <v>5794</v>
      </c>
      <c r="L341" s="232">
        <v>0</v>
      </c>
      <c r="M341" s="232"/>
      <c r="N341" s="232">
        <f>ROUND(L341*K341,2)</f>
        <v>0</v>
      </c>
      <c r="O341" s="232"/>
      <c r="P341" s="232"/>
      <c r="Q341" s="232"/>
      <c r="R341" s="144"/>
      <c r="T341" s="145" t="s">
        <v>5</v>
      </c>
      <c r="U341" s="43" t="s">
        <v>40</v>
      </c>
      <c r="V341" s="146">
        <v>2E-3</v>
      </c>
      <c r="W341" s="146">
        <f>V341*K341</f>
        <v>11.588000000000001</v>
      </c>
      <c r="X341" s="146">
        <v>0</v>
      </c>
      <c r="Y341" s="146">
        <f>X341*K341</f>
        <v>0</v>
      </c>
      <c r="Z341" s="146">
        <v>0</v>
      </c>
      <c r="AA341" s="147">
        <f>Z341*K341</f>
        <v>0</v>
      </c>
      <c r="AR341" s="21" t="s">
        <v>92</v>
      </c>
      <c r="AT341" s="21" t="s">
        <v>167</v>
      </c>
      <c r="AU341" s="21" t="s">
        <v>86</v>
      </c>
      <c r="AY341" s="21" t="s">
        <v>166</v>
      </c>
      <c r="BE341" s="148">
        <f>IF(U341="základní",N341,0)</f>
        <v>0</v>
      </c>
      <c r="BF341" s="148">
        <f>IF(U341="snížená",N341,0)</f>
        <v>0</v>
      </c>
      <c r="BG341" s="148">
        <f>IF(U341="zákl. přenesená",N341,0)</f>
        <v>0</v>
      </c>
      <c r="BH341" s="148">
        <f>IF(U341="sníž. přenesená",N341,0)</f>
        <v>0</v>
      </c>
      <c r="BI341" s="148">
        <f>IF(U341="nulová",N341,0)</f>
        <v>0</v>
      </c>
      <c r="BJ341" s="21" t="s">
        <v>82</v>
      </c>
      <c r="BK341" s="148">
        <f>ROUND(L341*K341,2)</f>
        <v>0</v>
      </c>
      <c r="BL341" s="21" t="s">
        <v>92</v>
      </c>
      <c r="BM341" s="21" t="s">
        <v>496</v>
      </c>
    </row>
    <row r="342" spans="2:65" s="10" customFormat="1" ht="16.5" customHeight="1">
      <c r="B342" s="149"/>
      <c r="C342" s="150"/>
      <c r="D342" s="150"/>
      <c r="E342" s="151" t="s">
        <v>5</v>
      </c>
      <c r="F342" s="240" t="s">
        <v>1446</v>
      </c>
      <c r="G342" s="241"/>
      <c r="H342" s="241"/>
      <c r="I342" s="241"/>
      <c r="J342" s="150"/>
      <c r="K342" s="152">
        <v>5794</v>
      </c>
      <c r="L342" s="150"/>
      <c r="M342" s="150"/>
      <c r="N342" s="150"/>
      <c r="O342" s="150"/>
      <c r="P342" s="150"/>
      <c r="Q342" s="150"/>
      <c r="R342" s="153"/>
      <c r="T342" s="154"/>
      <c r="U342" s="150"/>
      <c r="V342" s="150"/>
      <c r="W342" s="150"/>
      <c r="X342" s="150"/>
      <c r="Y342" s="150"/>
      <c r="Z342" s="150"/>
      <c r="AA342" s="155"/>
      <c r="AT342" s="156" t="s">
        <v>173</v>
      </c>
      <c r="AU342" s="156" t="s">
        <v>86</v>
      </c>
      <c r="AV342" s="10" t="s">
        <v>86</v>
      </c>
      <c r="AW342" s="10" t="s">
        <v>32</v>
      </c>
      <c r="AX342" s="10" t="s">
        <v>82</v>
      </c>
      <c r="AY342" s="156" t="s">
        <v>166</v>
      </c>
    </row>
    <row r="343" spans="2:65" s="1" customFormat="1" ht="25.5" customHeight="1">
      <c r="B343" s="139"/>
      <c r="C343" s="140" t="s">
        <v>538</v>
      </c>
      <c r="D343" s="140" t="s">
        <v>167</v>
      </c>
      <c r="E343" s="141" t="s">
        <v>499</v>
      </c>
      <c r="F343" s="231" t="s">
        <v>500</v>
      </c>
      <c r="G343" s="231"/>
      <c r="H343" s="231"/>
      <c r="I343" s="231"/>
      <c r="J343" s="142" t="s">
        <v>270</v>
      </c>
      <c r="K343" s="143">
        <v>2897</v>
      </c>
      <c r="L343" s="232">
        <v>0</v>
      </c>
      <c r="M343" s="232"/>
      <c r="N343" s="232">
        <f>ROUND(L343*K343,2)</f>
        <v>0</v>
      </c>
      <c r="O343" s="232"/>
      <c r="P343" s="232"/>
      <c r="Q343" s="232"/>
      <c r="R343" s="144"/>
      <c r="T343" s="145" t="s">
        <v>5</v>
      </c>
      <c r="U343" s="43" t="s">
        <v>40</v>
      </c>
      <c r="V343" s="146">
        <v>4.8000000000000001E-2</v>
      </c>
      <c r="W343" s="146">
        <f>V343*K343</f>
        <v>139.05600000000001</v>
      </c>
      <c r="X343" s="146">
        <v>0</v>
      </c>
      <c r="Y343" s="146">
        <f>X343*K343</f>
        <v>0</v>
      </c>
      <c r="Z343" s="146">
        <v>0</v>
      </c>
      <c r="AA343" s="147">
        <f>Z343*K343</f>
        <v>0</v>
      </c>
      <c r="AR343" s="21" t="s">
        <v>92</v>
      </c>
      <c r="AT343" s="21" t="s">
        <v>167</v>
      </c>
      <c r="AU343" s="21" t="s">
        <v>86</v>
      </c>
      <c r="AY343" s="21" t="s">
        <v>166</v>
      </c>
      <c r="BE343" s="148">
        <f>IF(U343="základní",N343,0)</f>
        <v>0</v>
      </c>
      <c r="BF343" s="148">
        <f>IF(U343="snížená",N343,0)</f>
        <v>0</v>
      </c>
      <c r="BG343" s="148">
        <f>IF(U343="zákl. přenesená",N343,0)</f>
        <v>0</v>
      </c>
      <c r="BH343" s="148">
        <f>IF(U343="sníž. přenesená",N343,0)</f>
        <v>0</v>
      </c>
      <c r="BI343" s="148">
        <f>IF(U343="nulová",N343,0)</f>
        <v>0</v>
      </c>
      <c r="BJ343" s="21" t="s">
        <v>82</v>
      </c>
      <c r="BK343" s="148">
        <f>ROUND(L343*K343,2)</f>
        <v>0</v>
      </c>
      <c r="BL343" s="21" t="s">
        <v>92</v>
      </c>
      <c r="BM343" s="21" t="s">
        <v>1447</v>
      </c>
    </row>
    <row r="344" spans="2:65" s="11" customFormat="1" ht="16.5" customHeight="1">
      <c r="B344" s="157"/>
      <c r="C344" s="158"/>
      <c r="D344" s="158"/>
      <c r="E344" s="159" t="s">
        <v>5</v>
      </c>
      <c r="F344" s="264" t="s">
        <v>275</v>
      </c>
      <c r="G344" s="265"/>
      <c r="H344" s="265"/>
      <c r="I344" s="265"/>
      <c r="J344" s="158"/>
      <c r="K344" s="159" t="s">
        <v>5</v>
      </c>
      <c r="L344" s="158"/>
      <c r="M344" s="158"/>
      <c r="N344" s="158"/>
      <c r="O344" s="158"/>
      <c r="P344" s="158"/>
      <c r="Q344" s="158"/>
      <c r="R344" s="160"/>
      <c r="T344" s="161"/>
      <c r="U344" s="158"/>
      <c r="V344" s="158"/>
      <c r="W344" s="158"/>
      <c r="X344" s="158"/>
      <c r="Y344" s="158"/>
      <c r="Z344" s="158"/>
      <c r="AA344" s="162"/>
      <c r="AT344" s="163" t="s">
        <v>173</v>
      </c>
      <c r="AU344" s="163" t="s">
        <v>86</v>
      </c>
      <c r="AV344" s="11" t="s">
        <v>82</v>
      </c>
      <c r="AW344" s="11" t="s">
        <v>32</v>
      </c>
      <c r="AX344" s="11" t="s">
        <v>75</v>
      </c>
      <c r="AY344" s="163" t="s">
        <v>166</v>
      </c>
    </row>
    <row r="345" spans="2:65" s="11" customFormat="1" ht="16.5" customHeight="1">
      <c r="B345" s="157"/>
      <c r="C345" s="158"/>
      <c r="D345" s="158"/>
      <c r="E345" s="159" t="s">
        <v>5</v>
      </c>
      <c r="F345" s="229" t="s">
        <v>276</v>
      </c>
      <c r="G345" s="230"/>
      <c r="H345" s="230"/>
      <c r="I345" s="230"/>
      <c r="J345" s="158"/>
      <c r="K345" s="159" t="s">
        <v>5</v>
      </c>
      <c r="L345" s="158"/>
      <c r="M345" s="158"/>
      <c r="N345" s="158"/>
      <c r="O345" s="158"/>
      <c r="P345" s="158"/>
      <c r="Q345" s="158"/>
      <c r="R345" s="160"/>
      <c r="T345" s="161"/>
      <c r="U345" s="158"/>
      <c r="V345" s="158"/>
      <c r="W345" s="158"/>
      <c r="X345" s="158"/>
      <c r="Y345" s="158"/>
      <c r="Z345" s="158"/>
      <c r="AA345" s="162"/>
      <c r="AT345" s="163" t="s">
        <v>173</v>
      </c>
      <c r="AU345" s="163" t="s">
        <v>86</v>
      </c>
      <c r="AV345" s="11" t="s">
        <v>82</v>
      </c>
      <c r="AW345" s="11" t="s">
        <v>32</v>
      </c>
      <c r="AX345" s="11" t="s">
        <v>75</v>
      </c>
      <c r="AY345" s="163" t="s">
        <v>166</v>
      </c>
    </row>
    <row r="346" spans="2:65" s="11" customFormat="1" ht="16.5" customHeight="1">
      <c r="B346" s="157"/>
      <c r="C346" s="158"/>
      <c r="D346" s="158"/>
      <c r="E346" s="159" t="s">
        <v>5</v>
      </c>
      <c r="F346" s="229" t="s">
        <v>277</v>
      </c>
      <c r="G346" s="230"/>
      <c r="H346" s="230"/>
      <c r="I346" s="230"/>
      <c r="J346" s="158"/>
      <c r="K346" s="159" t="s">
        <v>5</v>
      </c>
      <c r="L346" s="158"/>
      <c r="M346" s="158"/>
      <c r="N346" s="158"/>
      <c r="O346" s="158"/>
      <c r="P346" s="158"/>
      <c r="Q346" s="158"/>
      <c r="R346" s="160"/>
      <c r="T346" s="161"/>
      <c r="U346" s="158"/>
      <c r="V346" s="158"/>
      <c r="W346" s="158"/>
      <c r="X346" s="158"/>
      <c r="Y346" s="158"/>
      <c r="Z346" s="158"/>
      <c r="AA346" s="162"/>
      <c r="AT346" s="163" t="s">
        <v>173</v>
      </c>
      <c r="AU346" s="163" t="s">
        <v>86</v>
      </c>
      <c r="AV346" s="11" t="s">
        <v>82</v>
      </c>
      <c r="AW346" s="11" t="s">
        <v>32</v>
      </c>
      <c r="AX346" s="11" t="s">
        <v>75</v>
      </c>
      <c r="AY346" s="163" t="s">
        <v>166</v>
      </c>
    </row>
    <row r="347" spans="2:65" s="11" customFormat="1" ht="16.5" customHeight="1">
      <c r="B347" s="157"/>
      <c r="C347" s="158"/>
      <c r="D347" s="158"/>
      <c r="E347" s="159" t="s">
        <v>5</v>
      </c>
      <c r="F347" s="229" t="s">
        <v>298</v>
      </c>
      <c r="G347" s="230"/>
      <c r="H347" s="230"/>
      <c r="I347" s="230"/>
      <c r="J347" s="158"/>
      <c r="K347" s="159" t="s">
        <v>5</v>
      </c>
      <c r="L347" s="158"/>
      <c r="M347" s="158"/>
      <c r="N347" s="158"/>
      <c r="O347" s="158"/>
      <c r="P347" s="158"/>
      <c r="Q347" s="158"/>
      <c r="R347" s="160"/>
      <c r="T347" s="161"/>
      <c r="U347" s="158"/>
      <c r="V347" s="158"/>
      <c r="W347" s="158"/>
      <c r="X347" s="158"/>
      <c r="Y347" s="158"/>
      <c r="Z347" s="158"/>
      <c r="AA347" s="162"/>
      <c r="AT347" s="163" t="s">
        <v>173</v>
      </c>
      <c r="AU347" s="163" t="s">
        <v>86</v>
      </c>
      <c r="AV347" s="11" t="s">
        <v>82</v>
      </c>
      <c r="AW347" s="11" t="s">
        <v>32</v>
      </c>
      <c r="AX347" s="11" t="s">
        <v>75</v>
      </c>
      <c r="AY347" s="163" t="s">
        <v>166</v>
      </c>
    </row>
    <row r="348" spans="2:65" s="10" customFormat="1" ht="16.5" customHeight="1">
      <c r="B348" s="149"/>
      <c r="C348" s="150"/>
      <c r="D348" s="150"/>
      <c r="E348" s="151" t="s">
        <v>5</v>
      </c>
      <c r="F348" s="262" t="s">
        <v>1448</v>
      </c>
      <c r="G348" s="263"/>
      <c r="H348" s="263"/>
      <c r="I348" s="263"/>
      <c r="J348" s="150"/>
      <c r="K348" s="152">
        <v>2897</v>
      </c>
      <c r="L348" s="150"/>
      <c r="M348" s="150"/>
      <c r="N348" s="150"/>
      <c r="O348" s="150"/>
      <c r="P348" s="150"/>
      <c r="Q348" s="150"/>
      <c r="R348" s="153"/>
      <c r="T348" s="154"/>
      <c r="U348" s="150"/>
      <c r="V348" s="150"/>
      <c r="W348" s="150"/>
      <c r="X348" s="150"/>
      <c r="Y348" s="150"/>
      <c r="Z348" s="150"/>
      <c r="AA348" s="155"/>
      <c r="AT348" s="156" t="s">
        <v>173</v>
      </c>
      <c r="AU348" s="156" t="s">
        <v>86</v>
      </c>
      <c r="AV348" s="10" t="s">
        <v>86</v>
      </c>
      <c r="AW348" s="10" t="s">
        <v>32</v>
      </c>
      <c r="AX348" s="10" t="s">
        <v>82</v>
      </c>
      <c r="AY348" s="156" t="s">
        <v>166</v>
      </c>
    </row>
    <row r="349" spans="2:65" s="1" customFormat="1" ht="25.5" customHeight="1">
      <c r="B349" s="139"/>
      <c r="C349" s="140" t="s">
        <v>543</v>
      </c>
      <c r="D349" s="140" t="s">
        <v>167</v>
      </c>
      <c r="E349" s="141" t="s">
        <v>504</v>
      </c>
      <c r="F349" s="231" t="s">
        <v>505</v>
      </c>
      <c r="G349" s="231"/>
      <c r="H349" s="231"/>
      <c r="I349" s="231"/>
      <c r="J349" s="142" t="s">
        <v>270</v>
      </c>
      <c r="K349" s="143">
        <v>2897</v>
      </c>
      <c r="L349" s="232">
        <v>0</v>
      </c>
      <c r="M349" s="232"/>
      <c r="N349" s="232">
        <f>ROUND(L349*K349,2)</f>
        <v>0</v>
      </c>
      <c r="O349" s="232"/>
      <c r="P349" s="232"/>
      <c r="Q349" s="232"/>
      <c r="R349" s="144"/>
      <c r="T349" s="145" t="s">
        <v>5</v>
      </c>
      <c r="U349" s="43" t="s">
        <v>40</v>
      </c>
      <c r="V349" s="146">
        <v>6.3E-2</v>
      </c>
      <c r="W349" s="146">
        <f>V349*K349</f>
        <v>182.511</v>
      </c>
      <c r="X349" s="146">
        <v>0</v>
      </c>
      <c r="Y349" s="146">
        <f>X349*K349</f>
        <v>0</v>
      </c>
      <c r="Z349" s="146">
        <v>0</v>
      </c>
      <c r="AA349" s="147">
        <f>Z349*K349</f>
        <v>0</v>
      </c>
      <c r="AR349" s="21" t="s">
        <v>92</v>
      </c>
      <c r="AT349" s="21" t="s">
        <v>167</v>
      </c>
      <c r="AU349" s="21" t="s">
        <v>86</v>
      </c>
      <c r="AY349" s="21" t="s">
        <v>166</v>
      </c>
      <c r="BE349" s="148">
        <f>IF(U349="základní",N349,0)</f>
        <v>0</v>
      </c>
      <c r="BF349" s="148">
        <f>IF(U349="snížená",N349,0)</f>
        <v>0</v>
      </c>
      <c r="BG349" s="148">
        <f>IF(U349="zákl. přenesená",N349,0)</f>
        <v>0</v>
      </c>
      <c r="BH349" s="148">
        <f>IF(U349="sníž. přenesená",N349,0)</f>
        <v>0</v>
      </c>
      <c r="BI349" s="148">
        <f>IF(U349="nulová",N349,0)</f>
        <v>0</v>
      </c>
      <c r="BJ349" s="21" t="s">
        <v>82</v>
      </c>
      <c r="BK349" s="148">
        <f>ROUND(L349*K349,2)</f>
        <v>0</v>
      </c>
      <c r="BL349" s="21" t="s">
        <v>92</v>
      </c>
      <c r="BM349" s="21" t="s">
        <v>1449</v>
      </c>
    </row>
    <row r="350" spans="2:65" s="1" customFormat="1" ht="25.5" customHeight="1">
      <c r="B350" s="139"/>
      <c r="C350" s="140" t="s">
        <v>548</v>
      </c>
      <c r="D350" s="140" t="s">
        <v>167</v>
      </c>
      <c r="E350" s="141" t="s">
        <v>508</v>
      </c>
      <c r="F350" s="231" t="s">
        <v>509</v>
      </c>
      <c r="G350" s="231"/>
      <c r="H350" s="231"/>
      <c r="I350" s="231"/>
      <c r="J350" s="142" t="s">
        <v>270</v>
      </c>
      <c r="K350" s="143">
        <v>7.5</v>
      </c>
      <c r="L350" s="232">
        <v>0</v>
      </c>
      <c r="M350" s="232"/>
      <c r="N350" s="232">
        <f>ROUND(L350*K350,2)</f>
        <v>0</v>
      </c>
      <c r="O350" s="232"/>
      <c r="P350" s="232"/>
      <c r="Q350" s="232"/>
      <c r="R350" s="144"/>
      <c r="T350" s="145" t="s">
        <v>5</v>
      </c>
      <c r="U350" s="43" t="s">
        <v>40</v>
      </c>
      <c r="V350" s="146">
        <v>0.42499999999999999</v>
      </c>
      <c r="W350" s="146">
        <f>V350*K350</f>
        <v>3.1875</v>
      </c>
      <c r="X350" s="146">
        <v>0</v>
      </c>
      <c r="Y350" s="146">
        <f>X350*K350</f>
        <v>0</v>
      </c>
      <c r="Z350" s="146">
        <v>0</v>
      </c>
      <c r="AA350" s="147">
        <f>Z350*K350</f>
        <v>0</v>
      </c>
      <c r="AR350" s="21" t="s">
        <v>92</v>
      </c>
      <c r="AT350" s="21" t="s">
        <v>167</v>
      </c>
      <c r="AU350" s="21" t="s">
        <v>86</v>
      </c>
      <c r="AY350" s="21" t="s">
        <v>166</v>
      </c>
      <c r="BE350" s="148">
        <f>IF(U350="základní",N350,0)</f>
        <v>0</v>
      </c>
      <c r="BF350" s="148">
        <f>IF(U350="snížená",N350,0)</f>
        <v>0</v>
      </c>
      <c r="BG350" s="148">
        <f>IF(U350="zákl. přenesená",N350,0)</f>
        <v>0</v>
      </c>
      <c r="BH350" s="148">
        <f>IF(U350="sníž. přenesená",N350,0)</f>
        <v>0</v>
      </c>
      <c r="BI350" s="148">
        <f>IF(U350="nulová",N350,0)</f>
        <v>0</v>
      </c>
      <c r="BJ350" s="21" t="s">
        <v>82</v>
      </c>
      <c r="BK350" s="148">
        <f>ROUND(L350*K350,2)</f>
        <v>0</v>
      </c>
      <c r="BL350" s="21" t="s">
        <v>92</v>
      </c>
      <c r="BM350" s="21" t="s">
        <v>510</v>
      </c>
    </row>
    <row r="351" spans="2:65" s="11" customFormat="1" ht="16.5" customHeight="1">
      <c r="B351" s="157"/>
      <c r="C351" s="158"/>
      <c r="D351" s="158"/>
      <c r="E351" s="159" t="s">
        <v>5</v>
      </c>
      <c r="F351" s="264" t="s">
        <v>1227</v>
      </c>
      <c r="G351" s="265"/>
      <c r="H351" s="265"/>
      <c r="I351" s="265"/>
      <c r="J351" s="158"/>
      <c r="K351" s="159" t="s">
        <v>5</v>
      </c>
      <c r="L351" s="158"/>
      <c r="M351" s="158"/>
      <c r="N351" s="158"/>
      <c r="O351" s="158"/>
      <c r="P351" s="158"/>
      <c r="Q351" s="158"/>
      <c r="R351" s="160"/>
      <c r="T351" s="161"/>
      <c r="U351" s="158"/>
      <c r="V351" s="158"/>
      <c r="W351" s="158"/>
      <c r="X351" s="158"/>
      <c r="Y351" s="158"/>
      <c r="Z351" s="158"/>
      <c r="AA351" s="162"/>
      <c r="AT351" s="163" t="s">
        <v>173</v>
      </c>
      <c r="AU351" s="163" t="s">
        <v>86</v>
      </c>
      <c r="AV351" s="11" t="s">
        <v>82</v>
      </c>
      <c r="AW351" s="11" t="s">
        <v>32</v>
      </c>
      <c r="AX351" s="11" t="s">
        <v>75</v>
      </c>
      <c r="AY351" s="163" t="s">
        <v>166</v>
      </c>
    </row>
    <row r="352" spans="2:65" s="10" customFormat="1" ht="16.5" customHeight="1">
      <c r="B352" s="149"/>
      <c r="C352" s="150"/>
      <c r="D352" s="150"/>
      <c r="E352" s="151" t="s">
        <v>5</v>
      </c>
      <c r="F352" s="262" t="s">
        <v>1192</v>
      </c>
      <c r="G352" s="263"/>
      <c r="H352" s="263"/>
      <c r="I352" s="263"/>
      <c r="J352" s="150"/>
      <c r="K352" s="152">
        <v>7.5</v>
      </c>
      <c r="L352" s="150"/>
      <c r="M352" s="150"/>
      <c r="N352" s="150"/>
      <c r="O352" s="150"/>
      <c r="P352" s="150"/>
      <c r="Q352" s="150"/>
      <c r="R352" s="153"/>
      <c r="T352" s="154"/>
      <c r="U352" s="150"/>
      <c r="V352" s="150"/>
      <c r="W352" s="150"/>
      <c r="X352" s="150"/>
      <c r="Y352" s="150"/>
      <c r="Z352" s="150"/>
      <c r="AA352" s="155"/>
      <c r="AT352" s="156" t="s">
        <v>173</v>
      </c>
      <c r="AU352" s="156" t="s">
        <v>86</v>
      </c>
      <c r="AV352" s="10" t="s">
        <v>86</v>
      </c>
      <c r="AW352" s="10" t="s">
        <v>32</v>
      </c>
      <c r="AX352" s="10" t="s">
        <v>82</v>
      </c>
      <c r="AY352" s="156" t="s">
        <v>166</v>
      </c>
    </row>
    <row r="353" spans="2:65" s="1" customFormat="1" ht="25.5" customHeight="1">
      <c r="B353" s="139"/>
      <c r="C353" s="140" t="s">
        <v>552</v>
      </c>
      <c r="D353" s="140" t="s">
        <v>167</v>
      </c>
      <c r="E353" s="141" t="s">
        <v>514</v>
      </c>
      <c r="F353" s="231" t="s">
        <v>515</v>
      </c>
      <c r="G353" s="231"/>
      <c r="H353" s="231"/>
      <c r="I353" s="231"/>
      <c r="J353" s="142" t="s">
        <v>270</v>
      </c>
      <c r="K353" s="143">
        <v>671</v>
      </c>
      <c r="L353" s="232">
        <v>0</v>
      </c>
      <c r="M353" s="232"/>
      <c r="N353" s="232">
        <f>ROUND(L353*K353,2)</f>
        <v>0</v>
      </c>
      <c r="O353" s="232"/>
      <c r="P353" s="232"/>
      <c r="Q353" s="232"/>
      <c r="R353" s="144"/>
      <c r="T353" s="145" t="s">
        <v>5</v>
      </c>
      <c r="U353" s="43" t="s">
        <v>40</v>
      </c>
      <c r="V353" s="146">
        <v>0.53</v>
      </c>
      <c r="W353" s="146">
        <f>V353*K353</f>
        <v>355.63</v>
      </c>
      <c r="X353" s="146">
        <v>8.4250000000000005E-2</v>
      </c>
      <c r="Y353" s="146">
        <f>X353*K353</f>
        <v>56.531750000000002</v>
      </c>
      <c r="Z353" s="146">
        <v>0</v>
      </c>
      <c r="AA353" s="147">
        <f>Z353*K353</f>
        <v>0</v>
      </c>
      <c r="AR353" s="21" t="s">
        <v>92</v>
      </c>
      <c r="AT353" s="21" t="s">
        <v>167</v>
      </c>
      <c r="AU353" s="21" t="s">
        <v>86</v>
      </c>
      <c r="AY353" s="21" t="s">
        <v>166</v>
      </c>
      <c r="BE353" s="148">
        <f>IF(U353="základní",N353,0)</f>
        <v>0</v>
      </c>
      <c r="BF353" s="148">
        <f>IF(U353="snížená",N353,0)</f>
        <v>0</v>
      </c>
      <c r="BG353" s="148">
        <f>IF(U353="zákl. přenesená",N353,0)</f>
        <v>0</v>
      </c>
      <c r="BH353" s="148">
        <f>IF(U353="sníž. přenesená",N353,0)</f>
        <v>0</v>
      </c>
      <c r="BI353" s="148">
        <f>IF(U353="nulová",N353,0)</f>
        <v>0</v>
      </c>
      <c r="BJ353" s="21" t="s">
        <v>82</v>
      </c>
      <c r="BK353" s="148">
        <f>ROUND(L353*K353,2)</f>
        <v>0</v>
      </c>
      <c r="BL353" s="21" t="s">
        <v>92</v>
      </c>
      <c r="BM353" s="21" t="s">
        <v>516</v>
      </c>
    </row>
    <row r="354" spans="2:65" s="1" customFormat="1" ht="16.5" customHeight="1">
      <c r="B354" s="139"/>
      <c r="C354" s="176" t="s">
        <v>557</v>
      </c>
      <c r="D354" s="176" t="s">
        <v>388</v>
      </c>
      <c r="E354" s="177" t="s">
        <v>518</v>
      </c>
      <c r="F354" s="266" t="s">
        <v>519</v>
      </c>
      <c r="G354" s="266"/>
      <c r="H354" s="266"/>
      <c r="I354" s="266"/>
      <c r="J354" s="178" t="s">
        <v>270</v>
      </c>
      <c r="K354" s="179">
        <v>659</v>
      </c>
      <c r="L354" s="267">
        <v>0</v>
      </c>
      <c r="M354" s="267"/>
      <c r="N354" s="267">
        <f>ROUND(L354*K354,2)</f>
        <v>0</v>
      </c>
      <c r="O354" s="232"/>
      <c r="P354" s="232"/>
      <c r="Q354" s="232"/>
      <c r="R354" s="144"/>
      <c r="T354" s="145" t="s">
        <v>5</v>
      </c>
      <c r="U354" s="43" t="s">
        <v>40</v>
      </c>
      <c r="V354" s="146">
        <v>0</v>
      </c>
      <c r="W354" s="146">
        <f>V354*K354</f>
        <v>0</v>
      </c>
      <c r="X354" s="146">
        <v>0.14000000000000001</v>
      </c>
      <c r="Y354" s="146">
        <f>X354*K354</f>
        <v>92.26</v>
      </c>
      <c r="Z354" s="146">
        <v>0</v>
      </c>
      <c r="AA354" s="147">
        <f>Z354*K354</f>
        <v>0</v>
      </c>
      <c r="AR354" s="21" t="s">
        <v>104</v>
      </c>
      <c r="AT354" s="21" t="s">
        <v>388</v>
      </c>
      <c r="AU354" s="21" t="s">
        <v>86</v>
      </c>
      <c r="AY354" s="21" t="s">
        <v>166</v>
      </c>
      <c r="BE354" s="148">
        <f>IF(U354="základní",N354,0)</f>
        <v>0</v>
      </c>
      <c r="BF354" s="148">
        <f>IF(U354="snížená",N354,0)</f>
        <v>0</v>
      </c>
      <c r="BG354" s="148">
        <f>IF(U354="zákl. přenesená",N354,0)</f>
        <v>0</v>
      </c>
      <c r="BH354" s="148">
        <f>IF(U354="sníž. přenesená",N354,0)</f>
        <v>0</v>
      </c>
      <c r="BI354" s="148">
        <f>IF(U354="nulová",N354,0)</f>
        <v>0</v>
      </c>
      <c r="BJ354" s="21" t="s">
        <v>82</v>
      </c>
      <c r="BK354" s="148">
        <f>ROUND(L354*K354,2)</f>
        <v>0</v>
      </c>
      <c r="BL354" s="21" t="s">
        <v>92</v>
      </c>
      <c r="BM354" s="21" t="s">
        <v>520</v>
      </c>
    </row>
    <row r="355" spans="2:65" s="11" customFormat="1" ht="16.5" customHeight="1">
      <c r="B355" s="157"/>
      <c r="C355" s="158"/>
      <c r="D355" s="158"/>
      <c r="E355" s="159" t="s">
        <v>5</v>
      </c>
      <c r="F355" s="264" t="s">
        <v>471</v>
      </c>
      <c r="G355" s="265"/>
      <c r="H355" s="265"/>
      <c r="I355" s="265"/>
      <c r="J355" s="158"/>
      <c r="K355" s="159" t="s">
        <v>5</v>
      </c>
      <c r="L355" s="158"/>
      <c r="M355" s="158"/>
      <c r="N355" s="158"/>
      <c r="O355" s="158"/>
      <c r="P355" s="158"/>
      <c r="Q355" s="158"/>
      <c r="R355" s="160"/>
      <c r="T355" s="161"/>
      <c r="U355" s="158"/>
      <c r="V355" s="158"/>
      <c r="W355" s="158"/>
      <c r="X355" s="158"/>
      <c r="Y355" s="158"/>
      <c r="Z355" s="158"/>
      <c r="AA355" s="162"/>
      <c r="AT355" s="163" t="s">
        <v>173</v>
      </c>
      <c r="AU355" s="163" t="s">
        <v>86</v>
      </c>
      <c r="AV355" s="11" t="s">
        <v>82</v>
      </c>
      <c r="AW355" s="11" t="s">
        <v>32</v>
      </c>
      <c r="AX355" s="11" t="s">
        <v>75</v>
      </c>
      <c r="AY355" s="163" t="s">
        <v>166</v>
      </c>
    </row>
    <row r="356" spans="2:65" s="10" customFormat="1" ht="16.5" customHeight="1">
      <c r="B356" s="149"/>
      <c r="C356" s="150"/>
      <c r="D356" s="150"/>
      <c r="E356" s="151" t="s">
        <v>5</v>
      </c>
      <c r="F356" s="262" t="s">
        <v>1450</v>
      </c>
      <c r="G356" s="263"/>
      <c r="H356" s="263"/>
      <c r="I356" s="263"/>
      <c r="J356" s="150"/>
      <c r="K356" s="152">
        <v>657.5</v>
      </c>
      <c r="L356" s="150"/>
      <c r="M356" s="150"/>
      <c r="N356" s="150"/>
      <c r="O356" s="150"/>
      <c r="P356" s="150"/>
      <c r="Q356" s="150"/>
      <c r="R356" s="153"/>
      <c r="T356" s="154"/>
      <c r="U356" s="150"/>
      <c r="V356" s="150"/>
      <c r="W356" s="150"/>
      <c r="X356" s="150"/>
      <c r="Y356" s="150"/>
      <c r="Z356" s="150"/>
      <c r="AA356" s="155"/>
      <c r="AT356" s="156" t="s">
        <v>173</v>
      </c>
      <c r="AU356" s="156" t="s">
        <v>86</v>
      </c>
      <c r="AV356" s="10" t="s">
        <v>86</v>
      </c>
      <c r="AW356" s="10" t="s">
        <v>32</v>
      </c>
      <c r="AX356" s="10" t="s">
        <v>75</v>
      </c>
      <c r="AY356" s="156" t="s">
        <v>166</v>
      </c>
    </row>
    <row r="357" spans="2:65" s="11" customFormat="1" ht="16.5" customHeight="1">
      <c r="B357" s="157"/>
      <c r="C357" s="158"/>
      <c r="D357" s="158"/>
      <c r="E357" s="159" t="s">
        <v>5</v>
      </c>
      <c r="F357" s="229" t="s">
        <v>473</v>
      </c>
      <c r="G357" s="230"/>
      <c r="H357" s="230"/>
      <c r="I357" s="230"/>
      <c r="J357" s="158"/>
      <c r="K357" s="159" t="s">
        <v>5</v>
      </c>
      <c r="L357" s="158"/>
      <c r="M357" s="158"/>
      <c r="N357" s="158"/>
      <c r="O357" s="158"/>
      <c r="P357" s="158"/>
      <c r="Q357" s="158"/>
      <c r="R357" s="160"/>
      <c r="T357" s="161"/>
      <c r="U357" s="158"/>
      <c r="V357" s="158"/>
      <c r="W357" s="158"/>
      <c r="X357" s="158"/>
      <c r="Y357" s="158"/>
      <c r="Z357" s="158"/>
      <c r="AA357" s="162"/>
      <c r="AT357" s="163" t="s">
        <v>173</v>
      </c>
      <c r="AU357" s="163" t="s">
        <v>86</v>
      </c>
      <c r="AV357" s="11" t="s">
        <v>82</v>
      </c>
      <c r="AW357" s="11" t="s">
        <v>32</v>
      </c>
      <c r="AX357" s="11" t="s">
        <v>75</v>
      </c>
      <c r="AY357" s="163" t="s">
        <v>166</v>
      </c>
    </row>
    <row r="358" spans="2:65" s="10" customFormat="1" ht="16.5" customHeight="1">
      <c r="B358" s="149"/>
      <c r="C358" s="150"/>
      <c r="D358" s="150"/>
      <c r="E358" s="151" t="s">
        <v>5</v>
      </c>
      <c r="F358" s="262" t="s">
        <v>1082</v>
      </c>
      <c r="G358" s="263"/>
      <c r="H358" s="263"/>
      <c r="I358" s="263"/>
      <c r="J358" s="150"/>
      <c r="K358" s="152">
        <v>1.5</v>
      </c>
      <c r="L358" s="150"/>
      <c r="M358" s="150"/>
      <c r="N358" s="150"/>
      <c r="O358" s="150"/>
      <c r="P358" s="150"/>
      <c r="Q358" s="150"/>
      <c r="R358" s="153"/>
      <c r="T358" s="154"/>
      <c r="U358" s="150"/>
      <c r="V358" s="150"/>
      <c r="W358" s="150"/>
      <c r="X358" s="150"/>
      <c r="Y358" s="150"/>
      <c r="Z358" s="150"/>
      <c r="AA358" s="155"/>
      <c r="AT358" s="156" t="s">
        <v>173</v>
      </c>
      <c r="AU358" s="156" t="s">
        <v>86</v>
      </c>
      <c r="AV358" s="10" t="s">
        <v>86</v>
      </c>
      <c r="AW358" s="10" t="s">
        <v>32</v>
      </c>
      <c r="AX358" s="10" t="s">
        <v>75</v>
      </c>
      <c r="AY358" s="156" t="s">
        <v>166</v>
      </c>
    </row>
    <row r="359" spans="2:65" s="12" customFormat="1" ht="16.5" customHeight="1">
      <c r="B359" s="168"/>
      <c r="C359" s="169"/>
      <c r="D359" s="169"/>
      <c r="E359" s="170" t="s">
        <v>5</v>
      </c>
      <c r="F359" s="268" t="s">
        <v>294</v>
      </c>
      <c r="G359" s="269"/>
      <c r="H359" s="269"/>
      <c r="I359" s="269"/>
      <c r="J359" s="169"/>
      <c r="K359" s="171">
        <v>659</v>
      </c>
      <c r="L359" s="169"/>
      <c r="M359" s="169"/>
      <c r="N359" s="169"/>
      <c r="O359" s="169"/>
      <c r="P359" s="169"/>
      <c r="Q359" s="169"/>
      <c r="R359" s="172"/>
      <c r="T359" s="173"/>
      <c r="U359" s="169"/>
      <c r="V359" s="169"/>
      <c r="W359" s="169"/>
      <c r="X359" s="169"/>
      <c r="Y359" s="169"/>
      <c r="Z359" s="169"/>
      <c r="AA359" s="174"/>
      <c r="AT359" s="175" t="s">
        <v>173</v>
      </c>
      <c r="AU359" s="175" t="s">
        <v>86</v>
      </c>
      <c r="AV359" s="12" t="s">
        <v>92</v>
      </c>
      <c r="AW359" s="12" t="s">
        <v>32</v>
      </c>
      <c r="AX359" s="12" t="s">
        <v>82</v>
      </c>
      <c r="AY359" s="175" t="s">
        <v>166</v>
      </c>
    </row>
    <row r="360" spans="2:65" s="1" customFormat="1" ht="25.5" customHeight="1">
      <c r="B360" s="139"/>
      <c r="C360" s="176" t="s">
        <v>562</v>
      </c>
      <c r="D360" s="176" t="s">
        <v>388</v>
      </c>
      <c r="E360" s="177" t="s">
        <v>524</v>
      </c>
      <c r="F360" s="266" t="s">
        <v>525</v>
      </c>
      <c r="G360" s="266"/>
      <c r="H360" s="266"/>
      <c r="I360" s="266"/>
      <c r="J360" s="178" t="s">
        <v>270</v>
      </c>
      <c r="K360" s="179">
        <v>10.5</v>
      </c>
      <c r="L360" s="267">
        <v>0</v>
      </c>
      <c r="M360" s="267"/>
      <c r="N360" s="267">
        <f>ROUND(L360*K360,2)</f>
        <v>0</v>
      </c>
      <c r="O360" s="232"/>
      <c r="P360" s="232"/>
      <c r="Q360" s="232"/>
      <c r="R360" s="144"/>
      <c r="T360" s="145" t="s">
        <v>5</v>
      </c>
      <c r="U360" s="43" t="s">
        <v>40</v>
      </c>
      <c r="V360" s="146">
        <v>0</v>
      </c>
      <c r="W360" s="146">
        <f>V360*K360</f>
        <v>0</v>
      </c>
      <c r="X360" s="146">
        <v>0.13</v>
      </c>
      <c r="Y360" s="146">
        <f>X360*K360</f>
        <v>1.365</v>
      </c>
      <c r="Z360" s="146">
        <v>0</v>
      </c>
      <c r="AA360" s="147">
        <f>Z360*K360</f>
        <v>0</v>
      </c>
      <c r="AR360" s="21" t="s">
        <v>104</v>
      </c>
      <c r="AT360" s="21" t="s">
        <v>388</v>
      </c>
      <c r="AU360" s="21" t="s">
        <v>86</v>
      </c>
      <c r="AY360" s="21" t="s">
        <v>166</v>
      </c>
      <c r="BE360" s="148">
        <f>IF(U360="základní",N360,0)</f>
        <v>0</v>
      </c>
      <c r="BF360" s="148">
        <f>IF(U360="snížená",N360,0)</f>
        <v>0</v>
      </c>
      <c r="BG360" s="148">
        <f>IF(U360="zákl. přenesená",N360,0)</f>
        <v>0</v>
      </c>
      <c r="BH360" s="148">
        <f>IF(U360="sníž. přenesená",N360,0)</f>
        <v>0</v>
      </c>
      <c r="BI360" s="148">
        <f>IF(U360="nulová",N360,0)</f>
        <v>0</v>
      </c>
      <c r="BJ360" s="21" t="s">
        <v>82</v>
      </c>
      <c r="BK360" s="148">
        <f>ROUND(L360*K360,2)</f>
        <v>0</v>
      </c>
      <c r="BL360" s="21" t="s">
        <v>92</v>
      </c>
      <c r="BM360" s="21" t="s">
        <v>526</v>
      </c>
    </row>
    <row r="361" spans="2:65" s="11" customFormat="1" ht="16.5" customHeight="1">
      <c r="B361" s="157"/>
      <c r="C361" s="158"/>
      <c r="D361" s="158"/>
      <c r="E361" s="159" t="s">
        <v>5</v>
      </c>
      <c r="F361" s="264" t="s">
        <v>471</v>
      </c>
      <c r="G361" s="265"/>
      <c r="H361" s="265"/>
      <c r="I361" s="265"/>
      <c r="J361" s="158"/>
      <c r="K361" s="159" t="s">
        <v>5</v>
      </c>
      <c r="L361" s="158"/>
      <c r="M361" s="158"/>
      <c r="N361" s="158"/>
      <c r="O361" s="158"/>
      <c r="P361" s="158"/>
      <c r="Q361" s="158"/>
      <c r="R361" s="160"/>
      <c r="T361" s="161"/>
      <c r="U361" s="158"/>
      <c r="V361" s="158"/>
      <c r="W361" s="158"/>
      <c r="X361" s="158"/>
      <c r="Y361" s="158"/>
      <c r="Z361" s="158"/>
      <c r="AA361" s="162"/>
      <c r="AT361" s="163" t="s">
        <v>173</v>
      </c>
      <c r="AU361" s="163" t="s">
        <v>86</v>
      </c>
      <c r="AV361" s="11" t="s">
        <v>82</v>
      </c>
      <c r="AW361" s="11" t="s">
        <v>32</v>
      </c>
      <c r="AX361" s="11" t="s">
        <v>75</v>
      </c>
      <c r="AY361" s="163" t="s">
        <v>166</v>
      </c>
    </row>
    <row r="362" spans="2:65" s="10" customFormat="1" ht="16.5" customHeight="1">
      <c r="B362" s="149"/>
      <c r="C362" s="150"/>
      <c r="D362" s="150"/>
      <c r="E362" s="151" t="s">
        <v>5</v>
      </c>
      <c r="F362" s="262" t="s">
        <v>1451</v>
      </c>
      <c r="G362" s="263"/>
      <c r="H362" s="263"/>
      <c r="I362" s="263"/>
      <c r="J362" s="150"/>
      <c r="K362" s="152">
        <v>10.5</v>
      </c>
      <c r="L362" s="150"/>
      <c r="M362" s="150"/>
      <c r="N362" s="150"/>
      <c r="O362" s="150"/>
      <c r="P362" s="150"/>
      <c r="Q362" s="150"/>
      <c r="R362" s="153"/>
      <c r="T362" s="154"/>
      <c r="U362" s="150"/>
      <c r="V362" s="150"/>
      <c r="W362" s="150"/>
      <c r="X362" s="150"/>
      <c r="Y362" s="150"/>
      <c r="Z362" s="150"/>
      <c r="AA362" s="155"/>
      <c r="AT362" s="156" t="s">
        <v>173</v>
      </c>
      <c r="AU362" s="156" t="s">
        <v>86</v>
      </c>
      <c r="AV362" s="10" t="s">
        <v>86</v>
      </c>
      <c r="AW362" s="10" t="s">
        <v>32</v>
      </c>
      <c r="AX362" s="10" t="s">
        <v>82</v>
      </c>
      <c r="AY362" s="156" t="s">
        <v>166</v>
      </c>
    </row>
    <row r="363" spans="2:65" s="1" customFormat="1" ht="25.5" customHeight="1">
      <c r="B363" s="139"/>
      <c r="C363" s="176" t="s">
        <v>567</v>
      </c>
      <c r="D363" s="176" t="s">
        <v>388</v>
      </c>
      <c r="E363" s="177" t="s">
        <v>1364</v>
      </c>
      <c r="F363" s="266" t="s">
        <v>1365</v>
      </c>
      <c r="G363" s="266"/>
      <c r="H363" s="266"/>
      <c r="I363" s="266"/>
      <c r="J363" s="178" t="s">
        <v>270</v>
      </c>
      <c r="K363" s="179">
        <v>1.5</v>
      </c>
      <c r="L363" s="267">
        <v>0</v>
      </c>
      <c r="M363" s="267"/>
      <c r="N363" s="267">
        <f>ROUND(L363*K363,2)</f>
        <v>0</v>
      </c>
      <c r="O363" s="232"/>
      <c r="P363" s="232"/>
      <c r="Q363" s="232"/>
      <c r="R363" s="144"/>
      <c r="T363" s="145" t="s">
        <v>5</v>
      </c>
      <c r="U363" s="43" t="s">
        <v>40</v>
      </c>
      <c r="V363" s="146">
        <v>0</v>
      </c>
      <c r="W363" s="146">
        <f>V363*K363</f>
        <v>0</v>
      </c>
      <c r="X363" s="146">
        <v>0.13</v>
      </c>
      <c r="Y363" s="146">
        <f>X363*K363</f>
        <v>0.19500000000000001</v>
      </c>
      <c r="Z363" s="146">
        <v>0</v>
      </c>
      <c r="AA363" s="147">
        <f>Z363*K363</f>
        <v>0</v>
      </c>
      <c r="AR363" s="21" t="s">
        <v>104</v>
      </c>
      <c r="AT363" s="21" t="s">
        <v>388</v>
      </c>
      <c r="AU363" s="21" t="s">
        <v>86</v>
      </c>
      <c r="AY363" s="21" t="s">
        <v>166</v>
      </c>
      <c r="BE363" s="148">
        <f>IF(U363="základní",N363,0)</f>
        <v>0</v>
      </c>
      <c r="BF363" s="148">
        <f>IF(U363="snížená",N363,0)</f>
        <v>0</v>
      </c>
      <c r="BG363" s="148">
        <f>IF(U363="zákl. přenesená",N363,0)</f>
        <v>0</v>
      </c>
      <c r="BH363" s="148">
        <f>IF(U363="sníž. přenesená",N363,0)</f>
        <v>0</v>
      </c>
      <c r="BI363" s="148">
        <f>IF(U363="nulová",N363,0)</f>
        <v>0</v>
      </c>
      <c r="BJ363" s="21" t="s">
        <v>82</v>
      </c>
      <c r="BK363" s="148">
        <f>ROUND(L363*K363,2)</f>
        <v>0</v>
      </c>
      <c r="BL363" s="21" t="s">
        <v>92</v>
      </c>
      <c r="BM363" s="21" t="s">
        <v>1452</v>
      </c>
    </row>
    <row r="364" spans="2:65" s="11" customFormat="1" ht="16.5" customHeight="1">
      <c r="B364" s="157"/>
      <c r="C364" s="158"/>
      <c r="D364" s="158"/>
      <c r="E364" s="159" t="s">
        <v>5</v>
      </c>
      <c r="F364" s="264" t="s">
        <v>1367</v>
      </c>
      <c r="G364" s="265"/>
      <c r="H364" s="265"/>
      <c r="I364" s="265"/>
      <c r="J364" s="158"/>
      <c r="K364" s="159" t="s">
        <v>5</v>
      </c>
      <c r="L364" s="158"/>
      <c r="M364" s="158"/>
      <c r="N364" s="158"/>
      <c r="O364" s="158"/>
      <c r="P364" s="158"/>
      <c r="Q364" s="158"/>
      <c r="R364" s="160"/>
      <c r="T364" s="161"/>
      <c r="U364" s="158"/>
      <c r="V364" s="158"/>
      <c r="W364" s="158"/>
      <c r="X364" s="158"/>
      <c r="Y364" s="158"/>
      <c r="Z364" s="158"/>
      <c r="AA364" s="162"/>
      <c r="AT364" s="163" t="s">
        <v>173</v>
      </c>
      <c r="AU364" s="163" t="s">
        <v>86</v>
      </c>
      <c r="AV364" s="11" t="s">
        <v>82</v>
      </c>
      <c r="AW364" s="11" t="s">
        <v>32</v>
      </c>
      <c r="AX364" s="11" t="s">
        <v>75</v>
      </c>
      <c r="AY364" s="163" t="s">
        <v>166</v>
      </c>
    </row>
    <row r="365" spans="2:65" s="10" customFormat="1" ht="16.5" customHeight="1">
      <c r="B365" s="149"/>
      <c r="C365" s="150"/>
      <c r="D365" s="150"/>
      <c r="E365" s="151" t="s">
        <v>5</v>
      </c>
      <c r="F365" s="262" t="s">
        <v>1082</v>
      </c>
      <c r="G365" s="263"/>
      <c r="H365" s="263"/>
      <c r="I365" s="263"/>
      <c r="J365" s="150"/>
      <c r="K365" s="152">
        <v>1.5</v>
      </c>
      <c r="L365" s="150"/>
      <c r="M365" s="150"/>
      <c r="N365" s="150"/>
      <c r="O365" s="150"/>
      <c r="P365" s="150"/>
      <c r="Q365" s="150"/>
      <c r="R365" s="153"/>
      <c r="T365" s="154"/>
      <c r="U365" s="150"/>
      <c r="V365" s="150"/>
      <c r="W365" s="150"/>
      <c r="X365" s="150"/>
      <c r="Y365" s="150"/>
      <c r="Z365" s="150"/>
      <c r="AA365" s="155"/>
      <c r="AT365" s="156" t="s">
        <v>173</v>
      </c>
      <c r="AU365" s="156" t="s">
        <v>86</v>
      </c>
      <c r="AV365" s="10" t="s">
        <v>86</v>
      </c>
      <c r="AW365" s="10" t="s">
        <v>32</v>
      </c>
      <c r="AX365" s="10" t="s">
        <v>82</v>
      </c>
      <c r="AY365" s="156" t="s">
        <v>166</v>
      </c>
    </row>
    <row r="366" spans="2:65" s="1" customFormat="1" ht="38.25" customHeight="1">
      <c r="B366" s="139"/>
      <c r="C366" s="140" t="s">
        <v>571</v>
      </c>
      <c r="D366" s="140" t="s">
        <v>167</v>
      </c>
      <c r="E366" s="141" t="s">
        <v>529</v>
      </c>
      <c r="F366" s="231" t="s">
        <v>530</v>
      </c>
      <c r="G366" s="231"/>
      <c r="H366" s="231"/>
      <c r="I366" s="231"/>
      <c r="J366" s="142" t="s">
        <v>270</v>
      </c>
      <c r="K366" s="143">
        <v>144</v>
      </c>
      <c r="L366" s="232">
        <v>0</v>
      </c>
      <c r="M366" s="232"/>
      <c r="N366" s="232">
        <f>ROUND(L366*K366,2)</f>
        <v>0</v>
      </c>
      <c r="O366" s="232"/>
      <c r="P366" s="232"/>
      <c r="Q366" s="232"/>
      <c r="R366" s="144"/>
      <c r="T366" s="145" t="s">
        <v>5</v>
      </c>
      <c r="U366" s="43" t="s">
        <v>40</v>
      </c>
      <c r="V366" s="146">
        <v>0.75700000000000001</v>
      </c>
      <c r="W366" s="146">
        <f>V366*K366</f>
        <v>109.008</v>
      </c>
      <c r="X366" s="146">
        <v>0.10362</v>
      </c>
      <c r="Y366" s="146">
        <f>X366*K366</f>
        <v>14.921280000000001</v>
      </c>
      <c r="Z366" s="146">
        <v>0</v>
      </c>
      <c r="AA366" s="147">
        <f>Z366*K366</f>
        <v>0</v>
      </c>
      <c r="AR366" s="21" t="s">
        <v>92</v>
      </c>
      <c r="AT366" s="21" t="s">
        <v>167</v>
      </c>
      <c r="AU366" s="21" t="s">
        <v>86</v>
      </c>
      <c r="AY366" s="21" t="s">
        <v>166</v>
      </c>
      <c r="BE366" s="148">
        <f>IF(U366="základní",N366,0)</f>
        <v>0</v>
      </c>
      <c r="BF366" s="148">
        <f>IF(U366="snížená",N366,0)</f>
        <v>0</v>
      </c>
      <c r="BG366" s="148">
        <f>IF(U366="zákl. přenesená",N366,0)</f>
        <v>0</v>
      </c>
      <c r="BH366" s="148">
        <f>IF(U366="sníž. přenesená",N366,0)</f>
        <v>0</v>
      </c>
      <c r="BI366" s="148">
        <f>IF(U366="nulová",N366,0)</f>
        <v>0</v>
      </c>
      <c r="BJ366" s="21" t="s">
        <v>82</v>
      </c>
      <c r="BK366" s="148">
        <f>ROUND(L366*K366,2)</f>
        <v>0</v>
      </c>
      <c r="BL366" s="21" t="s">
        <v>92</v>
      </c>
      <c r="BM366" s="21" t="s">
        <v>531</v>
      </c>
    </row>
    <row r="367" spans="2:65" s="1" customFormat="1" ht="16.5" customHeight="1">
      <c r="B367" s="139"/>
      <c r="C367" s="176" t="s">
        <v>575</v>
      </c>
      <c r="D367" s="176" t="s">
        <v>388</v>
      </c>
      <c r="E367" s="177" t="s">
        <v>533</v>
      </c>
      <c r="F367" s="266" t="s">
        <v>534</v>
      </c>
      <c r="G367" s="266"/>
      <c r="H367" s="266"/>
      <c r="I367" s="266"/>
      <c r="J367" s="178" t="s">
        <v>270</v>
      </c>
      <c r="K367" s="179">
        <v>101.5</v>
      </c>
      <c r="L367" s="267">
        <v>0</v>
      </c>
      <c r="M367" s="267"/>
      <c r="N367" s="267">
        <f>ROUND(L367*K367,2)</f>
        <v>0</v>
      </c>
      <c r="O367" s="232"/>
      <c r="P367" s="232"/>
      <c r="Q367" s="232"/>
      <c r="R367" s="144"/>
      <c r="T367" s="145" t="s">
        <v>5</v>
      </c>
      <c r="U367" s="43" t="s">
        <v>40</v>
      </c>
      <c r="V367" s="146">
        <v>0</v>
      </c>
      <c r="W367" s="146">
        <f>V367*K367</f>
        <v>0</v>
      </c>
      <c r="X367" s="146">
        <v>0.18</v>
      </c>
      <c r="Y367" s="146">
        <f>X367*K367</f>
        <v>18.27</v>
      </c>
      <c r="Z367" s="146">
        <v>0</v>
      </c>
      <c r="AA367" s="147">
        <f>Z367*K367</f>
        <v>0</v>
      </c>
      <c r="AR367" s="21" t="s">
        <v>104</v>
      </c>
      <c r="AT367" s="21" t="s">
        <v>388</v>
      </c>
      <c r="AU367" s="21" t="s">
        <v>86</v>
      </c>
      <c r="AY367" s="21" t="s">
        <v>166</v>
      </c>
      <c r="BE367" s="148">
        <f>IF(U367="základní",N367,0)</f>
        <v>0</v>
      </c>
      <c r="BF367" s="148">
        <f>IF(U367="snížená",N367,0)</f>
        <v>0</v>
      </c>
      <c r="BG367" s="148">
        <f>IF(U367="zákl. přenesená",N367,0)</f>
        <v>0</v>
      </c>
      <c r="BH367" s="148">
        <f>IF(U367="sníž. přenesená",N367,0)</f>
        <v>0</v>
      </c>
      <c r="BI367" s="148">
        <f>IF(U367="nulová",N367,0)</f>
        <v>0</v>
      </c>
      <c r="BJ367" s="21" t="s">
        <v>82</v>
      </c>
      <c r="BK367" s="148">
        <f>ROUND(L367*K367,2)</f>
        <v>0</v>
      </c>
      <c r="BL367" s="21" t="s">
        <v>92</v>
      </c>
      <c r="BM367" s="21" t="s">
        <v>535</v>
      </c>
    </row>
    <row r="368" spans="2:65" s="11" customFormat="1" ht="16.5" customHeight="1">
      <c r="B368" s="157"/>
      <c r="C368" s="158"/>
      <c r="D368" s="158"/>
      <c r="E368" s="159" t="s">
        <v>5</v>
      </c>
      <c r="F368" s="264" t="s">
        <v>478</v>
      </c>
      <c r="G368" s="265"/>
      <c r="H368" s="265"/>
      <c r="I368" s="265"/>
      <c r="J368" s="158"/>
      <c r="K368" s="159" t="s">
        <v>5</v>
      </c>
      <c r="L368" s="158"/>
      <c r="M368" s="158"/>
      <c r="N368" s="158"/>
      <c r="O368" s="158"/>
      <c r="P368" s="158"/>
      <c r="Q368" s="158"/>
      <c r="R368" s="160"/>
      <c r="T368" s="161"/>
      <c r="U368" s="158"/>
      <c r="V368" s="158"/>
      <c r="W368" s="158"/>
      <c r="X368" s="158"/>
      <c r="Y368" s="158"/>
      <c r="Z368" s="158"/>
      <c r="AA368" s="162"/>
      <c r="AT368" s="163" t="s">
        <v>173</v>
      </c>
      <c r="AU368" s="163" t="s">
        <v>86</v>
      </c>
      <c r="AV368" s="11" t="s">
        <v>82</v>
      </c>
      <c r="AW368" s="11" t="s">
        <v>32</v>
      </c>
      <c r="AX368" s="11" t="s">
        <v>75</v>
      </c>
      <c r="AY368" s="163" t="s">
        <v>166</v>
      </c>
    </row>
    <row r="369" spans="2:65" s="10" customFormat="1" ht="16.5" customHeight="1">
      <c r="B369" s="149"/>
      <c r="C369" s="150"/>
      <c r="D369" s="150"/>
      <c r="E369" s="151" t="s">
        <v>5</v>
      </c>
      <c r="F369" s="262" t="s">
        <v>1453</v>
      </c>
      <c r="G369" s="263"/>
      <c r="H369" s="263"/>
      <c r="I369" s="263"/>
      <c r="J369" s="150"/>
      <c r="K369" s="152">
        <v>101.5</v>
      </c>
      <c r="L369" s="150"/>
      <c r="M369" s="150"/>
      <c r="N369" s="150"/>
      <c r="O369" s="150"/>
      <c r="P369" s="150"/>
      <c r="Q369" s="150"/>
      <c r="R369" s="153"/>
      <c r="T369" s="154"/>
      <c r="U369" s="150"/>
      <c r="V369" s="150"/>
      <c r="W369" s="150"/>
      <c r="X369" s="150"/>
      <c r="Y369" s="150"/>
      <c r="Z369" s="150"/>
      <c r="AA369" s="155"/>
      <c r="AT369" s="156" t="s">
        <v>173</v>
      </c>
      <c r="AU369" s="156" t="s">
        <v>86</v>
      </c>
      <c r="AV369" s="10" t="s">
        <v>86</v>
      </c>
      <c r="AW369" s="10" t="s">
        <v>32</v>
      </c>
      <c r="AX369" s="10" t="s">
        <v>82</v>
      </c>
      <c r="AY369" s="156" t="s">
        <v>166</v>
      </c>
    </row>
    <row r="370" spans="2:65" s="1" customFormat="1" ht="25.5" customHeight="1">
      <c r="B370" s="139"/>
      <c r="C370" s="176" t="s">
        <v>579</v>
      </c>
      <c r="D370" s="176" t="s">
        <v>388</v>
      </c>
      <c r="E370" s="177" t="s">
        <v>539</v>
      </c>
      <c r="F370" s="266" t="s">
        <v>540</v>
      </c>
      <c r="G370" s="266"/>
      <c r="H370" s="266"/>
      <c r="I370" s="266"/>
      <c r="J370" s="178" t="s">
        <v>270</v>
      </c>
      <c r="K370" s="179">
        <v>31</v>
      </c>
      <c r="L370" s="267">
        <v>0</v>
      </c>
      <c r="M370" s="267"/>
      <c r="N370" s="267">
        <f>ROUND(L370*K370,2)</f>
        <v>0</v>
      </c>
      <c r="O370" s="232"/>
      <c r="P370" s="232"/>
      <c r="Q370" s="232"/>
      <c r="R370" s="144"/>
      <c r="T370" s="145" t="s">
        <v>5</v>
      </c>
      <c r="U370" s="43" t="s">
        <v>40</v>
      </c>
      <c r="V370" s="146">
        <v>0</v>
      </c>
      <c r="W370" s="146">
        <f>V370*K370</f>
        <v>0</v>
      </c>
      <c r="X370" s="146">
        <v>0.14599999999999999</v>
      </c>
      <c r="Y370" s="146">
        <f>X370*K370</f>
        <v>4.5259999999999998</v>
      </c>
      <c r="Z370" s="146">
        <v>0</v>
      </c>
      <c r="AA370" s="147">
        <f>Z370*K370</f>
        <v>0</v>
      </c>
      <c r="AR370" s="21" t="s">
        <v>104</v>
      </c>
      <c r="AT370" s="21" t="s">
        <v>388</v>
      </c>
      <c r="AU370" s="21" t="s">
        <v>86</v>
      </c>
      <c r="AY370" s="21" t="s">
        <v>166</v>
      </c>
      <c r="BE370" s="148">
        <f>IF(U370="základní",N370,0)</f>
        <v>0</v>
      </c>
      <c r="BF370" s="148">
        <f>IF(U370="snížená",N370,0)</f>
        <v>0</v>
      </c>
      <c r="BG370" s="148">
        <f>IF(U370="zákl. přenesená",N370,0)</f>
        <v>0</v>
      </c>
      <c r="BH370" s="148">
        <f>IF(U370="sníž. přenesená",N370,0)</f>
        <v>0</v>
      </c>
      <c r="BI370" s="148">
        <f>IF(U370="nulová",N370,0)</f>
        <v>0</v>
      </c>
      <c r="BJ370" s="21" t="s">
        <v>82</v>
      </c>
      <c r="BK370" s="148">
        <f>ROUND(L370*K370,2)</f>
        <v>0</v>
      </c>
      <c r="BL370" s="21" t="s">
        <v>92</v>
      </c>
      <c r="BM370" s="21" t="s">
        <v>541</v>
      </c>
    </row>
    <row r="371" spans="2:65" s="11" customFormat="1" ht="16.5" customHeight="1">
      <c r="B371" s="157"/>
      <c r="C371" s="158"/>
      <c r="D371" s="158"/>
      <c r="E371" s="159" t="s">
        <v>5</v>
      </c>
      <c r="F371" s="264" t="s">
        <v>478</v>
      </c>
      <c r="G371" s="265"/>
      <c r="H371" s="265"/>
      <c r="I371" s="265"/>
      <c r="J371" s="158"/>
      <c r="K371" s="159" t="s">
        <v>5</v>
      </c>
      <c r="L371" s="158"/>
      <c r="M371" s="158"/>
      <c r="N371" s="158"/>
      <c r="O371" s="158"/>
      <c r="P371" s="158"/>
      <c r="Q371" s="158"/>
      <c r="R371" s="160"/>
      <c r="T371" s="161"/>
      <c r="U371" s="158"/>
      <c r="V371" s="158"/>
      <c r="W371" s="158"/>
      <c r="X371" s="158"/>
      <c r="Y371" s="158"/>
      <c r="Z371" s="158"/>
      <c r="AA371" s="162"/>
      <c r="AT371" s="163" t="s">
        <v>173</v>
      </c>
      <c r="AU371" s="163" t="s">
        <v>86</v>
      </c>
      <c r="AV371" s="11" t="s">
        <v>82</v>
      </c>
      <c r="AW371" s="11" t="s">
        <v>32</v>
      </c>
      <c r="AX371" s="11" t="s">
        <v>75</v>
      </c>
      <c r="AY371" s="163" t="s">
        <v>166</v>
      </c>
    </row>
    <row r="372" spans="2:65" s="10" customFormat="1" ht="16.5" customHeight="1">
      <c r="B372" s="149"/>
      <c r="C372" s="150"/>
      <c r="D372" s="150"/>
      <c r="E372" s="151" t="s">
        <v>5</v>
      </c>
      <c r="F372" s="262" t="s">
        <v>952</v>
      </c>
      <c r="G372" s="263"/>
      <c r="H372" s="263"/>
      <c r="I372" s="263"/>
      <c r="J372" s="150"/>
      <c r="K372" s="152">
        <v>31</v>
      </c>
      <c r="L372" s="150"/>
      <c r="M372" s="150"/>
      <c r="N372" s="150"/>
      <c r="O372" s="150"/>
      <c r="P372" s="150"/>
      <c r="Q372" s="150"/>
      <c r="R372" s="153"/>
      <c r="T372" s="154"/>
      <c r="U372" s="150"/>
      <c r="V372" s="150"/>
      <c r="W372" s="150"/>
      <c r="X372" s="150"/>
      <c r="Y372" s="150"/>
      <c r="Z372" s="150"/>
      <c r="AA372" s="155"/>
      <c r="AT372" s="156" t="s">
        <v>173</v>
      </c>
      <c r="AU372" s="156" t="s">
        <v>86</v>
      </c>
      <c r="AV372" s="10" t="s">
        <v>86</v>
      </c>
      <c r="AW372" s="10" t="s">
        <v>32</v>
      </c>
      <c r="AX372" s="10" t="s">
        <v>82</v>
      </c>
      <c r="AY372" s="156" t="s">
        <v>166</v>
      </c>
    </row>
    <row r="373" spans="2:65" s="1" customFormat="1" ht="25.5" customHeight="1">
      <c r="B373" s="139"/>
      <c r="C373" s="176" t="s">
        <v>583</v>
      </c>
      <c r="D373" s="176" t="s">
        <v>388</v>
      </c>
      <c r="E373" s="177" t="s">
        <v>1162</v>
      </c>
      <c r="F373" s="266" t="s">
        <v>1163</v>
      </c>
      <c r="G373" s="266"/>
      <c r="H373" s="266"/>
      <c r="I373" s="266"/>
      <c r="J373" s="178" t="s">
        <v>270</v>
      </c>
      <c r="K373" s="179">
        <v>11.5</v>
      </c>
      <c r="L373" s="267">
        <v>0</v>
      </c>
      <c r="M373" s="267"/>
      <c r="N373" s="267">
        <f>ROUND(L373*K373,2)</f>
        <v>0</v>
      </c>
      <c r="O373" s="232"/>
      <c r="P373" s="232"/>
      <c r="Q373" s="232"/>
      <c r="R373" s="144"/>
      <c r="T373" s="145" t="s">
        <v>5</v>
      </c>
      <c r="U373" s="43" t="s">
        <v>40</v>
      </c>
      <c r="V373" s="146">
        <v>0</v>
      </c>
      <c r="W373" s="146">
        <f>V373*K373</f>
        <v>0</v>
      </c>
      <c r="X373" s="146">
        <v>0.13</v>
      </c>
      <c r="Y373" s="146">
        <f>X373*K373</f>
        <v>1.4950000000000001</v>
      </c>
      <c r="Z373" s="146">
        <v>0</v>
      </c>
      <c r="AA373" s="147">
        <f>Z373*K373</f>
        <v>0</v>
      </c>
      <c r="AR373" s="21" t="s">
        <v>104</v>
      </c>
      <c r="AT373" s="21" t="s">
        <v>388</v>
      </c>
      <c r="AU373" s="21" t="s">
        <v>86</v>
      </c>
      <c r="AY373" s="21" t="s">
        <v>166</v>
      </c>
      <c r="BE373" s="148">
        <f>IF(U373="základní",N373,0)</f>
        <v>0</v>
      </c>
      <c r="BF373" s="148">
        <f>IF(U373="snížená",N373,0)</f>
        <v>0</v>
      </c>
      <c r="BG373" s="148">
        <f>IF(U373="zákl. přenesená",N373,0)</f>
        <v>0</v>
      </c>
      <c r="BH373" s="148">
        <f>IF(U373="sníž. přenesená",N373,0)</f>
        <v>0</v>
      </c>
      <c r="BI373" s="148">
        <f>IF(U373="nulová",N373,0)</f>
        <v>0</v>
      </c>
      <c r="BJ373" s="21" t="s">
        <v>82</v>
      </c>
      <c r="BK373" s="148">
        <f>ROUND(L373*K373,2)</f>
        <v>0</v>
      </c>
      <c r="BL373" s="21" t="s">
        <v>92</v>
      </c>
      <c r="BM373" s="21" t="s">
        <v>1454</v>
      </c>
    </row>
    <row r="374" spans="2:65" s="11" customFormat="1" ht="16.5" customHeight="1">
      <c r="B374" s="157"/>
      <c r="C374" s="158"/>
      <c r="D374" s="158"/>
      <c r="E374" s="159" t="s">
        <v>5</v>
      </c>
      <c r="F374" s="264" t="s">
        <v>478</v>
      </c>
      <c r="G374" s="265"/>
      <c r="H374" s="265"/>
      <c r="I374" s="265"/>
      <c r="J374" s="158"/>
      <c r="K374" s="159" t="s">
        <v>5</v>
      </c>
      <c r="L374" s="158"/>
      <c r="M374" s="158"/>
      <c r="N374" s="158"/>
      <c r="O374" s="158"/>
      <c r="P374" s="158"/>
      <c r="Q374" s="158"/>
      <c r="R374" s="160"/>
      <c r="T374" s="161"/>
      <c r="U374" s="158"/>
      <c r="V374" s="158"/>
      <c r="W374" s="158"/>
      <c r="X374" s="158"/>
      <c r="Y374" s="158"/>
      <c r="Z374" s="158"/>
      <c r="AA374" s="162"/>
      <c r="AT374" s="163" t="s">
        <v>173</v>
      </c>
      <c r="AU374" s="163" t="s">
        <v>86</v>
      </c>
      <c r="AV374" s="11" t="s">
        <v>82</v>
      </c>
      <c r="AW374" s="11" t="s">
        <v>32</v>
      </c>
      <c r="AX374" s="11" t="s">
        <v>75</v>
      </c>
      <c r="AY374" s="163" t="s">
        <v>166</v>
      </c>
    </row>
    <row r="375" spans="2:65" s="10" customFormat="1" ht="16.5" customHeight="1">
      <c r="B375" s="149"/>
      <c r="C375" s="150"/>
      <c r="D375" s="150"/>
      <c r="E375" s="151" t="s">
        <v>5</v>
      </c>
      <c r="F375" s="262" t="s">
        <v>1455</v>
      </c>
      <c r="G375" s="263"/>
      <c r="H375" s="263"/>
      <c r="I375" s="263"/>
      <c r="J375" s="150"/>
      <c r="K375" s="152">
        <v>11.5</v>
      </c>
      <c r="L375" s="150"/>
      <c r="M375" s="150"/>
      <c r="N375" s="150"/>
      <c r="O375" s="150"/>
      <c r="P375" s="150"/>
      <c r="Q375" s="150"/>
      <c r="R375" s="153"/>
      <c r="T375" s="154"/>
      <c r="U375" s="150"/>
      <c r="V375" s="150"/>
      <c r="W375" s="150"/>
      <c r="X375" s="150"/>
      <c r="Y375" s="150"/>
      <c r="Z375" s="150"/>
      <c r="AA375" s="155"/>
      <c r="AT375" s="156" t="s">
        <v>173</v>
      </c>
      <c r="AU375" s="156" t="s">
        <v>86</v>
      </c>
      <c r="AV375" s="10" t="s">
        <v>86</v>
      </c>
      <c r="AW375" s="10" t="s">
        <v>32</v>
      </c>
      <c r="AX375" s="10" t="s">
        <v>82</v>
      </c>
      <c r="AY375" s="156" t="s">
        <v>166</v>
      </c>
    </row>
    <row r="376" spans="2:65" s="1" customFormat="1" ht="25.5" customHeight="1">
      <c r="B376" s="139"/>
      <c r="C376" s="140" t="s">
        <v>587</v>
      </c>
      <c r="D376" s="140" t="s">
        <v>167</v>
      </c>
      <c r="E376" s="141" t="s">
        <v>544</v>
      </c>
      <c r="F376" s="231" t="s">
        <v>545</v>
      </c>
      <c r="G376" s="231"/>
      <c r="H376" s="231"/>
      <c r="I376" s="231"/>
      <c r="J376" s="142" t="s">
        <v>309</v>
      </c>
      <c r="K376" s="143">
        <v>87</v>
      </c>
      <c r="L376" s="232">
        <v>0</v>
      </c>
      <c r="M376" s="232"/>
      <c r="N376" s="232">
        <f>ROUND(L376*K376,2)</f>
        <v>0</v>
      </c>
      <c r="O376" s="232"/>
      <c r="P376" s="232"/>
      <c r="Q376" s="232"/>
      <c r="R376" s="144"/>
      <c r="T376" s="145" t="s">
        <v>5</v>
      </c>
      <c r="U376" s="43" t="s">
        <v>40</v>
      </c>
      <c r="V376" s="146">
        <v>4.5999999999999999E-2</v>
      </c>
      <c r="W376" s="146">
        <f>V376*K376</f>
        <v>4.0019999999999998</v>
      </c>
      <c r="X376" s="146">
        <v>3.5999999999999999E-3</v>
      </c>
      <c r="Y376" s="146">
        <f>X376*K376</f>
        <v>0.31319999999999998</v>
      </c>
      <c r="Z376" s="146">
        <v>0</v>
      </c>
      <c r="AA376" s="147">
        <f>Z376*K376</f>
        <v>0</v>
      </c>
      <c r="AR376" s="21" t="s">
        <v>92</v>
      </c>
      <c r="AT376" s="21" t="s">
        <v>167</v>
      </c>
      <c r="AU376" s="21" t="s">
        <v>86</v>
      </c>
      <c r="AY376" s="21" t="s">
        <v>166</v>
      </c>
      <c r="BE376" s="148">
        <f>IF(U376="základní",N376,0)</f>
        <v>0</v>
      </c>
      <c r="BF376" s="148">
        <f>IF(U376="snížená",N376,0)</f>
        <v>0</v>
      </c>
      <c r="BG376" s="148">
        <f>IF(U376="zákl. přenesená",N376,0)</f>
        <v>0</v>
      </c>
      <c r="BH376" s="148">
        <f>IF(U376="sníž. přenesená",N376,0)</f>
        <v>0</v>
      </c>
      <c r="BI376" s="148">
        <f>IF(U376="nulová",N376,0)</f>
        <v>0</v>
      </c>
      <c r="BJ376" s="21" t="s">
        <v>82</v>
      </c>
      <c r="BK376" s="148">
        <f>ROUND(L376*K376,2)</f>
        <v>0</v>
      </c>
      <c r="BL376" s="21" t="s">
        <v>92</v>
      </c>
      <c r="BM376" s="21" t="s">
        <v>546</v>
      </c>
    </row>
    <row r="377" spans="2:65" s="11" customFormat="1" ht="16.5" customHeight="1">
      <c r="B377" s="157"/>
      <c r="C377" s="158"/>
      <c r="D377" s="158"/>
      <c r="E377" s="159" t="s">
        <v>5</v>
      </c>
      <c r="F377" s="264" t="s">
        <v>275</v>
      </c>
      <c r="G377" s="265"/>
      <c r="H377" s="265"/>
      <c r="I377" s="265"/>
      <c r="J377" s="158"/>
      <c r="K377" s="159" t="s">
        <v>5</v>
      </c>
      <c r="L377" s="158"/>
      <c r="M377" s="158"/>
      <c r="N377" s="158"/>
      <c r="O377" s="158"/>
      <c r="P377" s="158"/>
      <c r="Q377" s="158"/>
      <c r="R377" s="160"/>
      <c r="T377" s="161"/>
      <c r="U377" s="158"/>
      <c r="V377" s="158"/>
      <c r="W377" s="158"/>
      <c r="X377" s="158"/>
      <c r="Y377" s="158"/>
      <c r="Z377" s="158"/>
      <c r="AA377" s="162"/>
      <c r="AT377" s="163" t="s">
        <v>173</v>
      </c>
      <c r="AU377" s="163" t="s">
        <v>86</v>
      </c>
      <c r="AV377" s="11" t="s">
        <v>82</v>
      </c>
      <c r="AW377" s="11" t="s">
        <v>32</v>
      </c>
      <c r="AX377" s="11" t="s">
        <v>75</v>
      </c>
      <c r="AY377" s="163" t="s">
        <v>166</v>
      </c>
    </row>
    <row r="378" spans="2:65" s="11" customFormat="1" ht="16.5" customHeight="1">
      <c r="B378" s="157"/>
      <c r="C378" s="158"/>
      <c r="D378" s="158"/>
      <c r="E378" s="159" t="s">
        <v>5</v>
      </c>
      <c r="F378" s="229" t="s">
        <v>276</v>
      </c>
      <c r="G378" s="230"/>
      <c r="H378" s="230"/>
      <c r="I378" s="230"/>
      <c r="J378" s="158"/>
      <c r="K378" s="159" t="s">
        <v>5</v>
      </c>
      <c r="L378" s="158"/>
      <c r="M378" s="158"/>
      <c r="N378" s="158"/>
      <c r="O378" s="158"/>
      <c r="P378" s="158"/>
      <c r="Q378" s="158"/>
      <c r="R378" s="160"/>
      <c r="T378" s="161"/>
      <c r="U378" s="158"/>
      <c r="V378" s="158"/>
      <c r="W378" s="158"/>
      <c r="X378" s="158"/>
      <c r="Y378" s="158"/>
      <c r="Z378" s="158"/>
      <c r="AA378" s="162"/>
      <c r="AT378" s="163" t="s">
        <v>173</v>
      </c>
      <c r="AU378" s="163" t="s">
        <v>86</v>
      </c>
      <c r="AV378" s="11" t="s">
        <v>82</v>
      </c>
      <c r="AW378" s="11" t="s">
        <v>32</v>
      </c>
      <c r="AX378" s="11" t="s">
        <v>75</v>
      </c>
      <c r="AY378" s="163" t="s">
        <v>166</v>
      </c>
    </row>
    <row r="379" spans="2:65" s="11" customFormat="1" ht="16.5" customHeight="1">
      <c r="B379" s="157"/>
      <c r="C379" s="158"/>
      <c r="D379" s="158"/>
      <c r="E379" s="159" t="s">
        <v>5</v>
      </c>
      <c r="F379" s="229" t="s">
        <v>277</v>
      </c>
      <c r="G379" s="230"/>
      <c r="H379" s="230"/>
      <c r="I379" s="230"/>
      <c r="J379" s="158"/>
      <c r="K379" s="159" t="s">
        <v>5</v>
      </c>
      <c r="L379" s="158"/>
      <c r="M379" s="158"/>
      <c r="N379" s="158"/>
      <c r="O379" s="158"/>
      <c r="P379" s="158"/>
      <c r="Q379" s="158"/>
      <c r="R379" s="160"/>
      <c r="T379" s="161"/>
      <c r="U379" s="158"/>
      <c r="V379" s="158"/>
      <c r="W379" s="158"/>
      <c r="X379" s="158"/>
      <c r="Y379" s="158"/>
      <c r="Z379" s="158"/>
      <c r="AA379" s="162"/>
      <c r="AT379" s="163" t="s">
        <v>173</v>
      </c>
      <c r="AU379" s="163" t="s">
        <v>86</v>
      </c>
      <c r="AV379" s="11" t="s">
        <v>82</v>
      </c>
      <c r="AW379" s="11" t="s">
        <v>32</v>
      </c>
      <c r="AX379" s="11" t="s">
        <v>75</v>
      </c>
      <c r="AY379" s="163" t="s">
        <v>166</v>
      </c>
    </row>
    <row r="380" spans="2:65" s="10" customFormat="1" ht="16.5" customHeight="1">
      <c r="B380" s="149"/>
      <c r="C380" s="150"/>
      <c r="D380" s="150"/>
      <c r="E380" s="151" t="s">
        <v>5</v>
      </c>
      <c r="F380" s="262" t="s">
        <v>1456</v>
      </c>
      <c r="G380" s="263"/>
      <c r="H380" s="263"/>
      <c r="I380" s="263"/>
      <c r="J380" s="150"/>
      <c r="K380" s="152">
        <v>87</v>
      </c>
      <c r="L380" s="150"/>
      <c r="M380" s="150"/>
      <c r="N380" s="150"/>
      <c r="O380" s="150"/>
      <c r="P380" s="150"/>
      <c r="Q380" s="150"/>
      <c r="R380" s="153"/>
      <c r="T380" s="154"/>
      <c r="U380" s="150"/>
      <c r="V380" s="150"/>
      <c r="W380" s="150"/>
      <c r="X380" s="150"/>
      <c r="Y380" s="150"/>
      <c r="Z380" s="150"/>
      <c r="AA380" s="155"/>
      <c r="AT380" s="156" t="s">
        <v>173</v>
      </c>
      <c r="AU380" s="156" t="s">
        <v>86</v>
      </c>
      <c r="AV380" s="10" t="s">
        <v>86</v>
      </c>
      <c r="AW380" s="10" t="s">
        <v>32</v>
      </c>
      <c r="AX380" s="10" t="s">
        <v>82</v>
      </c>
      <c r="AY380" s="156" t="s">
        <v>166</v>
      </c>
    </row>
    <row r="381" spans="2:65" s="9" customFormat="1" ht="29.85" customHeight="1">
      <c r="B381" s="129"/>
      <c r="C381" s="130"/>
      <c r="D381" s="164" t="s">
        <v>264</v>
      </c>
      <c r="E381" s="164"/>
      <c r="F381" s="164"/>
      <c r="G381" s="164"/>
      <c r="H381" s="164"/>
      <c r="I381" s="164"/>
      <c r="J381" s="164"/>
      <c r="K381" s="164"/>
      <c r="L381" s="164"/>
      <c r="M381" s="164"/>
      <c r="N381" s="237">
        <f>BK381</f>
        <v>0</v>
      </c>
      <c r="O381" s="238"/>
      <c r="P381" s="238"/>
      <c r="Q381" s="238"/>
      <c r="R381" s="132"/>
      <c r="T381" s="133"/>
      <c r="U381" s="130"/>
      <c r="V381" s="130"/>
      <c r="W381" s="134">
        <f>SUM(W382:W420)</f>
        <v>151.54200000000003</v>
      </c>
      <c r="X381" s="130"/>
      <c r="Y381" s="134">
        <f>SUM(Y382:Y420)</f>
        <v>20.140794999999997</v>
      </c>
      <c r="Z381" s="130"/>
      <c r="AA381" s="135">
        <f>SUM(AA382:AA420)</f>
        <v>0</v>
      </c>
      <c r="AR381" s="136" t="s">
        <v>82</v>
      </c>
      <c r="AT381" s="137" t="s">
        <v>74</v>
      </c>
      <c r="AU381" s="137" t="s">
        <v>82</v>
      </c>
      <c r="AY381" s="136" t="s">
        <v>166</v>
      </c>
      <c r="BK381" s="138">
        <f>SUM(BK382:BK420)</f>
        <v>0</v>
      </c>
    </row>
    <row r="382" spans="2:65" s="1" customFormat="1" ht="38.25" customHeight="1">
      <c r="B382" s="139"/>
      <c r="C382" s="140" t="s">
        <v>591</v>
      </c>
      <c r="D382" s="140" t="s">
        <v>167</v>
      </c>
      <c r="E382" s="141" t="s">
        <v>549</v>
      </c>
      <c r="F382" s="231" t="s">
        <v>550</v>
      </c>
      <c r="G382" s="231"/>
      <c r="H382" s="231"/>
      <c r="I382" s="231"/>
      <c r="J382" s="142" t="s">
        <v>309</v>
      </c>
      <c r="K382" s="143">
        <v>44.5</v>
      </c>
      <c r="L382" s="232">
        <v>0</v>
      </c>
      <c r="M382" s="232"/>
      <c r="N382" s="232">
        <f>ROUND(L382*K382,2)</f>
        <v>0</v>
      </c>
      <c r="O382" s="232"/>
      <c r="P382" s="232"/>
      <c r="Q382" s="232"/>
      <c r="R382" s="144"/>
      <c r="T382" s="145" t="s">
        <v>5</v>
      </c>
      <c r="U382" s="43" t="s">
        <v>40</v>
      </c>
      <c r="V382" s="146">
        <v>0.29199999999999998</v>
      </c>
      <c r="W382" s="146">
        <f>V382*K382</f>
        <v>12.994</v>
      </c>
      <c r="X382" s="146">
        <v>1.0000000000000001E-5</v>
      </c>
      <c r="Y382" s="146">
        <f>X382*K382</f>
        <v>4.4500000000000003E-4</v>
      </c>
      <c r="Z382" s="146">
        <v>0</v>
      </c>
      <c r="AA382" s="147">
        <f>Z382*K382</f>
        <v>0</v>
      </c>
      <c r="AR382" s="21" t="s">
        <v>92</v>
      </c>
      <c r="AT382" s="21" t="s">
        <v>167</v>
      </c>
      <c r="AU382" s="21" t="s">
        <v>86</v>
      </c>
      <c r="AY382" s="21" t="s">
        <v>166</v>
      </c>
      <c r="BE382" s="148">
        <f>IF(U382="základní",N382,0)</f>
        <v>0</v>
      </c>
      <c r="BF382" s="148">
        <f>IF(U382="snížená",N382,0)</f>
        <v>0</v>
      </c>
      <c r="BG382" s="148">
        <f>IF(U382="zákl. přenesená",N382,0)</f>
        <v>0</v>
      </c>
      <c r="BH382" s="148">
        <f>IF(U382="sníž. přenesená",N382,0)</f>
        <v>0</v>
      </c>
      <c r="BI382" s="148">
        <f>IF(U382="nulová",N382,0)</f>
        <v>0</v>
      </c>
      <c r="BJ382" s="21" t="s">
        <v>82</v>
      </c>
      <c r="BK382" s="148">
        <f>ROUND(L382*K382,2)</f>
        <v>0</v>
      </c>
      <c r="BL382" s="21" t="s">
        <v>92</v>
      </c>
      <c r="BM382" s="21" t="s">
        <v>551</v>
      </c>
    </row>
    <row r="383" spans="2:65" s="1" customFormat="1" ht="16.5" customHeight="1">
      <c r="B383" s="139"/>
      <c r="C383" s="176" t="s">
        <v>595</v>
      </c>
      <c r="D383" s="176" t="s">
        <v>388</v>
      </c>
      <c r="E383" s="177" t="s">
        <v>553</v>
      </c>
      <c r="F383" s="266" t="s">
        <v>554</v>
      </c>
      <c r="G383" s="266"/>
      <c r="H383" s="266"/>
      <c r="I383" s="266"/>
      <c r="J383" s="178" t="s">
        <v>309</v>
      </c>
      <c r="K383" s="179">
        <v>44.5</v>
      </c>
      <c r="L383" s="267">
        <v>0</v>
      </c>
      <c r="M383" s="267"/>
      <c r="N383" s="267">
        <f>ROUND(L383*K383,2)</f>
        <v>0</v>
      </c>
      <c r="O383" s="232"/>
      <c r="P383" s="232"/>
      <c r="Q383" s="232"/>
      <c r="R383" s="144"/>
      <c r="T383" s="145" t="s">
        <v>5</v>
      </c>
      <c r="U383" s="43" t="s">
        <v>40</v>
      </c>
      <c r="V383" s="146">
        <v>0</v>
      </c>
      <c r="W383" s="146">
        <f>V383*K383</f>
        <v>0</v>
      </c>
      <c r="X383" s="146">
        <v>2.8999999999999998E-3</v>
      </c>
      <c r="Y383" s="146">
        <f>X383*K383</f>
        <v>0.12905</v>
      </c>
      <c r="Z383" s="146">
        <v>0</v>
      </c>
      <c r="AA383" s="147">
        <f>Z383*K383</f>
        <v>0</v>
      </c>
      <c r="AR383" s="21" t="s">
        <v>104</v>
      </c>
      <c r="AT383" s="21" t="s">
        <v>388</v>
      </c>
      <c r="AU383" s="21" t="s">
        <v>86</v>
      </c>
      <c r="AY383" s="21" t="s">
        <v>166</v>
      </c>
      <c r="BE383" s="148">
        <f>IF(U383="základní",N383,0)</f>
        <v>0</v>
      </c>
      <c r="BF383" s="148">
        <f>IF(U383="snížená",N383,0)</f>
        <v>0</v>
      </c>
      <c r="BG383" s="148">
        <f>IF(U383="zákl. přenesená",N383,0)</f>
        <v>0</v>
      </c>
      <c r="BH383" s="148">
        <f>IF(U383="sníž. přenesená",N383,0)</f>
        <v>0</v>
      </c>
      <c r="BI383" s="148">
        <f>IF(U383="nulová",N383,0)</f>
        <v>0</v>
      </c>
      <c r="BJ383" s="21" t="s">
        <v>82</v>
      </c>
      <c r="BK383" s="148">
        <f>ROUND(L383*K383,2)</f>
        <v>0</v>
      </c>
      <c r="BL383" s="21" t="s">
        <v>92</v>
      </c>
      <c r="BM383" s="21" t="s">
        <v>555</v>
      </c>
    </row>
    <row r="384" spans="2:65" s="11" customFormat="1" ht="16.5" customHeight="1">
      <c r="B384" s="157"/>
      <c r="C384" s="158"/>
      <c r="D384" s="158"/>
      <c r="E384" s="159" t="s">
        <v>5</v>
      </c>
      <c r="F384" s="264" t="s">
        <v>275</v>
      </c>
      <c r="G384" s="265"/>
      <c r="H384" s="265"/>
      <c r="I384" s="265"/>
      <c r="J384" s="158"/>
      <c r="K384" s="159" t="s">
        <v>5</v>
      </c>
      <c r="L384" s="158"/>
      <c r="M384" s="158"/>
      <c r="N384" s="158"/>
      <c r="O384" s="158"/>
      <c r="P384" s="158"/>
      <c r="Q384" s="158"/>
      <c r="R384" s="160"/>
      <c r="T384" s="161"/>
      <c r="U384" s="158"/>
      <c r="V384" s="158"/>
      <c r="W384" s="158"/>
      <c r="X384" s="158"/>
      <c r="Y384" s="158"/>
      <c r="Z384" s="158"/>
      <c r="AA384" s="162"/>
      <c r="AT384" s="163" t="s">
        <v>173</v>
      </c>
      <c r="AU384" s="163" t="s">
        <v>86</v>
      </c>
      <c r="AV384" s="11" t="s">
        <v>82</v>
      </c>
      <c r="AW384" s="11" t="s">
        <v>32</v>
      </c>
      <c r="AX384" s="11" t="s">
        <v>75</v>
      </c>
      <c r="AY384" s="163" t="s">
        <v>166</v>
      </c>
    </row>
    <row r="385" spans="2:65" s="11" customFormat="1" ht="16.5" customHeight="1">
      <c r="B385" s="157"/>
      <c r="C385" s="158"/>
      <c r="D385" s="158"/>
      <c r="E385" s="159" t="s">
        <v>5</v>
      </c>
      <c r="F385" s="229" t="s">
        <v>276</v>
      </c>
      <c r="G385" s="230"/>
      <c r="H385" s="230"/>
      <c r="I385" s="230"/>
      <c r="J385" s="158"/>
      <c r="K385" s="159" t="s">
        <v>5</v>
      </c>
      <c r="L385" s="158"/>
      <c r="M385" s="158"/>
      <c r="N385" s="158"/>
      <c r="O385" s="158"/>
      <c r="P385" s="158"/>
      <c r="Q385" s="158"/>
      <c r="R385" s="160"/>
      <c r="T385" s="161"/>
      <c r="U385" s="158"/>
      <c r="V385" s="158"/>
      <c r="W385" s="158"/>
      <c r="X385" s="158"/>
      <c r="Y385" s="158"/>
      <c r="Z385" s="158"/>
      <c r="AA385" s="162"/>
      <c r="AT385" s="163" t="s">
        <v>173</v>
      </c>
      <c r="AU385" s="163" t="s">
        <v>86</v>
      </c>
      <c r="AV385" s="11" t="s">
        <v>82</v>
      </c>
      <c r="AW385" s="11" t="s">
        <v>32</v>
      </c>
      <c r="AX385" s="11" t="s">
        <v>75</v>
      </c>
      <c r="AY385" s="163" t="s">
        <v>166</v>
      </c>
    </row>
    <row r="386" spans="2:65" s="11" customFormat="1" ht="16.5" customHeight="1">
      <c r="B386" s="157"/>
      <c r="C386" s="158"/>
      <c r="D386" s="158"/>
      <c r="E386" s="159" t="s">
        <v>5</v>
      </c>
      <c r="F386" s="229" t="s">
        <v>277</v>
      </c>
      <c r="G386" s="230"/>
      <c r="H386" s="230"/>
      <c r="I386" s="230"/>
      <c r="J386" s="158"/>
      <c r="K386" s="159" t="s">
        <v>5</v>
      </c>
      <c r="L386" s="158"/>
      <c r="M386" s="158"/>
      <c r="N386" s="158"/>
      <c r="O386" s="158"/>
      <c r="P386" s="158"/>
      <c r="Q386" s="158"/>
      <c r="R386" s="160"/>
      <c r="T386" s="161"/>
      <c r="U386" s="158"/>
      <c r="V386" s="158"/>
      <c r="W386" s="158"/>
      <c r="X386" s="158"/>
      <c r="Y386" s="158"/>
      <c r="Z386" s="158"/>
      <c r="AA386" s="162"/>
      <c r="AT386" s="163" t="s">
        <v>173</v>
      </c>
      <c r="AU386" s="163" t="s">
        <v>86</v>
      </c>
      <c r="AV386" s="11" t="s">
        <v>82</v>
      </c>
      <c r="AW386" s="11" t="s">
        <v>32</v>
      </c>
      <c r="AX386" s="11" t="s">
        <v>75</v>
      </c>
      <c r="AY386" s="163" t="s">
        <v>166</v>
      </c>
    </row>
    <row r="387" spans="2:65" s="10" customFormat="1" ht="25.5" customHeight="1">
      <c r="B387" s="149"/>
      <c r="C387" s="150"/>
      <c r="D387" s="150"/>
      <c r="E387" s="151" t="s">
        <v>5</v>
      </c>
      <c r="F387" s="262" t="s">
        <v>1457</v>
      </c>
      <c r="G387" s="263"/>
      <c r="H387" s="263"/>
      <c r="I387" s="263"/>
      <c r="J387" s="150"/>
      <c r="K387" s="152">
        <v>44.5</v>
      </c>
      <c r="L387" s="150"/>
      <c r="M387" s="150"/>
      <c r="N387" s="150"/>
      <c r="O387" s="150"/>
      <c r="P387" s="150"/>
      <c r="Q387" s="150"/>
      <c r="R387" s="153"/>
      <c r="T387" s="154"/>
      <c r="U387" s="150"/>
      <c r="V387" s="150"/>
      <c r="W387" s="150"/>
      <c r="X387" s="150"/>
      <c r="Y387" s="150"/>
      <c r="Z387" s="150"/>
      <c r="AA387" s="155"/>
      <c r="AT387" s="156" t="s">
        <v>173</v>
      </c>
      <c r="AU387" s="156" t="s">
        <v>86</v>
      </c>
      <c r="AV387" s="10" t="s">
        <v>86</v>
      </c>
      <c r="AW387" s="10" t="s">
        <v>32</v>
      </c>
      <c r="AX387" s="10" t="s">
        <v>82</v>
      </c>
      <c r="AY387" s="156" t="s">
        <v>166</v>
      </c>
    </row>
    <row r="388" spans="2:65" s="1" customFormat="1" ht="16.5" customHeight="1">
      <c r="B388" s="139"/>
      <c r="C388" s="140" t="s">
        <v>599</v>
      </c>
      <c r="D388" s="140" t="s">
        <v>167</v>
      </c>
      <c r="E388" s="141" t="s">
        <v>558</v>
      </c>
      <c r="F388" s="231" t="s">
        <v>559</v>
      </c>
      <c r="G388" s="231"/>
      <c r="H388" s="231"/>
      <c r="I388" s="231"/>
      <c r="J388" s="142" t="s">
        <v>560</v>
      </c>
      <c r="K388" s="143">
        <v>13</v>
      </c>
      <c r="L388" s="232">
        <v>0</v>
      </c>
      <c r="M388" s="232"/>
      <c r="N388" s="232">
        <f>ROUND(L388*K388,2)</f>
        <v>0</v>
      </c>
      <c r="O388" s="232"/>
      <c r="P388" s="232"/>
      <c r="Q388" s="232"/>
      <c r="R388" s="144"/>
      <c r="T388" s="145" t="s">
        <v>5</v>
      </c>
      <c r="U388" s="43" t="s">
        <v>40</v>
      </c>
      <c r="V388" s="146">
        <v>4.1980000000000004</v>
      </c>
      <c r="W388" s="146">
        <f>V388*K388</f>
        <v>54.574000000000005</v>
      </c>
      <c r="X388" s="146">
        <v>0.34089999999999998</v>
      </c>
      <c r="Y388" s="146">
        <f>X388*K388</f>
        <v>4.4316999999999993</v>
      </c>
      <c r="Z388" s="146">
        <v>0</v>
      </c>
      <c r="AA388" s="147">
        <f>Z388*K388</f>
        <v>0</v>
      </c>
      <c r="AR388" s="21" t="s">
        <v>92</v>
      </c>
      <c r="AT388" s="21" t="s">
        <v>167</v>
      </c>
      <c r="AU388" s="21" t="s">
        <v>86</v>
      </c>
      <c r="AY388" s="21" t="s">
        <v>166</v>
      </c>
      <c r="BE388" s="148">
        <f>IF(U388="základní",N388,0)</f>
        <v>0</v>
      </c>
      <c r="BF388" s="148">
        <f>IF(U388="snížená",N388,0)</f>
        <v>0</v>
      </c>
      <c r="BG388" s="148">
        <f>IF(U388="zákl. přenesená",N388,0)</f>
        <v>0</v>
      </c>
      <c r="BH388" s="148">
        <f>IF(U388="sníž. přenesená",N388,0)</f>
        <v>0</v>
      </c>
      <c r="BI388" s="148">
        <f>IF(U388="nulová",N388,0)</f>
        <v>0</v>
      </c>
      <c r="BJ388" s="21" t="s">
        <v>82</v>
      </c>
      <c r="BK388" s="148">
        <f>ROUND(L388*K388,2)</f>
        <v>0</v>
      </c>
      <c r="BL388" s="21" t="s">
        <v>92</v>
      </c>
      <c r="BM388" s="21" t="s">
        <v>561</v>
      </c>
    </row>
    <row r="389" spans="2:65" s="1" customFormat="1" ht="25.5" customHeight="1">
      <c r="B389" s="139"/>
      <c r="C389" s="176" t="s">
        <v>603</v>
      </c>
      <c r="D389" s="176" t="s">
        <v>388</v>
      </c>
      <c r="E389" s="177" t="s">
        <v>563</v>
      </c>
      <c r="F389" s="266" t="s">
        <v>564</v>
      </c>
      <c r="G389" s="266"/>
      <c r="H389" s="266"/>
      <c r="I389" s="266"/>
      <c r="J389" s="178" t="s">
        <v>560</v>
      </c>
      <c r="K389" s="179">
        <v>2</v>
      </c>
      <c r="L389" s="267">
        <v>0</v>
      </c>
      <c r="M389" s="267"/>
      <c r="N389" s="267">
        <f>ROUND(L389*K389,2)</f>
        <v>0</v>
      </c>
      <c r="O389" s="232"/>
      <c r="P389" s="232"/>
      <c r="Q389" s="232"/>
      <c r="R389" s="144"/>
      <c r="T389" s="145" t="s">
        <v>5</v>
      </c>
      <c r="U389" s="43" t="s">
        <v>40</v>
      </c>
      <c r="V389" s="146">
        <v>0</v>
      </c>
      <c r="W389" s="146">
        <f>V389*K389</f>
        <v>0</v>
      </c>
      <c r="X389" s="146">
        <v>5.7000000000000002E-2</v>
      </c>
      <c r="Y389" s="146">
        <f>X389*K389</f>
        <v>0.114</v>
      </c>
      <c r="Z389" s="146">
        <v>0</v>
      </c>
      <c r="AA389" s="147">
        <f>Z389*K389</f>
        <v>0</v>
      </c>
      <c r="AR389" s="21" t="s">
        <v>104</v>
      </c>
      <c r="AT389" s="21" t="s">
        <v>388</v>
      </c>
      <c r="AU389" s="21" t="s">
        <v>86</v>
      </c>
      <c r="AY389" s="21" t="s">
        <v>166</v>
      </c>
      <c r="BE389" s="148">
        <f>IF(U389="základní",N389,0)</f>
        <v>0</v>
      </c>
      <c r="BF389" s="148">
        <f>IF(U389="snížená",N389,0)</f>
        <v>0</v>
      </c>
      <c r="BG389" s="148">
        <f>IF(U389="zákl. přenesená",N389,0)</f>
        <v>0</v>
      </c>
      <c r="BH389" s="148">
        <f>IF(U389="sníž. přenesená",N389,0)</f>
        <v>0</v>
      </c>
      <c r="BI389" s="148">
        <f>IF(U389="nulová",N389,0)</f>
        <v>0</v>
      </c>
      <c r="BJ389" s="21" t="s">
        <v>82</v>
      </c>
      <c r="BK389" s="148">
        <f>ROUND(L389*K389,2)</f>
        <v>0</v>
      </c>
      <c r="BL389" s="21" t="s">
        <v>92</v>
      </c>
      <c r="BM389" s="21" t="s">
        <v>565</v>
      </c>
    </row>
    <row r="390" spans="2:65" s="11" customFormat="1" ht="16.5" customHeight="1">
      <c r="B390" s="157"/>
      <c r="C390" s="158"/>
      <c r="D390" s="158"/>
      <c r="E390" s="159" t="s">
        <v>5</v>
      </c>
      <c r="F390" s="264" t="s">
        <v>566</v>
      </c>
      <c r="G390" s="265"/>
      <c r="H390" s="265"/>
      <c r="I390" s="265"/>
      <c r="J390" s="158"/>
      <c r="K390" s="159" t="s">
        <v>5</v>
      </c>
      <c r="L390" s="158"/>
      <c r="M390" s="158"/>
      <c r="N390" s="158"/>
      <c r="O390" s="158"/>
      <c r="P390" s="158"/>
      <c r="Q390" s="158"/>
      <c r="R390" s="160"/>
      <c r="T390" s="161"/>
      <c r="U390" s="158"/>
      <c r="V390" s="158"/>
      <c r="W390" s="158"/>
      <c r="X390" s="158"/>
      <c r="Y390" s="158"/>
      <c r="Z390" s="158"/>
      <c r="AA390" s="162"/>
      <c r="AT390" s="163" t="s">
        <v>173</v>
      </c>
      <c r="AU390" s="163" t="s">
        <v>86</v>
      </c>
      <c r="AV390" s="11" t="s">
        <v>82</v>
      </c>
      <c r="AW390" s="11" t="s">
        <v>32</v>
      </c>
      <c r="AX390" s="11" t="s">
        <v>75</v>
      </c>
      <c r="AY390" s="163" t="s">
        <v>166</v>
      </c>
    </row>
    <row r="391" spans="2:65" s="10" customFormat="1" ht="16.5" customHeight="1">
      <c r="B391" s="149"/>
      <c r="C391" s="150"/>
      <c r="D391" s="150"/>
      <c r="E391" s="151" t="s">
        <v>5</v>
      </c>
      <c r="F391" s="262" t="s">
        <v>86</v>
      </c>
      <c r="G391" s="263"/>
      <c r="H391" s="263"/>
      <c r="I391" s="263"/>
      <c r="J391" s="150"/>
      <c r="K391" s="152">
        <v>2</v>
      </c>
      <c r="L391" s="150"/>
      <c r="M391" s="150"/>
      <c r="N391" s="150"/>
      <c r="O391" s="150"/>
      <c r="P391" s="150"/>
      <c r="Q391" s="150"/>
      <c r="R391" s="153"/>
      <c r="T391" s="154"/>
      <c r="U391" s="150"/>
      <c r="V391" s="150"/>
      <c r="W391" s="150"/>
      <c r="X391" s="150"/>
      <c r="Y391" s="150"/>
      <c r="Z391" s="150"/>
      <c r="AA391" s="155"/>
      <c r="AT391" s="156" t="s">
        <v>173</v>
      </c>
      <c r="AU391" s="156" t="s">
        <v>86</v>
      </c>
      <c r="AV391" s="10" t="s">
        <v>86</v>
      </c>
      <c r="AW391" s="10" t="s">
        <v>32</v>
      </c>
      <c r="AX391" s="10" t="s">
        <v>82</v>
      </c>
      <c r="AY391" s="156" t="s">
        <v>166</v>
      </c>
    </row>
    <row r="392" spans="2:65" s="1" customFormat="1" ht="25.5" customHeight="1">
      <c r="B392" s="139"/>
      <c r="C392" s="176" t="s">
        <v>607</v>
      </c>
      <c r="D392" s="176" t="s">
        <v>388</v>
      </c>
      <c r="E392" s="177" t="s">
        <v>568</v>
      </c>
      <c r="F392" s="266" t="s">
        <v>569</v>
      </c>
      <c r="G392" s="266"/>
      <c r="H392" s="266"/>
      <c r="I392" s="266"/>
      <c r="J392" s="178" t="s">
        <v>560</v>
      </c>
      <c r="K392" s="179">
        <v>8</v>
      </c>
      <c r="L392" s="267">
        <v>0</v>
      </c>
      <c r="M392" s="267"/>
      <c r="N392" s="267">
        <f>ROUND(L392*K392,2)</f>
        <v>0</v>
      </c>
      <c r="O392" s="232"/>
      <c r="P392" s="232"/>
      <c r="Q392" s="232"/>
      <c r="R392" s="144"/>
      <c r="T392" s="145" t="s">
        <v>5</v>
      </c>
      <c r="U392" s="43" t="s">
        <v>40</v>
      </c>
      <c r="V392" s="146">
        <v>0</v>
      </c>
      <c r="W392" s="146">
        <f>V392*K392</f>
        <v>0</v>
      </c>
      <c r="X392" s="146">
        <v>0.04</v>
      </c>
      <c r="Y392" s="146">
        <f>X392*K392</f>
        <v>0.32</v>
      </c>
      <c r="Z392" s="146">
        <v>0</v>
      </c>
      <c r="AA392" s="147">
        <f>Z392*K392</f>
        <v>0</v>
      </c>
      <c r="AR392" s="21" t="s">
        <v>104</v>
      </c>
      <c r="AT392" s="21" t="s">
        <v>388</v>
      </c>
      <c r="AU392" s="21" t="s">
        <v>86</v>
      </c>
      <c r="AY392" s="21" t="s">
        <v>166</v>
      </c>
      <c r="BE392" s="148">
        <f>IF(U392="základní",N392,0)</f>
        <v>0</v>
      </c>
      <c r="BF392" s="148">
        <f>IF(U392="snížená",N392,0)</f>
        <v>0</v>
      </c>
      <c r="BG392" s="148">
        <f>IF(U392="zákl. přenesená",N392,0)</f>
        <v>0</v>
      </c>
      <c r="BH392" s="148">
        <f>IF(U392="sníž. přenesená",N392,0)</f>
        <v>0</v>
      </c>
      <c r="BI392" s="148">
        <f>IF(U392="nulová",N392,0)</f>
        <v>0</v>
      </c>
      <c r="BJ392" s="21" t="s">
        <v>82</v>
      </c>
      <c r="BK392" s="148">
        <f>ROUND(L392*K392,2)</f>
        <v>0</v>
      </c>
      <c r="BL392" s="21" t="s">
        <v>92</v>
      </c>
      <c r="BM392" s="21" t="s">
        <v>570</v>
      </c>
    </row>
    <row r="393" spans="2:65" s="11" customFormat="1" ht="16.5" customHeight="1">
      <c r="B393" s="157"/>
      <c r="C393" s="158"/>
      <c r="D393" s="158"/>
      <c r="E393" s="159" t="s">
        <v>5</v>
      </c>
      <c r="F393" s="264" t="s">
        <v>566</v>
      </c>
      <c r="G393" s="265"/>
      <c r="H393" s="265"/>
      <c r="I393" s="265"/>
      <c r="J393" s="158"/>
      <c r="K393" s="159" t="s">
        <v>5</v>
      </c>
      <c r="L393" s="158"/>
      <c r="M393" s="158"/>
      <c r="N393" s="158"/>
      <c r="O393" s="158"/>
      <c r="P393" s="158"/>
      <c r="Q393" s="158"/>
      <c r="R393" s="160"/>
      <c r="T393" s="161"/>
      <c r="U393" s="158"/>
      <c r="V393" s="158"/>
      <c r="W393" s="158"/>
      <c r="X393" s="158"/>
      <c r="Y393" s="158"/>
      <c r="Z393" s="158"/>
      <c r="AA393" s="162"/>
      <c r="AT393" s="163" t="s">
        <v>173</v>
      </c>
      <c r="AU393" s="163" t="s">
        <v>86</v>
      </c>
      <c r="AV393" s="11" t="s">
        <v>82</v>
      </c>
      <c r="AW393" s="11" t="s">
        <v>32</v>
      </c>
      <c r="AX393" s="11" t="s">
        <v>75</v>
      </c>
      <c r="AY393" s="163" t="s">
        <v>166</v>
      </c>
    </row>
    <row r="394" spans="2:65" s="10" customFormat="1" ht="16.5" customHeight="1">
      <c r="B394" s="149"/>
      <c r="C394" s="150"/>
      <c r="D394" s="150"/>
      <c r="E394" s="151" t="s">
        <v>5</v>
      </c>
      <c r="F394" s="262" t="s">
        <v>104</v>
      </c>
      <c r="G394" s="263"/>
      <c r="H394" s="263"/>
      <c r="I394" s="263"/>
      <c r="J394" s="150"/>
      <c r="K394" s="152">
        <v>8</v>
      </c>
      <c r="L394" s="150"/>
      <c r="M394" s="150"/>
      <c r="N394" s="150"/>
      <c r="O394" s="150"/>
      <c r="P394" s="150"/>
      <c r="Q394" s="150"/>
      <c r="R394" s="153"/>
      <c r="T394" s="154"/>
      <c r="U394" s="150"/>
      <c r="V394" s="150"/>
      <c r="W394" s="150"/>
      <c r="X394" s="150"/>
      <c r="Y394" s="150"/>
      <c r="Z394" s="150"/>
      <c r="AA394" s="155"/>
      <c r="AT394" s="156" t="s">
        <v>173</v>
      </c>
      <c r="AU394" s="156" t="s">
        <v>86</v>
      </c>
      <c r="AV394" s="10" t="s">
        <v>86</v>
      </c>
      <c r="AW394" s="10" t="s">
        <v>32</v>
      </c>
      <c r="AX394" s="10" t="s">
        <v>82</v>
      </c>
      <c r="AY394" s="156" t="s">
        <v>166</v>
      </c>
    </row>
    <row r="395" spans="2:65" s="1" customFormat="1" ht="25.5" customHeight="1">
      <c r="B395" s="139"/>
      <c r="C395" s="176" t="s">
        <v>611</v>
      </c>
      <c r="D395" s="176" t="s">
        <v>388</v>
      </c>
      <c r="E395" s="177" t="s">
        <v>572</v>
      </c>
      <c r="F395" s="266" t="s">
        <v>573</v>
      </c>
      <c r="G395" s="266"/>
      <c r="H395" s="266"/>
      <c r="I395" s="266"/>
      <c r="J395" s="178" t="s">
        <v>560</v>
      </c>
      <c r="K395" s="179">
        <v>13</v>
      </c>
      <c r="L395" s="267">
        <v>0</v>
      </c>
      <c r="M395" s="267"/>
      <c r="N395" s="267">
        <f>ROUND(L395*K395,2)</f>
        <v>0</v>
      </c>
      <c r="O395" s="232"/>
      <c r="P395" s="232"/>
      <c r="Q395" s="232"/>
      <c r="R395" s="144"/>
      <c r="T395" s="145" t="s">
        <v>5</v>
      </c>
      <c r="U395" s="43" t="s">
        <v>40</v>
      </c>
      <c r="V395" s="146">
        <v>0</v>
      </c>
      <c r="W395" s="146">
        <f>V395*K395</f>
        <v>0</v>
      </c>
      <c r="X395" s="146">
        <v>7.1999999999999995E-2</v>
      </c>
      <c r="Y395" s="146">
        <f>X395*K395</f>
        <v>0.93599999999999994</v>
      </c>
      <c r="Z395" s="146">
        <v>0</v>
      </c>
      <c r="AA395" s="147">
        <f>Z395*K395</f>
        <v>0</v>
      </c>
      <c r="AR395" s="21" t="s">
        <v>104</v>
      </c>
      <c r="AT395" s="21" t="s">
        <v>388</v>
      </c>
      <c r="AU395" s="21" t="s">
        <v>86</v>
      </c>
      <c r="AY395" s="21" t="s">
        <v>166</v>
      </c>
      <c r="BE395" s="148">
        <f>IF(U395="základní",N395,0)</f>
        <v>0</v>
      </c>
      <c r="BF395" s="148">
        <f>IF(U395="snížená",N395,0)</f>
        <v>0</v>
      </c>
      <c r="BG395" s="148">
        <f>IF(U395="zákl. přenesená",N395,0)</f>
        <v>0</v>
      </c>
      <c r="BH395" s="148">
        <f>IF(U395="sníž. přenesená",N395,0)</f>
        <v>0</v>
      </c>
      <c r="BI395" s="148">
        <f>IF(U395="nulová",N395,0)</f>
        <v>0</v>
      </c>
      <c r="BJ395" s="21" t="s">
        <v>82</v>
      </c>
      <c r="BK395" s="148">
        <f>ROUND(L395*K395,2)</f>
        <v>0</v>
      </c>
      <c r="BL395" s="21" t="s">
        <v>92</v>
      </c>
      <c r="BM395" s="21" t="s">
        <v>574</v>
      </c>
    </row>
    <row r="396" spans="2:65" s="11" customFormat="1" ht="16.5" customHeight="1">
      <c r="B396" s="157"/>
      <c r="C396" s="158"/>
      <c r="D396" s="158"/>
      <c r="E396" s="159" t="s">
        <v>5</v>
      </c>
      <c r="F396" s="264" t="s">
        <v>566</v>
      </c>
      <c r="G396" s="265"/>
      <c r="H396" s="265"/>
      <c r="I396" s="265"/>
      <c r="J396" s="158"/>
      <c r="K396" s="159" t="s">
        <v>5</v>
      </c>
      <c r="L396" s="158"/>
      <c r="M396" s="158"/>
      <c r="N396" s="158"/>
      <c r="O396" s="158"/>
      <c r="P396" s="158"/>
      <c r="Q396" s="158"/>
      <c r="R396" s="160"/>
      <c r="T396" s="161"/>
      <c r="U396" s="158"/>
      <c r="V396" s="158"/>
      <c r="W396" s="158"/>
      <c r="X396" s="158"/>
      <c r="Y396" s="158"/>
      <c r="Z396" s="158"/>
      <c r="AA396" s="162"/>
      <c r="AT396" s="163" t="s">
        <v>173</v>
      </c>
      <c r="AU396" s="163" t="s">
        <v>86</v>
      </c>
      <c r="AV396" s="11" t="s">
        <v>82</v>
      </c>
      <c r="AW396" s="11" t="s">
        <v>32</v>
      </c>
      <c r="AX396" s="11" t="s">
        <v>75</v>
      </c>
      <c r="AY396" s="163" t="s">
        <v>166</v>
      </c>
    </row>
    <row r="397" spans="2:65" s="10" customFormat="1" ht="16.5" customHeight="1">
      <c r="B397" s="149"/>
      <c r="C397" s="150"/>
      <c r="D397" s="150"/>
      <c r="E397" s="151" t="s">
        <v>5</v>
      </c>
      <c r="F397" s="262" t="s">
        <v>119</v>
      </c>
      <c r="G397" s="263"/>
      <c r="H397" s="263"/>
      <c r="I397" s="263"/>
      <c r="J397" s="150"/>
      <c r="K397" s="152">
        <v>13</v>
      </c>
      <c r="L397" s="150"/>
      <c r="M397" s="150"/>
      <c r="N397" s="150"/>
      <c r="O397" s="150"/>
      <c r="P397" s="150"/>
      <c r="Q397" s="150"/>
      <c r="R397" s="153"/>
      <c r="T397" s="154"/>
      <c r="U397" s="150"/>
      <c r="V397" s="150"/>
      <c r="W397" s="150"/>
      <c r="X397" s="150"/>
      <c r="Y397" s="150"/>
      <c r="Z397" s="150"/>
      <c r="AA397" s="155"/>
      <c r="AT397" s="156" t="s">
        <v>173</v>
      </c>
      <c r="AU397" s="156" t="s">
        <v>86</v>
      </c>
      <c r="AV397" s="10" t="s">
        <v>86</v>
      </c>
      <c r="AW397" s="10" t="s">
        <v>32</v>
      </c>
      <c r="AX397" s="10" t="s">
        <v>82</v>
      </c>
      <c r="AY397" s="156" t="s">
        <v>166</v>
      </c>
    </row>
    <row r="398" spans="2:65" s="1" customFormat="1" ht="25.5" customHeight="1">
      <c r="B398" s="139"/>
      <c r="C398" s="176" t="s">
        <v>615</v>
      </c>
      <c r="D398" s="176" t="s">
        <v>388</v>
      </c>
      <c r="E398" s="177" t="s">
        <v>576</v>
      </c>
      <c r="F398" s="266" t="s">
        <v>577</v>
      </c>
      <c r="G398" s="266"/>
      <c r="H398" s="266"/>
      <c r="I398" s="266"/>
      <c r="J398" s="178" t="s">
        <v>560</v>
      </c>
      <c r="K398" s="179">
        <v>14</v>
      </c>
      <c r="L398" s="267">
        <v>0</v>
      </c>
      <c r="M398" s="267"/>
      <c r="N398" s="267">
        <f>ROUND(L398*K398,2)</f>
        <v>0</v>
      </c>
      <c r="O398" s="232"/>
      <c r="P398" s="232"/>
      <c r="Q398" s="232"/>
      <c r="R398" s="144"/>
      <c r="T398" s="145" t="s">
        <v>5</v>
      </c>
      <c r="U398" s="43" t="s">
        <v>40</v>
      </c>
      <c r="V398" s="146">
        <v>0</v>
      </c>
      <c r="W398" s="146">
        <f>V398*K398</f>
        <v>0</v>
      </c>
      <c r="X398" s="146">
        <v>0.08</v>
      </c>
      <c r="Y398" s="146">
        <f>X398*K398</f>
        <v>1.1200000000000001</v>
      </c>
      <c r="Z398" s="146">
        <v>0</v>
      </c>
      <c r="AA398" s="147">
        <f>Z398*K398</f>
        <v>0</v>
      </c>
      <c r="AR398" s="21" t="s">
        <v>104</v>
      </c>
      <c r="AT398" s="21" t="s">
        <v>388</v>
      </c>
      <c r="AU398" s="21" t="s">
        <v>86</v>
      </c>
      <c r="AY398" s="21" t="s">
        <v>166</v>
      </c>
      <c r="BE398" s="148">
        <f>IF(U398="základní",N398,0)</f>
        <v>0</v>
      </c>
      <c r="BF398" s="148">
        <f>IF(U398="snížená",N398,0)</f>
        <v>0</v>
      </c>
      <c r="BG398" s="148">
        <f>IF(U398="zákl. přenesená",N398,0)</f>
        <v>0</v>
      </c>
      <c r="BH398" s="148">
        <f>IF(U398="sníž. přenesená",N398,0)</f>
        <v>0</v>
      </c>
      <c r="BI398" s="148">
        <f>IF(U398="nulová",N398,0)</f>
        <v>0</v>
      </c>
      <c r="BJ398" s="21" t="s">
        <v>82</v>
      </c>
      <c r="BK398" s="148">
        <f>ROUND(L398*K398,2)</f>
        <v>0</v>
      </c>
      <c r="BL398" s="21" t="s">
        <v>92</v>
      </c>
      <c r="BM398" s="21" t="s">
        <v>578</v>
      </c>
    </row>
    <row r="399" spans="2:65" s="11" customFormat="1" ht="16.5" customHeight="1">
      <c r="B399" s="157"/>
      <c r="C399" s="158"/>
      <c r="D399" s="158"/>
      <c r="E399" s="159" t="s">
        <v>5</v>
      </c>
      <c r="F399" s="264" t="s">
        <v>566</v>
      </c>
      <c r="G399" s="265"/>
      <c r="H399" s="265"/>
      <c r="I399" s="265"/>
      <c r="J399" s="158"/>
      <c r="K399" s="159" t="s">
        <v>5</v>
      </c>
      <c r="L399" s="158"/>
      <c r="M399" s="158"/>
      <c r="N399" s="158"/>
      <c r="O399" s="158"/>
      <c r="P399" s="158"/>
      <c r="Q399" s="158"/>
      <c r="R399" s="160"/>
      <c r="T399" s="161"/>
      <c r="U399" s="158"/>
      <c r="V399" s="158"/>
      <c r="W399" s="158"/>
      <c r="X399" s="158"/>
      <c r="Y399" s="158"/>
      <c r="Z399" s="158"/>
      <c r="AA399" s="162"/>
      <c r="AT399" s="163" t="s">
        <v>173</v>
      </c>
      <c r="AU399" s="163" t="s">
        <v>86</v>
      </c>
      <c r="AV399" s="11" t="s">
        <v>82</v>
      </c>
      <c r="AW399" s="11" t="s">
        <v>32</v>
      </c>
      <c r="AX399" s="11" t="s">
        <v>75</v>
      </c>
      <c r="AY399" s="163" t="s">
        <v>166</v>
      </c>
    </row>
    <row r="400" spans="2:65" s="10" customFormat="1" ht="16.5" customHeight="1">
      <c r="B400" s="149"/>
      <c r="C400" s="150"/>
      <c r="D400" s="150"/>
      <c r="E400" s="151" t="s">
        <v>5</v>
      </c>
      <c r="F400" s="262" t="s">
        <v>122</v>
      </c>
      <c r="G400" s="263"/>
      <c r="H400" s="263"/>
      <c r="I400" s="263"/>
      <c r="J400" s="150"/>
      <c r="K400" s="152">
        <v>14</v>
      </c>
      <c r="L400" s="150"/>
      <c r="M400" s="150"/>
      <c r="N400" s="150"/>
      <c r="O400" s="150"/>
      <c r="P400" s="150"/>
      <c r="Q400" s="150"/>
      <c r="R400" s="153"/>
      <c r="T400" s="154"/>
      <c r="U400" s="150"/>
      <c r="V400" s="150"/>
      <c r="W400" s="150"/>
      <c r="X400" s="150"/>
      <c r="Y400" s="150"/>
      <c r="Z400" s="150"/>
      <c r="AA400" s="155"/>
      <c r="AT400" s="156" t="s">
        <v>173</v>
      </c>
      <c r="AU400" s="156" t="s">
        <v>86</v>
      </c>
      <c r="AV400" s="10" t="s">
        <v>86</v>
      </c>
      <c r="AW400" s="10" t="s">
        <v>32</v>
      </c>
      <c r="AX400" s="10" t="s">
        <v>82</v>
      </c>
      <c r="AY400" s="156" t="s">
        <v>166</v>
      </c>
    </row>
    <row r="401" spans="2:65" s="1" customFormat="1" ht="25.5" customHeight="1">
      <c r="B401" s="139"/>
      <c r="C401" s="176" t="s">
        <v>621</v>
      </c>
      <c r="D401" s="176" t="s">
        <v>388</v>
      </c>
      <c r="E401" s="177" t="s">
        <v>580</v>
      </c>
      <c r="F401" s="266" t="s">
        <v>581</v>
      </c>
      <c r="G401" s="266"/>
      <c r="H401" s="266"/>
      <c r="I401" s="266"/>
      <c r="J401" s="178" t="s">
        <v>560</v>
      </c>
      <c r="K401" s="179">
        <v>13</v>
      </c>
      <c r="L401" s="267">
        <v>0</v>
      </c>
      <c r="M401" s="267"/>
      <c r="N401" s="267">
        <f>ROUND(L401*K401,2)</f>
        <v>0</v>
      </c>
      <c r="O401" s="232"/>
      <c r="P401" s="232"/>
      <c r="Q401" s="232"/>
      <c r="R401" s="144"/>
      <c r="T401" s="145" t="s">
        <v>5</v>
      </c>
      <c r="U401" s="43" t="s">
        <v>40</v>
      </c>
      <c r="V401" s="146">
        <v>0</v>
      </c>
      <c r="W401" s="146">
        <f>V401*K401</f>
        <v>0</v>
      </c>
      <c r="X401" s="146">
        <v>5.8000000000000003E-2</v>
      </c>
      <c r="Y401" s="146">
        <f>X401*K401</f>
        <v>0.754</v>
      </c>
      <c r="Z401" s="146">
        <v>0</v>
      </c>
      <c r="AA401" s="147">
        <f>Z401*K401</f>
        <v>0</v>
      </c>
      <c r="AR401" s="21" t="s">
        <v>104</v>
      </c>
      <c r="AT401" s="21" t="s">
        <v>388</v>
      </c>
      <c r="AU401" s="21" t="s">
        <v>86</v>
      </c>
      <c r="AY401" s="21" t="s">
        <v>166</v>
      </c>
      <c r="BE401" s="148">
        <f>IF(U401="základní",N401,0)</f>
        <v>0</v>
      </c>
      <c r="BF401" s="148">
        <f>IF(U401="snížená",N401,0)</f>
        <v>0</v>
      </c>
      <c r="BG401" s="148">
        <f>IF(U401="zákl. přenesená",N401,0)</f>
        <v>0</v>
      </c>
      <c r="BH401" s="148">
        <f>IF(U401="sníž. přenesená",N401,0)</f>
        <v>0</v>
      </c>
      <c r="BI401" s="148">
        <f>IF(U401="nulová",N401,0)</f>
        <v>0</v>
      </c>
      <c r="BJ401" s="21" t="s">
        <v>82</v>
      </c>
      <c r="BK401" s="148">
        <f>ROUND(L401*K401,2)</f>
        <v>0</v>
      </c>
      <c r="BL401" s="21" t="s">
        <v>92</v>
      </c>
      <c r="BM401" s="21" t="s">
        <v>582</v>
      </c>
    </row>
    <row r="402" spans="2:65" s="11" customFormat="1" ht="16.5" customHeight="1">
      <c r="B402" s="157"/>
      <c r="C402" s="158"/>
      <c r="D402" s="158"/>
      <c r="E402" s="159" t="s">
        <v>5</v>
      </c>
      <c r="F402" s="264" t="s">
        <v>566</v>
      </c>
      <c r="G402" s="265"/>
      <c r="H402" s="265"/>
      <c r="I402" s="265"/>
      <c r="J402" s="158"/>
      <c r="K402" s="159" t="s">
        <v>5</v>
      </c>
      <c r="L402" s="158"/>
      <c r="M402" s="158"/>
      <c r="N402" s="158"/>
      <c r="O402" s="158"/>
      <c r="P402" s="158"/>
      <c r="Q402" s="158"/>
      <c r="R402" s="160"/>
      <c r="T402" s="161"/>
      <c r="U402" s="158"/>
      <c r="V402" s="158"/>
      <c r="W402" s="158"/>
      <c r="X402" s="158"/>
      <c r="Y402" s="158"/>
      <c r="Z402" s="158"/>
      <c r="AA402" s="162"/>
      <c r="AT402" s="163" t="s">
        <v>173</v>
      </c>
      <c r="AU402" s="163" t="s">
        <v>86</v>
      </c>
      <c r="AV402" s="11" t="s">
        <v>82</v>
      </c>
      <c r="AW402" s="11" t="s">
        <v>32</v>
      </c>
      <c r="AX402" s="11" t="s">
        <v>75</v>
      </c>
      <c r="AY402" s="163" t="s">
        <v>166</v>
      </c>
    </row>
    <row r="403" spans="2:65" s="10" customFormat="1" ht="16.5" customHeight="1">
      <c r="B403" s="149"/>
      <c r="C403" s="150"/>
      <c r="D403" s="150"/>
      <c r="E403" s="151" t="s">
        <v>5</v>
      </c>
      <c r="F403" s="262" t="s">
        <v>119</v>
      </c>
      <c r="G403" s="263"/>
      <c r="H403" s="263"/>
      <c r="I403" s="263"/>
      <c r="J403" s="150"/>
      <c r="K403" s="152">
        <v>13</v>
      </c>
      <c r="L403" s="150"/>
      <c r="M403" s="150"/>
      <c r="N403" s="150"/>
      <c r="O403" s="150"/>
      <c r="P403" s="150"/>
      <c r="Q403" s="150"/>
      <c r="R403" s="153"/>
      <c r="T403" s="154"/>
      <c r="U403" s="150"/>
      <c r="V403" s="150"/>
      <c r="W403" s="150"/>
      <c r="X403" s="150"/>
      <c r="Y403" s="150"/>
      <c r="Z403" s="150"/>
      <c r="AA403" s="155"/>
      <c r="AT403" s="156" t="s">
        <v>173</v>
      </c>
      <c r="AU403" s="156" t="s">
        <v>86</v>
      </c>
      <c r="AV403" s="10" t="s">
        <v>86</v>
      </c>
      <c r="AW403" s="10" t="s">
        <v>32</v>
      </c>
      <c r="AX403" s="10" t="s">
        <v>82</v>
      </c>
      <c r="AY403" s="156" t="s">
        <v>166</v>
      </c>
    </row>
    <row r="404" spans="2:65" s="1" customFormat="1" ht="25.5" customHeight="1">
      <c r="B404" s="139"/>
      <c r="C404" s="176" t="s">
        <v>625</v>
      </c>
      <c r="D404" s="176" t="s">
        <v>388</v>
      </c>
      <c r="E404" s="177" t="s">
        <v>584</v>
      </c>
      <c r="F404" s="266" t="s">
        <v>585</v>
      </c>
      <c r="G404" s="266"/>
      <c r="H404" s="266"/>
      <c r="I404" s="266"/>
      <c r="J404" s="178" t="s">
        <v>560</v>
      </c>
      <c r="K404" s="179">
        <v>8</v>
      </c>
      <c r="L404" s="267">
        <v>0</v>
      </c>
      <c r="M404" s="267"/>
      <c r="N404" s="267">
        <f>ROUND(L404*K404,2)</f>
        <v>0</v>
      </c>
      <c r="O404" s="232"/>
      <c r="P404" s="232"/>
      <c r="Q404" s="232"/>
      <c r="R404" s="144"/>
      <c r="T404" s="145" t="s">
        <v>5</v>
      </c>
      <c r="U404" s="43" t="s">
        <v>40</v>
      </c>
      <c r="V404" s="146">
        <v>0</v>
      </c>
      <c r="W404" s="146">
        <f>V404*K404</f>
        <v>0</v>
      </c>
      <c r="X404" s="146">
        <v>0.111</v>
      </c>
      <c r="Y404" s="146">
        <f>X404*K404</f>
        <v>0.88800000000000001</v>
      </c>
      <c r="Z404" s="146">
        <v>0</v>
      </c>
      <c r="AA404" s="147">
        <f>Z404*K404</f>
        <v>0</v>
      </c>
      <c r="AR404" s="21" t="s">
        <v>104</v>
      </c>
      <c r="AT404" s="21" t="s">
        <v>388</v>
      </c>
      <c r="AU404" s="21" t="s">
        <v>86</v>
      </c>
      <c r="AY404" s="21" t="s">
        <v>166</v>
      </c>
      <c r="BE404" s="148">
        <f>IF(U404="základní",N404,0)</f>
        <v>0</v>
      </c>
      <c r="BF404" s="148">
        <f>IF(U404="snížená",N404,0)</f>
        <v>0</v>
      </c>
      <c r="BG404" s="148">
        <f>IF(U404="zákl. přenesená",N404,0)</f>
        <v>0</v>
      </c>
      <c r="BH404" s="148">
        <f>IF(U404="sníž. přenesená",N404,0)</f>
        <v>0</v>
      </c>
      <c r="BI404" s="148">
        <f>IF(U404="nulová",N404,0)</f>
        <v>0</v>
      </c>
      <c r="BJ404" s="21" t="s">
        <v>82</v>
      </c>
      <c r="BK404" s="148">
        <f>ROUND(L404*K404,2)</f>
        <v>0</v>
      </c>
      <c r="BL404" s="21" t="s">
        <v>92</v>
      </c>
      <c r="BM404" s="21" t="s">
        <v>586</v>
      </c>
    </row>
    <row r="405" spans="2:65" s="11" customFormat="1" ht="16.5" customHeight="1">
      <c r="B405" s="157"/>
      <c r="C405" s="158"/>
      <c r="D405" s="158"/>
      <c r="E405" s="159" t="s">
        <v>5</v>
      </c>
      <c r="F405" s="264" t="s">
        <v>566</v>
      </c>
      <c r="G405" s="265"/>
      <c r="H405" s="265"/>
      <c r="I405" s="265"/>
      <c r="J405" s="158"/>
      <c r="K405" s="159" t="s">
        <v>5</v>
      </c>
      <c r="L405" s="158"/>
      <c r="M405" s="158"/>
      <c r="N405" s="158"/>
      <c r="O405" s="158"/>
      <c r="P405" s="158"/>
      <c r="Q405" s="158"/>
      <c r="R405" s="160"/>
      <c r="T405" s="161"/>
      <c r="U405" s="158"/>
      <c r="V405" s="158"/>
      <c r="W405" s="158"/>
      <c r="X405" s="158"/>
      <c r="Y405" s="158"/>
      <c r="Z405" s="158"/>
      <c r="AA405" s="162"/>
      <c r="AT405" s="163" t="s">
        <v>173</v>
      </c>
      <c r="AU405" s="163" t="s">
        <v>86</v>
      </c>
      <c r="AV405" s="11" t="s">
        <v>82</v>
      </c>
      <c r="AW405" s="11" t="s">
        <v>32</v>
      </c>
      <c r="AX405" s="11" t="s">
        <v>75</v>
      </c>
      <c r="AY405" s="163" t="s">
        <v>166</v>
      </c>
    </row>
    <row r="406" spans="2:65" s="10" customFormat="1" ht="16.5" customHeight="1">
      <c r="B406" s="149"/>
      <c r="C406" s="150"/>
      <c r="D406" s="150"/>
      <c r="E406" s="151" t="s">
        <v>5</v>
      </c>
      <c r="F406" s="262" t="s">
        <v>104</v>
      </c>
      <c r="G406" s="263"/>
      <c r="H406" s="263"/>
      <c r="I406" s="263"/>
      <c r="J406" s="150"/>
      <c r="K406" s="152">
        <v>8</v>
      </c>
      <c r="L406" s="150"/>
      <c r="M406" s="150"/>
      <c r="N406" s="150"/>
      <c r="O406" s="150"/>
      <c r="P406" s="150"/>
      <c r="Q406" s="150"/>
      <c r="R406" s="153"/>
      <c r="T406" s="154"/>
      <c r="U406" s="150"/>
      <c r="V406" s="150"/>
      <c r="W406" s="150"/>
      <c r="X406" s="150"/>
      <c r="Y406" s="150"/>
      <c r="Z406" s="150"/>
      <c r="AA406" s="155"/>
      <c r="AT406" s="156" t="s">
        <v>173</v>
      </c>
      <c r="AU406" s="156" t="s">
        <v>86</v>
      </c>
      <c r="AV406" s="10" t="s">
        <v>86</v>
      </c>
      <c r="AW406" s="10" t="s">
        <v>32</v>
      </c>
      <c r="AX406" s="10" t="s">
        <v>82</v>
      </c>
      <c r="AY406" s="156" t="s">
        <v>166</v>
      </c>
    </row>
    <row r="407" spans="2:65" s="1" customFormat="1" ht="16.5" customHeight="1">
      <c r="B407" s="139"/>
      <c r="C407" s="176" t="s">
        <v>630</v>
      </c>
      <c r="D407" s="176" t="s">
        <v>388</v>
      </c>
      <c r="E407" s="177" t="s">
        <v>588</v>
      </c>
      <c r="F407" s="266" t="s">
        <v>589</v>
      </c>
      <c r="G407" s="266"/>
      <c r="H407" s="266"/>
      <c r="I407" s="266"/>
      <c r="J407" s="178" t="s">
        <v>560</v>
      </c>
      <c r="K407" s="179">
        <v>14</v>
      </c>
      <c r="L407" s="267">
        <v>0</v>
      </c>
      <c r="M407" s="267"/>
      <c r="N407" s="267">
        <f>ROUND(L407*K407,2)</f>
        <v>0</v>
      </c>
      <c r="O407" s="232"/>
      <c r="P407" s="232"/>
      <c r="Q407" s="232"/>
      <c r="R407" s="144"/>
      <c r="T407" s="145" t="s">
        <v>5</v>
      </c>
      <c r="U407" s="43" t="s">
        <v>40</v>
      </c>
      <c r="V407" s="146">
        <v>0</v>
      </c>
      <c r="W407" s="146">
        <f>V407*K407</f>
        <v>0</v>
      </c>
      <c r="X407" s="146">
        <v>9.7000000000000003E-2</v>
      </c>
      <c r="Y407" s="146">
        <f>X407*K407</f>
        <v>1.3580000000000001</v>
      </c>
      <c r="Z407" s="146">
        <v>0</v>
      </c>
      <c r="AA407" s="147">
        <f>Z407*K407</f>
        <v>0</v>
      </c>
      <c r="AR407" s="21" t="s">
        <v>104</v>
      </c>
      <c r="AT407" s="21" t="s">
        <v>388</v>
      </c>
      <c r="AU407" s="21" t="s">
        <v>86</v>
      </c>
      <c r="AY407" s="21" t="s">
        <v>166</v>
      </c>
      <c r="BE407" s="148">
        <f>IF(U407="základní",N407,0)</f>
        <v>0</v>
      </c>
      <c r="BF407" s="148">
        <f>IF(U407="snížená",N407,0)</f>
        <v>0</v>
      </c>
      <c r="BG407" s="148">
        <f>IF(U407="zákl. přenesená",N407,0)</f>
        <v>0</v>
      </c>
      <c r="BH407" s="148">
        <f>IF(U407="sníž. přenesená",N407,0)</f>
        <v>0</v>
      </c>
      <c r="BI407" s="148">
        <f>IF(U407="nulová",N407,0)</f>
        <v>0</v>
      </c>
      <c r="BJ407" s="21" t="s">
        <v>82</v>
      </c>
      <c r="BK407" s="148">
        <f>ROUND(L407*K407,2)</f>
        <v>0</v>
      </c>
      <c r="BL407" s="21" t="s">
        <v>92</v>
      </c>
      <c r="BM407" s="21" t="s">
        <v>590</v>
      </c>
    </row>
    <row r="408" spans="2:65" s="11" customFormat="1" ht="16.5" customHeight="1">
      <c r="B408" s="157"/>
      <c r="C408" s="158"/>
      <c r="D408" s="158"/>
      <c r="E408" s="159" t="s">
        <v>5</v>
      </c>
      <c r="F408" s="264" t="s">
        <v>566</v>
      </c>
      <c r="G408" s="265"/>
      <c r="H408" s="265"/>
      <c r="I408" s="265"/>
      <c r="J408" s="158"/>
      <c r="K408" s="159" t="s">
        <v>5</v>
      </c>
      <c r="L408" s="158"/>
      <c r="M408" s="158"/>
      <c r="N408" s="158"/>
      <c r="O408" s="158"/>
      <c r="P408" s="158"/>
      <c r="Q408" s="158"/>
      <c r="R408" s="160"/>
      <c r="T408" s="161"/>
      <c r="U408" s="158"/>
      <c r="V408" s="158"/>
      <c r="W408" s="158"/>
      <c r="X408" s="158"/>
      <c r="Y408" s="158"/>
      <c r="Z408" s="158"/>
      <c r="AA408" s="162"/>
      <c r="AT408" s="163" t="s">
        <v>173</v>
      </c>
      <c r="AU408" s="163" t="s">
        <v>86</v>
      </c>
      <c r="AV408" s="11" t="s">
        <v>82</v>
      </c>
      <c r="AW408" s="11" t="s">
        <v>32</v>
      </c>
      <c r="AX408" s="11" t="s">
        <v>75</v>
      </c>
      <c r="AY408" s="163" t="s">
        <v>166</v>
      </c>
    </row>
    <row r="409" spans="2:65" s="10" customFormat="1" ht="16.5" customHeight="1">
      <c r="B409" s="149"/>
      <c r="C409" s="150"/>
      <c r="D409" s="150"/>
      <c r="E409" s="151" t="s">
        <v>5</v>
      </c>
      <c r="F409" s="262" t="s">
        <v>122</v>
      </c>
      <c r="G409" s="263"/>
      <c r="H409" s="263"/>
      <c r="I409" s="263"/>
      <c r="J409" s="150"/>
      <c r="K409" s="152">
        <v>14</v>
      </c>
      <c r="L409" s="150"/>
      <c r="M409" s="150"/>
      <c r="N409" s="150"/>
      <c r="O409" s="150"/>
      <c r="P409" s="150"/>
      <c r="Q409" s="150"/>
      <c r="R409" s="153"/>
      <c r="T409" s="154"/>
      <c r="U409" s="150"/>
      <c r="V409" s="150"/>
      <c r="W409" s="150"/>
      <c r="X409" s="150"/>
      <c r="Y409" s="150"/>
      <c r="Z409" s="150"/>
      <c r="AA409" s="155"/>
      <c r="AT409" s="156" t="s">
        <v>173</v>
      </c>
      <c r="AU409" s="156" t="s">
        <v>86</v>
      </c>
      <c r="AV409" s="10" t="s">
        <v>86</v>
      </c>
      <c r="AW409" s="10" t="s">
        <v>32</v>
      </c>
      <c r="AX409" s="10" t="s">
        <v>82</v>
      </c>
      <c r="AY409" s="156" t="s">
        <v>166</v>
      </c>
    </row>
    <row r="410" spans="2:65" s="1" customFormat="1" ht="16.5" customHeight="1">
      <c r="B410" s="139"/>
      <c r="C410" s="176" t="s">
        <v>635</v>
      </c>
      <c r="D410" s="176" t="s">
        <v>388</v>
      </c>
      <c r="E410" s="177" t="s">
        <v>592</v>
      </c>
      <c r="F410" s="266" t="s">
        <v>593</v>
      </c>
      <c r="G410" s="266"/>
      <c r="H410" s="266"/>
      <c r="I410" s="266"/>
      <c r="J410" s="178" t="s">
        <v>560</v>
      </c>
      <c r="K410" s="179">
        <v>13</v>
      </c>
      <c r="L410" s="267">
        <v>0</v>
      </c>
      <c r="M410" s="267"/>
      <c r="N410" s="267">
        <f>ROUND(L410*K410,2)</f>
        <v>0</v>
      </c>
      <c r="O410" s="232"/>
      <c r="P410" s="232"/>
      <c r="Q410" s="232"/>
      <c r="R410" s="144"/>
      <c r="T410" s="145" t="s">
        <v>5</v>
      </c>
      <c r="U410" s="43" t="s">
        <v>40</v>
      </c>
      <c r="V410" s="146">
        <v>0</v>
      </c>
      <c r="W410" s="146">
        <f>V410*K410</f>
        <v>0</v>
      </c>
      <c r="X410" s="146">
        <v>5.8000000000000003E-2</v>
      </c>
      <c r="Y410" s="146">
        <f>X410*K410</f>
        <v>0.754</v>
      </c>
      <c r="Z410" s="146">
        <v>0</v>
      </c>
      <c r="AA410" s="147">
        <f>Z410*K410</f>
        <v>0</v>
      </c>
      <c r="AR410" s="21" t="s">
        <v>104</v>
      </c>
      <c r="AT410" s="21" t="s">
        <v>388</v>
      </c>
      <c r="AU410" s="21" t="s">
        <v>86</v>
      </c>
      <c r="AY410" s="21" t="s">
        <v>166</v>
      </c>
      <c r="BE410" s="148">
        <f>IF(U410="základní",N410,0)</f>
        <v>0</v>
      </c>
      <c r="BF410" s="148">
        <f>IF(U410="snížená",N410,0)</f>
        <v>0</v>
      </c>
      <c r="BG410" s="148">
        <f>IF(U410="zákl. přenesená",N410,0)</f>
        <v>0</v>
      </c>
      <c r="BH410" s="148">
        <f>IF(U410="sníž. přenesená",N410,0)</f>
        <v>0</v>
      </c>
      <c r="BI410" s="148">
        <f>IF(U410="nulová",N410,0)</f>
        <v>0</v>
      </c>
      <c r="BJ410" s="21" t="s">
        <v>82</v>
      </c>
      <c r="BK410" s="148">
        <f>ROUND(L410*K410,2)</f>
        <v>0</v>
      </c>
      <c r="BL410" s="21" t="s">
        <v>92</v>
      </c>
      <c r="BM410" s="21" t="s">
        <v>594</v>
      </c>
    </row>
    <row r="411" spans="2:65" s="11" customFormat="1" ht="16.5" customHeight="1">
      <c r="B411" s="157"/>
      <c r="C411" s="158"/>
      <c r="D411" s="158"/>
      <c r="E411" s="159" t="s">
        <v>5</v>
      </c>
      <c r="F411" s="264" t="s">
        <v>566</v>
      </c>
      <c r="G411" s="265"/>
      <c r="H411" s="265"/>
      <c r="I411" s="265"/>
      <c r="J411" s="158"/>
      <c r="K411" s="159" t="s">
        <v>5</v>
      </c>
      <c r="L411" s="158"/>
      <c r="M411" s="158"/>
      <c r="N411" s="158"/>
      <c r="O411" s="158"/>
      <c r="P411" s="158"/>
      <c r="Q411" s="158"/>
      <c r="R411" s="160"/>
      <c r="T411" s="161"/>
      <c r="U411" s="158"/>
      <c r="V411" s="158"/>
      <c r="W411" s="158"/>
      <c r="X411" s="158"/>
      <c r="Y411" s="158"/>
      <c r="Z411" s="158"/>
      <c r="AA411" s="162"/>
      <c r="AT411" s="163" t="s">
        <v>173</v>
      </c>
      <c r="AU411" s="163" t="s">
        <v>86</v>
      </c>
      <c r="AV411" s="11" t="s">
        <v>82</v>
      </c>
      <c r="AW411" s="11" t="s">
        <v>32</v>
      </c>
      <c r="AX411" s="11" t="s">
        <v>75</v>
      </c>
      <c r="AY411" s="163" t="s">
        <v>166</v>
      </c>
    </row>
    <row r="412" spans="2:65" s="10" customFormat="1" ht="16.5" customHeight="1">
      <c r="B412" s="149"/>
      <c r="C412" s="150"/>
      <c r="D412" s="150"/>
      <c r="E412" s="151" t="s">
        <v>5</v>
      </c>
      <c r="F412" s="262" t="s">
        <v>119</v>
      </c>
      <c r="G412" s="263"/>
      <c r="H412" s="263"/>
      <c r="I412" s="263"/>
      <c r="J412" s="150"/>
      <c r="K412" s="152">
        <v>13</v>
      </c>
      <c r="L412" s="150"/>
      <c r="M412" s="150"/>
      <c r="N412" s="150"/>
      <c r="O412" s="150"/>
      <c r="P412" s="150"/>
      <c r="Q412" s="150"/>
      <c r="R412" s="153"/>
      <c r="T412" s="154"/>
      <c r="U412" s="150"/>
      <c r="V412" s="150"/>
      <c r="W412" s="150"/>
      <c r="X412" s="150"/>
      <c r="Y412" s="150"/>
      <c r="Z412" s="150"/>
      <c r="AA412" s="155"/>
      <c r="AT412" s="156" t="s">
        <v>173</v>
      </c>
      <c r="AU412" s="156" t="s">
        <v>86</v>
      </c>
      <c r="AV412" s="10" t="s">
        <v>86</v>
      </c>
      <c r="AW412" s="10" t="s">
        <v>32</v>
      </c>
      <c r="AX412" s="10" t="s">
        <v>82</v>
      </c>
      <c r="AY412" s="156" t="s">
        <v>166</v>
      </c>
    </row>
    <row r="413" spans="2:65" s="1" customFormat="1" ht="16.5" customHeight="1">
      <c r="B413" s="139"/>
      <c r="C413" s="176" t="s">
        <v>639</v>
      </c>
      <c r="D413" s="176" t="s">
        <v>388</v>
      </c>
      <c r="E413" s="177" t="s">
        <v>596</v>
      </c>
      <c r="F413" s="266" t="s">
        <v>597</v>
      </c>
      <c r="G413" s="266"/>
      <c r="H413" s="266"/>
      <c r="I413" s="266"/>
      <c r="J413" s="178" t="s">
        <v>560</v>
      </c>
      <c r="K413" s="179">
        <v>13</v>
      </c>
      <c r="L413" s="267">
        <v>0</v>
      </c>
      <c r="M413" s="267"/>
      <c r="N413" s="267">
        <f>ROUND(L413*K413,2)</f>
        <v>0</v>
      </c>
      <c r="O413" s="232"/>
      <c r="P413" s="232"/>
      <c r="Q413" s="232"/>
      <c r="R413" s="144"/>
      <c r="T413" s="145" t="s">
        <v>5</v>
      </c>
      <c r="U413" s="43" t="s">
        <v>40</v>
      </c>
      <c r="V413" s="146">
        <v>0</v>
      </c>
      <c r="W413" s="146">
        <f>V413*K413</f>
        <v>0</v>
      </c>
      <c r="X413" s="146">
        <v>6.0000000000000001E-3</v>
      </c>
      <c r="Y413" s="146">
        <f>X413*K413</f>
        <v>7.8E-2</v>
      </c>
      <c r="Z413" s="146">
        <v>0</v>
      </c>
      <c r="AA413" s="147">
        <f>Z413*K413</f>
        <v>0</v>
      </c>
      <c r="AR413" s="21" t="s">
        <v>104</v>
      </c>
      <c r="AT413" s="21" t="s">
        <v>388</v>
      </c>
      <c r="AU413" s="21" t="s">
        <v>86</v>
      </c>
      <c r="AY413" s="21" t="s">
        <v>166</v>
      </c>
      <c r="BE413" s="148">
        <f>IF(U413="základní",N413,0)</f>
        <v>0</v>
      </c>
      <c r="BF413" s="148">
        <f>IF(U413="snížená",N413,0)</f>
        <v>0</v>
      </c>
      <c r="BG413" s="148">
        <f>IF(U413="zákl. přenesená",N413,0)</f>
        <v>0</v>
      </c>
      <c r="BH413" s="148">
        <f>IF(U413="sníž. přenesená",N413,0)</f>
        <v>0</v>
      </c>
      <c r="BI413" s="148">
        <f>IF(U413="nulová",N413,0)</f>
        <v>0</v>
      </c>
      <c r="BJ413" s="21" t="s">
        <v>82</v>
      </c>
      <c r="BK413" s="148">
        <f>ROUND(L413*K413,2)</f>
        <v>0</v>
      </c>
      <c r="BL413" s="21" t="s">
        <v>92</v>
      </c>
      <c r="BM413" s="21" t="s">
        <v>598</v>
      </c>
    </row>
    <row r="414" spans="2:65" s="11" customFormat="1" ht="16.5" customHeight="1">
      <c r="B414" s="157"/>
      <c r="C414" s="158"/>
      <c r="D414" s="158"/>
      <c r="E414" s="159" t="s">
        <v>5</v>
      </c>
      <c r="F414" s="264" t="s">
        <v>566</v>
      </c>
      <c r="G414" s="265"/>
      <c r="H414" s="265"/>
      <c r="I414" s="265"/>
      <c r="J414" s="158"/>
      <c r="K414" s="159" t="s">
        <v>5</v>
      </c>
      <c r="L414" s="158"/>
      <c r="M414" s="158"/>
      <c r="N414" s="158"/>
      <c r="O414" s="158"/>
      <c r="P414" s="158"/>
      <c r="Q414" s="158"/>
      <c r="R414" s="160"/>
      <c r="T414" s="161"/>
      <c r="U414" s="158"/>
      <c r="V414" s="158"/>
      <c r="W414" s="158"/>
      <c r="X414" s="158"/>
      <c r="Y414" s="158"/>
      <c r="Z414" s="158"/>
      <c r="AA414" s="162"/>
      <c r="AT414" s="163" t="s">
        <v>173</v>
      </c>
      <c r="AU414" s="163" t="s">
        <v>86</v>
      </c>
      <c r="AV414" s="11" t="s">
        <v>82</v>
      </c>
      <c r="AW414" s="11" t="s">
        <v>32</v>
      </c>
      <c r="AX414" s="11" t="s">
        <v>75</v>
      </c>
      <c r="AY414" s="163" t="s">
        <v>166</v>
      </c>
    </row>
    <row r="415" spans="2:65" s="10" customFormat="1" ht="16.5" customHeight="1">
      <c r="B415" s="149"/>
      <c r="C415" s="150"/>
      <c r="D415" s="150"/>
      <c r="E415" s="151" t="s">
        <v>5</v>
      </c>
      <c r="F415" s="262" t="s">
        <v>119</v>
      </c>
      <c r="G415" s="263"/>
      <c r="H415" s="263"/>
      <c r="I415" s="263"/>
      <c r="J415" s="150"/>
      <c r="K415" s="152">
        <v>13</v>
      </c>
      <c r="L415" s="150"/>
      <c r="M415" s="150"/>
      <c r="N415" s="150"/>
      <c r="O415" s="150"/>
      <c r="P415" s="150"/>
      <c r="Q415" s="150"/>
      <c r="R415" s="153"/>
      <c r="T415" s="154"/>
      <c r="U415" s="150"/>
      <c r="V415" s="150"/>
      <c r="W415" s="150"/>
      <c r="X415" s="150"/>
      <c r="Y415" s="150"/>
      <c r="Z415" s="150"/>
      <c r="AA415" s="155"/>
      <c r="AT415" s="156" t="s">
        <v>173</v>
      </c>
      <c r="AU415" s="156" t="s">
        <v>86</v>
      </c>
      <c r="AV415" s="10" t="s">
        <v>86</v>
      </c>
      <c r="AW415" s="10" t="s">
        <v>32</v>
      </c>
      <c r="AX415" s="10" t="s">
        <v>82</v>
      </c>
      <c r="AY415" s="156" t="s">
        <v>166</v>
      </c>
    </row>
    <row r="416" spans="2:65" s="1" customFormat="1" ht="25.5" customHeight="1">
      <c r="B416" s="139"/>
      <c r="C416" s="140" t="s">
        <v>644</v>
      </c>
      <c r="D416" s="140" t="s">
        <v>167</v>
      </c>
      <c r="E416" s="141" t="s">
        <v>600</v>
      </c>
      <c r="F416" s="231" t="s">
        <v>601</v>
      </c>
      <c r="G416" s="231"/>
      <c r="H416" s="231"/>
      <c r="I416" s="231"/>
      <c r="J416" s="142" t="s">
        <v>560</v>
      </c>
      <c r="K416" s="143">
        <v>22</v>
      </c>
      <c r="L416" s="232">
        <v>0</v>
      </c>
      <c r="M416" s="232"/>
      <c r="N416" s="232">
        <f>ROUND(L416*K416,2)</f>
        <v>0</v>
      </c>
      <c r="O416" s="232"/>
      <c r="P416" s="232"/>
      <c r="Q416" s="232"/>
      <c r="R416" s="144"/>
      <c r="T416" s="145" t="s">
        <v>5</v>
      </c>
      <c r="U416" s="43" t="s">
        <v>40</v>
      </c>
      <c r="V416" s="146">
        <v>3.8170000000000002</v>
      </c>
      <c r="W416" s="146">
        <f>V416*K416</f>
        <v>83.974000000000004</v>
      </c>
      <c r="X416" s="146">
        <v>0.42080000000000001</v>
      </c>
      <c r="Y416" s="146">
        <f>X416*K416</f>
        <v>9.2576000000000001</v>
      </c>
      <c r="Z416" s="146">
        <v>0</v>
      </c>
      <c r="AA416" s="147">
        <f>Z416*K416</f>
        <v>0</v>
      </c>
      <c r="AR416" s="21" t="s">
        <v>92</v>
      </c>
      <c r="AT416" s="21" t="s">
        <v>167</v>
      </c>
      <c r="AU416" s="21" t="s">
        <v>86</v>
      </c>
      <c r="AY416" s="21" t="s">
        <v>166</v>
      </c>
      <c r="BE416" s="148">
        <f>IF(U416="základní",N416,0)</f>
        <v>0</v>
      </c>
      <c r="BF416" s="148">
        <f>IF(U416="snížená",N416,0)</f>
        <v>0</v>
      </c>
      <c r="BG416" s="148">
        <f>IF(U416="zákl. přenesená",N416,0)</f>
        <v>0</v>
      </c>
      <c r="BH416" s="148">
        <f>IF(U416="sníž. přenesená",N416,0)</f>
        <v>0</v>
      </c>
      <c r="BI416" s="148">
        <f>IF(U416="nulová",N416,0)</f>
        <v>0</v>
      </c>
      <c r="BJ416" s="21" t="s">
        <v>82</v>
      </c>
      <c r="BK416" s="148">
        <f>ROUND(L416*K416,2)</f>
        <v>0</v>
      </c>
      <c r="BL416" s="21" t="s">
        <v>92</v>
      </c>
      <c r="BM416" s="21" t="s">
        <v>602</v>
      </c>
    </row>
    <row r="417" spans="2:65" s="11" customFormat="1" ht="16.5" customHeight="1">
      <c r="B417" s="157"/>
      <c r="C417" s="158"/>
      <c r="D417" s="158"/>
      <c r="E417" s="159" t="s">
        <v>5</v>
      </c>
      <c r="F417" s="264" t="s">
        <v>275</v>
      </c>
      <c r="G417" s="265"/>
      <c r="H417" s="265"/>
      <c r="I417" s="265"/>
      <c r="J417" s="158"/>
      <c r="K417" s="159" t="s">
        <v>5</v>
      </c>
      <c r="L417" s="158"/>
      <c r="M417" s="158"/>
      <c r="N417" s="158"/>
      <c r="O417" s="158"/>
      <c r="P417" s="158"/>
      <c r="Q417" s="158"/>
      <c r="R417" s="160"/>
      <c r="T417" s="161"/>
      <c r="U417" s="158"/>
      <c r="V417" s="158"/>
      <c r="W417" s="158"/>
      <c r="X417" s="158"/>
      <c r="Y417" s="158"/>
      <c r="Z417" s="158"/>
      <c r="AA417" s="162"/>
      <c r="AT417" s="163" t="s">
        <v>173</v>
      </c>
      <c r="AU417" s="163" t="s">
        <v>86</v>
      </c>
      <c r="AV417" s="11" t="s">
        <v>82</v>
      </c>
      <c r="AW417" s="11" t="s">
        <v>32</v>
      </c>
      <c r="AX417" s="11" t="s">
        <v>75</v>
      </c>
      <c r="AY417" s="163" t="s">
        <v>166</v>
      </c>
    </row>
    <row r="418" spans="2:65" s="11" customFormat="1" ht="16.5" customHeight="1">
      <c r="B418" s="157"/>
      <c r="C418" s="158"/>
      <c r="D418" s="158"/>
      <c r="E418" s="159" t="s">
        <v>5</v>
      </c>
      <c r="F418" s="229" t="s">
        <v>276</v>
      </c>
      <c r="G418" s="230"/>
      <c r="H418" s="230"/>
      <c r="I418" s="230"/>
      <c r="J418" s="158"/>
      <c r="K418" s="159" t="s">
        <v>5</v>
      </c>
      <c r="L418" s="158"/>
      <c r="M418" s="158"/>
      <c r="N418" s="158"/>
      <c r="O418" s="158"/>
      <c r="P418" s="158"/>
      <c r="Q418" s="158"/>
      <c r="R418" s="160"/>
      <c r="T418" s="161"/>
      <c r="U418" s="158"/>
      <c r="V418" s="158"/>
      <c r="W418" s="158"/>
      <c r="X418" s="158"/>
      <c r="Y418" s="158"/>
      <c r="Z418" s="158"/>
      <c r="AA418" s="162"/>
      <c r="AT418" s="163" t="s">
        <v>173</v>
      </c>
      <c r="AU418" s="163" t="s">
        <v>86</v>
      </c>
      <c r="AV418" s="11" t="s">
        <v>82</v>
      </c>
      <c r="AW418" s="11" t="s">
        <v>32</v>
      </c>
      <c r="AX418" s="11" t="s">
        <v>75</v>
      </c>
      <c r="AY418" s="163" t="s">
        <v>166</v>
      </c>
    </row>
    <row r="419" spans="2:65" s="11" customFormat="1" ht="16.5" customHeight="1">
      <c r="B419" s="157"/>
      <c r="C419" s="158"/>
      <c r="D419" s="158"/>
      <c r="E419" s="159" t="s">
        <v>5</v>
      </c>
      <c r="F419" s="229" t="s">
        <v>277</v>
      </c>
      <c r="G419" s="230"/>
      <c r="H419" s="230"/>
      <c r="I419" s="230"/>
      <c r="J419" s="158"/>
      <c r="K419" s="159" t="s">
        <v>5</v>
      </c>
      <c r="L419" s="158"/>
      <c r="M419" s="158"/>
      <c r="N419" s="158"/>
      <c r="O419" s="158"/>
      <c r="P419" s="158"/>
      <c r="Q419" s="158"/>
      <c r="R419" s="160"/>
      <c r="T419" s="161"/>
      <c r="U419" s="158"/>
      <c r="V419" s="158"/>
      <c r="W419" s="158"/>
      <c r="X419" s="158"/>
      <c r="Y419" s="158"/>
      <c r="Z419" s="158"/>
      <c r="AA419" s="162"/>
      <c r="AT419" s="163" t="s">
        <v>173</v>
      </c>
      <c r="AU419" s="163" t="s">
        <v>86</v>
      </c>
      <c r="AV419" s="11" t="s">
        <v>82</v>
      </c>
      <c r="AW419" s="11" t="s">
        <v>32</v>
      </c>
      <c r="AX419" s="11" t="s">
        <v>75</v>
      </c>
      <c r="AY419" s="163" t="s">
        <v>166</v>
      </c>
    </row>
    <row r="420" spans="2:65" s="10" customFormat="1" ht="16.5" customHeight="1">
      <c r="B420" s="149"/>
      <c r="C420" s="150"/>
      <c r="D420" s="150"/>
      <c r="E420" s="151" t="s">
        <v>5</v>
      </c>
      <c r="F420" s="262" t="s">
        <v>367</v>
      </c>
      <c r="G420" s="263"/>
      <c r="H420" s="263"/>
      <c r="I420" s="263"/>
      <c r="J420" s="150"/>
      <c r="K420" s="152">
        <v>22</v>
      </c>
      <c r="L420" s="150"/>
      <c r="M420" s="150"/>
      <c r="N420" s="150"/>
      <c r="O420" s="150"/>
      <c r="P420" s="150"/>
      <c r="Q420" s="150"/>
      <c r="R420" s="153"/>
      <c r="T420" s="154"/>
      <c r="U420" s="150"/>
      <c r="V420" s="150"/>
      <c r="W420" s="150"/>
      <c r="X420" s="150"/>
      <c r="Y420" s="150"/>
      <c r="Z420" s="150"/>
      <c r="AA420" s="155"/>
      <c r="AT420" s="156" t="s">
        <v>173</v>
      </c>
      <c r="AU420" s="156" t="s">
        <v>86</v>
      </c>
      <c r="AV420" s="10" t="s">
        <v>86</v>
      </c>
      <c r="AW420" s="10" t="s">
        <v>32</v>
      </c>
      <c r="AX420" s="10" t="s">
        <v>82</v>
      </c>
      <c r="AY420" s="156" t="s">
        <v>166</v>
      </c>
    </row>
    <row r="421" spans="2:65" s="9" customFormat="1" ht="29.85" customHeight="1">
      <c r="B421" s="129"/>
      <c r="C421" s="130"/>
      <c r="D421" s="164" t="s">
        <v>265</v>
      </c>
      <c r="E421" s="164"/>
      <c r="F421" s="164"/>
      <c r="G421" s="164"/>
      <c r="H421" s="164"/>
      <c r="I421" s="164"/>
      <c r="J421" s="164"/>
      <c r="K421" s="164"/>
      <c r="L421" s="164"/>
      <c r="M421" s="164"/>
      <c r="N421" s="237">
        <f>BK421</f>
        <v>0</v>
      </c>
      <c r="O421" s="238"/>
      <c r="P421" s="238"/>
      <c r="Q421" s="238"/>
      <c r="R421" s="132"/>
      <c r="T421" s="133"/>
      <c r="U421" s="130"/>
      <c r="V421" s="130"/>
      <c r="W421" s="134">
        <f>SUM(W422:W469)</f>
        <v>644.07799999999997</v>
      </c>
      <c r="X421" s="130"/>
      <c r="Y421" s="134">
        <f>SUM(Y422:Y469)</f>
        <v>287.00225999999998</v>
      </c>
      <c r="Z421" s="130"/>
      <c r="AA421" s="135">
        <f>SUM(AA422:AA469)</f>
        <v>0.16400000000000001</v>
      </c>
      <c r="AR421" s="136" t="s">
        <v>82</v>
      </c>
      <c r="AT421" s="137" t="s">
        <v>74</v>
      </c>
      <c r="AU421" s="137" t="s">
        <v>82</v>
      </c>
      <c r="AY421" s="136" t="s">
        <v>166</v>
      </c>
      <c r="BK421" s="138">
        <f>SUM(BK422:BK469)</f>
        <v>0</v>
      </c>
    </row>
    <row r="422" spans="2:65" s="1" customFormat="1" ht="16.5" customHeight="1">
      <c r="B422" s="139"/>
      <c r="C422" s="140" t="s">
        <v>649</v>
      </c>
      <c r="D422" s="140" t="s">
        <v>167</v>
      </c>
      <c r="E422" s="141" t="s">
        <v>604</v>
      </c>
      <c r="F422" s="231" t="s">
        <v>605</v>
      </c>
      <c r="G422" s="231"/>
      <c r="H422" s="231"/>
      <c r="I422" s="231"/>
      <c r="J422" s="142" t="s">
        <v>560</v>
      </c>
      <c r="K422" s="189">
        <v>13</v>
      </c>
      <c r="L422" s="232">
        <v>0</v>
      </c>
      <c r="M422" s="232"/>
      <c r="N422" s="232">
        <f>ROUND(L422*K422,2)</f>
        <v>0</v>
      </c>
      <c r="O422" s="232"/>
      <c r="P422" s="232"/>
      <c r="Q422" s="232"/>
      <c r="R422" s="144"/>
      <c r="T422" s="145" t="s">
        <v>5</v>
      </c>
      <c r="U422" s="43" t="s">
        <v>40</v>
      </c>
      <c r="V422" s="146">
        <v>0</v>
      </c>
      <c r="W422" s="146">
        <f>V422*K422</f>
        <v>0</v>
      </c>
      <c r="X422" s="146">
        <v>0</v>
      </c>
      <c r="Y422" s="146">
        <f>X422*K422</f>
        <v>0</v>
      </c>
      <c r="Z422" s="146">
        <v>0</v>
      </c>
      <c r="AA422" s="147">
        <f>Z422*K422</f>
        <v>0</v>
      </c>
      <c r="AR422" s="21" t="s">
        <v>92</v>
      </c>
      <c r="AT422" s="21" t="s">
        <v>167</v>
      </c>
      <c r="AU422" s="21" t="s">
        <v>86</v>
      </c>
      <c r="AY422" s="21" t="s">
        <v>166</v>
      </c>
      <c r="BE422" s="148">
        <f>IF(U422="základní",N422,0)</f>
        <v>0</v>
      </c>
      <c r="BF422" s="148">
        <f>IF(U422="snížená",N422,0)</f>
        <v>0</v>
      </c>
      <c r="BG422" s="148">
        <f>IF(U422="zákl. přenesená",N422,0)</f>
        <v>0</v>
      </c>
      <c r="BH422" s="148">
        <f>IF(U422="sníž. přenesená",N422,0)</f>
        <v>0</v>
      </c>
      <c r="BI422" s="148">
        <f>IF(U422="nulová",N422,0)</f>
        <v>0</v>
      </c>
      <c r="BJ422" s="21" t="s">
        <v>82</v>
      </c>
      <c r="BK422" s="148">
        <f>ROUND(L422*K422,2)</f>
        <v>0</v>
      </c>
      <c r="BL422" s="21" t="s">
        <v>92</v>
      </c>
      <c r="BM422" s="21" t="s">
        <v>606</v>
      </c>
    </row>
    <row r="423" spans="2:65" s="1" customFormat="1" ht="25.5" customHeight="1">
      <c r="B423" s="139"/>
      <c r="C423" s="140" t="s">
        <v>654</v>
      </c>
      <c r="D423" s="140" t="s">
        <v>167</v>
      </c>
      <c r="E423" s="141" t="s">
        <v>608</v>
      </c>
      <c r="F423" s="231" t="s">
        <v>609</v>
      </c>
      <c r="G423" s="231"/>
      <c r="H423" s="231"/>
      <c r="I423" s="231"/>
      <c r="J423" s="142" t="s">
        <v>560</v>
      </c>
      <c r="K423" s="143">
        <v>2</v>
      </c>
      <c r="L423" s="232">
        <v>0</v>
      </c>
      <c r="M423" s="232"/>
      <c r="N423" s="232">
        <f>ROUND(L423*K423,2)</f>
        <v>0</v>
      </c>
      <c r="O423" s="232"/>
      <c r="P423" s="232"/>
      <c r="Q423" s="232"/>
      <c r="R423" s="144"/>
      <c r="T423" s="145" t="s">
        <v>5</v>
      </c>
      <c r="U423" s="43" t="s">
        <v>40</v>
      </c>
      <c r="V423" s="146">
        <v>0.2</v>
      </c>
      <c r="W423" s="146">
        <f>V423*K423</f>
        <v>0.4</v>
      </c>
      <c r="X423" s="146">
        <v>6.9999999999999999E-4</v>
      </c>
      <c r="Y423" s="146">
        <f>X423*K423</f>
        <v>1.4E-3</v>
      </c>
      <c r="Z423" s="146">
        <v>0</v>
      </c>
      <c r="AA423" s="147">
        <f>Z423*K423</f>
        <v>0</v>
      </c>
      <c r="AR423" s="21" t="s">
        <v>92</v>
      </c>
      <c r="AT423" s="21" t="s">
        <v>167</v>
      </c>
      <c r="AU423" s="21" t="s">
        <v>86</v>
      </c>
      <c r="AY423" s="21" t="s">
        <v>166</v>
      </c>
      <c r="BE423" s="148">
        <f>IF(U423="základní",N423,0)</f>
        <v>0</v>
      </c>
      <c r="BF423" s="148">
        <f>IF(U423="snížená",N423,0)</f>
        <v>0</v>
      </c>
      <c r="BG423" s="148">
        <f>IF(U423="zákl. přenesená",N423,0)</f>
        <v>0</v>
      </c>
      <c r="BH423" s="148">
        <f>IF(U423="sníž. přenesená",N423,0)</f>
        <v>0</v>
      </c>
      <c r="BI423" s="148">
        <f>IF(U423="nulová",N423,0)</f>
        <v>0</v>
      </c>
      <c r="BJ423" s="21" t="s">
        <v>82</v>
      </c>
      <c r="BK423" s="148">
        <f>ROUND(L423*K423,2)</f>
        <v>0</v>
      </c>
      <c r="BL423" s="21" t="s">
        <v>92</v>
      </c>
      <c r="BM423" s="21" t="s">
        <v>1458</v>
      </c>
    </row>
    <row r="424" spans="2:65" s="11" customFormat="1" ht="16.5" customHeight="1">
      <c r="B424" s="157"/>
      <c r="C424" s="158"/>
      <c r="D424" s="158"/>
      <c r="E424" s="159" t="s">
        <v>5</v>
      </c>
      <c r="F424" s="264" t="s">
        <v>275</v>
      </c>
      <c r="G424" s="265"/>
      <c r="H424" s="265"/>
      <c r="I424" s="265"/>
      <c r="J424" s="158"/>
      <c r="K424" s="159" t="s">
        <v>5</v>
      </c>
      <c r="L424" s="158"/>
      <c r="M424" s="158"/>
      <c r="N424" s="158"/>
      <c r="O424" s="158"/>
      <c r="P424" s="158"/>
      <c r="Q424" s="158"/>
      <c r="R424" s="160"/>
      <c r="T424" s="161"/>
      <c r="U424" s="158"/>
      <c r="V424" s="158"/>
      <c r="W424" s="158"/>
      <c r="X424" s="158"/>
      <c r="Y424" s="158"/>
      <c r="Z424" s="158"/>
      <c r="AA424" s="162"/>
      <c r="AT424" s="163" t="s">
        <v>173</v>
      </c>
      <c r="AU424" s="163" t="s">
        <v>86</v>
      </c>
      <c r="AV424" s="11" t="s">
        <v>82</v>
      </c>
      <c r="AW424" s="11" t="s">
        <v>32</v>
      </c>
      <c r="AX424" s="11" t="s">
        <v>75</v>
      </c>
      <c r="AY424" s="163" t="s">
        <v>166</v>
      </c>
    </row>
    <row r="425" spans="2:65" s="11" customFormat="1" ht="16.5" customHeight="1">
      <c r="B425" s="157"/>
      <c r="C425" s="158"/>
      <c r="D425" s="158"/>
      <c r="E425" s="159" t="s">
        <v>5</v>
      </c>
      <c r="F425" s="229" t="s">
        <v>276</v>
      </c>
      <c r="G425" s="230"/>
      <c r="H425" s="230"/>
      <c r="I425" s="230"/>
      <c r="J425" s="158"/>
      <c r="K425" s="159" t="s">
        <v>5</v>
      </c>
      <c r="L425" s="158"/>
      <c r="M425" s="158"/>
      <c r="N425" s="158"/>
      <c r="O425" s="158"/>
      <c r="P425" s="158"/>
      <c r="Q425" s="158"/>
      <c r="R425" s="160"/>
      <c r="T425" s="161"/>
      <c r="U425" s="158"/>
      <c r="V425" s="158"/>
      <c r="W425" s="158"/>
      <c r="X425" s="158"/>
      <c r="Y425" s="158"/>
      <c r="Z425" s="158"/>
      <c r="AA425" s="162"/>
      <c r="AT425" s="163" t="s">
        <v>173</v>
      </c>
      <c r="AU425" s="163" t="s">
        <v>86</v>
      </c>
      <c r="AV425" s="11" t="s">
        <v>82</v>
      </c>
      <c r="AW425" s="11" t="s">
        <v>32</v>
      </c>
      <c r="AX425" s="11" t="s">
        <v>75</v>
      </c>
      <c r="AY425" s="163" t="s">
        <v>166</v>
      </c>
    </row>
    <row r="426" spans="2:65" s="11" customFormat="1" ht="16.5" customHeight="1">
      <c r="B426" s="157"/>
      <c r="C426" s="158"/>
      <c r="D426" s="158"/>
      <c r="E426" s="159" t="s">
        <v>5</v>
      </c>
      <c r="F426" s="229" t="s">
        <v>277</v>
      </c>
      <c r="G426" s="230"/>
      <c r="H426" s="230"/>
      <c r="I426" s="230"/>
      <c r="J426" s="158"/>
      <c r="K426" s="159" t="s">
        <v>5</v>
      </c>
      <c r="L426" s="158"/>
      <c r="M426" s="158"/>
      <c r="N426" s="158"/>
      <c r="O426" s="158"/>
      <c r="P426" s="158"/>
      <c r="Q426" s="158"/>
      <c r="R426" s="160"/>
      <c r="T426" s="161"/>
      <c r="U426" s="158"/>
      <c r="V426" s="158"/>
      <c r="W426" s="158"/>
      <c r="X426" s="158"/>
      <c r="Y426" s="158"/>
      <c r="Z426" s="158"/>
      <c r="AA426" s="162"/>
      <c r="AT426" s="163" t="s">
        <v>173</v>
      </c>
      <c r="AU426" s="163" t="s">
        <v>86</v>
      </c>
      <c r="AV426" s="11" t="s">
        <v>82</v>
      </c>
      <c r="AW426" s="11" t="s">
        <v>32</v>
      </c>
      <c r="AX426" s="11" t="s">
        <v>75</v>
      </c>
      <c r="AY426" s="163" t="s">
        <v>166</v>
      </c>
    </row>
    <row r="427" spans="2:65" s="10" customFormat="1" ht="16.5" customHeight="1">
      <c r="B427" s="149"/>
      <c r="C427" s="150"/>
      <c r="D427" s="150"/>
      <c r="E427" s="151" t="s">
        <v>5</v>
      </c>
      <c r="F427" s="262" t="s">
        <v>86</v>
      </c>
      <c r="G427" s="263"/>
      <c r="H427" s="263"/>
      <c r="I427" s="263"/>
      <c r="J427" s="150"/>
      <c r="K427" s="152">
        <v>2</v>
      </c>
      <c r="L427" s="150"/>
      <c r="M427" s="150"/>
      <c r="N427" s="150"/>
      <c r="O427" s="150"/>
      <c r="P427" s="150"/>
      <c r="Q427" s="150"/>
      <c r="R427" s="153"/>
      <c r="T427" s="154"/>
      <c r="U427" s="150"/>
      <c r="V427" s="150"/>
      <c r="W427" s="150"/>
      <c r="X427" s="150"/>
      <c r="Y427" s="150"/>
      <c r="Z427" s="150"/>
      <c r="AA427" s="155"/>
      <c r="AT427" s="156" t="s">
        <v>173</v>
      </c>
      <c r="AU427" s="156" t="s">
        <v>86</v>
      </c>
      <c r="AV427" s="10" t="s">
        <v>86</v>
      </c>
      <c r="AW427" s="10" t="s">
        <v>32</v>
      </c>
      <c r="AX427" s="10" t="s">
        <v>82</v>
      </c>
      <c r="AY427" s="156" t="s">
        <v>166</v>
      </c>
    </row>
    <row r="428" spans="2:65" s="1" customFormat="1" ht="38.25" customHeight="1">
      <c r="B428" s="139"/>
      <c r="C428" s="140" t="s">
        <v>658</v>
      </c>
      <c r="D428" s="140" t="s">
        <v>167</v>
      </c>
      <c r="E428" s="141" t="s">
        <v>612</v>
      </c>
      <c r="F428" s="231" t="s">
        <v>613</v>
      </c>
      <c r="G428" s="231"/>
      <c r="H428" s="231"/>
      <c r="I428" s="231"/>
      <c r="J428" s="142" t="s">
        <v>560</v>
      </c>
      <c r="K428" s="143">
        <v>2</v>
      </c>
      <c r="L428" s="232">
        <v>0</v>
      </c>
      <c r="M428" s="232"/>
      <c r="N428" s="232">
        <f>ROUND(L428*K428,2)</f>
        <v>0</v>
      </c>
      <c r="O428" s="232"/>
      <c r="P428" s="232"/>
      <c r="Q428" s="232"/>
      <c r="R428" s="144"/>
      <c r="T428" s="145" t="s">
        <v>5</v>
      </c>
      <c r="U428" s="43" t="s">
        <v>40</v>
      </c>
      <c r="V428" s="146">
        <v>0.54900000000000004</v>
      </c>
      <c r="W428" s="146">
        <f>V428*K428</f>
        <v>1.0980000000000001</v>
      </c>
      <c r="X428" s="146">
        <v>0.11241</v>
      </c>
      <c r="Y428" s="146">
        <f>X428*K428</f>
        <v>0.22481999999999999</v>
      </c>
      <c r="Z428" s="146">
        <v>0</v>
      </c>
      <c r="AA428" s="147">
        <f>Z428*K428</f>
        <v>0</v>
      </c>
      <c r="AR428" s="21" t="s">
        <v>92</v>
      </c>
      <c r="AT428" s="21" t="s">
        <v>167</v>
      </c>
      <c r="AU428" s="21" t="s">
        <v>86</v>
      </c>
      <c r="AY428" s="21" t="s">
        <v>166</v>
      </c>
      <c r="BE428" s="148">
        <f>IF(U428="základní",N428,0)</f>
        <v>0</v>
      </c>
      <c r="BF428" s="148">
        <f>IF(U428="snížená",N428,0)</f>
        <v>0</v>
      </c>
      <c r="BG428" s="148">
        <f>IF(U428="zákl. přenesená",N428,0)</f>
        <v>0</v>
      </c>
      <c r="BH428" s="148">
        <f>IF(U428="sníž. přenesená",N428,0)</f>
        <v>0</v>
      </c>
      <c r="BI428" s="148">
        <f>IF(U428="nulová",N428,0)</f>
        <v>0</v>
      </c>
      <c r="BJ428" s="21" t="s">
        <v>82</v>
      </c>
      <c r="BK428" s="148">
        <f>ROUND(L428*K428,2)</f>
        <v>0</v>
      </c>
      <c r="BL428" s="21" t="s">
        <v>92</v>
      </c>
      <c r="BM428" s="21" t="s">
        <v>1459</v>
      </c>
    </row>
    <row r="429" spans="2:65" s="1" customFormat="1" ht="25.5" customHeight="1">
      <c r="B429" s="139"/>
      <c r="C429" s="140" t="s">
        <v>663</v>
      </c>
      <c r="D429" s="140" t="s">
        <v>167</v>
      </c>
      <c r="E429" s="141" t="s">
        <v>626</v>
      </c>
      <c r="F429" s="231" t="s">
        <v>627</v>
      </c>
      <c r="G429" s="231"/>
      <c r="H429" s="231"/>
      <c r="I429" s="231"/>
      <c r="J429" s="142" t="s">
        <v>309</v>
      </c>
      <c r="K429" s="143">
        <v>641</v>
      </c>
      <c r="L429" s="232">
        <v>0</v>
      </c>
      <c r="M429" s="232"/>
      <c r="N429" s="232">
        <f>ROUND(L429*K429,2)</f>
        <v>0</v>
      </c>
      <c r="O429" s="232"/>
      <c r="P429" s="232"/>
      <c r="Q429" s="232"/>
      <c r="R429" s="144"/>
      <c r="T429" s="145" t="s">
        <v>5</v>
      </c>
      <c r="U429" s="43" t="s">
        <v>40</v>
      </c>
      <c r="V429" s="146">
        <v>0.11899999999999999</v>
      </c>
      <c r="W429" s="146">
        <f>V429*K429</f>
        <v>76.278999999999996</v>
      </c>
      <c r="X429" s="146">
        <v>8.9779999999999999E-2</v>
      </c>
      <c r="Y429" s="146">
        <f>X429*K429</f>
        <v>57.54898</v>
      </c>
      <c r="Z429" s="146">
        <v>0</v>
      </c>
      <c r="AA429" s="147">
        <f>Z429*K429</f>
        <v>0</v>
      </c>
      <c r="AR429" s="21" t="s">
        <v>92</v>
      </c>
      <c r="AT429" s="21" t="s">
        <v>167</v>
      </c>
      <c r="AU429" s="21" t="s">
        <v>86</v>
      </c>
      <c r="AY429" s="21" t="s">
        <v>166</v>
      </c>
      <c r="BE429" s="148">
        <f>IF(U429="základní",N429,0)</f>
        <v>0</v>
      </c>
      <c r="BF429" s="148">
        <f>IF(U429="snížená",N429,0)</f>
        <v>0</v>
      </c>
      <c r="BG429" s="148">
        <f>IF(U429="zákl. přenesená",N429,0)</f>
        <v>0</v>
      </c>
      <c r="BH429" s="148">
        <f>IF(U429="sníž. přenesená",N429,0)</f>
        <v>0</v>
      </c>
      <c r="BI429" s="148">
        <f>IF(U429="nulová",N429,0)</f>
        <v>0</v>
      </c>
      <c r="BJ429" s="21" t="s">
        <v>82</v>
      </c>
      <c r="BK429" s="148">
        <f>ROUND(L429*K429,2)</f>
        <v>0</v>
      </c>
      <c r="BL429" s="21" t="s">
        <v>92</v>
      </c>
      <c r="BM429" s="21" t="s">
        <v>628</v>
      </c>
    </row>
    <row r="430" spans="2:65" s="11" customFormat="1" ht="16.5" customHeight="1">
      <c r="B430" s="157"/>
      <c r="C430" s="158"/>
      <c r="D430" s="158"/>
      <c r="E430" s="159" t="s">
        <v>5</v>
      </c>
      <c r="F430" s="264" t="s">
        <v>275</v>
      </c>
      <c r="G430" s="265"/>
      <c r="H430" s="265"/>
      <c r="I430" s="265"/>
      <c r="J430" s="158"/>
      <c r="K430" s="159" t="s">
        <v>5</v>
      </c>
      <c r="L430" s="158"/>
      <c r="M430" s="158"/>
      <c r="N430" s="158"/>
      <c r="O430" s="158"/>
      <c r="P430" s="158"/>
      <c r="Q430" s="158"/>
      <c r="R430" s="160"/>
      <c r="T430" s="161"/>
      <c r="U430" s="158"/>
      <c r="V430" s="158"/>
      <c r="W430" s="158"/>
      <c r="X430" s="158"/>
      <c r="Y430" s="158"/>
      <c r="Z430" s="158"/>
      <c r="AA430" s="162"/>
      <c r="AT430" s="163" t="s">
        <v>173</v>
      </c>
      <c r="AU430" s="163" t="s">
        <v>86</v>
      </c>
      <c r="AV430" s="11" t="s">
        <v>82</v>
      </c>
      <c r="AW430" s="11" t="s">
        <v>32</v>
      </c>
      <c r="AX430" s="11" t="s">
        <v>75</v>
      </c>
      <c r="AY430" s="163" t="s">
        <v>166</v>
      </c>
    </row>
    <row r="431" spans="2:65" s="11" customFormat="1" ht="16.5" customHeight="1">
      <c r="B431" s="157"/>
      <c r="C431" s="158"/>
      <c r="D431" s="158"/>
      <c r="E431" s="159" t="s">
        <v>5</v>
      </c>
      <c r="F431" s="229" t="s">
        <v>276</v>
      </c>
      <c r="G431" s="230"/>
      <c r="H431" s="230"/>
      <c r="I431" s="230"/>
      <c r="J431" s="158"/>
      <c r="K431" s="159" t="s">
        <v>5</v>
      </c>
      <c r="L431" s="158"/>
      <c r="M431" s="158"/>
      <c r="N431" s="158"/>
      <c r="O431" s="158"/>
      <c r="P431" s="158"/>
      <c r="Q431" s="158"/>
      <c r="R431" s="160"/>
      <c r="T431" s="161"/>
      <c r="U431" s="158"/>
      <c r="V431" s="158"/>
      <c r="W431" s="158"/>
      <c r="X431" s="158"/>
      <c r="Y431" s="158"/>
      <c r="Z431" s="158"/>
      <c r="AA431" s="162"/>
      <c r="AT431" s="163" t="s">
        <v>173</v>
      </c>
      <c r="AU431" s="163" t="s">
        <v>86</v>
      </c>
      <c r="AV431" s="11" t="s">
        <v>82</v>
      </c>
      <c r="AW431" s="11" t="s">
        <v>32</v>
      </c>
      <c r="AX431" s="11" t="s">
        <v>75</v>
      </c>
      <c r="AY431" s="163" t="s">
        <v>166</v>
      </c>
    </row>
    <row r="432" spans="2:65" s="11" customFormat="1" ht="16.5" customHeight="1">
      <c r="B432" s="157"/>
      <c r="C432" s="158"/>
      <c r="D432" s="158"/>
      <c r="E432" s="159" t="s">
        <v>5</v>
      </c>
      <c r="F432" s="229" t="s">
        <v>277</v>
      </c>
      <c r="G432" s="230"/>
      <c r="H432" s="230"/>
      <c r="I432" s="230"/>
      <c r="J432" s="158"/>
      <c r="K432" s="159" t="s">
        <v>5</v>
      </c>
      <c r="L432" s="158"/>
      <c r="M432" s="158"/>
      <c r="N432" s="158"/>
      <c r="O432" s="158"/>
      <c r="P432" s="158"/>
      <c r="Q432" s="158"/>
      <c r="R432" s="160"/>
      <c r="T432" s="161"/>
      <c r="U432" s="158"/>
      <c r="V432" s="158"/>
      <c r="W432" s="158"/>
      <c r="X432" s="158"/>
      <c r="Y432" s="158"/>
      <c r="Z432" s="158"/>
      <c r="AA432" s="162"/>
      <c r="AT432" s="163" t="s">
        <v>173</v>
      </c>
      <c r="AU432" s="163" t="s">
        <v>86</v>
      </c>
      <c r="AV432" s="11" t="s">
        <v>82</v>
      </c>
      <c r="AW432" s="11" t="s">
        <v>32</v>
      </c>
      <c r="AX432" s="11" t="s">
        <v>75</v>
      </c>
      <c r="AY432" s="163" t="s">
        <v>166</v>
      </c>
    </row>
    <row r="433" spans="2:65" s="10" customFormat="1" ht="16.5" customHeight="1">
      <c r="B433" s="149"/>
      <c r="C433" s="150"/>
      <c r="D433" s="150"/>
      <c r="E433" s="151" t="s">
        <v>5</v>
      </c>
      <c r="F433" s="262" t="s">
        <v>1460</v>
      </c>
      <c r="G433" s="263"/>
      <c r="H433" s="263"/>
      <c r="I433" s="263"/>
      <c r="J433" s="150"/>
      <c r="K433" s="152">
        <v>641</v>
      </c>
      <c r="L433" s="150"/>
      <c r="M433" s="150"/>
      <c r="N433" s="150"/>
      <c r="O433" s="150"/>
      <c r="P433" s="150"/>
      <c r="Q433" s="150"/>
      <c r="R433" s="153"/>
      <c r="T433" s="154"/>
      <c r="U433" s="150"/>
      <c r="V433" s="150"/>
      <c r="W433" s="150"/>
      <c r="X433" s="150"/>
      <c r="Y433" s="150"/>
      <c r="Z433" s="150"/>
      <c r="AA433" s="155"/>
      <c r="AT433" s="156" t="s">
        <v>173</v>
      </c>
      <c r="AU433" s="156" t="s">
        <v>86</v>
      </c>
      <c r="AV433" s="10" t="s">
        <v>86</v>
      </c>
      <c r="AW433" s="10" t="s">
        <v>32</v>
      </c>
      <c r="AX433" s="10" t="s">
        <v>82</v>
      </c>
      <c r="AY433" s="156" t="s">
        <v>166</v>
      </c>
    </row>
    <row r="434" spans="2:65" s="1" customFormat="1" ht="25.5" customHeight="1">
      <c r="B434" s="139"/>
      <c r="C434" s="176" t="s">
        <v>667</v>
      </c>
      <c r="D434" s="176" t="s">
        <v>388</v>
      </c>
      <c r="E434" s="177" t="s">
        <v>631</v>
      </c>
      <c r="F434" s="266" t="s">
        <v>632</v>
      </c>
      <c r="G434" s="266"/>
      <c r="H434" s="266"/>
      <c r="I434" s="266"/>
      <c r="J434" s="178" t="s">
        <v>374</v>
      </c>
      <c r="K434" s="179">
        <v>15.384</v>
      </c>
      <c r="L434" s="267">
        <v>0</v>
      </c>
      <c r="M434" s="267"/>
      <c r="N434" s="267">
        <f>ROUND(L434*K434,2)</f>
        <v>0</v>
      </c>
      <c r="O434" s="232"/>
      <c r="P434" s="232"/>
      <c r="Q434" s="232"/>
      <c r="R434" s="144"/>
      <c r="T434" s="145" t="s">
        <v>5</v>
      </c>
      <c r="U434" s="43" t="s">
        <v>40</v>
      </c>
      <c r="V434" s="146">
        <v>0</v>
      </c>
      <c r="W434" s="146">
        <f>V434*K434</f>
        <v>0</v>
      </c>
      <c r="X434" s="146">
        <v>1</v>
      </c>
      <c r="Y434" s="146">
        <f>X434*K434</f>
        <v>15.384</v>
      </c>
      <c r="Z434" s="146">
        <v>0</v>
      </c>
      <c r="AA434" s="147">
        <f>Z434*K434</f>
        <v>0</v>
      </c>
      <c r="AR434" s="21" t="s">
        <v>104</v>
      </c>
      <c r="AT434" s="21" t="s">
        <v>388</v>
      </c>
      <c r="AU434" s="21" t="s">
        <v>86</v>
      </c>
      <c r="AY434" s="21" t="s">
        <v>166</v>
      </c>
      <c r="BE434" s="148">
        <f>IF(U434="základní",N434,0)</f>
        <v>0</v>
      </c>
      <c r="BF434" s="148">
        <f>IF(U434="snížená",N434,0)</f>
        <v>0</v>
      </c>
      <c r="BG434" s="148">
        <f>IF(U434="zákl. přenesená",N434,0)</f>
        <v>0</v>
      </c>
      <c r="BH434" s="148">
        <f>IF(U434="sníž. přenesená",N434,0)</f>
        <v>0</v>
      </c>
      <c r="BI434" s="148">
        <f>IF(U434="nulová",N434,0)</f>
        <v>0</v>
      </c>
      <c r="BJ434" s="21" t="s">
        <v>82</v>
      </c>
      <c r="BK434" s="148">
        <f>ROUND(L434*K434,2)</f>
        <v>0</v>
      </c>
      <c r="BL434" s="21" t="s">
        <v>92</v>
      </c>
      <c r="BM434" s="21" t="s">
        <v>633</v>
      </c>
    </row>
    <row r="435" spans="2:65" s="10" customFormat="1" ht="16.5" customHeight="1">
      <c r="B435" s="149"/>
      <c r="C435" s="150"/>
      <c r="D435" s="150"/>
      <c r="E435" s="151" t="s">
        <v>5</v>
      </c>
      <c r="F435" s="240" t="s">
        <v>1461</v>
      </c>
      <c r="G435" s="241"/>
      <c r="H435" s="241"/>
      <c r="I435" s="241"/>
      <c r="J435" s="150"/>
      <c r="K435" s="152">
        <v>15.384</v>
      </c>
      <c r="L435" s="150"/>
      <c r="M435" s="150"/>
      <c r="N435" s="150"/>
      <c r="O435" s="150"/>
      <c r="P435" s="150"/>
      <c r="Q435" s="150"/>
      <c r="R435" s="153"/>
      <c r="T435" s="154"/>
      <c r="U435" s="150"/>
      <c r="V435" s="150"/>
      <c r="W435" s="150"/>
      <c r="X435" s="150"/>
      <c r="Y435" s="150"/>
      <c r="Z435" s="150"/>
      <c r="AA435" s="155"/>
      <c r="AT435" s="156" t="s">
        <v>173</v>
      </c>
      <c r="AU435" s="156" t="s">
        <v>86</v>
      </c>
      <c r="AV435" s="10" t="s">
        <v>86</v>
      </c>
      <c r="AW435" s="10" t="s">
        <v>32</v>
      </c>
      <c r="AX435" s="10" t="s">
        <v>82</v>
      </c>
      <c r="AY435" s="156" t="s">
        <v>166</v>
      </c>
    </row>
    <row r="436" spans="2:65" s="1" customFormat="1" ht="38.25" customHeight="1">
      <c r="B436" s="139"/>
      <c r="C436" s="140" t="s">
        <v>671</v>
      </c>
      <c r="D436" s="140" t="s">
        <v>167</v>
      </c>
      <c r="E436" s="141" t="s">
        <v>636</v>
      </c>
      <c r="F436" s="231" t="s">
        <v>637</v>
      </c>
      <c r="G436" s="231"/>
      <c r="H436" s="231"/>
      <c r="I436" s="231"/>
      <c r="J436" s="142" t="s">
        <v>309</v>
      </c>
      <c r="K436" s="143">
        <v>641</v>
      </c>
      <c r="L436" s="232">
        <v>0</v>
      </c>
      <c r="M436" s="232"/>
      <c r="N436" s="232">
        <f>ROUND(L436*K436,2)</f>
        <v>0</v>
      </c>
      <c r="O436" s="232"/>
      <c r="P436" s="232"/>
      <c r="Q436" s="232"/>
      <c r="R436" s="144"/>
      <c r="T436" s="145" t="s">
        <v>5</v>
      </c>
      <c r="U436" s="43" t="s">
        <v>40</v>
      </c>
      <c r="V436" s="146">
        <v>0.26800000000000002</v>
      </c>
      <c r="W436" s="146">
        <f>V436*K436</f>
        <v>171.78800000000001</v>
      </c>
      <c r="X436" s="146">
        <v>0.15540000000000001</v>
      </c>
      <c r="Y436" s="146">
        <f>X436*K436</f>
        <v>99.611400000000003</v>
      </c>
      <c r="Z436" s="146">
        <v>0</v>
      </c>
      <c r="AA436" s="147">
        <f>Z436*K436</f>
        <v>0</v>
      </c>
      <c r="AR436" s="21" t="s">
        <v>92</v>
      </c>
      <c r="AT436" s="21" t="s">
        <v>167</v>
      </c>
      <c r="AU436" s="21" t="s">
        <v>86</v>
      </c>
      <c r="AY436" s="21" t="s">
        <v>166</v>
      </c>
      <c r="BE436" s="148">
        <f>IF(U436="základní",N436,0)</f>
        <v>0</v>
      </c>
      <c r="BF436" s="148">
        <f>IF(U436="snížená",N436,0)</f>
        <v>0</v>
      </c>
      <c r="BG436" s="148">
        <f>IF(U436="zákl. přenesená",N436,0)</f>
        <v>0</v>
      </c>
      <c r="BH436" s="148">
        <f>IF(U436="sníž. přenesená",N436,0)</f>
        <v>0</v>
      </c>
      <c r="BI436" s="148">
        <f>IF(U436="nulová",N436,0)</f>
        <v>0</v>
      </c>
      <c r="BJ436" s="21" t="s">
        <v>82</v>
      </c>
      <c r="BK436" s="148">
        <f>ROUND(L436*K436,2)</f>
        <v>0</v>
      </c>
      <c r="BL436" s="21" t="s">
        <v>92</v>
      </c>
      <c r="BM436" s="21" t="s">
        <v>638</v>
      </c>
    </row>
    <row r="437" spans="2:65" s="1" customFormat="1" ht="16.5" customHeight="1">
      <c r="B437" s="139"/>
      <c r="C437" s="176" t="s">
        <v>675</v>
      </c>
      <c r="D437" s="176" t="s">
        <v>388</v>
      </c>
      <c r="E437" s="177" t="s">
        <v>640</v>
      </c>
      <c r="F437" s="266" t="s">
        <v>641</v>
      </c>
      <c r="G437" s="266"/>
      <c r="H437" s="266"/>
      <c r="I437" s="266"/>
      <c r="J437" s="178" t="s">
        <v>560</v>
      </c>
      <c r="K437" s="179">
        <v>641</v>
      </c>
      <c r="L437" s="267">
        <v>0</v>
      </c>
      <c r="M437" s="267"/>
      <c r="N437" s="267">
        <f>ROUND(L437*K437,2)</f>
        <v>0</v>
      </c>
      <c r="O437" s="232"/>
      <c r="P437" s="232"/>
      <c r="Q437" s="232"/>
      <c r="R437" s="144"/>
      <c r="T437" s="145" t="s">
        <v>5</v>
      </c>
      <c r="U437" s="43" t="s">
        <v>40</v>
      </c>
      <c r="V437" s="146">
        <v>0</v>
      </c>
      <c r="W437" s="146">
        <f>V437*K437</f>
        <v>0</v>
      </c>
      <c r="X437" s="146">
        <v>8.2100000000000006E-2</v>
      </c>
      <c r="Y437" s="146">
        <f>X437*K437</f>
        <v>52.626100000000001</v>
      </c>
      <c r="Z437" s="146">
        <v>0</v>
      </c>
      <c r="AA437" s="147">
        <f>Z437*K437</f>
        <v>0</v>
      </c>
      <c r="AR437" s="21" t="s">
        <v>104</v>
      </c>
      <c r="AT437" s="21" t="s">
        <v>388</v>
      </c>
      <c r="AU437" s="21" t="s">
        <v>86</v>
      </c>
      <c r="AY437" s="21" t="s">
        <v>166</v>
      </c>
      <c r="BE437" s="148">
        <f>IF(U437="základní",N437,0)</f>
        <v>0</v>
      </c>
      <c r="BF437" s="148">
        <f>IF(U437="snížená",N437,0)</f>
        <v>0</v>
      </c>
      <c r="BG437" s="148">
        <f>IF(U437="zákl. přenesená",N437,0)</f>
        <v>0</v>
      </c>
      <c r="BH437" s="148">
        <f>IF(U437="sníž. přenesená",N437,0)</f>
        <v>0</v>
      </c>
      <c r="BI437" s="148">
        <f>IF(U437="nulová",N437,0)</f>
        <v>0</v>
      </c>
      <c r="BJ437" s="21" t="s">
        <v>82</v>
      </c>
      <c r="BK437" s="148">
        <f>ROUND(L437*K437,2)</f>
        <v>0</v>
      </c>
      <c r="BL437" s="21" t="s">
        <v>92</v>
      </c>
      <c r="BM437" s="21" t="s">
        <v>642</v>
      </c>
    </row>
    <row r="438" spans="2:65" s="11" customFormat="1" ht="16.5" customHeight="1">
      <c r="B438" s="157"/>
      <c r="C438" s="158"/>
      <c r="D438" s="158"/>
      <c r="E438" s="159" t="s">
        <v>5</v>
      </c>
      <c r="F438" s="264" t="s">
        <v>275</v>
      </c>
      <c r="G438" s="265"/>
      <c r="H438" s="265"/>
      <c r="I438" s="265"/>
      <c r="J438" s="158"/>
      <c r="K438" s="159" t="s">
        <v>5</v>
      </c>
      <c r="L438" s="158"/>
      <c r="M438" s="158"/>
      <c r="N438" s="158"/>
      <c r="O438" s="158"/>
      <c r="P438" s="158"/>
      <c r="Q438" s="158"/>
      <c r="R438" s="160"/>
      <c r="T438" s="161"/>
      <c r="U438" s="158"/>
      <c r="V438" s="158"/>
      <c r="W438" s="158"/>
      <c r="X438" s="158"/>
      <c r="Y438" s="158"/>
      <c r="Z438" s="158"/>
      <c r="AA438" s="162"/>
      <c r="AT438" s="163" t="s">
        <v>173</v>
      </c>
      <c r="AU438" s="163" t="s">
        <v>86</v>
      </c>
      <c r="AV438" s="11" t="s">
        <v>82</v>
      </c>
      <c r="AW438" s="11" t="s">
        <v>32</v>
      </c>
      <c r="AX438" s="11" t="s">
        <v>75</v>
      </c>
      <c r="AY438" s="163" t="s">
        <v>166</v>
      </c>
    </row>
    <row r="439" spans="2:65" s="11" customFormat="1" ht="16.5" customHeight="1">
      <c r="B439" s="157"/>
      <c r="C439" s="158"/>
      <c r="D439" s="158"/>
      <c r="E439" s="159" t="s">
        <v>5</v>
      </c>
      <c r="F439" s="229" t="s">
        <v>276</v>
      </c>
      <c r="G439" s="230"/>
      <c r="H439" s="230"/>
      <c r="I439" s="230"/>
      <c r="J439" s="158"/>
      <c r="K439" s="159" t="s">
        <v>5</v>
      </c>
      <c r="L439" s="158"/>
      <c r="M439" s="158"/>
      <c r="N439" s="158"/>
      <c r="O439" s="158"/>
      <c r="P439" s="158"/>
      <c r="Q439" s="158"/>
      <c r="R439" s="160"/>
      <c r="T439" s="161"/>
      <c r="U439" s="158"/>
      <c r="V439" s="158"/>
      <c r="W439" s="158"/>
      <c r="X439" s="158"/>
      <c r="Y439" s="158"/>
      <c r="Z439" s="158"/>
      <c r="AA439" s="162"/>
      <c r="AT439" s="163" t="s">
        <v>173</v>
      </c>
      <c r="AU439" s="163" t="s">
        <v>86</v>
      </c>
      <c r="AV439" s="11" t="s">
        <v>82</v>
      </c>
      <c r="AW439" s="11" t="s">
        <v>32</v>
      </c>
      <c r="AX439" s="11" t="s">
        <v>75</v>
      </c>
      <c r="AY439" s="163" t="s">
        <v>166</v>
      </c>
    </row>
    <row r="440" spans="2:65" s="11" customFormat="1" ht="16.5" customHeight="1">
      <c r="B440" s="157"/>
      <c r="C440" s="158"/>
      <c r="D440" s="158"/>
      <c r="E440" s="159" t="s">
        <v>5</v>
      </c>
      <c r="F440" s="229" t="s">
        <v>277</v>
      </c>
      <c r="G440" s="230"/>
      <c r="H440" s="230"/>
      <c r="I440" s="230"/>
      <c r="J440" s="158"/>
      <c r="K440" s="159" t="s">
        <v>5</v>
      </c>
      <c r="L440" s="158"/>
      <c r="M440" s="158"/>
      <c r="N440" s="158"/>
      <c r="O440" s="158"/>
      <c r="P440" s="158"/>
      <c r="Q440" s="158"/>
      <c r="R440" s="160"/>
      <c r="T440" s="161"/>
      <c r="U440" s="158"/>
      <c r="V440" s="158"/>
      <c r="W440" s="158"/>
      <c r="X440" s="158"/>
      <c r="Y440" s="158"/>
      <c r="Z440" s="158"/>
      <c r="AA440" s="162"/>
      <c r="AT440" s="163" t="s">
        <v>173</v>
      </c>
      <c r="AU440" s="163" t="s">
        <v>86</v>
      </c>
      <c r="AV440" s="11" t="s">
        <v>82</v>
      </c>
      <c r="AW440" s="11" t="s">
        <v>32</v>
      </c>
      <c r="AX440" s="11" t="s">
        <v>75</v>
      </c>
      <c r="AY440" s="163" t="s">
        <v>166</v>
      </c>
    </row>
    <row r="441" spans="2:65" s="10" customFormat="1" ht="16.5" customHeight="1">
      <c r="B441" s="149"/>
      <c r="C441" s="150"/>
      <c r="D441" s="150"/>
      <c r="E441" s="151" t="s">
        <v>5</v>
      </c>
      <c r="F441" s="262" t="s">
        <v>1460</v>
      </c>
      <c r="G441" s="263"/>
      <c r="H441" s="263"/>
      <c r="I441" s="263"/>
      <c r="J441" s="150"/>
      <c r="K441" s="152">
        <v>641</v>
      </c>
      <c r="L441" s="150"/>
      <c r="M441" s="150"/>
      <c r="N441" s="150"/>
      <c r="O441" s="150"/>
      <c r="P441" s="150"/>
      <c r="Q441" s="150"/>
      <c r="R441" s="153"/>
      <c r="T441" s="154"/>
      <c r="U441" s="150"/>
      <c r="V441" s="150"/>
      <c r="W441" s="150"/>
      <c r="X441" s="150"/>
      <c r="Y441" s="150"/>
      <c r="Z441" s="150"/>
      <c r="AA441" s="155"/>
      <c r="AT441" s="156" t="s">
        <v>173</v>
      </c>
      <c r="AU441" s="156" t="s">
        <v>86</v>
      </c>
      <c r="AV441" s="10" t="s">
        <v>86</v>
      </c>
      <c r="AW441" s="10" t="s">
        <v>32</v>
      </c>
      <c r="AX441" s="10" t="s">
        <v>82</v>
      </c>
      <c r="AY441" s="156" t="s">
        <v>166</v>
      </c>
    </row>
    <row r="442" spans="2:65" s="1" customFormat="1" ht="38.25" customHeight="1">
      <c r="B442" s="139"/>
      <c r="C442" s="140" t="s">
        <v>679</v>
      </c>
      <c r="D442" s="140" t="s">
        <v>167</v>
      </c>
      <c r="E442" s="141" t="s">
        <v>645</v>
      </c>
      <c r="F442" s="231" t="s">
        <v>646</v>
      </c>
      <c r="G442" s="231"/>
      <c r="H442" s="231"/>
      <c r="I442" s="231"/>
      <c r="J442" s="142" t="s">
        <v>309</v>
      </c>
      <c r="K442" s="143">
        <v>389</v>
      </c>
      <c r="L442" s="232">
        <v>0</v>
      </c>
      <c r="M442" s="232"/>
      <c r="N442" s="232">
        <f>ROUND(L442*K442,2)</f>
        <v>0</v>
      </c>
      <c r="O442" s="232"/>
      <c r="P442" s="232"/>
      <c r="Q442" s="232"/>
      <c r="R442" s="144"/>
      <c r="T442" s="145" t="s">
        <v>5</v>
      </c>
      <c r="U442" s="43" t="s">
        <v>40</v>
      </c>
      <c r="V442" s="146">
        <v>0.216</v>
      </c>
      <c r="W442" s="146">
        <f>V442*K442</f>
        <v>84.024000000000001</v>
      </c>
      <c r="X442" s="146">
        <v>0.1295</v>
      </c>
      <c r="Y442" s="146">
        <f>X442*K442</f>
        <v>50.375500000000002</v>
      </c>
      <c r="Z442" s="146">
        <v>0</v>
      </c>
      <c r="AA442" s="147">
        <f>Z442*K442</f>
        <v>0</v>
      </c>
      <c r="AR442" s="21" t="s">
        <v>92</v>
      </c>
      <c r="AT442" s="21" t="s">
        <v>167</v>
      </c>
      <c r="AU442" s="21" t="s">
        <v>86</v>
      </c>
      <c r="AY442" s="21" t="s">
        <v>166</v>
      </c>
      <c r="BE442" s="148">
        <f>IF(U442="základní",N442,0)</f>
        <v>0</v>
      </c>
      <c r="BF442" s="148">
        <f>IF(U442="snížená",N442,0)</f>
        <v>0</v>
      </c>
      <c r="BG442" s="148">
        <f>IF(U442="zákl. přenesená",N442,0)</f>
        <v>0</v>
      </c>
      <c r="BH442" s="148">
        <f>IF(U442="sníž. přenesená",N442,0)</f>
        <v>0</v>
      </c>
      <c r="BI442" s="148">
        <f>IF(U442="nulová",N442,0)</f>
        <v>0</v>
      </c>
      <c r="BJ442" s="21" t="s">
        <v>82</v>
      </c>
      <c r="BK442" s="148">
        <f>ROUND(L442*K442,2)</f>
        <v>0</v>
      </c>
      <c r="BL442" s="21" t="s">
        <v>92</v>
      </c>
      <c r="BM442" s="21" t="s">
        <v>647</v>
      </c>
    </row>
    <row r="443" spans="2:65" s="11" customFormat="1" ht="16.5" customHeight="1">
      <c r="B443" s="157"/>
      <c r="C443" s="158"/>
      <c r="D443" s="158"/>
      <c r="E443" s="159" t="s">
        <v>5</v>
      </c>
      <c r="F443" s="264" t="s">
        <v>275</v>
      </c>
      <c r="G443" s="265"/>
      <c r="H443" s="265"/>
      <c r="I443" s="265"/>
      <c r="J443" s="158"/>
      <c r="K443" s="159" t="s">
        <v>5</v>
      </c>
      <c r="L443" s="158"/>
      <c r="M443" s="158"/>
      <c r="N443" s="158"/>
      <c r="O443" s="158"/>
      <c r="P443" s="158"/>
      <c r="Q443" s="158"/>
      <c r="R443" s="160"/>
      <c r="T443" s="161"/>
      <c r="U443" s="158"/>
      <c r="V443" s="158"/>
      <c r="W443" s="158"/>
      <c r="X443" s="158"/>
      <c r="Y443" s="158"/>
      <c r="Z443" s="158"/>
      <c r="AA443" s="162"/>
      <c r="AT443" s="163" t="s">
        <v>173</v>
      </c>
      <c r="AU443" s="163" t="s">
        <v>86</v>
      </c>
      <c r="AV443" s="11" t="s">
        <v>82</v>
      </c>
      <c r="AW443" s="11" t="s">
        <v>32</v>
      </c>
      <c r="AX443" s="11" t="s">
        <v>75</v>
      </c>
      <c r="AY443" s="163" t="s">
        <v>166</v>
      </c>
    </row>
    <row r="444" spans="2:65" s="11" customFormat="1" ht="16.5" customHeight="1">
      <c r="B444" s="157"/>
      <c r="C444" s="158"/>
      <c r="D444" s="158"/>
      <c r="E444" s="159" t="s">
        <v>5</v>
      </c>
      <c r="F444" s="229" t="s">
        <v>276</v>
      </c>
      <c r="G444" s="230"/>
      <c r="H444" s="230"/>
      <c r="I444" s="230"/>
      <c r="J444" s="158"/>
      <c r="K444" s="159" t="s">
        <v>5</v>
      </c>
      <c r="L444" s="158"/>
      <c r="M444" s="158"/>
      <c r="N444" s="158"/>
      <c r="O444" s="158"/>
      <c r="P444" s="158"/>
      <c r="Q444" s="158"/>
      <c r="R444" s="160"/>
      <c r="T444" s="161"/>
      <c r="U444" s="158"/>
      <c r="V444" s="158"/>
      <c r="W444" s="158"/>
      <c r="X444" s="158"/>
      <c r="Y444" s="158"/>
      <c r="Z444" s="158"/>
      <c r="AA444" s="162"/>
      <c r="AT444" s="163" t="s">
        <v>173</v>
      </c>
      <c r="AU444" s="163" t="s">
        <v>86</v>
      </c>
      <c r="AV444" s="11" t="s">
        <v>82</v>
      </c>
      <c r="AW444" s="11" t="s">
        <v>32</v>
      </c>
      <c r="AX444" s="11" t="s">
        <v>75</v>
      </c>
      <c r="AY444" s="163" t="s">
        <v>166</v>
      </c>
    </row>
    <row r="445" spans="2:65" s="11" customFormat="1" ht="16.5" customHeight="1">
      <c r="B445" s="157"/>
      <c r="C445" s="158"/>
      <c r="D445" s="158"/>
      <c r="E445" s="159" t="s">
        <v>5</v>
      </c>
      <c r="F445" s="229" t="s">
        <v>277</v>
      </c>
      <c r="G445" s="230"/>
      <c r="H445" s="230"/>
      <c r="I445" s="230"/>
      <c r="J445" s="158"/>
      <c r="K445" s="159" t="s">
        <v>5</v>
      </c>
      <c r="L445" s="158"/>
      <c r="M445" s="158"/>
      <c r="N445" s="158"/>
      <c r="O445" s="158"/>
      <c r="P445" s="158"/>
      <c r="Q445" s="158"/>
      <c r="R445" s="160"/>
      <c r="T445" s="161"/>
      <c r="U445" s="158"/>
      <c r="V445" s="158"/>
      <c r="W445" s="158"/>
      <c r="X445" s="158"/>
      <c r="Y445" s="158"/>
      <c r="Z445" s="158"/>
      <c r="AA445" s="162"/>
      <c r="AT445" s="163" t="s">
        <v>173</v>
      </c>
      <c r="AU445" s="163" t="s">
        <v>86</v>
      </c>
      <c r="AV445" s="11" t="s">
        <v>82</v>
      </c>
      <c r="AW445" s="11" t="s">
        <v>32</v>
      </c>
      <c r="AX445" s="11" t="s">
        <v>75</v>
      </c>
      <c r="AY445" s="163" t="s">
        <v>166</v>
      </c>
    </row>
    <row r="446" spans="2:65" s="10" customFormat="1" ht="16.5" customHeight="1">
      <c r="B446" s="149"/>
      <c r="C446" s="150"/>
      <c r="D446" s="150"/>
      <c r="E446" s="151" t="s">
        <v>5</v>
      </c>
      <c r="F446" s="262" t="s">
        <v>1462</v>
      </c>
      <c r="G446" s="263"/>
      <c r="H446" s="263"/>
      <c r="I446" s="263"/>
      <c r="J446" s="150"/>
      <c r="K446" s="152">
        <v>389</v>
      </c>
      <c r="L446" s="150"/>
      <c r="M446" s="150"/>
      <c r="N446" s="150"/>
      <c r="O446" s="150"/>
      <c r="P446" s="150"/>
      <c r="Q446" s="150"/>
      <c r="R446" s="153"/>
      <c r="T446" s="154"/>
      <c r="U446" s="150"/>
      <c r="V446" s="150"/>
      <c r="W446" s="150"/>
      <c r="X446" s="150"/>
      <c r="Y446" s="150"/>
      <c r="Z446" s="150"/>
      <c r="AA446" s="155"/>
      <c r="AT446" s="156" t="s">
        <v>173</v>
      </c>
      <c r="AU446" s="156" t="s">
        <v>86</v>
      </c>
      <c r="AV446" s="10" t="s">
        <v>86</v>
      </c>
      <c r="AW446" s="10" t="s">
        <v>32</v>
      </c>
      <c r="AX446" s="10" t="s">
        <v>82</v>
      </c>
      <c r="AY446" s="156" t="s">
        <v>166</v>
      </c>
    </row>
    <row r="447" spans="2:65" s="1" customFormat="1" ht="16.5" customHeight="1">
      <c r="B447" s="139"/>
      <c r="C447" s="176" t="s">
        <v>683</v>
      </c>
      <c r="D447" s="176" t="s">
        <v>388</v>
      </c>
      <c r="E447" s="177" t="s">
        <v>650</v>
      </c>
      <c r="F447" s="266" t="s">
        <v>651</v>
      </c>
      <c r="G447" s="266"/>
      <c r="H447" s="266"/>
      <c r="I447" s="266"/>
      <c r="J447" s="178" t="s">
        <v>560</v>
      </c>
      <c r="K447" s="179">
        <v>778</v>
      </c>
      <c r="L447" s="267">
        <v>0</v>
      </c>
      <c r="M447" s="267"/>
      <c r="N447" s="267">
        <f>ROUND(L447*K447,2)</f>
        <v>0</v>
      </c>
      <c r="O447" s="232"/>
      <c r="P447" s="232"/>
      <c r="Q447" s="232"/>
      <c r="R447" s="144"/>
      <c r="T447" s="145" t="s">
        <v>5</v>
      </c>
      <c r="U447" s="43" t="s">
        <v>40</v>
      </c>
      <c r="V447" s="146">
        <v>0</v>
      </c>
      <c r="W447" s="146">
        <f>V447*K447</f>
        <v>0</v>
      </c>
      <c r="X447" s="146">
        <v>0.01</v>
      </c>
      <c r="Y447" s="146">
        <f>X447*K447</f>
        <v>7.78</v>
      </c>
      <c r="Z447" s="146">
        <v>0</v>
      </c>
      <c r="AA447" s="147">
        <f>Z447*K447</f>
        <v>0</v>
      </c>
      <c r="AR447" s="21" t="s">
        <v>104</v>
      </c>
      <c r="AT447" s="21" t="s">
        <v>388</v>
      </c>
      <c r="AU447" s="21" t="s">
        <v>86</v>
      </c>
      <c r="AY447" s="21" t="s">
        <v>166</v>
      </c>
      <c r="BE447" s="148">
        <f>IF(U447="základní",N447,0)</f>
        <v>0</v>
      </c>
      <c r="BF447" s="148">
        <f>IF(U447="snížená",N447,0)</f>
        <v>0</v>
      </c>
      <c r="BG447" s="148">
        <f>IF(U447="zákl. přenesená",N447,0)</f>
        <v>0</v>
      </c>
      <c r="BH447" s="148">
        <f>IF(U447="sníž. přenesená",N447,0)</f>
        <v>0</v>
      </c>
      <c r="BI447" s="148">
        <f>IF(U447="nulová",N447,0)</f>
        <v>0</v>
      </c>
      <c r="BJ447" s="21" t="s">
        <v>82</v>
      </c>
      <c r="BK447" s="148">
        <f>ROUND(L447*K447,2)</f>
        <v>0</v>
      </c>
      <c r="BL447" s="21" t="s">
        <v>92</v>
      </c>
      <c r="BM447" s="21" t="s">
        <v>652</v>
      </c>
    </row>
    <row r="448" spans="2:65" s="10" customFormat="1" ht="16.5" customHeight="1">
      <c r="B448" s="149"/>
      <c r="C448" s="150"/>
      <c r="D448" s="150"/>
      <c r="E448" s="151" t="s">
        <v>5</v>
      </c>
      <c r="F448" s="240" t="s">
        <v>1463</v>
      </c>
      <c r="G448" s="241"/>
      <c r="H448" s="241"/>
      <c r="I448" s="241"/>
      <c r="J448" s="150"/>
      <c r="K448" s="152">
        <v>778</v>
      </c>
      <c r="L448" s="150"/>
      <c r="M448" s="150"/>
      <c r="N448" s="150"/>
      <c r="O448" s="150"/>
      <c r="P448" s="150"/>
      <c r="Q448" s="150"/>
      <c r="R448" s="153"/>
      <c r="T448" s="154"/>
      <c r="U448" s="150"/>
      <c r="V448" s="150"/>
      <c r="W448" s="150"/>
      <c r="X448" s="150"/>
      <c r="Y448" s="150"/>
      <c r="Z448" s="150"/>
      <c r="AA448" s="155"/>
      <c r="AT448" s="156" t="s">
        <v>173</v>
      </c>
      <c r="AU448" s="156" t="s">
        <v>86</v>
      </c>
      <c r="AV448" s="10" t="s">
        <v>86</v>
      </c>
      <c r="AW448" s="10" t="s">
        <v>32</v>
      </c>
      <c r="AX448" s="10" t="s">
        <v>82</v>
      </c>
      <c r="AY448" s="156" t="s">
        <v>166</v>
      </c>
    </row>
    <row r="449" spans="2:65" s="1" customFormat="1" ht="25.5" customHeight="1">
      <c r="B449" s="139"/>
      <c r="C449" s="140" t="s">
        <v>687</v>
      </c>
      <c r="D449" s="140" t="s">
        <v>167</v>
      </c>
      <c r="E449" s="141" t="s">
        <v>655</v>
      </c>
      <c r="F449" s="231" t="s">
        <v>656</v>
      </c>
      <c r="G449" s="231"/>
      <c r="H449" s="231"/>
      <c r="I449" s="231"/>
      <c r="J449" s="142" t="s">
        <v>270</v>
      </c>
      <c r="K449" s="143">
        <v>3462</v>
      </c>
      <c r="L449" s="232">
        <v>0</v>
      </c>
      <c r="M449" s="232"/>
      <c r="N449" s="232">
        <f>ROUND(L449*K449,2)</f>
        <v>0</v>
      </c>
      <c r="O449" s="232"/>
      <c r="P449" s="232"/>
      <c r="Q449" s="232"/>
      <c r="R449" s="144"/>
      <c r="T449" s="145" t="s">
        <v>5</v>
      </c>
      <c r="U449" s="43" t="s">
        <v>40</v>
      </c>
      <c r="V449" s="146">
        <v>0.08</v>
      </c>
      <c r="W449" s="146">
        <f>V449*K449</f>
        <v>276.95999999999998</v>
      </c>
      <c r="X449" s="146">
        <v>6.8999999999999997E-4</v>
      </c>
      <c r="Y449" s="146">
        <f>X449*K449</f>
        <v>2.3887799999999997</v>
      </c>
      <c r="Z449" s="146">
        <v>0</v>
      </c>
      <c r="AA449" s="147">
        <f>Z449*K449</f>
        <v>0</v>
      </c>
      <c r="AR449" s="21" t="s">
        <v>92</v>
      </c>
      <c r="AT449" s="21" t="s">
        <v>167</v>
      </c>
      <c r="AU449" s="21" t="s">
        <v>86</v>
      </c>
      <c r="AY449" s="21" t="s">
        <v>166</v>
      </c>
      <c r="BE449" s="148">
        <f>IF(U449="základní",N449,0)</f>
        <v>0</v>
      </c>
      <c r="BF449" s="148">
        <f>IF(U449="snížená",N449,0)</f>
        <v>0</v>
      </c>
      <c r="BG449" s="148">
        <f>IF(U449="zákl. přenesená",N449,0)</f>
        <v>0</v>
      </c>
      <c r="BH449" s="148">
        <f>IF(U449="sníž. přenesená",N449,0)</f>
        <v>0</v>
      </c>
      <c r="BI449" s="148">
        <f>IF(U449="nulová",N449,0)</f>
        <v>0</v>
      </c>
      <c r="BJ449" s="21" t="s">
        <v>82</v>
      </c>
      <c r="BK449" s="148">
        <f>ROUND(L449*K449,2)</f>
        <v>0</v>
      </c>
      <c r="BL449" s="21" t="s">
        <v>92</v>
      </c>
      <c r="BM449" s="21" t="s">
        <v>657</v>
      </c>
    </row>
    <row r="450" spans="2:65" s="11" customFormat="1" ht="16.5" customHeight="1">
      <c r="B450" s="157"/>
      <c r="C450" s="158"/>
      <c r="D450" s="158"/>
      <c r="E450" s="159" t="s">
        <v>5</v>
      </c>
      <c r="F450" s="264" t="s">
        <v>275</v>
      </c>
      <c r="G450" s="265"/>
      <c r="H450" s="265"/>
      <c r="I450" s="265"/>
      <c r="J450" s="158"/>
      <c r="K450" s="159" t="s">
        <v>5</v>
      </c>
      <c r="L450" s="158"/>
      <c r="M450" s="158"/>
      <c r="N450" s="158"/>
      <c r="O450" s="158"/>
      <c r="P450" s="158"/>
      <c r="Q450" s="158"/>
      <c r="R450" s="160"/>
      <c r="T450" s="161"/>
      <c r="U450" s="158"/>
      <c r="V450" s="158"/>
      <c r="W450" s="158"/>
      <c r="X450" s="158"/>
      <c r="Y450" s="158"/>
      <c r="Z450" s="158"/>
      <c r="AA450" s="162"/>
      <c r="AT450" s="163" t="s">
        <v>173</v>
      </c>
      <c r="AU450" s="163" t="s">
        <v>86</v>
      </c>
      <c r="AV450" s="11" t="s">
        <v>82</v>
      </c>
      <c r="AW450" s="11" t="s">
        <v>32</v>
      </c>
      <c r="AX450" s="11" t="s">
        <v>75</v>
      </c>
      <c r="AY450" s="163" t="s">
        <v>166</v>
      </c>
    </row>
    <row r="451" spans="2:65" s="11" customFormat="1" ht="16.5" customHeight="1">
      <c r="B451" s="157"/>
      <c r="C451" s="158"/>
      <c r="D451" s="158"/>
      <c r="E451" s="159" t="s">
        <v>5</v>
      </c>
      <c r="F451" s="229" t="s">
        <v>276</v>
      </c>
      <c r="G451" s="230"/>
      <c r="H451" s="230"/>
      <c r="I451" s="230"/>
      <c r="J451" s="158"/>
      <c r="K451" s="159" t="s">
        <v>5</v>
      </c>
      <c r="L451" s="158"/>
      <c r="M451" s="158"/>
      <c r="N451" s="158"/>
      <c r="O451" s="158"/>
      <c r="P451" s="158"/>
      <c r="Q451" s="158"/>
      <c r="R451" s="160"/>
      <c r="T451" s="161"/>
      <c r="U451" s="158"/>
      <c r="V451" s="158"/>
      <c r="W451" s="158"/>
      <c r="X451" s="158"/>
      <c r="Y451" s="158"/>
      <c r="Z451" s="158"/>
      <c r="AA451" s="162"/>
      <c r="AT451" s="163" t="s">
        <v>173</v>
      </c>
      <c r="AU451" s="163" t="s">
        <v>86</v>
      </c>
      <c r="AV451" s="11" t="s">
        <v>82</v>
      </c>
      <c r="AW451" s="11" t="s">
        <v>32</v>
      </c>
      <c r="AX451" s="11" t="s">
        <v>75</v>
      </c>
      <c r="AY451" s="163" t="s">
        <v>166</v>
      </c>
    </row>
    <row r="452" spans="2:65" s="11" customFormat="1" ht="16.5" customHeight="1">
      <c r="B452" s="157"/>
      <c r="C452" s="158"/>
      <c r="D452" s="158"/>
      <c r="E452" s="159" t="s">
        <v>5</v>
      </c>
      <c r="F452" s="229" t="s">
        <v>277</v>
      </c>
      <c r="G452" s="230"/>
      <c r="H452" s="230"/>
      <c r="I452" s="230"/>
      <c r="J452" s="158"/>
      <c r="K452" s="159" t="s">
        <v>5</v>
      </c>
      <c r="L452" s="158"/>
      <c r="M452" s="158"/>
      <c r="N452" s="158"/>
      <c r="O452" s="158"/>
      <c r="P452" s="158"/>
      <c r="Q452" s="158"/>
      <c r="R452" s="160"/>
      <c r="T452" s="161"/>
      <c r="U452" s="158"/>
      <c r="V452" s="158"/>
      <c r="W452" s="158"/>
      <c r="X452" s="158"/>
      <c r="Y452" s="158"/>
      <c r="Z452" s="158"/>
      <c r="AA452" s="162"/>
      <c r="AT452" s="163" t="s">
        <v>173</v>
      </c>
      <c r="AU452" s="163" t="s">
        <v>86</v>
      </c>
      <c r="AV452" s="11" t="s">
        <v>82</v>
      </c>
      <c r="AW452" s="11" t="s">
        <v>32</v>
      </c>
      <c r="AX452" s="11" t="s">
        <v>75</v>
      </c>
      <c r="AY452" s="163" t="s">
        <v>166</v>
      </c>
    </row>
    <row r="453" spans="2:65" s="11" customFormat="1" ht="16.5" customHeight="1">
      <c r="B453" s="157"/>
      <c r="C453" s="158"/>
      <c r="D453" s="158"/>
      <c r="E453" s="159" t="s">
        <v>5</v>
      </c>
      <c r="F453" s="229" t="s">
        <v>298</v>
      </c>
      <c r="G453" s="230"/>
      <c r="H453" s="230"/>
      <c r="I453" s="230"/>
      <c r="J453" s="158"/>
      <c r="K453" s="159" t="s">
        <v>5</v>
      </c>
      <c r="L453" s="158"/>
      <c r="M453" s="158"/>
      <c r="N453" s="158"/>
      <c r="O453" s="158"/>
      <c r="P453" s="158"/>
      <c r="Q453" s="158"/>
      <c r="R453" s="160"/>
      <c r="T453" s="161"/>
      <c r="U453" s="158"/>
      <c r="V453" s="158"/>
      <c r="W453" s="158"/>
      <c r="X453" s="158"/>
      <c r="Y453" s="158"/>
      <c r="Z453" s="158"/>
      <c r="AA453" s="162"/>
      <c r="AT453" s="163" t="s">
        <v>173</v>
      </c>
      <c r="AU453" s="163" t="s">
        <v>86</v>
      </c>
      <c r="AV453" s="11" t="s">
        <v>82</v>
      </c>
      <c r="AW453" s="11" t="s">
        <v>32</v>
      </c>
      <c r="AX453" s="11" t="s">
        <v>75</v>
      </c>
      <c r="AY453" s="163" t="s">
        <v>166</v>
      </c>
    </row>
    <row r="454" spans="2:65" s="10" customFormat="1" ht="16.5" customHeight="1">
      <c r="B454" s="149"/>
      <c r="C454" s="150"/>
      <c r="D454" s="150"/>
      <c r="E454" s="151" t="s">
        <v>5</v>
      </c>
      <c r="F454" s="262" t="s">
        <v>1442</v>
      </c>
      <c r="G454" s="263"/>
      <c r="H454" s="263"/>
      <c r="I454" s="263"/>
      <c r="J454" s="150"/>
      <c r="K454" s="152">
        <v>3462</v>
      </c>
      <c r="L454" s="150"/>
      <c r="M454" s="150"/>
      <c r="N454" s="150"/>
      <c r="O454" s="150"/>
      <c r="P454" s="150"/>
      <c r="Q454" s="150"/>
      <c r="R454" s="153"/>
      <c r="T454" s="154"/>
      <c r="U454" s="150"/>
      <c r="V454" s="150"/>
      <c r="W454" s="150"/>
      <c r="X454" s="150"/>
      <c r="Y454" s="150"/>
      <c r="Z454" s="150"/>
      <c r="AA454" s="155"/>
      <c r="AT454" s="156" t="s">
        <v>173</v>
      </c>
      <c r="AU454" s="156" t="s">
        <v>86</v>
      </c>
      <c r="AV454" s="10" t="s">
        <v>86</v>
      </c>
      <c r="AW454" s="10" t="s">
        <v>32</v>
      </c>
      <c r="AX454" s="10" t="s">
        <v>82</v>
      </c>
      <c r="AY454" s="156" t="s">
        <v>166</v>
      </c>
    </row>
    <row r="455" spans="2:65" s="1" customFormat="1" ht="25.5" customHeight="1">
      <c r="B455" s="139"/>
      <c r="C455" s="140" t="s">
        <v>1017</v>
      </c>
      <c r="D455" s="140" t="s">
        <v>167</v>
      </c>
      <c r="E455" s="141" t="s">
        <v>659</v>
      </c>
      <c r="F455" s="231" t="s">
        <v>660</v>
      </c>
      <c r="G455" s="231"/>
      <c r="H455" s="231"/>
      <c r="I455" s="231"/>
      <c r="J455" s="142" t="s">
        <v>309</v>
      </c>
      <c r="K455" s="143">
        <v>189</v>
      </c>
      <c r="L455" s="232">
        <v>0</v>
      </c>
      <c r="M455" s="232"/>
      <c r="N455" s="232">
        <f>ROUND(L455*K455,2)</f>
        <v>0</v>
      </c>
      <c r="O455" s="232"/>
      <c r="P455" s="232"/>
      <c r="Q455" s="232"/>
      <c r="R455" s="144"/>
      <c r="T455" s="145" t="s">
        <v>5</v>
      </c>
      <c r="U455" s="43" t="s">
        <v>40</v>
      </c>
      <c r="V455" s="146">
        <v>0.155</v>
      </c>
      <c r="W455" s="146">
        <f>V455*K455</f>
        <v>29.294999999999998</v>
      </c>
      <c r="X455" s="146">
        <v>0</v>
      </c>
      <c r="Y455" s="146">
        <f>X455*K455</f>
        <v>0</v>
      </c>
      <c r="Z455" s="146">
        <v>0</v>
      </c>
      <c r="AA455" s="147">
        <f>Z455*K455</f>
        <v>0</v>
      </c>
      <c r="AR455" s="21" t="s">
        <v>92</v>
      </c>
      <c r="AT455" s="21" t="s">
        <v>167</v>
      </c>
      <c r="AU455" s="21" t="s">
        <v>86</v>
      </c>
      <c r="AY455" s="21" t="s">
        <v>166</v>
      </c>
      <c r="BE455" s="148">
        <f>IF(U455="základní",N455,0)</f>
        <v>0</v>
      </c>
      <c r="BF455" s="148">
        <f>IF(U455="snížená",N455,0)</f>
        <v>0</v>
      </c>
      <c r="BG455" s="148">
        <f>IF(U455="zákl. přenesená",N455,0)</f>
        <v>0</v>
      </c>
      <c r="BH455" s="148">
        <f>IF(U455="sníž. přenesená",N455,0)</f>
        <v>0</v>
      </c>
      <c r="BI455" s="148">
        <f>IF(U455="nulová",N455,0)</f>
        <v>0</v>
      </c>
      <c r="BJ455" s="21" t="s">
        <v>82</v>
      </c>
      <c r="BK455" s="148">
        <f>ROUND(L455*K455,2)</f>
        <v>0</v>
      </c>
      <c r="BL455" s="21" t="s">
        <v>92</v>
      </c>
      <c r="BM455" s="21" t="s">
        <v>661</v>
      </c>
    </row>
    <row r="456" spans="2:65" s="11" customFormat="1" ht="16.5" customHeight="1">
      <c r="B456" s="157"/>
      <c r="C456" s="158"/>
      <c r="D456" s="158"/>
      <c r="E456" s="159" t="s">
        <v>5</v>
      </c>
      <c r="F456" s="264" t="s">
        <v>275</v>
      </c>
      <c r="G456" s="265"/>
      <c r="H456" s="265"/>
      <c r="I456" s="265"/>
      <c r="J456" s="158"/>
      <c r="K456" s="159" t="s">
        <v>5</v>
      </c>
      <c r="L456" s="158"/>
      <c r="M456" s="158"/>
      <c r="N456" s="158"/>
      <c r="O456" s="158"/>
      <c r="P456" s="158"/>
      <c r="Q456" s="158"/>
      <c r="R456" s="160"/>
      <c r="T456" s="161"/>
      <c r="U456" s="158"/>
      <c r="V456" s="158"/>
      <c r="W456" s="158"/>
      <c r="X456" s="158"/>
      <c r="Y456" s="158"/>
      <c r="Z456" s="158"/>
      <c r="AA456" s="162"/>
      <c r="AT456" s="163" t="s">
        <v>173</v>
      </c>
      <c r="AU456" s="163" t="s">
        <v>86</v>
      </c>
      <c r="AV456" s="11" t="s">
        <v>82</v>
      </c>
      <c r="AW456" s="11" t="s">
        <v>32</v>
      </c>
      <c r="AX456" s="11" t="s">
        <v>75</v>
      </c>
      <c r="AY456" s="163" t="s">
        <v>166</v>
      </c>
    </row>
    <row r="457" spans="2:65" s="11" customFormat="1" ht="16.5" customHeight="1">
      <c r="B457" s="157"/>
      <c r="C457" s="158"/>
      <c r="D457" s="158"/>
      <c r="E457" s="159" t="s">
        <v>5</v>
      </c>
      <c r="F457" s="229" t="s">
        <v>276</v>
      </c>
      <c r="G457" s="230"/>
      <c r="H457" s="230"/>
      <c r="I457" s="230"/>
      <c r="J457" s="158"/>
      <c r="K457" s="159" t="s">
        <v>5</v>
      </c>
      <c r="L457" s="158"/>
      <c r="M457" s="158"/>
      <c r="N457" s="158"/>
      <c r="O457" s="158"/>
      <c r="P457" s="158"/>
      <c r="Q457" s="158"/>
      <c r="R457" s="160"/>
      <c r="T457" s="161"/>
      <c r="U457" s="158"/>
      <c r="V457" s="158"/>
      <c r="W457" s="158"/>
      <c r="X457" s="158"/>
      <c r="Y457" s="158"/>
      <c r="Z457" s="158"/>
      <c r="AA457" s="162"/>
      <c r="AT457" s="163" t="s">
        <v>173</v>
      </c>
      <c r="AU457" s="163" t="s">
        <v>86</v>
      </c>
      <c r="AV457" s="11" t="s">
        <v>82</v>
      </c>
      <c r="AW457" s="11" t="s">
        <v>32</v>
      </c>
      <c r="AX457" s="11" t="s">
        <v>75</v>
      </c>
      <c r="AY457" s="163" t="s">
        <v>166</v>
      </c>
    </row>
    <row r="458" spans="2:65" s="11" customFormat="1" ht="16.5" customHeight="1">
      <c r="B458" s="157"/>
      <c r="C458" s="158"/>
      <c r="D458" s="158"/>
      <c r="E458" s="159" t="s">
        <v>5</v>
      </c>
      <c r="F458" s="229" t="s">
        <v>277</v>
      </c>
      <c r="G458" s="230"/>
      <c r="H458" s="230"/>
      <c r="I458" s="230"/>
      <c r="J458" s="158"/>
      <c r="K458" s="159" t="s">
        <v>5</v>
      </c>
      <c r="L458" s="158"/>
      <c r="M458" s="158"/>
      <c r="N458" s="158"/>
      <c r="O458" s="158"/>
      <c r="P458" s="158"/>
      <c r="Q458" s="158"/>
      <c r="R458" s="160"/>
      <c r="T458" s="161"/>
      <c r="U458" s="158"/>
      <c r="V458" s="158"/>
      <c r="W458" s="158"/>
      <c r="X458" s="158"/>
      <c r="Y458" s="158"/>
      <c r="Z458" s="158"/>
      <c r="AA458" s="162"/>
      <c r="AT458" s="163" t="s">
        <v>173</v>
      </c>
      <c r="AU458" s="163" t="s">
        <v>86</v>
      </c>
      <c r="AV458" s="11" t="s">
        <v>82</v>
      </c>
      <c r="AW458" s="11" t="s">
        <v>32</v>
      </c>
      <c r="AX458" s="11" t="s">
        <v>75</v>
      </c>
      <c r="AY458" s="163" t="s">
        <v>166</v>
      </c>
    </row>
    <row r="459" spans="2:65" s="10" customFormat="1" ht="16.5" customHeight="1">
      <c r="B459" s="149"/>
      <c r="C459" s="150"/>
      <c r="D459" s="150"/>
      <c r="E459" s="151" t="s">
        <v>5</v>
      </c>
      <c r="F459" s="262" t="s">
        <v>1464</v>
      </c>
      <c r="G459" s="263"/>
      <c r="H459" s="263"/>
      <c r="I459" s="263"/>
      <c r="J459" s="150"/>
      <c r="K459" s="152">
        <v>189</v>
      </c>
      <c r="L459" s="150"/>
      <c r="M459" s="150"/>
      <c r="N459" s="150"/>
      <c r="O459" s="150"/>
      <c r="P459" s="150"/>
      <c r="Q459" s="150"/>
      <c r="R459" s="153"/>
      <c r="T459" s="154"/>
      <c r="U459" s="150"/>
      <c r="V459" s="150"/>
      <c r="W459" s="150"/>
      <c r="X459" s="150"/>
      <c r="Y459" s="150"/>
      <c r="Z459" s="150"/>
      <c r="AA459" s="155"/>
      <c r="AT459" s="156" t="s">
        <v>173</v>
      </c>
      <c r="AU459" s="156" t="s">
        <v>86</v>
      </c>
      <c r="AV459" s="10" t="s">
        <v>86</v>
      </c>
      <c r="AW459" s="10" t="s">
        <v>32</v>
      </c>
      <c r="AX459" s="10" t="s">
        <v>82</v>
      </c>
      <c r="AY459" s="156" t="s">
        <v>166</v>
      </c>
    </row>
    <row r="460" spans="2:65" s="1" customFormat="1" ht="38.25" customHeight="1">
      <c r="B460" s="139"/>
      <c r="C460" s="140" t="s">
        <v>1018</v>
      </c>
      <c r="D460" s="140" t="s">
        <v>167</v>
      </c>
      <c r="E460" s="141" t="s">
        <v>1257</v>
      </c>
      <c r="F460" s="231" t="s">
        <v>1258</v>
      </c>
      <c r="G460" s="231"/>
      <c r="H460" s="231"/>
      <c r="I460" s="231"/>
      <c r="J460" s="142" t="s">
        <v>309</v>
      </c>
      <c r="K460" s="143">
        <v>4</v>
      </c>
      <c r="L460" s="232">
        <v>0</v>
      </c>
      <c r="M460" s="232"/>
      <c r="N460" s="232">
        <f>ROUND(L460*K460,2)</f>
        <v>0</v>
      </c>
      <c r="O460" s="232"/>
      <c r="P460" s="232"/>
      <c r="Q460" s="232"/>
      <c r="R460" s="144"/>
      <c r="T460" s="145" t="s">
        <v>5</v>
      </c>
      <c r="U460" s="43" t="s">
        <v>40</v>
      </c>
      <c r="V460" s="146">
        <v>0.78</v>
      </c>
      <c r="W460" s="146">
        <f>V460*K460</f>
        <v>3.12</v>
      </c>
      <c r="X460" s="146">
        <v>0.26532</v>
      </c>
      <c r="Y460" s="146">
        <f>X460*K460</f>
        <v>1.06128</v>
      </c>
      <c r="Z460" s="146">
        <v>0</v>
      </c>
      <c r="AA460" s="147">
        <f>Z460*K460</f>
        <v>0</v>
      </c>
      <c r="AR460" s="21" t="s">
        <v>92</v>
      </c>
      <c r="AT460" s="21" t="s">
        <v>167</v>
      </c>
      <c r="AU460" s="21" t="s">
        <v>86</v>
      </c>
      <c r="AY460" s="21" t="s">
        <v>166</v>
      </c>
      <c r="BE460" s="148">
        <f>IF(U460="základní",N460,0)</f>
        <v>0</v>
      </c>
      <c r="BF460" s="148">
        <f>IF(U460="snížená",N460,0)</f>
        <v>0</v>
      </c>
      <c r="BG460" s="148">
        <f>IF(U460="zákl. přenesená",N460,0)</f>
        <v>0</v>
      </c>
      <c r="BH460" s="148">
        <f>IF(U460="sníž. přenesená",N460,0)</f>
        <v>0</v>
      </c>
      <c r="BI460" s="148">
        <f>IF(U460="nulová",N460,0)</f>
        <v>0</v>
      </c>
      <c r="BJ460" s="21" t="s">
        <v>82</v>
      </c>
      <c r="BK460" s="148">
        <f>ROUND(L460*K460,2)</f>
        <v>0</v>
      </c>
      <c r="BL460" s="21" t="s">
        <v>92</v>
      </c>
      <c r="BM460" s="21" t="s">
        <v>1465</v>
      </c>
    </row>
    <row r="461" spans="2:65" s="11" customFormat="1" ht="16.5" customHeight="1">
      <c r="B461" s="157"/>
      <c r="C461" s="158"/>
      <c r="D461" s="158"/>
      <c r="E461" s="159" t="s">
        <v>5</v>
      </c>
      <c r="F461" s="264" t="s">
        <v>275</v>
      </c>
      <c r="G461" s="265"/>
      <c r="H461" s="265"/>
      <c r="I461" s="265"/>
      <c r="J461" s="158"/>
      <c r="K461" s="159" t="s">
        <v>5</v>
      </c>
      <c r="L461" s="158"/>
      <c r="M461" s="158"/>
      <c r="N461" s="158"/>
      <c r="O461" s="158"/>
      <c r="P461" s="158"/>
      <c r="Q461" s="158"/>
      <c r="R461" s="160"/>
      <c r="T461" s="161"/>
      <c r="U461" s="158"/>
      <c r="V461" s="158"/>
      <c r="W461" s="158"/>
      <c r="X461" s="158"/>
      <c r="Y461" s="158"/>
      <c r="Z461" s="158"/>
      <c r="AA461" s="162"/>
      <c r="AT461" s="163" t="s">
        <v>173</v>
      </c>
      <c r="AU461" s="163" t="s">
        <v>86</v>
      </c>
      <c r="AV461" s="11" t="s">
        <v>82</v>
      </c>
      <c r="AW461" s="11" t="s">
        <v>32</v>
      </c>
      <c r="AX461" s="11" t="s">
        <v>75</v>
      </c>
      <c r="AY461" s="163" t="s">
        <v>166</v>
      </c>
    </row>
    <row r="462" spans="2:65" s="11" customFormat="1" ht="16.5" customHeight="1">
      <c r="B462" s="157"/>
      <c r="C462" s="158"/>
      <c r="D462" s="158"/>
      <c r="E462" s="159" t="s">
        <v>5</v>
      </c>
      <c r="F462" s="229" t="s">
        <v>276</v>
      </c>
      <c r="G462" s="230"/>
      <c r="H462" s="230"/>
      <c r="I462" s="230"/>
      <c r="J462" s="158"/>
      <c r="K462" s="159" t="s">
        <v>5</v>
      </c>
      <c r="L462" s="158"/>
      <c r="M462" s="158"/>
      <c r="N462" s="158"/>
      <c r="O462" s="158"/>
      <c r="P462" s="158"/>
      <c r="Q462" s="158"/>
      <c r="R462" s="160"/>
      <c r="T462" s="161"/>
      <c r="U462" s="158"/>
      <c r="V462" s="158"/>
      <c r="W462" s="158"/>
      <c r="X462" s="158"/>
      <c r="Y462" s="158"/>
      <c r="Z462" s="158"/>
      <c r="AA462" s="162"/>
      <c r="AT462" s="163" t="s">
        <v>173</v>
      </c>
      <c r="AU462" s="163" t="s">
        <v>86</v>
      </c>
      <c r="AV462" s="11" t="s">
        <v>82</v>
      </c>
      <c r="AW462" s="11" t="s">
        <v>32</v>
      </c>
      <c r="AX462" s="11" t="s">
        <v>75</v>
      </c>
      <c r="AY462" s="163" t="s">
        <v>166</v>
      </c>
    </row>
    <row r="463" spans="2:65" s="11" customFormat="1" ht="16.5" customHeight="1">
      <c r="B463" s="157"/>
      <c r="C463" s="158"/>
      <c r="D463" s="158"/>
      <c r="E463" s="159" t="s">
        <v>5</v>
      </c>
      <c r="F463" s="229" t="s">
        <v>277</v>
      </c>
      <c r="G463" s="230"/>
      <c r="H463" s="230"/>
      <c r="I463" s="230"/>
      <c r="J463" s="158"/>
      <c r="K463" s="159" t="s">
        <v>5</v>
      </c>
      <c r="L463" s="158"/>
      <c r="M463" s="158"/>
      <c r="N463" s="158"/>
      <c r="O463" s="158"/>
      <c r="P463" s="158"/>
      <c r="Q463" s="158"/>
      <c r="R463" s="160"/>
      <c r="T463" s="161"/>
      <c r="U463" s="158"/>
      <c r="V463" s="158"/>
      <c r="W463" s="158"/>
      <c r="X463" s="158"/>
      <c r="Y463" s="158"/>
      <c r="Z463" s="158"/>
      <c r="AA463" s="162"/>
      <c r="AT463" s="163" t="s">
        <v>173</v>
      </c>
      <c r="AU463" s="163" t="s">
        <v>86</v>
      </c>
      <c r="AV463" s="11" t="s">
        <v>82</v>
      </c>
      <c r="AW463" s="11" t="s">
        <v>32</v>
      </c>
      <c r="AX463" s="11" t="s">
        <v>75</v>
      </c>
      <c r="AY463" s="163" t="s">
        <v>166</v>
      </c>
    </row>
    <row r="464" spans="2:65" s="10" customFormat="1" ht="16.5" customHeight="1">
      <c r="B464" s="149"/>
      <c r="C464" s="150"/>
      <c r="D464" s="150"/>
      <c r="E464" s="151" t="s">
        <v>5</v>
      </c>
      <c r="F464" s="262" t="s">
        <v>1466</v>
      </c>
      <c r="G464" s="263"/>
      <c r="H464" s="263"/>
      <c r="I464" s="263"/>
      <c r="J464" s="150"/>
      <c r="K464" s="152">
        <v>4</v>
      </c>
      <c r="L464" s="150"/>
      <c r="M464" s="150"/>
      <c r="N464" s="150"/>
      <c r="O464" s="150"/>
      <c r="P464" s="150"/>
      <c r="Q464" s="150"/>
      <c r="R464" s="153"/>
      <c r="T464" s="154"/>
      <c r="U464" s="150"/>
      <c r="V464" s="150"/>
      <c r="W464" s="150"/>
      <c r="X464" s="150"/>
      <c r="Y464" s="150"/>
      <c r="Z464" s="150"/>
      <c r="AA464" s="155"/>
      <c r="AT464" s="156" t="s">
        <v>173</v>
      </c>
      <c r="AU464" s="156" t="s">
        <v>86</v>
      </c>
      <c r="AV464" s="10" t="s">
        <v>86</v>
      </c>
      <c r="AW464" s="10" t="s">
        <v>32</v>
      </c>
      <c r="AX464" s="10" t="s">
        <v>82</v>
      </c>
      <c r="AY464" s="156" t="s">
        <v>166</v>
      </c>
    </row>
    <row r="465" spans="2:65" s="1" customFormat="1" ht="38.25" customHeight="1">
      <c r="B465" s="139"/>
      <c r="C465" s="140" t="s">
        <v>1019</v>
      </c>
      <c r="D465" s="140" t="s">
        <v>167</v>
      </c>
      <c r="E465" s="141" t="s">
        <v>664</v>
      </c>
      <c r="F465" s="231" t="s">
        <v>665</v>
      </c>
      <c r="G465" s="231"/>
      <c r="H465" s="231"/>
      <c r="I465" s="231"/>
      <c r="J465" s="142" t="s">
        <v>560</v>
      </c>
      <c r="K465" s="143">
        <v>2</v>
      </c>
      <c r="L465" s="232">
        <v>0</v>
      </c>
      <c r="M465" s="232"/>
      <c r="N465" s="232">
        <f>ROUND(L465*K465,2)</f>
        <v>0</v>
      </c>
      <c r="O465" s="232"/>
      <c r="P465" s="232"/>
      <c r="Q465" s="232"/>
      <c r="R465" s="144"/>
      <c r="T465" s="145" t="s">
        <v>5</v>
      </c>
      <c r="U465" s="43" t="s">
        <v>40</v>
      </c>
      <c r="V465" s="146">
        <v>0.55700000000000005</v>
      </c>
      <c r="W465" s="146">
        <f>V465*K465</f>
        <v>1.1140000000000001</v>
      </c>
      <c r="X465" s="146">
        <v>0</v>
      </c>
      <c r="Y465" s="146">
        <f>X465*K465</f>
        <v>0</v>
      </c>
      <c r="Z465" s="146">
        <v>8.2000000000000003E-2</v>
      </c>
      <c r="AA465" s="147">
        <f>Z465*K465</f>
        <v>0.16400000000000001</v>
      </c>
      <c r="AR465" s="21" t="s">
        <v>92</v>
      </c>
      <c r="AT465" s="21" t="s">
        <v>167</v>
      </c>
      <c r="AU465" s="21" t="s">
        <v>86</v>
      </c>
      <c r="AY465" s="21" t="s">
        <v>166</v>
      </c>
      <c r="BE465" s="148">
        <f>IF(U465="základní",N465,0)</f>
        <v>0</v>
      </c>
      <c r="BF465" s="148">
        <f>IF(U465="snížená",N465,0)</f>
        <v>0</v>
      </c>
      <c r="BG465" s="148">
        <f>IF(U465="zákl. přenesená",N465,0)</f>
        <v>0</v>
      </c>
      <c r="BH465" s="148">
        <f>IF(U465="sníž. přenesená",N465,0)</f>
        <v>0</v>
      </c>
      <c r="BI465" s="148">
        <f>IF(U465="nulová",N465,0)</f>
        <v>0</v>
      </c>
      <c r="BJ465" s="21" t="s">
        <v>82</v>
      </c>
      <c r="BK465" s="148">
        <f>ROUND(L465*K465,2)</f>
        <v>0</v>
      </c>
      <c r="BL465" s="21" t="s">
        <v>92</v>
      </c>
      <c r="BM465" s="21" t="s">
        <v>1467</v>
      </c>
    </row>
    <row r="466" spans="2:65" s="11" customFormat="1" ht="16.5" customHeight="1">
      <c r="B466" s="157"/>
      <c r="C466" s="158"/>
      <c r="D466" s="158"/>
      <c r="E466" s="159" t="s">
        <v>5</v>
      </c>
      <c r="F466" s="264" t="s">
        <v>275</v>
      </c>
      <c r="G466" s="265"/>
      <c r="H466" s="265"/>
      <c r="I466" s="265"/>
      <c r="J466" s="158"/>
      <c r="K466" s="159" t="s">
        <v>5</v>
      </c>
      <c r="L466" s="158"/>
      <c r="M466" s="158"/>
      <c r="N466" s="158"/>
      <c r="O466" s="158"/>
      <c r="P466" s="158"/>
      <c r="Q466" s="158"/>
      <c r="R466" s="160"/>
      <c r="T466" s="161"/>
      <c r="U466" s="158"/>
      <c r="V466" s="158"/>
      <c r="W466" s="158"/>
      <c r="X466" s="158"/>
      <c r="Y466" s="158"/>
      <c r="Z466" s="158"/>
      <c r="AA466" s="162"/>
      <c r="AT466" s="163" t="s">
        <v>173</v>
      </c>
      <c r="AU466" s="163" t="s">
        <v>86</v>
      </c>
      <c r="AV466" s="11" t="s">
        <v>82</v>
      </c>
      <c r="AW466" s="11" t="s">
        <v>32</v>
      </c>
      <c r="AX466" s="11" t="s">
        <v>75</v>
      </c>
      <c r="AY466" s="163" t="s">
        <v>166</v>
      </c>
    </row>
    <row r="467" spans="2:65" s="11" customFormat="1" ht="16.5" customHeight="1">
      <c r="B467" s="157"/>
      <c r="C467" s="158"/>
      <c r="D467" s="158"/>
      <c r="E467" s="159" t="s">
        <v>5</v>
      </c>
      <c r="F467" s="229" t="s">
        <v>276</v>
      </c>
      <c r="G467" s="230"/>
      <c r="H467" s="230"/>
      <c r="I467" s="230"/>
      <c r="J467" s="158"/>
      <c r="K467" s="159" t="s">
        <v>5</v>
      </c>
      <c r="L467" s="158"/>
      <c r="M467" s="158"/>
      <c r="N467" s="158"/>
      <c r="O467" s="158"/>
      <c r="P467" s="158"/>
      <c r="Q467" s="158"/>
      <c r="R467" s="160"/>
      <c r="T467" s="161"/>
      <c r="U467" s="158"/>
      <c r="V467" s="158"/>
      <c r="W467" s="158"/>
      <c r="X467" s="158"/>
      <c r="Y467" s="158"/>
      <c r="Z467" s="158"/>
      <c r="AA467" s="162"/>
      <c r="AT467" s="163" t="s">
        <v>173</v>
      </c>
      <c r="AU467" s="163" t="s">
        <v>86</v>
      </c>
      <c r="AV467" s="11" t="s">
        <v>82</v>
      </c>
      <c r="AW467" s="11" t="s">
        <v>32</v>
      </c>
      <c r="AX467" s="11" t="s">
        <v>75</v>
      </c>
      <c r="AY467" s="163" t="s">
        <v>166</v>
      </c>
    </row>
    <row r="468" spans="2:65" s="11" customFormat="1" ht="16.5" customHeight="1">
      <c r="B468" s="157"/>
      <c r="C468" s="158"/>
      <c r="D468" s="158"/>
      <c r="E468" s="159" t="s">
        <v>5</v>
      </c>
      <c r="F468" s="229" t="s">
        <v>277</v>
      </c>
      <c r="G468" s="230"/>
      <c r="H468" s="230"/>
      <c r="I468" s="230"/>
      <c r="J468" s="158"/>
      <c r="K468" s="159" t="s">
        <v>5</v>
      </c>
      <c r="L468" s="158"/>
      <c r="M468" s="158"/>
      <c r="N468" s="158"/>
      <c r="O468" s="158"/>
      <c r="P468" s="158"/>
      <c r="Q468" s="158"/>
      <c r="R468" s="160"/>
      <c r="T468" s="161"/>
      <c r="U468" s="158"/>
      <c r="V468" s="158"/>
      <c r="W468" s="158"/>
      <c r="X468" s="158"/>
      <c r="Y468" s="158"/>
      <c r="Z468" s="158"/>
      <c r="AA468" s="162"/>
      <c r="AT468" s="163" t="s">
        <v>173</v>
      </c>
      <c r="AU468" s="163" t="s">
        <v>86</v>
      </c>
      <c r="AV468" s="11" t="s">
        <v>82</v>
      </c>
      <c r="AW468" s="11" t="s">
        <v>32</v>
      </c>
      <c r="AX468" s="11" t="s">
        <v>75</v>
      </c>
      <c r="AY468" s="163" t="s">
        <v>166</v>
      </c>
    </row>
    <row r="469" spans="2:65" s="10" customFormat="1" ht="16.5" customHeight="1">
      <c r="B469" s="149"/>
      <c r="C469" s="150"/>
      <c r="D469" s="150"/>
      <c r="E469" s="151" t="s">
        <v>5</v>
      </c>
      <c r="F469" s="262" t="s">
        <v>86</v>
      </c>
      <c r="G469" s="263"/>
      <c r="H469" s="263"/>
      <c r="I469" s="263"/>
      <c r="J469" s="150"/>
      <c r="K469" s="152">
        <v>2</v>
      </c>
      <c r="L469" s="150"/>
      <c r="M469" s="150"/>
      <c r="N469" s="150"/>
      <c r="O469" s="150"/>
      <c r="P469" s="150"/>
      <c r="Q469" s="150"/>
      <c r="R469" s="153"/>
      <c r="T469" s="154"/>
      <c r="U469" s="150"/>
      <c r="V469" s="150"/>
      <c r="W469" s="150"/>
      <c r="X469" s="150"/>
      <c r="Y469" s="150"/>
      <c r="Z469" s="150"/>
      <c r="AA469" s="155"/>
      <c r="AT469" s="156" t="s">
        <v>173</v>
      </c>
      <c r="AU469" s="156" t="s">
        <v>86</v>
      </c>
      <c r="AV469" s="10" t="s">
        <v>86</v>
      </c>
      <c r="AW469" s="10" t="s">
        <v>32</v>
      </c>
      <c r="AX469" s="10" t="s">
        <v>82</v>
      </c>
      <c r="AY469" s="156" t="s">
        <v>166</v>
      </c>
    </row>
    <row r="470" spans="2:65" s="9" customFormat="1" ht="29.85" customHeight="1">
      <c r="B470" s="129"/>
      <c r="C470" s="130"/>
      <c r="D470" s="164" t="s">
        <v>266</v>
      </c>
      <c r="E470" s="164"/>
      <c r="F470" s="164"/>
      <c r="G470" s="164"/>
      <c r="H470" s="164"/>
      <c r="I470" s="164"/>
      <c r="J470" s="164"/>
      <c r="K470" s="164"/>
      <c r="L470" s="164"/>
      <c r="M470" s="164"/>
      <c r="N470" s="237">
        <f>BK470</f>
        <v>0</v>
      </c>
      <c r="O470" s="238"/>
      <c r="P470" s="238"/>
      <c r="Q470" s="238"/>
      <c r="R470" s="132"/>
      <c r="T470" s="133"/>
      <c r="U470" s="130"/>
      <c r="V470" s="130"/>
      <c r="W470" s="134">
        <f>SUM(W471:W475)</f>
        <v>162.13012800000001</v>
      </c>
      <c r="X470" s="130"/>
      <c r="Y470" s="134">
        <f>SUM(Y471:Y475)</f>
        <v>0</v>
      </c>
      <c r="Z470" s="130"/>
      <c r="AA470" s="135">
        <f>SUM(AA471:AA475)</f>
        <v>0</v>
      </c>
      <c r="AR470" s="136" t="s">
        <v>82</v>
      </c>
      <c r="AT470" s="137" t="s">
        <v>74</v>
      </c>
      <c r="AU470" s="137" t="s">
        <v>82</v>
      </c>
      <c r="AY470" s="136" t="s">
        <v>166</v>
      </c>
      <c r="BK470" s="138">
        <f>SUM(BK471:BK475)</f>
        <v>0</v>
      </c>
    </row>
    <row r="471" spans="2:65" s="1" customFormat="1" ht="25.5" customHeight="1">
      <c r="B471" s="139"/>
      <c r="C471" s="140" t="s">
        <v>1020</v>
      </c>
      <c r="D471" s="140" t="s">
        <v>167</v>
      </c>
      <c r="E471" s="141" t="s">
        <v>668</v>
      </c>
      <c r="F471" s="231" t="s">
        <v>669</v>
      </c>
      <c r="G471" s="231"/>
      <c r="H471" s="231"/>
      <c r="I471" s="231"/>
      <c r="J471" s="142" t="s">
        <v>374</v>
      </c>
      <c r="K471" s="143">
        <v>3377.7109999999998</v>
      </c>
      <c r="L471" s="232">
        <v>0</v>
      </c>
      <c r="M471" s="232"/>
      <c r="N471" s="232">
        <f>ROUND(L471*K471,2)</f>
        <v>0</v>
      </c>
      <c r="O471" s="232"/>
      <c r="P471" s="232"/>
      <c r="Q471" s="232"/>
      <c r="R471" s="144"/>
      <c r="T471" s="145" t="s">
        <v>5</v>
      </c>
      <c r="U471" s="43" t="s">
        <v>40</v>
      </c>
      <c r="V471" s="146">
        <v>0.03</v>
      </c>
      <c r="W471" s="146">
        <f>V471*K471</f>
        <v>101.33132999999999</v>
      </c>
      <c r="X471" s="146">
        <v>0</v>
      </c>
      <c r="Y471" s="146">
        <f>X471*K471</f>
        <v>0</v>
      </c>
      <c r="Z471" s="146">
        <v>0</v>
      </c>
      <c r="AA471" s="147">
        <f>Z471*K471</f>
        <v>0</v>
      </c>
      <c r="AR471" s="21" t="s">
        <v>92</v>
      </c>
      <c r="AT471" s="21" t="s">
        <v>167</v>
      </c>
      <c r="AU471" s="21" t="s">
        <v>86</v>
      </c>
      <c r="AY471" s="21" t="s">
        <v>166</v>
      </c>
      <c r="BE471" s="148">
        <f>IF(U471="základní",N471,0)</f>
        <v>0</v>
      </c>
      <c r="BF471" s="148">
        <f>IF(U471="snížená",N471,0)</f>
        <v>0</v>
      </c>
      <c r="BG471" s="148">
        <f>IF(U471="zákl. přenesená",N471,0)</f>
        <v>0</v>
      </c>
      <c r="BH471" s="148">
        <f>IF(U471="sníž. přenesená",N471,0)</f>
        <v>0</v>
      </c>
      <c r="BI471" s="148">
        <f>IF(U471="nulová",N471,0)</f>
        <v>0</v>
      </c>
      <c r="BJ471" s="21" t="s">
        <v>82</v>
      </c>
      <c r="BK471" s="148">
        <f>ROUND(L471*K471,2)</f>
        <v>0</v>
      </c>
      <c r="BL471" s="21" t="s">
        <v>92</v>
      </c>
      <c r="BM471" s="21" t="s">
        <v>670</v>
      </c>
    </row>
    <row r="472" spans="2:65" s="1" customFormat="1" ht="25.5" customHeight="1">
      <c r="B472" s="139"/>
      <c r="C472" s="140" t="s">
        <v>1021</v>
      </c>
      <c r="D472" s="140" t="s">
        <v>167</v>
      </c>
      <c r="E472" s="141" t="s">
        <v>672</v>
      </c>
      <c r="F472" s="231" t="s">
        <v>673</v>
      </c>
      <c r="G472" s="231"/>
      <c r="H472" s="231"/>
      <c r="I472" s="231"/>
      <c r="J472" s="142" t="s">
        <v>374</v>
      </c>
      <c r="K472" s="143">
        <v>30399.399000000001</v>
      </c>
      <c r="L472" s="232">
        <v>0</v>
      </c>
      <c r="M472" s="232"/>
      <c r="N472" s="232">
        <f>ROUND(L472*K472,2)</f>
        <v>0</v>
      </c>
      <c r="O472" s="232"/>
      <c r="P472" s="232"/>
      <c r="Q472" s="232"/>
      <c r="R472" s="144"/>
      <c r="T472" s="145" t="s">
        <v>5</v>
      </c>
      <c r="U472" s="43" t="s">
        <v>40</v>
      </c>
      <c r="V472" s="146">
        <v>2E-3</v>
      </c>
      <c r="W472" s="146">
        <f>V472*K472</f>
        <v>60.798798000000005</v>
      </c>
      <c r="X472" s="146">
        <v>0</v>
      </c>
      <c r="Y472" s="146">
        <f>X472*K472</f>
        <v>0</v>
      </c>
      <c r="Z472" s="146">
        <v>0</v>
      </c>
      <c r="AA472" s="147">
        <f>Z472*K472</f>
        <v>0</v>
      </c>
      <c r="AR472" s="21" t="s">
        <v>92</v>
      </c>
      <c r="AT472" s="21" t="s">
        <v>167</v>
      </c>
      <c r="AU472" s="21" t="s">
        <v>86</v>
      </c>
      <c r="AY472" s="21" t="s">
        <v>166</v>
      </c>
      <c r="BE472" s="148">
        <f>IF(U472="základní",N472,0)</f>
        <v>0</v>
      </c>
      <c r="BF472" s="148">
        <f>IF(U472="snížená",N472,0)</f>
        <v>0</v>
      </c>
      <c r="BG472" s="148">
        <f>IF(U472="zákl. přenesená",N472,0)</f>
        <v>0</v>
      </c>
      <c r="BH472" s="148">
        <f>IF(U472="sníž. přenesená",N472,0)</f>
        <v>0</v>
      </c>
      <c r="BI472" s="148">
        <f>IF(U472="nulová",N472,0)</f>
        <v>0</v>
      </c>
      <c r="BJ472" s="21" t="s">
        <v>82</v>
      </c>
      <c r="BK472" s="148">
        <f>ROUND(L472*K472,2)</f>
        <v>0</v>
      </c>
      <c r="BL472" s="21" t="s">
        <v>92</v>
      </c>
      <c r="BM472" s="21" t="s">
        <v>674</v>
      </c>
    </row>
    <row r="473" spans="2:65" s="1" customFormat="1" ht="25.5" customHeight="1">
      <c r="B473" s="139"/>
      <c r="C473" s="140" t="s">
        <v>1022</v>
      </c>
      <c r="D473" s="140" t="s">
        <v>167</v>
      </c>
      <c r="E473" s="141" t="s">
        <v>676</v>
      </c>
      <c r="F473" s="231" t="s">
        <v>677</v>
      </c>
      <c r="G473" s="231"/>
      <c r="H473" s="231"/>
      <c r="I473" s="231"/>
      <c r="J473" s="142" t="s">
        <v>374</v>
      </c>
      <c r="K473" s="143">
        <v>576.18700000000001</v>
      </c>
      <c r="L473" s="232">
        <v>0</v>
      </c>
      <c r="M473" s="232"/>
      <c r="N473" s="232">
        <f>ROUND(L473*K473,2)</f>
        <v>0</v>
      </c>
      <c r="O473" s="232"/>
      <c r="P473" s="232"/>
      <c r="Q473" s="232"/>
      <c r="R473" s="144"/>
      <c r="T473" s="145" t="s">
        <v>5</v>
      </c>
      <c r="U473" s="43" t="s">
        <v>40</v>
      </c>
      <c r="V473" s="146">
        <v>0</v>
      </c>
      <c r="W473" s="146">
        <f>V473*K473</f>
        <v>0</v>
      </c>
      <c r="X473" s="146">
        <v>0</v>
      </c>
      <c r="Y473" s="146">
        <f>X473*K473</f>
        <v>0</v>
      </c>
      <c r="Z473" s="146">
        <v>0</v>
      </c>
      <c r="AA473" s="147">
        <f>Z473*K473</f>
        <v>0</v>
      </c>
      <c r="AR473" s="21" t="s">
        <v>92</v>
      </c>
      <c r="AT473" s="21" t="s">
        <v>167</v>
      </c>
      <c r="AU473" s="21" t="s">
        <v>86</v>
      </c>
      <c r="AY473" s="21" t="s">
        <v>166</v>
      </c>
      <c r="BE473" s="148">
        <f>IF(U473="základní",N473,0)</f>
        <v>0</v>
      </c>
      <c r="BF473" s="148">
        <f>IF(U473="snížená",N473,0)</f>
        <v>0</v>
      </c>
      <c r="BG473" s="148">
        <f>IF(U473="zákl. přenesená",N473,0)</f>
        <v>0</v>
      </c>
      <c r="BH473" s="148">
        <f>IF(U473="sníž. přenesená",N473,0)</f>
        <v>0</v>
      </c>
      <c r="BI473" s="148">
        <f>IF(U473="nulová",N473,0)</f>
        <v>0</v>
      </c>
      <c r="BJ473" s="21" t="s">
        <v>82</v>
      </c>
      <c r="BK473" s="148">
        <f>ROUND(L473*K473,2)</f>
        <v>0</v>
      </c>
      <c r="BL473" s="21" t="s">
        <v>92</v>
      </c>
      <c r="BM473" s="21" t="s">
        <v>678</v>
      </c>
    </row>
    <row r="474" spans="2:65" s="1" customFormat="1" ht="25.5" customHeight="1">
      <c r="B474" s="139"/>
      <c r="C474" s="140" t="s">
        <v>1468</v>
      </c>
      <c r="D474" s="140" t="s">
        <v>167</v>
      </c>
      <c r="E474" s="141" t="s">
        <v>680</v>
      </c>
      <c r="F474" s="231" t="s">
        <v>681</v>
      </c>
      <c r="G474" s="231"/>
      <c r="H474" s="231"/>
      <c r="I474" s="231"/>
      <c r="J474" s="142" t="s">
        <v>374</v>
      </c>
      <c r="K474" s="143">
        <v>749.46500000000003</v>
      </c>
      <c r="L474" s="232">
        <v>0</v>
      </c>
      <c r="M474" s="232"/>
      <c r="N474" s="232">
        <f>ROUND(L474*K474,2)</f>
        <v>0</v>
      </c>
      <c r="O474" s="232"/>
      <c r="P474" s="232"/>
      <c r="Q474" s="232"/>
      <c r="R474" s="144"/>
      <c r="T474" s="145" t="s">
        <v>5</v>
      </c>
      <c r="U474" s="43" t="s">
        <v>40</v>
      </c>
      <c r="V474" s="146">
        <v>0</v>
      </c>
      <c r="W474" s="146">
        <f>V474*K474</f>
        <v>0</v>
      </c>
      <c r="X474" s="146">
        <v>0</v>
      </c>
      <c r="Y474" s="146">
        <f>X474*K474</f>
        <v>0</v>
      </c>
      <c r="Z474" s="146">
        <v>0</v>
      </c>
      <c r="AA474" s="147">
        <f>Z474*K474</f>
        <v>0</v>
      </c>
      <c r="AR474" s="21" t="s">
        <v>92</v>
      </c>
      <c r="AT474" s="21" t="s">
        <v>167</v>
      </c>
      <c r="AU474" s="21" t="s">
        <v>86</v>
      </c>
      <c r="AY474" s="21" t="s">
        <v>166</v>
      </c>
      <c r="BE474" s="148">
        <f>IF(U474="základní",N474,0)</f>
        <v>0</v>
      </c>
      <c r="BF474" s="148">
        <f>IF(U474="snížená",N474,0)</f>
        <v>0</v>
      </c>
      <c r="BG474" s="148">
        <f>IF(U474="zákl. přenesená",N474,0)</f>
        <v>0</v>
      </c>
      <c r="BH474" s="148">
        <f>IF(U474="sníž. přenesená",N474,0)</f>
        <v>0</v>
      </c>
      <c r="BI474" s="148">
        <f>IF(U474="nulová",N474,0)</f>
        <v>0</v>
      </c>
      <c r="BJ474" s="21" t="s">
        <v>82</v>
      </c>
      <c r="BK474" s="148">
        <f>ROUND(L474*K474,2)</f>
        <v>0</v>
      </c>
      <c r="BL474" s="21" t="s">
        <v>92</v>
      </c>
      <c r="BM474" s="21" t="s">
        <v>682</v>
      </c>
    </row>
    <row r="475" spans="2:65" s="1" customFormat="1" ht="25.5" customHeight="1">
      <c r="B475" s="139"/>
      <c r="C475" s="140" t="s">
        <v>1469</v>
      </c>
      <c r="D475" s="140" t="s">
        <v>167</v>
      </c>
      <c r="E475" s="141" t="s">
        <v>684</v>
      </c>
      <c r="F475" s="231" t="s">
        <v>685</v>
      </c>
      <c r="G475" s="231"/>
      <c r="H475" s="231"/>
      <c r="I475" s="231"/>
      <c r="J475" s="142" t="s">
        <v>374</v>
      </c>
      <c r="K475" s="143">
        <v>2052.06</v>
      </c>
      <c r="L475" s="232">
        <v>0</v>
      </c>
      <c r="M475" s="232"/>
      <c r="N475" s="232">
        <f>ROUND(L475*K475,2)</f>
        <v>0</v>
      </c>
      <c r="O475" s="232"/>
      <c r="P475" s="232"/>
      <c r="Q475" s="232"/>
      <c r="R475" s="144"/>
      <c r="T475" s="145" t="s">
        <v>5</v>
      </c>
      <c r="U475" s="43" t="s">
        <v>40</v>
      </c>
      <c r="V475" s="146">
        <v>0</v>
      </c>
      <c r="W475" s="146">
        <f>V475*K475</f>
        <v>0</v>
      </c>
      <c r="X475" s="146">
        <v>0</v>
      </c>
      <c r="Y475" s="146">
        <f>X475*K475</f>
        <v>0</v>
      </c>
      <c r="Z475" s="146">
        <v>0</v>
      </c>
      <c r="AA475" s="147">
        <f>Z475*K475</f>
        <v>0</v>
      </c>
      <c r="AR475" s="21" t="s">
        <v>92</v>
      </c>
      <c r="AT475" s="21" t="s">
        <v>167</v>
      </c>
      <c r="AU475" s="21" t="s">
        <v>86</v>
      </c>
      <c r="AY475" s="21" t="s">
        <v>166</v>
      </c>
      <c r="BE475" s="148">
        <f>IF(U475="základní",N475,0)</f>
        <v>0</v>
      </c>
      <c r="BF475" s="148">
        <f>IF(U475="snížená",N475,0)</f>
        <v>0</v>
      </c>
      <c r="BG475" s="148">
        <f>IF(U475="zákl. přenesená",N475,0)</f>
        <v>0</v>
      </c>
      <c r="BH475" s="148">
        <f>IF(U475="sníž. přenesená",N475,0)</f>
        <v>0</v>
      </c>
      <c r="BI475" s="148">
        <f>IF(U475="nulová",N475,0)</f>
        <v>0</v>
      </c>
      <c r="BJ475" s="21" t="s">
        <v>82</v>
      </c>
      <c r="BK475" s="148">
        <f>ROUND(L475*K475,2)</f>
        <v>0</v>
      </c>
      <c r="BL475" s="21" t="s">
        <v>92</v>
      </c>
      <c r="BM475" s="21" t="s">
        <v>686</v>
      </c>
    </row>
    <row r="476" spans="2:65" s="9" customFormat="1" ht="29.85" customHeight="1">
      <c r="B476" s="129"/>
      <c r="C476" s="130"/>
      <c r="D476" s="164" t="s">
        <v>267</v>
      </c>
      <c r="E476" s="164"/>
      <c r="F476" s="164"/>
      <c r="G476" s="164"/>
      <c r="H476" s="164"/>
      <c r="I476" s="164"/>
      <c r="J476" s="164"/>
      <c r="K476" s="164"/>
      <c r="L476" s="164"/>
      <c r="M476" s="164"/>
      <c r="N476" s="260">
        <f>BK476</f>
        <v>0</v>
      </c>
      <c r="O476" s="261"/>
      <c r="P476" s="261"/>
      <c r="Q476" s="261"/>
      <c r="R476" s="132"/>
      <c r="T476" s="133"/>
      <c r="U476" s="130"/>
      <c r="V476" s="130"/>
      <c r="W476" s="134">
        <f>W477</f>
        <v>72.029628000000002</v>
      </c>
      <c r="X476" s="130"/>
      <c r="Y476" s="134">
        <f>Y477</f>
        <v>0</v>
      </c>
      <c r="Z476" s="130"/>
      <c r="AA476" s="135">
        <f>AA477</f>
        <v>0</v>
      </c>
      <c r="AR476" s="136" t="s">
        <v>82</v>
      </c>
      <c r="AT476" s="137" t="s">
        <v>74</v>
      </c>
      <c r="AU476" s="137" t="s">
        <v>82</v>
      </c>
      <c r="AY476" s="136" t="s">
        <v>166</v>
      </c>
      <c r="BK476" s="138">
        <f>BK477</f>
        <v>0</v>
      </c>
    </row>
    <row r="477" spans="2:65" s="1" customFormat="1" ht="38.25" customHeight="1">
      <c r="B477" s="139"/>
      <c r="C477" s="140" t="s">
        <v>1470</v>
      </c>
      <c r="D477" s="140" t="s">
        <v>167</v>
      </c>
      <c r="E477" s="141" t="s">
        <v>688</v>
      </c>
      <c r="F477" s="231" t="s">
        <v>689</v>
      </c>
      <c r="G477" s="231"/>
      <c r="H477" s="231"/>
      <c r="I477" s="231"/>
      <c r="J477" s="142" t="s">
        <v>374</v>
      </c>
      <c r="K477" s="143">
        <v>1091.3579999999999</v>
      </c>
      <c r="L477" s="232">
        <v>0</v>
      </c>
      <c r="M477" s="232"/>
      <c r="N477" s="232">
        <f>ROUND(L477*K477,2)</f>
        <v>0</v>
      </c>
      <c r="O477" s="232"/>
      <c r="P477" s="232"/>
      <c r="Q477" s="232"/>
      <c r="R477" s="144"/>
      <c r="T477" s="145" t="s">
        <v>5</v>
      </c>
      <c r="U477" s="165" t="s">
        <v>40</v>
      </c>
      <c r="V477" s="166">
        <v>6.6000000000000003E-2</v>
      </c>
      <c r="W477" s="166">
        <f>V477*K477</f>
        <v>72.029628000000002</v>
      </c>
      <c r="X477" s="166">
        <v>0</v>
      </c>
      <c r="Y477" s="166">
        <f>X477*K477</f>
        <v>0</v>
      </c>
      <c r="Z477" s="166">
        <v>0</v>
      </c>
      <c r="AA477" s="167">
        <f>Z477*K477</f>
        <v>0</v>
      </c>
      <c r="AR477" s="21" t="s">
        <v>92</v>
      </c>
      <c r="AT477" s="21" t="s">
        <v>167</v>
      </c>
      <c r="AU477" s="21" t="s">
        <v>86</v>
      </c>
      <c r="AY477" s="21" t="s">
        <v>166</v>
      </c>
      <c r="BE477" s="148">
        <f>IF(U477="základní",N477,0)</f>
        <v>0</v>
      </c>
      <c r="BF477" s="148">
        <f>IF(U477="snížená",N477,0)</f>
        <v>0</v>
      </c>
      <c r="BG477" s="148">
        <f>IF(U477="zákl. přenesená",N477,0)</f>
        <v>0</v>
      </c>
      <c r="BH477" s="148">
        <f>IF(U477="sníž. přenesená",N477,0)</f>
        <v>0</v>
      </c>
      <c r="BI477" s="148">
        <f>IF(U477="nulová",N477,0)</f>
        <v>0</v>
      </c>
      <c r="BJ477" s="21" t="s">
        <v>82</v>
      </c>
      <c r="BK477" s="148">
        <f>ROUND(L477*K477,2)</f>
        <v>0</v>
      </c>
      <c r="BL477" s="21" t="s">
        <v>92</v>
      </c>
      <c r="BM477" s="21" t="s">
        <v>690</v>
      </c>
    </row>
    <row r="478" spans="2:65" s="1" customFormat="1" ht="6.95" customHeight="1">
      <c r="B478" s="58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60"/>
    </row>
  </sheetData>
  <mergeCells count="617">
    <mergeCell ref="C2:Q2"/>
    <mergeCell ref="C4:Q4"/>
    <mergeCell ref="F6:P6"/>
    <mergeCell ref="F7:P7"/>
    <mergeCell ref="O9:P9"/>
    <mergeCell ref="O11:P11"/>
    <mergeCell ref="O12:P12"/>
    <mergeCell ref="O14:P14"/>
    <mergeCell ref="O15:P15"/>
    <mergeCell ref="O17:P17"/>
    <mergeCell ref="O18:P18"/>
    <mergeCell ref="O20:P20"/>
    <mergeCell ref="O21:P21"/>
    <mergeCell ref="E24:L24"/>
    <mergeCell ref="M27:P27"/>
    <mergeCell ref="M28:P28"/>
    <mergeCell ref="M30:P30"/>
    <mergeCell ref="H32:J32"/>
    <mergeCell ref="M32:P32"/>
    <mergeCell ref="H33:J33"/>
    <mergeCell ref="M33:P33"/>
    <mergeCell ref="H34:J34"/>
    <mergeCell ref="M34:P34"/>
    <mergeCell ref="H35:J35"/>
    <mergeCell ref="M35:P35"/>
    <mergeCell ref="H36:J36"/>
    <mergeCell ref="M36:P36"/>
    <mergeCell ref="L38:P38"/>
    <mergeCell ref="C76:Q76"/>
    <mergeCell ref="F78:P78"/>
    <mergeCell ref="F79:P79"/>
    <mergeCell ref="M81:P81"/>
    <mergeCell ref="M83:Q83"/>
    <mergeCell ref="M84:Q84"/>
    <mergeCell ref="C86:G86"/>
    <mergeCell ref="N86:Q86"/>
    <mergeCell ref="N88:Q88"/>
    <mergeCell ref="N89:Q89"/>
    <mergeCell ref="N90:Q90"/>
    <mergeCell ref="N91:Q91"/>
    <mergeCell ref="N92:Q92"/>
    <mergeCell ref="N93:Q93"/>
    <mergeCell ref="N94:Q94"/>
    <mergeCell ref="N95:Q95"/>
    <mergeCell ref="N96:Q96"/>
    <mergeCell ref="N97:Q97"/>
    <mergeCell ref="N98:Q98"/>
    <mergeCell ref="N100:Q100"/>
    <mergeCell ref="L102:Q102"/>
    <mergeCell ref="C108:Q108"/>
    <mergeCell ref="F110:P110"/>
    <mergeCell ref="F111:P111"/>
    <mergeCell ref="M113:P113"/>
    <mergeCell ref="M115:Q115"/>
    <mergeCell ref="M116:Q116"/>
    <mergeCell ref="F118:I118"/>
    <mergeCell ref="L118:M118"/>
    <mergeCell ref="N118:Q118"/>
    <mergeCell ref="F122:I122"/>
    <mergeCell ref="L122:M122"/>
    <mergeCell ref="N122:Q122"/>
    <mergeCell ref="F123:I123"/>
    <mergeCell ref="F124:I124"/>
    <mergeCell ref="F125:I125"/>
    <mergeCell ref="F126:I126"/>
    <mergeCell ref="L126:M126"/>
    <mergeCell ref="N126:Q126"/>
    <mergeCell ref="F127:I127"/>
    <mergeCell ref="L127:M127"/>
    <mergeCell ref="N127:Q127"/>
    <mergeCell ref="F128:I128"/>
    <mergeCell ref="F129:I129"/>
    <mergeCell ref="F130:I130"/>
    <mergeCell ref="F131:I131"/>
    <mergeCell ref="F132:I132"/>
    <mergeCell ref="F133:I133"/>
    <mergeCell ref="F134:I134"/>
    <mergeCell ref="F135:I135"/>
    <mergeCell ref="F136:I136"/>
    <mergeCell ref="L136:M136"/>
    <mergeCell ref="N136:Q136"/>
    <mergeCell ref="F137:I137"/>
    <mergeCell ref="F138:I138"/>
    <mergeCell ref="F139:I139"/>
    <mergeCell ref="F140:I140"/>
    <mergeCell ref="F141:I141"/>
    <mergeCell ref="F142:I142"/>
    <mergeCell ref="F143:I143"/>
    <mergeCell ref="F144:I144"/>
    <mergeCell ref="F145:I145"/>
    <mergeCell ref="L145:M145"/>
    <mergeCell ref="N145:Q145"/>
    <mergeCell ref="F146:I146"/>
    <mergeCell ref="F147:I147"/>
    <mergeCell ref="F148:I148"/>
    <mergeCell ref="F149:I149"/>
    <mergeCell ref="F150:I150"/>
    <mergeCell ref="F151:I151"/>
    <mergeCell ref="F152:I152"/>
    <mergeCell ref="F153:I153"/>
    <mergeCell ref="F154:I154"/>
    <mergeCell ref="L154:M154"/>
    <mergeCell ref="N154:Q154"/>
    <mergeCell ref="F155:I155"/>
    <mergeCell ref="F156:I156"/>
    <mergeCell ref="F157:I157"/>
    <mergeCell ref="F158:I158"/>
    <mergeCell ref="F159:I159"/>
    <mergeCell ref="F160:I160"/>
    <mergeCell ref="F161:I161"/>
    <mergeCell ref="F162:I162"/>
    <mergeCell ref="F163:I163"/>
    <mergeCell ref="F164:I164"/>
    <mergeCell ref="F165:I165"/>
    <mergeCell ref="F166:I166"/>
    <mergeCell ref="F167:I167"/>
    <mergeCell ref="L167:M167"/>
    <mergeCell ref="N167:Q167"/>
    <mergeCell ref="F168:I168"/>
    <mergeCell ref="F169:I169"/>
    <mergeCell ref="F170:I170"/>
    <mergeCell ref="F171:I171"/>
    <mergeCell ref="F172:I172"/>
    <mergeCell ref="F173:I173"/>
    <mergeCell ref="F174:I174"/>
    <mergeCell ref="F175:I175"/>
    <mergeCell ref="F176:I176"/>
    <mergeCell ref="L176:M176"/>
    <mergeCell ref="N176:Q176"/>
    <mergeCell ref="F177:I177"/>
    <mergeCell ref="F178:I178"/>
    <mergeCell ref="F179:I179"/>
    <mergeCell ref="F180:I180"/>
    <mergeCell ref="F181:I181"/>
    <mergeCell ref="L181:M181"/>
    <mergeCell ref="N181:Q181"/>
    <mergeCell ref="F182:I182"/>
    <mergeCell ref="F183:I183"/>
    <mergeCell ref="F184:I184"/>
    <mergeCell ref="F185:I185"/>
    <mergeCell ref="F186:I186"/>
    <mergeCell ref="L186:M186"/>
    <mergeCell ref="N186:Q186"/>
    <mergeCell ref="F187:I187"/>
    <mergeCell ref="F188:I188"/>
    <mergeCell ref="F189:I189"/>
    <mergeCell ref="F190:I190"/>
    <mergeCell ref="F191:I191"/>
    <mergeCell ref="L191:M191"/>
    <mergeCell ref="N191:Q191"/>
    <mergeCell ref="F192:I192"/>
    <mergeCell ref="F193:I193"/>
    <mergeCell ref="F194:I194"/>
    <mergeCell ref="F195:I195"/>
    <mergeCell ref="F196:I196"/>
    <mergeCell ref="L196:M196"/>
    <mergeCell ref="N196:Q196"/>
    <mergeCell ref="F197:I197"/>
    <mergeCell ref="F198:I198"/>
    <mergeCell ref="F199:I199"/>
    <mergeCell ref="F200:I200"/>
    <mergeCell ref="F201:I201"/>
    <mergeCell ref="L201:M201"/>
    <mergeCell ref="N201:Q201"/>
    <mergeCell ref="F202:I202"/>
    <mergeCell ref="F203:I203"/>
    <mergeCell ref="F204:I204"/>
    <mergeCell ref="F205:I205"/>
    <mergeCell ref="F206:I206"/>
    <mergeCell ref="F207:I207"/>
    <mergeCell ref="F208:I208"/>
    <mergeCell ref="L208:M208"/>
    <mergeCell ref="N208:Q208"/>
    <mergeCell ref="F209:I209"/>
    <mergeCell ref="F210:I210"/>
    <mergeCell ref="F211:I211"/>
    <mergeCell ref="F212:I212"/>
    <mergeCell ref="F213:I213"/>
    <mergeCell ref="F214:I214"/>
    <mergeCell ref="F215:I215"/>
    <mergeCell ref="L215:M215"/>
    <mergeCell ref="N215:Q215"/>
    <mergeCell ref="F216:I216"/>
    <mergeCell ref="L216:M216"/>
    <mergeCell ref="N216:Q216"/>
    <mergeCell ref="F217:I217"/>
    <mergeCell ref="L217:M217"/>
    <mergeCell ref="N217:Q217"/>
    <mergeCell ref="F218:I218"/>
    <mergeCell ref="F219:I219"/>
    <mergeCell ref="F220:I220"/>
    <mergeCell ref="F221:I221"/>
    <mergeCell ref="F222:I222"/>
    <mergeCell ref="L222:M222"/>
    <mergeCell ref="N222:Q222"/>
    <mergeCell ref="F223:I223"/>
    <mergeCell ref="L223:M223"/>
    <mergeCell ref="N223:Q223"/>
    <mergeCell ref="F224:I224"/>
    <mergeCell ref="F225:I225"/>
    <mergeCell ref="F226:I226"/>
    <mergeCell ref="F227:I227"/>
    <mergeCell ref="F228:I228"/>
    <mergeCell ref="L228:M228"/>
    <mergeCell ref="N228:Q228"/>
    <mergeCell ref="F229:I229"/>
    <mergeCell ref="L229:M229"/>
    <mergeCell ref="N229:Q229"/>
    <mergeCell ref="F230:I230"/>
    <mergeCell ref="F231:I231"/>
    <mergeCell ref="F232:I232"/>
    <mergeCell ref="F233:I233"/>
    <mergeCell ref="F234:I234"/>
    <mergeCell ref="L234:M234"/>
    <mergeCell ref="N234:Q234"/>
    <mergeCell ref="F235:I235"/>
    <mergeCell ref="L235:M235"/>
    <mergeCell ref="N235:Q235"/>
    <mergeCell ref="F236:I236"/>
    <mergeCell ref="L236:M236"/>
    <mergeCell ref="N236:Q236"/>
    <mergeCell ref="F237:I237"/>
    <mergeCell ref="L237:M237"/>
    <mergeCell ref="N237:Q237"/>
    <mergeCell ref="F238:I238"/>
    <mergeCell ref="L238:M238"/>
    <mergeCell ref="N238:Q238"/>
    <mergeCell ref="F239:I239"/>
    <mergeCell ref="L239:M239"/>
    <mergeCell ref="N239:Q239"/>
    <mergeCell ref="F240:I240"/>
    <mergeCell ref="L240:M240"/>
    <mergeCell ref="N240:Q240"/>
    <mergeCell ref="F241:I241"/>
    <mergeCell ref="L241:M241"/>
    <mergeCell ref="N241:Q241"/>
    <mergeCell ref="F242:I242"/>
    <mergeCell ref="F243:I243"/>
    <mergeCell ref="F244:I244"/>
    <mergeCell ref="F245:I245"/>
    <mergeCell ref="L245:M245"/>
    <mergeCell ref="N245:Q245"/>
    <mergeCell ref="F246:I246"/>
    <mergeCell ref="L246:M246"/>
    <mergeCell ref="N246:Q246"/>
    <mergeCell ref="F247:I247"/>
    <mergeCell ref="F248:I248"/>
    <mergeCell ref="L248:M248"/>
    <mergeCell ref="N248:Q248"/>
    <mergeCell ref="F249:I249"/>
    <mergeCell ref="F250:I250"/>
    <mergeCell ref="L250:M250"/>
    <mergeCell ref="N250:Q250"/>
    <mergeCell ref="F251:I251"/>
    <mergeCell ref="F252:I252"/>
    <mergeCell ref="F253:I253"/>
    <mergeCell ref="F254:I254"/>
    <mergeCell ref="F255:I255"/>
    <mergeCell ref="L255:M255"/>
    <mergeCell ref="N255:Q255"/>
    <mergeCell ref="F256:I256"/>
    <mergeCell ref="F257:I257"/>
    <mergeCell ref="L257:M257"/>
    <mergeCell ref="N257:Q257"/>
    <mergeCell ref="F258:I258"/>
    <mergeCell ref="F259:I259"/>
    <mergeCell ref="F260:I260"/>
    <mergeCell ref="F261:I261"/>
    <mergeCell ref="F262:I262"/>
    <mergeCell ref="F263:I263"/>
    <mergeCell ref="L263:M263"/>
    <mergeCell ref="N263:Q263"/>
    <mergeCell ref="F264:I264"/>
    <mergeCell ref="F265:I265"/>
    <mergeCell ref="F266:I266"/>
    <mergeCell ref="F267:I267"/>
    <mergeCell ref="F268:I268"/>
    <mergeCell ref="F269:I269"/>
    <mergeCell ref="F270:I270"/>
    <mergeCell ref="L270:M270"/>
    <mergeCell ref="N270:Q270"/>
    <mergeCell ref="F271:I271"/>
    <mergeCell ref="F272:I272"/>
    <mergeCell ref="L272:M272"/>
    <mergeCell ref="N272:Q272"/>
    <mergeCell ref="F273:I273"/>
    <mergeCell ref="L273:M273"/>
    <mergeCell ref="N273:Q273"/>
    <mergeCell ref="F274:I274"/>
    <mergeCell ref="F275:I275"/>
    <mergeCell ref="F276:I276"/>
    <mergeCell ref="F277:I277"/>
    <mergeCell ref="F278:I278"/>
    <mergeCell ref="L278:M278"/>
    <mergeCell ref="N278:Q278"/>
    <mergeCell ref="F279:I279"/>
    <mergeCell ref="F280:I280"/>
    <mergeCell ref="L280:M280"/>
    <mergeCell ref="N280:Q280"/>
    <mergeCell ref="F281:I281"/>
    <mergeCell ref="L281:M281"/>
    <mergeCell ref="N281:Q281"/>
    <mergeCell ref="F283:I283"/>
    <mergeCell ref="L283:M283"/>
    <mergeCell ref="N283:Q283"/>
    <mergeCell ref="F284:I284"/>
    <mergeCell ref="F285:I285"/>
    <mergeCell ref="L285:M285"/>
    <mergeCell ref="N285:Q285"/>
    <mergeCell ref="F286:I286"/>
    <mergeCell ref="L286:M286"/>
    <mergeCell ref="N286:Q286"/>
    <mergeCell ref="F287:I287"/>
    <mergeCell ref="F288:I288"/>
    <mergeCell ref="F289:I289"/>
    <mergeCell ref="F290:I290"/>
    <mergeCell ref="F292:I292"/>
    <mergeCell ref="L292:M292"/>
    <mergeCell ref="N292:Q292"/>
    <mergeCell ref="F293:I293"/>
    <mergeCell ref="F294:I294"/>
    <mergeCell ref="F295:I295"/>
    <mergeCell ref="F296:I296"/>
    <mergeCell ref="F297:I297"/>
    <mergeCell ref="F299:I299"/>
    <mergeCell ref="L299:M299"/>
    <mergeCell ref="N299:Q299"/>
    <mergeCell ref="F300:I300"/>
    <mergeCell ref="F301:I301"/>
    <mergeCell ref="F302:I302"/>
    <mergeCell ref="F303:I303"/>
    <mergeCell ref="F305:I305"/>
    <mergeCell ref="L305:M305"/>
    <mergeCell ref="N305:Q305"/>
    <mergeCell ref="F306:I306"/>
    <mergeCell ref="F307:I307"/>
    <mergeCell ref="L307:M307"/>
    <mergeCell ref="N307:Q307"/>
    <mergeCell ref="F308:I308"/>
    <mergeCell ref="F309:I309"/>
    <mergeCell ref="L309:M309"/>
    <mergeCell ref="N309:Q309"/>
    <mergeCell ref="F310:I310"/>
    <mergeCell ref="F311:I311"/>
    <mergeCell ref="F312:I312"/>
    <mergeCell ref="F313:I313"/>
    <mergeCell ref="F314:I314"/>
    <mergeCell ref="F315:I315"/>
    <mergeCell ref="F316:I316"/>
    <mergeCell ref="F317:I317"/>
    <mergeCell ref="F318:I318"/>
    <mergeCell ref="F319:I319"/>
    <mergeCell ref="F320:I320"/>
    <mergeCell ref="L320:M320"/>
    <mergeCell ref="N320:Q320"/>
    <mergeCell ref="F321:I321"/>
    <mergeCell ref="F322:I322"/>
    <mergeCell ref="F323:I323"/>
    <mergeCell ref="F324:I324"/>
    <mergeCell ref="F325:I325"/>
    <mergeCell ref="F326:I326"/>
    <mergeCell ref="L326:M326"/>
    <mergeCell ref="N326:Q326"/>
    <mergeCell ref="F327:I327"/>
    <mergeCell ref="F328:I328"/>
    <mergeCell ref="F329:I329"/>
    <mergeCell ref="F330:I330"/>
    <mergeCell ref="F331:I331"/>
    <mergeCell ref="F332:I332"/>
    <mergeCell ref="F333:I333"/>
    <mergeCell ref="F334:I334"/>
    <mergeCell ref="L334:M334"/>
    <mergeCell ref="N334:Q334"/>
    <mergeCell ref="F335:I335"/>
    <mergeCell ref="F336:I336"/>
    <mergeCell ref="F337:I337"/>
    <mergeCell ref="F338:I338"/>
    <mergeCell ref="F339:I339"/>
    <mergeCell ref="F340:I340"/>
    <mergeCell ref="L340:M340"/>
    <mergeCell ref="N340:Q340"/>
    <mergeCell ref="F341:I341"/>
    <mergeCell ref="L341:M341"/>
    <mergeCell ref="N341:Q341"/>
    <mergeCell ref="F342:I342"/>
    <mergeCell ref="F343:I343"/>
    <mergeCell ref="L343:M343"/>
    <mergeCell ref="N343:Q343"/>
    <mergeCell ref="F344:I344"/>
    <mergeCell ref="F345:I345"/>
    <mergeCell ref="F346:I346"/>
    <mergeCell ref="F347:I347"/>
    <mergeCell ref="F348:I348"/>
    <mergeCell ref="F349:I349"/>
    <mergeCell ref="L349:M349"/>
    <mergeCell ref="N349:Q349"/>
    <mergeCell ref="F350:I350"/>
    <mergeCell ref="L350:M350"/>
    <mergeCell ref="N350:Q350"/>
    <mergeCell ref="F351:I351"/>
    <mergeCell ref="F352:I352"/>
    <mergeCell ref="F353:I353"/>
    <mergeCell ref="L353:M353"/>
    <mergeCell ref="N353:Q353"/>
    <mergeCell ref="F354:I354"/>
    <mergeCell ref="L354:M354"/>
    <mergeCell ref="N354:Q354"/>
    <mergeCell ref="F355:I355"/>
    <mergeCell ref="F356:I356"/>
    <mergeCell ref="F357:I357"/>
    <mergeCell ref="F358:I358"/>
    <mergeCell ref="F359:I359"/>
    <mergeCell ref="F360:I360"/>
    <mergeCell ref="L360:M360"/>
    <mergeCell ref="N360:Q360"/>
    <mergeCell ref="F361:I361"/>
    <mergeCell ref="F362:I362"/>
    <mergeCell ref="F363:I363"/>
    <mergeCell ref="L363:M363"/>
    <mergeCell ref="N363:Q363"/>
    <mergeCell ref="F364:I364"/>
    <mergeCell ref="F365:I365"/>
    <mergeCell ref="F366:I366"/>
    <mergeCell ref="L366:M366"/>
    <mergeCell ref="N366:Q366"/>
    <mergeCell ref="F367:I367"/>
    <mergeCell ref="L367:M367"/>
    <mergeCell ref="N367:Q367"/>
    <mergeCell ref="F368:I368"/>
    <mergeCell ref="F369:I369"/>
    <mergeCell ref="F370:I370"/>
    <mergeCell ref="L370:M370"/>
    <mergeCell ref="N370:Q370"/>
    <mergeCell ref="F371:I371"/>
    <mergeCell ref="F372:I372"/>
    <mergeCell ref="F373:I373"/>
    <mergeCell ref="L373:M373"/>
    <mergeCell ref="N373:Q373"/>
    <mergeCell ref="F374:I374"/>
    <mergeCell ref="F375:I375"/>
    <mergeCell ref="F376:I376"/>
    <mergeCell ref="L376:M376"/>
    <mergeCell ref="N376:Q376"/>
    <mergeCell ref="F377:I377"/>
    <mergeCell ref="F378:I378"/>
    <mergeCell ref="F379:I379"/>
    <mergeCell ref="F380:I380"/>
    <mergeCell ref="F382:I382"/>
    <mergeCell ref="L382:M382"/>
    <mergeCell ref="N382:Q382"/>
    <mergeCell ref="F383:I383"/>
    <mergeCell ref="L383:M383"/>
    <mergeCell ref="N383:Q383"/>
    <mergeCell ref="F384:I384"/>
    <mergeCell ref="F385:I385"/>
    <mergeCell ref="F386:I386"/>
    <mergeCell ref="F387:I387"/>
    <mergeCell ref="F388:I388"/>
    <mergeCell ref="L388:M388"/>
    <mergeCell ref="N388:Q388"/>
    <mergeCell ref="F389:I389"/>
    <mergeCell ref="L389:M389"/>
    <mergeCell ref="N389:Q389"/>
    <mergeCell ref="F390:I390"/>
    <mergeCell ref="F391:I391"/>
    <mergeCell ref="F392:I392"/>
    <mergeCell ref="L392:M392"/>
    <mergeCell ref="N392:Q392"/>
    <mergeCell ref="F393:I393"/>
    <mergeCell ref="F394:I394"/>
    <mergeCell ref="F395:I395"/>
    <mergeCell ref="L395:M395"/>
    <mergeCell ref="N395:Q395"/>
    <mergeCell ref="F396:I396"/>
    <mergeCell ref="F397:I397"/>
    <mergeCell ref="F398:I398"/>
    <mergeCell ref="L398:M398"/>
    <mergeCell ref="N398:Q398"/>
    <mergeCell ref="F399:I399"/>
    <mergeCell ref="F400:I400"/>
    <mergeCell ref="F401:I401"/>
    <mergeCell ref="L401:M401"/>
    <mergeCell ref="N401:Q401"/>
    <mergeCell ref="F402:I402"/>
    <mergeCell ref="F403:I403"/>
    <mergeCell ref="F404:I404"/>
    <mergeCell ref="L404:M404"/>
    <mergeCell ref="N404:Q404"/>
    <mergeCell ref="F405:I405"/>
    <mergeCell ref="F406:I406"/>
    <mergeCell ref="F407:I407"/>
    <mergeCell ref="L407:M407"/>
    <mergeCell ref="N407:Q407"/>
    <mergeCell ref="F408:I408"/>
    <mergeCell ref="F409:I409"/>
    <mergeCell ref="F410:I410"/>
    <mergeCell ref="L410:M410"/>
    <mergeCell ref="N410:Q410"/>
    <mergeCell ref="F411:I411"/>
    <mergeCell ref="F412:I412"/>
    <mergeCell ref="F413:I413"/>
    <mergeCell ref="L413:M413"/>
    <mergeCell ref="N413:Q413"/>
    <mergeCell ref="F414:I414"/>
    <mergeCell ref="F415:I415"/>
    <mergeCell ref="F416:I416"/>
    <mergeCell ref="L416:M416"/>
    <mergeCell ref="N416:Q416"/>
    <mergeCell ref="F417:I417"/>
    <mergeCell ref="F418:I418"/>
    <mergeCell ref="F419:I419"/>
    <mergeCell ref="F420:I420"/>
    <mergeCell ref="F422:I422"/>
    <mergeCell ref="L422:M422"/>
    <mergeCell ref="N422:Q422"/>
    <mergeCell ref="F423:I423"/>
    <mergeCell ref="L423:M423"/>
    <mergeCell ref="N423:Q423"/>
    <mergeCell ref="F424:I424"/>
    <mergeCell ref="F425:I425"/>
    <mergeCell ref="F426:I426"/>
    <mergeCell ref="F427:I427"/>
    <mergeCell ref="F428:I428"/>
    <mergeCell ref="L428:M428"/>
    <mergeCell ref="N428:Q428"/>
    <mergeCell ref="F429:I429"/>
    <mergeCell ref="L429:M429"/>
    <mergeCell ref="N429:Q429"/>
    <mergeCell ref="F430:I430"/>
    <mergeCell ref="F431:I431"/>
    <mergeCell ref="F432:I432"/>
    <mergeCell ref="F433:I433"/>
    <mergeCell ref="F434:I434"/>
    <mergeCell ref="L434:M434"/>
    <mergeCell ref="N434:Q434"/>
    <mergeCell ref="F435:I435"/>
    <mergeCell ref="F436:I436"/>
    <mergeCell ref="L436:M436"/>
    <mergeCell ref="N436:Q436"/>
    <mergeCell ref="F437:I437"/>
    <mergeCell ref="L437:M437"/>
    <mergeCell ref="N437:Q437"/>
    <mergeCell ref="F438:I438"/>
    <mergeCell ref="F439:I439"/>
    <mergeCell ref="F440:I440"/>
    <mergeCell ref="F441:I441"/>
    <mergeCell ref="F442:I442"/>
    <mergeCell ref="L442:M442"/>
    <mergeCell ref="N442:Q442"/>
    <mergeCell ref="F443:I443"/>
    <mergeCell ref="F444:I444"/>
    <mergeCell ref="F445:I445"/>
    <mergeCell ref="F446:I446"/>
    <mergeCell ref="F447:I447"/>
    <mergeCell ref="L447:M447"/>
    <mergeCell ref="N447:Q447"/>
    <mergeCell ref="F448:I448"/>
    <mergeCell ref="F449:I449"/>
    <mergeCell ref="L449:M449"/>
    <mergeCell ref="N449:Q449"/>
    <mergeCell ref="F450:I450"/>
    <mergeCell ref="F451:I451"/>
    <mergeCell ref="F452:I452"/>
    <mergeCell ref="F453:I453"/>
    <mergeCell ref="F454:I454"/>
    <mergeCell ref="F455:I455"/>
    <mergeCell ref="L455:M455"/>
    <mergeCell ref="N455:Q455"/>
    <mergeCell ref="F456:I456"/>
    <mergeCell ref="F457:I457"/>
    <mergeCell ref="F458:I458"/>
    <mergeCell ref="F459:I459"/>
    <mergeCell ref="F460:I460"/>
    <mergeCell ref="L460:M460"/>
    <mergeCell ref="N460:Q460"/>
    <mergeCell ref="F461:I461"/>
    <mergeCell ref="F462:I462"/>
    <mergeCell ref="F463:I463"/>
    <mergeCell ref="N473:Q473"/>
    <mergeCell ref="F474:I474"/>
    <mergeCell ref="L474:M474"/>
    <mergeCell ref="N474:Q474"/>
    <mergeCell ref="F464:I464"/>
    <mergeCell ref="F465:I465"/>
    <mergeCell ref="L465:M465"/>
    <mergeCell ref="N465:Q465"/>
    <mergeCell ref="F466:I466"/>
    <mergeCell ref="F467:I467"/>
    <mergeCell ref="F468:I468"/>
    <mergeCell ref="F469:I469"/>
    <mergeCell ref="F471:I471"/>
    <mergeCell ref="L471:M471"/>
    <mergeCell ref="N471:Q471"/>
    <mergeCell ref="H1:K1"/>
    <mergeCell ref="S2:AC2"/>
    <mergeCell ref="F475:I475"/>
    <mergeCell ref="L475:M475"/>
    <mergeCell ref="N475:Q475"/>
    <mergeCell ref="F477:I477"/>
    <mergeCell ref="L477:M477"/>
    <mergeCell ref="N477:Q477"/>
    <mergeCell ref="N119:Q119"/>
    <mergeCell ref="N120:Q120"/>
    <mergeCell ref="N121:Q121"/>
    <mergeCell ref="N282:Q282"/>
    <mergeCell ref="N291:Q291"/>
    <mergeCell ref="N298:Q298"/>
    <mergeCell ref="N304:Q304"/>
    <mergeCell ref="N381:Q381"/>
    <mergeCell ref="N421:Q421"/>
    <mergeCell ref="N470:Q470"/>
    <mergeCell ref="N476:Q476"/>
    <mergeCell ref="F472:I472"/>
    <mergeCell ref="L472:M472"/>
    <mergeCell ref="N472:Q472"/>
    <mergeCell ref="F473:I473"/>
    <mergeCell ref="L473:M473"/>
  </mergeCells>
  <hyperlinks>
    <hyperlink ref="F1:G1" location="C2" display="1) Krycí list rozpočtu"/>
    <hyperlink ref="H1:K1" location="C86" display="2) Rekapitulace rozpočtu"/>
    <hyperlink ref="L1" location="C118" display="3) Rozpočet"/>
    <hyperlink ref="S1:T1" location="'Rekapitulace stavby'!C2" display="Rekapitulace stavby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411"/>
  <sheetViews>
    <sheetView showGridLines="0" workbookViewId="0">
      <pane ySplit="1" topLeftCell="A2" activePane="bottomLeft" state="frozen"/>
      <selection pane="bottomLeft" activeCell="BO412" sqref="BO412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7" width="11.1640625" customWidth="1"/>
    <col min="8" max="8" width="12.5" customWidth="1"/>
    <col min="9" max="9" width="7" customWidth="1"/>
    <col min="10" max="10" width="5.1640625" customWidth="1"/>
    <col min="11" max="11" width="11.5" customWidth="1"/>
    <col min="12" max="12" width="12" customWidth="1"/>
    <col min="13" max="14" width="6" customWidth="1"/>
    <col min="15" max="15" width="2" customWidth="1"/>
    <col min="16" max="16" width="12.5" customWidth="1"/>
    <col min="17" max="17" width="4.1640625" customWidth="1"/>
    <col min="18" max="18" width="1.6640625" customWidth="1"/>
    <col min="19" max="19" width="8.1640625" customWidth="1"/>
    <col min="20" max="20" width="29.6640625" hidden="1" customWidth="1"/>
    <col min="21" max="21" width="16.33203125" hidden="1" customWidth="1"/>
    <col min="22" max="22" width="12.33203125" hidden="1" customWidth="1"/>
    <col min="23" max="23" width="16.33203125" hidden="1" customWidth="1"/>
    <col min="24" max="24" width="12.1640625" hidden="1" customWidth="1"/>
    <col min="25" max="25" width="15" hidden="1" customWidth="1"/>
    <col min="26" max="26" width="11" hidden="1" customWidth="1"/>
    <col min="27" max="27" width="15" hidden="1" customWidth="1"/>
    <col min="28" max="28" width="16.33203125" hidden="1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66" ht="21.75" customHeight="1">
      <c r="A1" s="104"/>
      <c r="B1" s="14"/>
      <c r="C1" s="14"/>
      <c r="D1" s="15" t="s">
        <v>1</v>
      </c>
      <c r="E1" s="14"/>
      <c r="F1" s="16" t="s">
        <v>134</v>
      </c>
      <c r="G1" s="16"/>
      <c r="H1" s="239" t="s">
        <v>135</v>
      </c>
      <c r="I1" s="239"/>
      <c r="J1" s="239"/>
      <c r="K1" s="239"/>
      <c r="L1" s="16" t="s">
        <v>136</v>
      </c>
      <c r="M1" s="14"/>
      <c r="N1" s="14"/>
      <c r="O1" s="15" t="s">
        <v>137</v>
      </c>
      <c r="P1" s="14"/>
      <c r="Q1" s="14"/>
      <c r="R1" s="14"/>
      <c r="S1" s="16" t="s">
        <v>138</v>
      </c>
      <c r="T1" s="16"/>
      <c r="U1" s="104"/>
      <c r="V1" s="104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ht="36.950000000000003" customHeight="1">
      <c r="C2" s="220" t="s">
        <v>7</v>
      </c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S2" s="194" t="s">
        <v>8</v>
      </c>
      <c r="T2" s="195"/>
      <c r="U2" s="195"/>
      <c r="V2" s="195"/>
      <c r="W2" s="195"/>
      <c r="X2" s="195"/>
      <c r="Y2" s="195"/>
      <c r="Z2" s="195"/>
      <c r="AA2" s="195"/>
      <c r="AB2" s="195"/>
      <c r="AC2" s="195"/>
      <c r="AT2" s="21" t="s">
        <v>115</v>
      </c>
    </row>
    <row r="3" spans="1:66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  <c r="AT3" s="21" t="s">
        <v>86</v>
      </c>
    </row>
    <row r="4" spans="1:66" ht="36.950000000000003" customHeight="1">
      <c r="B4" s="25"/>
      <c r="C4" s="211" t="s">
        <v>139</v>
      </c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Q4" s="212"/>
      <c r="R4" s="26"/>
      <c r="T4" s="20" t="s">
        <v>13</v>
      </c>
      <c r="AT4" s="21" t="s">
        <v>6</v>
      </c>
    </row>
    <row r="5" spans="1:66" ht="6.95" customHeight="1">
      <c r="B5" s="25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6"/>
    </row>
    <row r="6" spans="1:66" ht="25.35" customHeight="1">
      <c r="B6" s="25"/>
      <c r="C6" s="27"/>
      <c r="D6" s="31" t="s">
        <v>16</v>
      </c>
      <c r="E6" s="27"/>
      <c r="F6" s="251" t="str">
        <f>'Rekapitulace stavby'!K6</f>
        <v>Rekonstrukce vodovodu a kanalizace Radvanice a Bartovice - komunikace</v>
      </c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7"/>
      <c r="R6" s="26"/>
    </row>
    <row r="7" spans="1:66" s="1" customFormat="1" ht="32.85" customHeight="1">
      <c r="B7" s="34"/>
      <c r="C7" s="35"/>
      <c r="D7" s="30" t="s">
        <v>140</v>
      </c>
      <c r="E7" s="35"/>
      <c r="F7" s="224" t="s">
        <v>1471</v>
      </c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35"/>
      <c r="R7" s="36"/>
    </row>
    <row r="8" spans="1:66" s="1" customFormat="1" ht="14.45" customHeight="1">
      <c r="B8" s="34"/>
      <c r="C8" s="35"/>
      <c r="D8" s="31" t="s">
        <v>18</v>
      </c>
      <c r="E8" s="35"/>
      <c r="F8" s="29" t="s">
        <v>5</v>
      </c>
      <c r="G8" s="35"/>
      <c r="H8" s="35"/>
      <c r="I8" s="35"/>
      <c r="J8" s="35"/>
      <c r="K8" s="35"/>
      <c r="L8" s="35"/>
      <c r="M8" s="31" t="s">
        <v>19</v>
      </c>
      <c r="N8" s="35"/>
      <c r="O8" s="29" t="s">
        <v>5</v>
      </c>
      <c r="P8" s="35"/>
      <c r="Q8" s="35"/>
      <c r="R8" s="36"/>
    </row>
    <row r="9" spans="1:66" s="1" customFormat="1" ht="14.45" customHeight="1">
      <c r="B9" s="34"/>
      <c r="C9" s="35"/>
      <c r="D9" s="31" t="s">
        <v>20</v>
      </c>
      <c r="E9" s="35"/>
      <c r="F9" s="29" t="s">
        <v>21</v>
      </c>
      <c r="G9" s="35"/>
      <c r="H9" s="35"/>
      <c r="I9" s="35"/>
      <c r="J9" s="35"/>
      <c r="K9" s="35"/>
      <c r="L9" s="35"/>
      <c r="M9" s="31" t="s">
        <v>22</v>
      </c>
      <c r="N9" s="35"/>
      <c r="O9" s="253" t="str">
        <f>'Rekapitulace stavby'!AN8</f>
        <v>25. 4. 2018</v>
      </c>
      <c r="P9" s="253"/>
      <c r="Q9" s="35"/>
      <c r="R9" s="36"/>
    </row>
    <row r="10" spans="1:66" s="1" customFormat="1" ht="10.9" customHeight="1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6"/>
    </row>
    <row r="11" spans="1:66" s="1" customFormat="1" ht="14.45" customHeight="1">
      <c r="B11" s="34"/>
      <c r="C11" s="35"/>
      <c r="D11" s="31" t="s">
        <v>24</v>
      </c>
      <c r="E11" s="35"/>
      <c r="F11" s="35"/>
      <c r="G11" s="35"/>
      <c r="H11" s="35"/>
      <c r="I11" s="35"/>
      <c r="J11" s="35"/>
      <c r="K11" s="35"/>
      <c r="L11" s="35"/>
      <c r="M11" s="31" t="s">
        <v>25</v>
      </c>
      <c r="N11" s="35"/>
      <c r="O11" s="222" t="s">
        <v>5</v>
      </c>
      <c r="P11" s="222"/>
      <c r="Q11" s="35"/>
      <c r="R11" s="36"/>
    </row>
    <row r="12" spans="1:66" s="1" customFormat="1" ht="18" customHeight="1">
      <c r="B12" s="34"/>
      <c r="C12" s="35"/>
      <c r="D12" s="35"/>
      <c r="E12" s="29" t="s">
        <v>26</v>
      </c>
      <c r="F12" s="35"/>
      <c r="G12" s="35"/>
      <c r="H12" s="35"/>
      <c r="I12" s="35"/>
      <c r="J12" s="35"/>
      <c r="K12" s="35"/>
      <c r="L12" s="35"/>
      <c r="M12" s="31" t="s">
        <v>27</v>
      </c>
      <c r="N12" s="35"/>
      <c r="O12" s="222" t="s">
        <v>5</v>
      </c>
      <c r="P12" s="222"/>
      <c r="Q12" s="35"/>
      <c r="R12" s="36"/>
    </row>
    <row r="13" spans="1:66" s="1" customFormat="1" ht="6.95" customHeight="1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6"/>
    </row>
    <row r="14" spans="1:66" s="1" customFormat="1" ht="14.45" customHeight="1">
      <c r="B14" s="34"/>
      <c r="C14" s="35"/>
      <c r="D14" s="31" t="s">
        <v>28</v>
      </c>
      <c r="E14" s="35"/>
      <c r="F14" s="35"/>
      <c r="G14" s="35"/>
      <c r="H14" s="35"/>
      <c r="I14" s="35"/>
      <c r="J14" s="35"/>
      <c r="K14" s="35"/>
      <c r="L14" s="35"/>
      <c r="M14" s="31" t="s">
        <v>25</v>
      </c>
      <c r="N14" s="35"/>
      <c r="O14" s="222" t="str">
        <f>IF('Rekapitulace stavby'!AN13="","",'Rekapitulace stavby'!AN13)</f>
        <v/>
      </c>
      <c r="P14" s="222"/>
      <c r="Q14" s="35"/>
      <c r="R14" s="36"/>
    </row>
    <row r="15" spans="1:66" s="1" customFormat="1" ht="18" customHeight="1">
      <c r="B15" s="34"/>
      <c r="C15" s="35"/>
      <c r="D15" s="35"/>
      <c r="E15" s="29" t="str">
        <f>IF('Rekapitulace stavby'!E14="","",'Rekapitulace stavby'!E14)</f>
        <v xml:space="preserve"> </v>
      </c>
      <c r="F15" s="35"/>
      <c r="G15" s="35"/>
      <c r="H15" s="35"/>
      <c r="I15" s="35"/>
      <c r="J15" s="35"/>
      <c r="K15" s="35"/>
      <c r="L15" s="35"/>
      <c r="M15" s="31" t="s">
        <v>27</v>
      </c>
      <c r="N15" s="35"/>
      <c r="O15" s="222" t="str">
        <f>IF('Rekapitulace stavby'!AN14="","",'Rekapitulace stavby'!AN14)</f>
        <v/>
      </c>
      <c r="P15" s="222"/>
      <c r="Q15" s="35"/>
      <c r="R15" s="36"/>
    </row>
    <row r="16" spans="1:66" s="1" customFormat="1" ht="6.95" customHeight="1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6"/>
    </row>
    <row r="17" spans="2:18" s="1" customFormat="1" ht="14.45" customHeight="1">
      <c r="B17" s="34"/>
      <c r="C17" s="35"/>
      <c r="D17" s="31" t="s">
        <v>30</v>
      </c>
      <c r="E17" s="35"/>
      <c r="F17" s="35"/>
      <c r="G17" s="35"/>
      <c r="H17" s="35"/>
      <c r="I17" s="35"/>
      <c r="J17" s="35"/>
      <c r="K17" s="35"/>
      <c r="L17" s="35"/>
      <c r="M17" s="31" t="s">
        <v>25</v>
      </c>
      <c r="N17" s="35"/>
      <c r="O17" s="222" t="s">
        <v>5</v>
      </c>
      <c r="P17" s="222"/>
      <c r="Q17" s="35"/>
      <c r="R17" s="36"/>
    </row>
    <row r="18" spans="2:18" s="1" customFormat="1" ht="18" customHeight="1">
      <c r="B18" s="34"/>
      <c r="C18" s="35"/>
      <c r="D18" s="35"/>
      <c r="E18" s="29" t="s">
        <v>31</v>
      </c>
      <c r="F18" s="35"/>
      <c r="G18" s="35"/>
      <c r="H18" s="35"/>
      <c r="I18" s="35"/>
      <c r="J18" s="35"/>
      <c r="K18" s="35"/>
      <c r="L18" s="35"/>
      <c r="M18" s="31" t="s">
        <v>27</v>
      </c>
      <c r="N18" s="35"/>
      <c r="O18" s="222" t="s">
        <v>5</v>
      </c>
      <c r="P18" s="222"/>
      <c r="Q18" s="35"/>
      <c r="R18" s="36"/>
    </row>
    <row r="19" spans="2:18" s="1" customFormat="1" ht="6.95" customHeigh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6"/>
    </row>
    <row r="20" spans="2:18" s="1" customFormat="1" ht="14.45" customHeight="1">
      <c r="B20" s="34"/>
      <c r="C20" s="35"/>
      <c r="D20" s="31" t="s">
        <v>33</v>
      </c>
      <c r="E20" s="35"/>
      <c r="F20" s="35"/>
      <c r="G20" s="35"/>
      <c r="H20" s="35"/>
      <c r="I20" s="35"/>
      <c r="J20" s="35"/>
      <c r="K20" s="35"/>
      <c r="L20" s="35"/>
      <c r="M20" s="31" t="s">
        <v>25</v>
      </c>
      <c r="N20" s="35"/>
      <c r="O20" s="222" t="s">
        <v>5</v>
      </c>
      <c r="P20" s="222"/>
      <c r="Q20" s="35"/>
      <c r="R20" s="36"/>
    </row>
    <row r="21" spans="2:18" s="1" customFormat="1" ht="18" customHeight="1">
      <c r="B21" s="34"/>
      <c r="C21" s="35"/>
      <c r="D21" s="35"/>
      <c r="E21" s="29" t="s">
        <v>34</v>
      </c>
      <c r="F21" s="35"/>
      <c r="G21" s="35"/>
      <c r="H21" s="35"/>
      <c r="I21" s="35"/>
      <c r="J21" s="35"/>
      <c r="K21" s="35"/>
      <c r="L21" s="35"/>
      <c r="M21" s="31" t="s">
        <v>27</v>
      </c>
      <c r="N21" s="35"/>
      <c r="O21" s="222" t="s">
        <v>5</v>
      </c>
      <c r="P21" s="222"/>
      <c r="Q21" s="35"/>
      <c r="R21" s="36"/>
    </row>
    <row r="22" spans="2:18" s="1" customFormat="1" ht="6.95" customHeight="1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6"/>
    </row>
    <row r="23" spans="2:18" s="1" customFormat="1" ht="14.45" customHeight="1">
      <c r="B23" s="34"/>
      <c r="C23" s="35"/>
      <c r="D23" s="31" t="s">
        <v>35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6"/>
    </row>
    <row r="24" spans="2:18" s="1" customFormat="1" ht="16.5" customHeight="1">
      <c r="B24" s="34"/>
      <c r="C24" s="35"/>
      <c r="D24" s="35"/>
      <c r="E24" s="225" t="s">
        <v>5</v>
      </c>
      <c r="F24" s="225"/>
      <c r="G24" s="225"/>
      <c r="H24" s="225"/>
      <c r="I24" s="225"/>
      <c r="J24" s="225"/>
      <c r="K24" s="225"/>
      <c r="L24" s="225"/>
      <c r="M24" s="35"/>
      <c r="N24" s="35"/>
      <c r="O24" s="35"/>
      <c r="P24" s="35"/>
      <c r="Q24" s="35"/>
      <c r="R24" s="36"/>
    </row>
    <row r="25" spans="2:18" s="1" customFormat="1" ht="6.95" customHeight="1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</row>
    <row r="26" spans="2:18" s="1" customFormat="1" ht="6.95" customHeight="1">
      <c r="B26" s="34"/>
      <c r="C26" s="35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35"/>
      <c r="R26" s="36"/>
    </row>
    <row r="27" spans="2:18" s="1" customFormat="1" ht="14.45" customHeight="1">
      <c r="B27" s="34"/>
      <c r="C27" s="35"/>
      <c r="D27" s="105" t="s">
        <v>142</v>
      </c>
      <c r="E27" s="35"/>
      <c r="F27" s="35"/>
      <c r="G27" s="35"/>
      <c r="H27" s="35"/>
      <c r="I27" s="35"/>
      <c r="J27" s="35"/>
      <c r="K27" s="35"/>
      <c r="L27" s="35"/>
      <c r="M27" s="226">
        <f>N88</f>
        <v>0</v>
      </c>
      <c r="N27" s="226"/>
      <c r="O27" s="226"/>
      <c r="P27" s="226"/>
      <c r="Q27" s="35"/>
      <c r="R27" s="36"/>
    </row>
    <row r="28" spans="2:18" s="1" customFormat="1" ht="14.45" customHeight="1">
      <c r="B28" s="34"/>
      <c r="C28" s="35"/>
      <c r="D28" s="33" t="s">
        <v>143</v>
      </c>
      <c r="E28" s="35"/>
      <c r="F28" s="35"/>
      <c r="G28" s="35"/>
      <c r="H28" s="35"/>
      <c r="I28" s="35"/>
      <c r="J28" s="35"/>
      <c r="K28" s="35"/>
      <c r="L28" s="35"/>
      <c r="M28" s="226">
        <f>N100</f>
        <v>0</v>
      </c>
      <c r="N28" s="226"/>
      <c r="O28" s="226"/>
      <c r="P28" s="226"/>
      <c r="Q28" s="35"/>
      <c r="R28" s="36"/>
    </row>
    <row r="29" spans="2:18" s="1" customFormat="1" ht="6.95" customHeight="1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6"/>
    </row>
    <row r="30" spans="2:18" s="1" customFormat="1" ht="25.35" customHeight="1">
      <c r="B30" s="34"/>
      <c r="C30" s="35"/>
      <c r="D30" s="106" t="s">
        <v>38</v>
      </c>
      <c r="E30" s="35"/>
      <c r="F30" s="35"/>
      <c r="G30" s="35"/>
      <c r="H30" s="35"/>
      <c r="I30" s="35"/>
      <c r="J30" s="35"/>
      <c r="K30" s="35"/>
      <c r="L30" s="35"/>
      <c r="M30" s="259">
        <f>ROUND(M27+M28,2)</f>
        <v>0</v>
      </c>
      <c r="N30" s="250"/>
      <c r="O30" s="250"/>
      <c r="P30" s="250"/>
      <c r="Q30" s="35"/>
      <c r="R30" s="36"/>
    </row>
    <row r="31" spans="2:18" s="1" customFormat="1" ht="6.95" customHeight="1">
      <c r="B31" s="34"/>
      <c r="C31" s="35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35"/>
      <c r="R31" s="36"/>
    </row>
    <row r="32" spans="2:18" s="1" customFormat="1" ht="14.45" customHeight="1">
      <c r="B32" s="34"/>
      <c r="C32" s="35"/>
      <c r="D32" s="41" t="s">
        <v>39</v>
      </c>
      <c r="E32" s="41" t="s">
        <v>40</v>
      </c>
      <c r="F32" s="42">
        <v>0.21</v>
      </c>
      <c r="G32" s="107" t="s">
        <v>41</v>
      </c>
      <c r="H32" s="256">
        <f>ROUND((SUM(BE100:BE101)+SUM(BE119:BE410)), 2)</f>
        <v>0</v>
      </c>
      <c r="I32" s="250"/>
      <c r="J32" s="250"/>
      <c r="K32" s="35"/>
      <c r="L32" s="35"/>
      <c r="M32" s="256">
        <f>ROUND(ROUND((SUM(BE100:BE101)+SUM(BE119:BE410)), 2)*F32, 2)</f>
        <v>0</v>
      </c>
      <c r="N32" s="250"/>
      <c r="O32" s="250"/>
      <c r="P32" s="250"/>
      <c r="Q32" s="35"/>
      <c r="R32" s="36"/>
    </row>
    <row r="33" spans="2:18" s="1" customFormat="1" ht="14.45" customHeight="1">
      <c r="B33" s="34"/>
      <c r="C33" s="35"/>
      <c r="D33" s="35"/>
      <c r="E33" s="41" t="s">
        <v>42</v>
      </c>
      <c r="F33" s="42">
        <v>0.15</v>
      </c>
      <c r="G33" s="107" t="s">
        <v>41</v>
      </c>
      <c r="H33" s="256">
        <f>ROUND((SUM(BF100:BF101)+SUM(BF119:BF410)), 2)</f>
        <v>0</v>
      </c>
      <c r="I33" s="250"/>
      <c r="J33" s="250"/>
      <c r="K33" s="35"/>
      <c r="L33" s="35"/>
      <c r="M33" s="256">
        <f>ROUND(ROUND((SUM(BF100:BF101)+SUM(BF119:BF410)), 2)*F33, 2)</f>
        <v>0</v>
      </c>
      <c r="N33" s="250"/>
      <c r="O33" s="250"/>
      <c r="P33" s="250"/>
      <c r="Q33" s="35"/>
      <c r="R33" s="36"/>
    </row>
    <row r="34" spans="2:18" s="1" customFormat="1" ht="14.45" hidden="1" customHeight="1">
      <c r="B34" s="34"/>
      <c r="C34" s="35"/>
      <c r="D34" s="35"/>
      <c r="E34" s="41" t="s">
        <v>43</v>
      </c>
      <c r="F34" s="42">
        <v>0.21</v>
      </c>
      <c r="G34" s="107" t="s">
        <v>41</v>
      </c>
      <c r="H34" s="256">
        <f>ROUND((SUM(BG100:BG101)+SUM(BG119:BG410)), 2)</f>
        <v>0</v>
      </c>
      <c r="I34" s="250"/>
      <c r="J34" s="250"/>
      <c r="K34" s="35"/>
      <c r="L34" s="35"/>
      <c r="M34" s="256">
        <v>0</v>
      </c>
      <c r="N34" s="250"/>
      <c r="O34" s="250"/>
      <c r="P34" s="250"/>
      <c r="Q34" s="35"/>
      <c r="R34" s="36"/>
    </row>
    <row r="35" spans="2:18" s="1" customFormat="1" ht="14.45" hidden="1" customHeight="1">
      <c r="B35" s="34"/>
      <c r="C35" s="35"/>
      <c r="D35" s="35"/>
      <c r="E35" s="41" t="s">
        <v>44</v>
      </c>
      <c r="F35" s="42">
        <v>0.15</v>
      </c>
      <c r="G35" s="107" t="s">
        <v>41</v>
      </c>
      <c r="H35" s="256">
        <f>ROUND((SUM(BH100:BH101)+SUM(BH119:BH410)), 2)</f>
        <v>0</v>
      </c>
      <c r="I35" s="250"/>
      <c r="J35" s="250"/>
      <c r="K35" s="35"/>
      <c r="L35" s="35"/>
      <c r="M35" s="256">
        <v>0</v>
      </c>
      <c r="N35" s="250"/>
      <c r="O35" s="250"/>
      <c r="P35" s="250"/>
      <c r="Q35" s="35"/>
      <c r="R35" s="36"/>
    </row>
    <row r="36" spans="2:18" s="1" customFormat="1" ht="14.45" hidden="1" customHeight="1">
      <c r="B36" s="34"/>
      <c r="C36" s="35"/>
      <c r="D36" s="35"/>
      <c r="E36" s="41" t="s">
        <v>45</v>
      </c>
      <c r="F36" s="42">
        <v>0</v>
      </c>
      <c r="G36" s="107" t="s">
        <v>41</v>
      </c>
      <c r="H36" s="256">
        <f>ROUND((SUM(BI100:BI101)+SUM(BI119:BI410)), 2)</f>
        <v>0</v>
      </c>
      <c r="I36" s="250"/>
      <c r="J36" s="250"/>
      <c r="K36" s="35"/>
      <c r="L36" s="35"/>
      <c r="M36" s="256">
        <v>0</v>
      </c>
      <c r="N36" s="250"/>
      <c r="O36" s="250"/>
      <c r="P36" s="250"/>
      <c r="Q36" s="35"/>
      <c r="R36" s="36"/>
    </row>
    <row r="37" spans="2:18" s="1" customFormat="1" ht="6.95" customHeight="1"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</row>
    <row r="38" spans="2:18" s="1" customFormat="1" ht="25.35" customHeight="1">
      <c r="B38" s="34"/>
      <c r="C38" s="103"/>
      <c r="D38" s="108" t="s">
        <v>46</v>
      </c>
      <c r="E38" s="74"/>
      <c r="F38" s="74"/>
      <c r="G38" s="109" t="s">
        <v>47</v>
      </c>
      <c r="H38" s="110" t="s">
        <v>48</v>
      </c>
      <c r="I38" s="74"/>
      <c r="J38" s="74"/>
      <c r="K38" s="74"/>
      <c r="L38" s="257">
        <f>SUM(M30:M36)</f>
        <v>0</v>
      </c>
      <c r="M38" s="257"/>
      <c r="N38" s="257"/>
      <c r="O38" s="257"/>
      <c r="P38" s="258"/>
      <c r="Q38" s="103"/>
      <c r="R38" s="36"/>
    </row>
    <row r="39" spans="2:18" s="1" customFormat="1" ht="14.45" customHeight="1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2:18" s="1" customFormat="1" ht="14.45" customHeight="1"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6"/>
    </row>
    <row r="41" spans="2:18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6"/>
    </row>
    <row r="42" spans="2:18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6"/>
    </row>
    <row r="43" spans="2:18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6"/>
    </row>
    <row r="44" spans="2:18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6"/>
    </row>
    <row r="45" spans="2:18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6"/>
    </row>
    <row r="46" spans="2:18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6"/>
    </row>
    <row r="47" spans="2:18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6"/>
    </row>
    <row r="48" spans="2:18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6"/>
    </row>
    <row r="49" spans="2:18">
      <c r="B49" s="2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6"/>
    </row>
    <row r="50" spans="2:18" s="1" customFormat="1" ht="15">
      <c r="B50" s="34"/>
      <c r="C50" s="35"/>
      <c r="D50" s="49" t="s">
        <v>49</v>
      </c>
      <c r="E50" s="50"/>
      <c r="F50" s="50"/>
      <c r="G50" s="50"/>
      <c r="H50" s="51"/>
      <c r="I50" s="35"/>
      <c r="J50" s="49" t="s">
        <v>50</v>
      </c>
      <c r="K50" s="50"/>
      <c r="L50" s="50"/>
      <c r="M50" s="50"/>
      <c r="N50" s="50"/>
      <c r="O50" s="50"/>
      <c r="P50" s="51"/>
      <c r="Q50" s="35"/>
      <c r="R50" s="36"/>
    </row>
    <row r="51" spans="2:18">
      <c r="B51" s="25"/>
      <c r="C51" s="27"/>
      <c r="D51" s="52"/>
      <c r="E51" s="27"/>
      <c r="F51" s="27"/>
      <c r="G51" s="27"/>
      <c r="H51" s="53"/>
      <c r="I51" s="27"/>
      <c r="J51" s="52"/>
      <c r="K51" s="27"/>
      <c r="L51" s="27"/>
      <c r="M51" s="27"/>
      <c r="N51" s="27"/>
      <c r="O51" s="27"/>
      <c r="P51" s="53"/>
      <c r="Q51" s="27"/>
      <c r="R51" s="26"/>
    </row>
    <row r="52" spans="2:18">
      <c r="B52" s="25"/>
      <c r="C52" s="27"/>
      <c r="D52" s="52"/>
      <c r="E52" s="27"/>
      <c r="F52" s="27"/>
      <c r="G52" s="27"/>
      <c r="H52" s="53"/>
      <c r="I52" s="27"/>
      <c r="J52" s="52"/>
      <c r="K52" s="27"/>
      <c r="L52" s="27"/>
      <c r="M52" s="27"/>
      <c r="N52" s="27"/>
      <c r="O52" s="27"/>
      <c r="P52" s="53"/>
      <c r="Q52" s="27"/>
      <c r="R52" s="26"/>
    </row>
    <row r="53" spans="2:18">
      <c r="B53" s="25"/>
      <c r="C53" s="27"/>
      <c r="D53" s="52"/>
      <c r="E53" s="27"/>
      <c r="F53" s="27"/>
      <c r="G53" s="27"/>
      <c r="H53" s="53"/>
      <c r="I53" s="27"/>
      <c r="J53" s="52"/>
      <c r="K53" s="27"/>
      <c r="L53" s="27"/>
      <c r="M53" s="27"/>
      <c r="N53" s="27"/>
      <c r="O53" s="27"/>
      <c r="P53" s="53"/>
      <c r="Q53" s="27"/>
      <c r="R53" s="26"/>
    </row>
    <row r="54" spans="2:18">
      <c r="B54" s="25"/>
      <c r="C54" s="27"/>
      <c r="D54" s="52"/>
      <c r="E54" s="27"/>
      <c r="F54" s="27"/>
      <c r="G54" s="27"/>
      <c r="H54" s="53"/>
      <c r="I54" s="27"/>
      <c r="J54" s="52"/>
      <c r="K54" s="27"/>
      <c r="L54" s="27"/>
      <c r="M54" s="27"/>
      <c r="N54" s="27"/>
      <c r="O54" s="27"/>
      <c r="P54" s="53"/>
      <c r="Q54" s="27"/>
      <c r="R54" s="26"/>
    </row>
    <row r="55" spans="2:18">
      <c r="B55" s="25"/>
      <c r="C55" s="27"/>
      <c r="D55" s="52"/>
      <c r="E55" s="27"/>
      <c r="F55" s="27"/>
      <c r="G55" s="27"/>
      <c r="H55" s="53"/>
      <c r="I55" s="27"/>
      <c r="J55" s="52"/>
      <c r="K55" s="27"/>
      <c r="L55" s="27"/>
      <c r="M55" s="27"/>
      <c r="N55" s="27"/>
      <c r="O55" s="27"/>
      <c r="P55" s="53"/>
      <c r="Q55" s="27"/>
      <c r="R55" s="26"/>
    </row>
    <row r="56" spans="2:18">
      <c r="B56" s="25"/>
      <c r="C56" s="27"/>
      <c r="D56" s="52"/>
      <c r="E56" s="27"/>
      <c r="F56" s="27"/>
      <c r="G56" s="27"/>
      <c r="H56" s="53"/>
      <c r="I56" s="27"/>
      <c r="J56" s="52"/>
      <c r="K56" s="27"/>
      <c r="L56" s="27"/>
      <c r="M56" s="27"/>
      <c r="N56" s="27"/>
      <c r="O56" s="27"/>
      <c r="P56" s="53"/>
      <c r="Q56" s="27"/>
      <c r="R56" s="26"/>
    </row>
    <row r="57" spans="2:18">
      <c r="B57" s="25"/>
      <c r="C57" s="27"/>
      <c r="D57" s="52"/>
      <c r="E57" s="27"/>
      <c r="F57" s="27"/>
      <c r="G57" s="27"/>
      <c r="H57" s="53"/>
      <c r="I57" s="27"/>
      <c r="J57" s="52"/>
      <c r="K57" s="27"/>
      <c r="L57" s="27"/>
      <c r="M57" s="27"/>
      <c r="N57" s="27"/>
      <c r="O57" s="27"/>
      <c r="P57" s="53"/>
      <c r="Q57" s="27"/>
      <c r="R57" s="26"/>
    </row>
    <row r="58" spans="2:18">
      <c r="B58" s="25"/>
      <c r="C58" s="27"/>
      <c r="D58" s="52"/>
      <c r="E58" s="27"/>
      <c r="F58" s="27"/>
      <c r="G58" s="27"/>
      <c r="H58" s="53"/>
      <c r="I58" s="27"/>
      <c r="J58" s="52"/>
      <c r="K58" s="27"/>
      <c r="L58" s="27"/>
      <c r="M58" s="27"/>
      <c r="N58" s="27"/>
      <c r="O58" s="27"/>
      <c r="P58" s="53"/>
      <c r="Q58" s="27"/>
      <c r="R58" s="26"/>
    </row>
    <row r="59" spans="2:18" s="1" customFormat="1" ht="15">
      <c r="B59" s="34"/>
      <c r="C59" s="35"/>
      <c r="D59" s="54" t="s">
        <v>51</v>
      </c>
      <c r="E59" s="55"/>
      <c r="F59" s="55"/>
      <c r="G59" s="56" t="s">
        <v>52</v>
      </c>
      <c r="H59" s="57"/>
      <c r="I59" s="35"/>
      <c r="J59" s="54" t="s">
        <v>51</v>
      </c>
      <c r="K59" s="55"/>
      <c r="L59" s="55"/>
      <c r="M59" s="55"/>
      <c r="N59" s="56" t="s">
        <v>52</v>
      </c>
      <c r="O59" s="55"/>
      <c r="P59" s="57"/>
      <c r="Q59" s="35"/>
      <c r="R59" s="36"/>
    </row>
    <row r="60" spans="2:18">
      <c r="B60" s="25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6"/>
    </row>
    <row r="61" spans="2:18" s="1" customFormat="1" ht="15">
      <c r="B61" s="34"/>
      <c r="C61" s="35"/>
      <c r="D61" s="49" t="s">
        <v>53</v>
      </c>
      <c r="E61" s="50"/>
      <c r="F61" s="50"/>
      <c r="G61" s="50"/>
      <c r="H61" s="51"/>
      <c r="I61" s="35"/>
      <c r="J61" s="49" t="s">
        <v>54</v>
      </c>
      <c r="K61" s="50"/>
      <c r="L61" s="50"/>
      <c r="M61" s="50"/>
      <c r="N61" s="50"/>
      <c r="O61" s="50"/>
      <c r="P61" s="51"/>
      <c r="Q61" s="35"/>
      <c r="R61" s="36"/>
    </row>
    <row r="62" spans="2:18">
      <c r="B62" s="25"/>
      <c r="C62" s="27"/>
      <c r="D62" s="52"/>
      <c r="E62" s="27"/>
      <c r="F62" s="27"/>
      <c r="G62" s="27"/>
      <c r="H62" s="53"/>
      <c r="I62" s="27"/>
      <c r="J62" s="52"/>
      <c r="K62" s="27"/>
      <c r="L62" s="27"/>
      <c r="M62" s="27"/>
      <c r="N62" s="27"/>
      <c r="O62" s="27"/>
      <c r="P62" s="53"/>
      <c r="Q62" s="27"/>
      <c r="R62" s="26"/>
    </row>
    <row r="63" spans="2:18">
      <c r="B63" s="25"/>
      <c r="C63" s="27"/>
      <c r="D63" s="52"/>
      <c r="E63" s="27"/>
      <c r="F63" s="27"/>
      <c r="G63" s="27"/>
      <c r="H63" s="53"/>
      <c r="I63" s="27"/>
      <c r="J63" s="52"/>
      <c r="K63" s="27"/>
      <c r="L63" s="27"/>
      <c r="M63" s="27"/>
      <c r="N63" s="27"/>
      <c r="O63" s="27"/>
      <c r="P63" s="53"/>
      <c r="Q63" s="27"/>
      <c r="R63" s="26"/>
    </row>
    <row r="64" spans="2:18">
      <c r="B64" s="25"/>
      <c r="C64" s="27"/>
      <c r="D64" s="52"/>
      <c r="E64" s="27"/>
      <c r="F64" s="27"/>
      <c r="G64" s="27"/>
      <c r="H64" s="53"/>
      <c r="I64" s="27"/>
      <c r="J64" s="52"/>
      <c r="K64" s="27"/>
      <c r="L64" s="27"/>
      <c r="M64" s="27"/>
      <c r="N64" s="27"/>
      <c r="O64" s="27"/>
      <c r="P64" s="53"/>
      <c r="Q64" s="27"/>
      <c r="R64" s="26"/>
    </row>
    <row r="65" spans="2:18">
      <c r="B65" s="25"/>
      <c r="C65" s="27"/>
      <c r="D65" s="52"/>
      <c r="E65" s="27"/>
      <c r="F65" s="27"/>
      <c r="G65" s="27"/>
      <c r="H65" s="53"/>
      <c r="I65" s="27"/>
      <c r="J65" s="52"/>
      <c r="K65" s="27"/>
      <c r="L65" s="27"/>
      <c r="M65" s="27"/>
      <c r="N65" s="27"/>
      <c r="O65" s="27"/>
      <c r="P65" s="53"/>
      <c r="Q65" s="27"/>
      <c r="R65" s="26"/>
    </row>
    <row r="66" spans="2:18">
      <c r="B66" s="25"/>
      <c r="C66" s="27"/>
      <c r="D66" s="52"/>
      <c r="E66" s="27"/>
      <c r="F66" s="27"/>
      <c r="G66" s="27"/>
      <c r="H66" s="53"/>
      <c r="I66" s="27"/>
      <c r="J66" s="52"/>
      <c r="K66" s="27"/>
      <c r="L66" s="27"/>
      <c r="M66" s="27"/>
      <c r="N66" s="27"/>
      <c r="O66" s="27"/>
      <c r="P66" s="53"/>
      <c r="Q66" s="27"/>
      <c r="R66" s="26"/>
    </row>
    <row r="67" spans="2:18">
      <c r="B67" s="25"/>
      <c r="C67" s="27"/>
      <c r="D67" s="52"/>
      <c r="E67" s="27"/>
      <c r="F67" s="27"/>
      <c r="G67" s="27"/>
      <c r="H67" s="53"/>
      <c r="I67" s="27"/>
      <c r="J67" s="52"/>
      <c r="K67" s="27"/>
      <c r="L67" s="27"/>
      <c r="M67" s="27"/>
      <c r="N67" s="27"/>
      <c r="O67" s="27"/>
      <c r="P67" s="53"/>
      <c r="Q67" s="27"/>
      <c r="R67" s="26"/>
    </row>
    <row r="68" spans="2:18">
      <c r="B68" s="25"/>
      <c r="C68" s="27"/>
      <c r="D68" s="52"/>
      <c r="E68" s="27"/>
      <c r="F68" s="27"/>
      <c r="G68" s="27"/>
      <c r="H68" s="53"/>
      <c r="I68" s="27"/>
      <c r="J68" s="52"/>
      <c r="K68" s="27"/>
      <c r="L68" s="27"/>
      <c r="M68" s="27"/>
      <c r="N68" s="27"/>
      <c r="O68" s="27"/>
      <c r="P68" s="53"/>
      <c r="Q68" s="27"/>
      <c r="R68" s="26"/>
    </row>
    <row r="69" spans="2:18">
      <c r="B69" s="25"/>
      <c r="C69" s="27"/>
      <c r="D69" s="52"/>
      <c r="E69" s="27"/>
      <c r="F69" s="27"/>
      <c r="G69" s="27"/>
      <c r="H69" s="53"/>
      <c r="I69" s="27"/>
      <c r="J69" s="52"/>
      <c r="K69" s="27"/>
      <c r="L69" s="27"/>
      <c r="M69" s="27"/>
      <c r="N69" s="27"/>
      <c r="O69" s="27"/>
      <c r="P69" s="53"/>
      <c r="Q69" s="27"/>
      <c r="R69" s="26"/>
    </row>
    <row r="70" spans="2:18" s="1" customFormat="1" ht="15">
      <c r="B70" s="34"/>
      <c r="C70" s="35"/>
      <c r="D70" s="54" t="s">
        <v>51</v>
      </c>
      <c r="E70" s="55"/>
      <c r="F70" s="55"/>
      <c r="G70" s="56" t="s">
        <v>52</v>
      </c>
      <c r="H70" s="57"/>
      <c r="I70" s="35"/>
      <c r="J70" s="54" t="s">
        <v>51</v>
      </c>
      <c r="K70" s="55"/>
      <c r="L70" s="55"/>
      <c r="M70" s="55"/>
      <c r="N70" s="56" t="s">
        <v>52</v>
      </c>
      <c r="O70" s="55"/>
      <c r="P70" s="57"/>
      <c r="Q70" s="35"/>
      <c r="R70" s="36"/>
    </row>
    <row r="71" spans="2:18" s="1" customFormat="1" ht="14.4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5" spans="2:18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3"/>
    </row>
    <row r="76" spans="2:18" s="1" customFormat="1" ht="36.950000000000003" customHeight="1">
      <c r="B76" s="34"/>
      <c r="C76" s="211" t="s">
        <v>144</v>
      </c>
      <c r="D76" s="212"/>
      <c r="E76" s="212"/>
      <c r="F76" s="212"/>
      <c r="G76" s="212"/>
      <c r="H76" s="212"/>
      <c r="I76" s="212"/>
      <c r="J76" s="212"/>
      <c r="K76" s="212"/>
      <c r="L76" s="212"/>
      <c r="M76" s="212"/>
      <c r="N76" s="212"/>
      <c r="O76" s="212"/>
      <c r="P76" s="212"/>
      <c r="Q76" s="212"/>
      <c r="R76" s="36"/>
    </row>
    <row r="77" spans="2:18" s="1" customFormat="1" ht="6.95" customHeight="1"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6"/>
    </row>
    <row r="78" spans="2:18" s="1" customFormat="1" ht="30" customHeight="1">
      <c r="B78" s="34"/>
      <c r="C78" s="31" t="s">
        <v>16</v>
      </c>
      <c r="D78" s="35"/>
      <c r="E78" s="35"/>
      <c r="F78" s="251" t="str">
        <f>F6</f>
        <v>Rekonstrukce vodovodu a kanalizace Radvanice a Bartovice - komunikace</v>
      </c>
      <c r="G78" s="252"/>
      <c r="H78" s="252"/>
      <c r="I78" s="252"/>
      <c r="J78" s="252"/>
      <c r="K78" s="252"/>
      <c r="L78" s="252"/>
      <c r="M78" s="252"/>
      <c r="N78" s="252"/>
      <c r="O78" s="252"/>
      <c r="P78" s="252"/>
      <c r="Q78" s="35"/>
      <c r="R78" s="36"/>
    </row>
    <row r="79" spans="2:18" s="1" customFormat="1" ht="36.950000000000003" customHeight="1">
      <c r="B79" s="34"/>
      <c r="C79" s="68" t="s">
        <v>140</v>
      </c>
      <c r="D79" s="35"/>
      <c r="E79" s="35"/>
      <c r="F79" s="213" t="str">
        <f>F7</f>
        <v>11 - SO 111 - Ul. Hviezdoslavova</v>
      </c>
      <c r="G79" s="250"/>
      <c r="H79" s="250"/>
      <c r="I79" s="250"/>
      <c r="J79" s="250"/>
      <c r="K79" s="250"/>
      <c r="L79" s="250"/>
      <c r="M79" s="250"/>
      <c r="N79" s="250"/>
      <c r="O79" s="250"/>
      <c r="P79" s="250"/>
      <c r="Q79" s="35"/>
      <c r="R79" s="36"/>
    </row>
    <row r="80" spans="2:18" s="1" customFormat="1" ht="6.95" customHeight="1"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6"/>
    </row>
    <row r="81" spans="2:47" s="1" customFormat="1" ht="18" customHeight="1">
      <c r="B81" s="34"/>
      <c r="C81" s="31" t="s">
        <v>20</v>
      </c>
      <c r="D81" s="35"/>
      <c r="E81" s="35"/>
      <c r="F81" s="29" t="str">
        <f>F9</f>
        <v>Ostrava</v>
      </c>
      <c r="G81" s="35"/>
      <c r="H81" s="35"/>
      <c r="I81" s="35"/>
      <c r="J81" s="35"/>
      <c r="K81" s="31" t="s">
        <v>22</v>
      </c>
      <c r="L81" s="35"/>
      <c r="M81" s="253" t="str">
        <f>IF(O9="","",O9)</f>
        <v>25. 4. 2018</v>
      </c>
      <c r="N81" s="253"/>
      <c r="O81" s="253"/>
      <c r="P81" s="253"/>
      <c r="Q81" s="35"/>
      <c r="R81" s="36"/>
    </row>
    <row r="82" spans="2:47" s="1" customFormat="1" ht="6.95" customHeight="1"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6"/>
    </row>
    <row r="83" spans="2:47" s="1" customFormat="1" ht="15">
      <c r="B83" s="34"/>
      <c r="C83" s="31" t="s">
        <v>24</v>
      </c>
      <c r="D83" s="35"/>
      <c r="E83" s="35"/>
      <c r="F83" s="29" t="str">
        <f>E12</f>
        <v>Statutární město Ostrava</v>
      </c>
      <c r="G83" s="35"/>
      <c r="H83" s="35"/>
      <c r="I83" s="35"/>
      <c r="J83" s="35"/>
      <c r="K83" s="31" t="s">
        <v>30</v>
      </c>
      <c r="L83" s="35"/>
      <c r="M83" s="222" t="str">
        <f>E18</f>
        <v>Projekt 2010, s.r.o.</v>
      </c>
      <c r="N83" s="222"/>
      <c r="O83" s="222"/>
      <c r="P83" s="222"/>
      <c r="Q83" s="222"/>
      <c r="R83" s="36"/>
    </row>
    <row r="84" spans="2:47" s="1" customFormat="1" ht="14.45" customHeight="1">
      <c r="B84" s="34"/>
      <c r="C84" s="31" t="s">
        <v>28</v>
      </c>
      <c r="D84" s="35"/>
      <c r="E84" s="35"/>
      <c r="F84" s="29" t="str">
        <f>IF(E15="","",E15)</f>
        <v xml:space="preserve"> </v>
      </c>
      <c r="G84" s="35"/>
      <c r="H84" s="35"/>
      <c r="I84" s="35"/>
      <c r="J84" s="35"/>
      <c r="K84" s="31" t="s">
        <v>33</v>
      </c>
      <c r="L84" s="35"/>
      <c r="M84" s="222" t="str">
        <f>E21</f>
        <v>Jakub Nevyjel</v>
      </c>
      <c r="N84" s="222"/>
      <c r="O84" s="222"/>
      <c r="P84" s="222"/>
      <c r="Q84" s="222"/>
      <c r="R84" s="36"/>
    </row>
    <row r="85" spans="2:47" s="1" customFormat="1" ht="10.35" customHeight="1"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6"/>
    </row>
    <row r="86" spans="2:47" s="1" customFormat="1" ht="29.25" customHeight="1">
      <c r="B86" s="34"/>
      <c r="C86" s="254" t="s">
        <v>145</v>
      </c>
      <c r="D86" s="255"/>
      <c r="E86" s="255"/>
      <c r="F86" s="255"/>
      <c r="G86" s="255"/>
      <c r="H86" s="103"/>
      <c r="I86" s="103"/>
      <c r="J86" s="103"/>
      <c r="K86" s="103"/>
      <c r="L86" s="103"/>
      <c r="M86" s="103"/>
      <c r="N86" s="254" t="s">
        <v>146</v>
      </c>
      <c r="O86" s="255"/>
      <c r="P86" s="255"/>
      <c r="Q86" s="255"/>
      <c r="R86" s="36"/>
    </row>
    <row r="87" spans="2:47" s="1" customFormat="1" ht="10.35" customHeight="1"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6"/>
    </row>
    <row r="88" spans="2:47" s="1" customFormat="1" ht="29.25" customHeight="1">
      <c r="B88" s="34"/>
      <c r="C88" s="111" t="s">
        <v>147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192">
        <f>N119</f>
        <v>0</v>
      </c>
      <c r="O88" s="248"/>
      <c r="P88" s="248"/>
      <c r="Q88" s="248"/>
      <c r="R88" s="36"/>
      <c r="AU88" s="21" t="s">
        <v>148</v>
      </c>
    </row>
    <row r="89" spans="2:47" s="6" customFormat="1" ht="24.95" customHeight="1">
      <c r="B89" s="112"/>
      <c r="C89" s="113"/>
      <c r="D89" s="114" t="s">
        <v>258</v>
      </c>
      <c r="E89" s="113"/>
      <c r="F89" s="113"/>
      <c r="G89" s="113"/>
      <c r="H89" s="113"/>
      <c r="I89" s="113"/>
      <c r="J89" s="113"/>
      <c r="K89" s="113"/>
      <c r="L89" s="113"/>
      <c r="M89" s="113"/>
      <c r="N89" s="244">
        <f>N120</f>
        <v>0</v>
      </c>
      <c r="O89" s="245"/>
      <c r="P89" s="245"/>
      <c r="Q89" s="245"/>
      <c r="R89" s="115"/>
    </row>
    <row r="90" spans="2:47" s="7" customFormat="1" ht="19.899999999999999" customHeight="1">
      <c r="B90" s="116"/>
      <c r="C90" s="117"/>
      <c r="D90" s="118" t="s">
        <v>259</v>
      </c>
      <c r="E90" s="117"/>
      <c r="F90" s="117"/>
      <c r="G90" s="117"/>
      <c r="H90" s="117"/>
      <c r="I90" s="117"/>
      <c r="J90" s="117"/>
      <c r="K90" s="117"/>
      <c r="L90" s="117"/>
      <c r="M90" s="117"/>
      <c r="N90" s="246">
        <f>N121</f>
        <v>0</v>
      </c>
      <c r="O90" s="247"/>
      <c r="P90" s="247"/>
      <c r="Q90" s="247"/>
      <c r="R90" s="119"/>
    </row>
    <row r="91" spans="2:47" s="7" customFormat="1" ht="19.899999999999999" customHeight="1">
      <c r="B91" s="116"/>
      <c r="C91" s="117"/>
      <c r="D91" s="118" t="s">
        <v>260</v>
      </c>
      <c r="E91" s="117"/>
      <c r="F91" s="117"/>
      <c r="G91" s="117"/>
      <c r="H91" s="117"/>
      <c r="I91" s="117"/>
      <c r="J91" s="117"/>
      <c r="K91" s="117"/>
      <c r="L91" s="117"/>
      <c r="M91" s="117"/>
      <c r="N91" s="246">
        <f>N246</f>
        <v>0</v>
      </c>
      <c r="O91" s="247"/>
      <c r="P91" s="247"/>
      <c r="Q91" s="247"/>
      <c r="R91" s="119"/>
    </row>
    <row r="92" spans="2:47" s="7" customFormat="1" ht="19.899999999999999" customHeight="1">
      <c r="B92" s="116"/>
      <c r="C92" s="117"/>
      <c r="D92" s="118" t="s">
        <v>261</v>
      </c>
      <c r="E92" s="117"/>
      <c r="F92" s="117"/>
      <c r="G92" s="117"/>
      <c r="H92" s="117"/>
      <c r="I92" s="117"/>
      <c r="J92" s="117"/>
      <c r="K92" s="117"/>
      <c r="L92" s="117"/>
      <c r="M92" s="117"/>
      <c r="N92" s="246">
        <f>N255</f>
        <v>0</v>
      </c>
      <c r="O92" s="247"/>
      <c r="P92" s="247"/>
      <c r="Q92" s="247"/>
      <c r="R92" s="119"/>
    </row>
    <row r="93" spans="2:47" s="7" customFormat="1" ht="19.899999999999999" customHeight="1">
      <c r="B93" s="116"/>
      <c r="C93" s="117"/>
      <c r="D93" s="118" t="s">
        <v>262</v>
      </c>
      <c r="E93" s="117"/>
      <c r="F93" s="117"/>
      <c r="G93" s="117"/>
      <c r="H93" s="117"/>
      <c r="I93" s="117"/>
      <c r="J93" s="117"/>
      <c r="K93" s="117"/>
      <c r="L93" s="117"/>
      <c r="M93" s="117"/>
      <c r="N93" s="246">
        <f>N262</f>
        <v>0</v>
      </c>
      <c r="O93" s="247"/>
      <c r="P93" s="247"/>
      <c r="Q93" s="247"/>
      <c r="R93" s="119"/>
    </row>
    <row r="94" spans="2:47" s="7" customFormat="1" ht="19.899999999999999" customHeight="1">
      <c r="B94" s="116"/>
      <c r="C94" s="117"/>
      <c r="D94" s="118" t="s">
        <v>263</v>
      </c>
      <c r="E94" s="117"/>
      <c r="F94" s="117"/>
      <c r="G94" s="117"/>
      <c r="H94" s="117"/>
      <c r="I94" s="117"/>
      <c r="J94" s="117"/>
      <c r="K94" s="117"/>
      <c r="L94" s="117"/>
      <c r="M94" s="117"/>
      <c r="N94" s="246">
        <f>N268</f>
        <v>0</v>
      </c>
      <c r="O94" s="247"/>
      <c r="P94" s="247"/>
      <c r="Q94" s="247"/>
      <c r="R94" s="119"/>
    </row>
    <row r="95" spans="2:47" s="7" customFormat="1" ht="19.899999999999999" customHeight="1">
      <c r="B95" s="116"/>
      <c r="C95" s="117"/>
      <c r="D95" s="118" t="s">
        <v>264</v>
      </c>
      <c r="E95" s="117"/>
      <c r="F95" s="117"/>
      <c r="G95" s="117"/>
      <c r="H95" s="117"/>
      <c r="I95" s="117"/>
      <c r="J95" s="117"/>
      <c r="K95" s="117"/>
      <c r="L95" s="117"/>
      <c r="M95" s="117"/>
      <c r="N95" s="246">
        <f>N323</f>
        <v>0</v>
      </c>
      <c r="O95" s="247"/>
      <c r="P95" s="247"/>
      <c r="Q95" s="247"/>
      <c r="R95" s="119"/>
    </row>
    <row r="96" spans="2:47" s="7" customFormat="1" ht="19.899999999999999" customHeight="1">
      <c r="B96" s="116"/>
      <c r="C96" s="117"/>
      <c r="D96" s="118" t="s">
        <v>265</v>
      </c>
      <c r="E96" s="117"/>
      <c r="F96" s="117"/>
      <c r="G96" s="117"/>
      <c r="H96" s="117"/>
      <c r="I96" s="117"/>
      <c r="J96" s="117"/>
      <c r="K96" s="117"/>
      <c r="L96" s="117"/>
      <c r="M96" s="117"/>
      <c r="N96" s="246">
        <f>N360</f>
        <v>0</v>
      </c>
      <c r="O96" s="247"/>
      <c r="P96" s="247"/>
      <c r="Q96" s="247"/>
      <c r="R96" s="119"/>
    </row>
    <row r="97" spans="2:21" s="7" customFormat="1" ht="19.899999999999999" customHeight="1">
      <c r="B97" s="116"/>
      <c r="C97" s="117"/>
      <c r="D97" s="118" t="s">
        <v>266</v>
      </c>
      <c r="E97" s="117"/>
      <c r="F97" s="117"/>
      <c r="G97" s="117"/>
      <c r="H97" s="117"/>
      <c r="I97" s="117"/>
      <c r="J97" s="117"/>
      <c r="K97" s="117"/>
      <c r="L97" s="117"/>
      <c r="M97" s="117"/>
      <c r="N97" s="246">
        <f>N403</f>
        <v>0</v>
      </c>
      <c r="O97" s="247"/>
      <c r="P97" s="247"/>
      <c r="Q97" s="247"/>
      <c r="R97" s="119"/>
    </row>
    <row r="98" spans="2:21" s="7" customFormat="1" ht="19.899999999999999" customHeight="1">
      <c r="B98" s="116"/>
      <c r="C98" s="117"/>
      <c r="D98" s="118" t="s">
        <v>267</v>
      </c>
      <c r="E98" s="117"/>
      <c r="F98" s="117"/>
      <c r="G98" s="117"/>
      <c r="H98" s="117"/>
      <c r="I98" s="117"/>
      <c r="J98" s="117"/>
      <c r="K98" s="117"/>
      <c r="L98" s="117"/>
      <c r="M98" s="117"/>
      <c r="N98" s="246">
        <f>N409</f>
        <v>0</v>
      </c>
      <c r="O98" s="247"/>
      <c r="P98" s="247"/>
      <c r="Q98" s="247"/>
      <c r="R98" s="119"/>
    </row>
    <row r="99" spans="2:21" s="1" customFormat="1" ht="21.75" customHeight="1">
      <c r="B99" s="34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6"/>
    </row>
    <row r="100" spans="2:21" s="1" customFormat="1" ht="29.25" customHeight="1">
      <c r="B100" s="34"/>
      <c r="C100" s="111" t="s">
        <v>151</v>
      </c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248">
        <v>0</v>
      </c>
      <c r="O100" s="249"/>
      <c r="P100" s="249"/>
      <c r="Q100" s="249"/>
      <c r="R100" s="36"/>
      <c r="T100" s="120"/>
      <c r="U100" s="121" t="s">
        <v>39</v>
      </c>
    </row>
    <row r="101" spans="2:21" s="1" customFormat="1" ht="18" customHeight="1">
      <c r="B101" s="34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6"/>
    </row>
    <row r="102" spans="2:21" s="1" customFormat="1" ht="29.25" customHeight="1">
      <c r="B102" s="34"/>
      <c r="C102" s="102" t="s">
        <v>133</v>
      </c>
      <c r="D102" s="103"/>
      <c r="E102" s="103"/>
      <c r="F102" s="103"/>
      <c r="G102" s="103"/>
      <c r="H102" s="103"/>
      <c r="I102" s="103"/>
      <c r="J102" s="103"/>
      <c r="K102" s="103"/>
      <c r="L102" s="193">
        <f>ROUND(SUM(N88+N100),2)</f>
        <v>0</v>
      </c>
      <c r="M102" s="193"/>
      <c r="N102" s="193"/>
      <c r="O102" s="193"/>
      <c r="P102" s="193"/>
      <c r="Q102" s="193"/>
      <c r="R102" s="36"/>
    </row>
    <row r="103" spans="2:21" s="1" customFormat="1" ht="6.95" customHeight="1">
      <c r="B103" s="58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60"/>
    </row>
    <row r="107" spans="2:21" s="1" customFormat="1" ht="6.95" customHeight="1">
      <c r="B107" s="61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3"/>
    </row>
    <row r="108" spans="2:21" s="1" customFormat="1" ht="36.950000000000003" customHeight="1">
      <c r="B108" s="34"/>
      <c r="C108" s="211" t="s">
        <v>152</v>
      </c>
      <c r="D108" s="250"/>
      <c r="E108" s="250"/>
      <c r="F108" s="250"/>
      <c r="G108" s="250"/>
      <c r="H108" s="250"/>
      <c r="I108" s="250"/>
      <c r="J108" s="250"/>
      <c r="K108" s="250"/>
      <c r="L108" s="250"/>
      <c r="M108" s="250"/>
      <c r="N108" s="250"/>
      <c r="O108" s="250"/>
      <c r="P108" s="250"/>
      <c r="Q108" s="250"/>
      <c r="R108" s="36"/>
    </row>
    <row r="109" spans="2:21" s="1" customFormat="1" ht="6.95" customHeight="1"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6"/>
    </row>
    <row r="110" spans="2:21" s="1" customFormat="1" ht="30" customHeight="1">
      <c r="B110" s="34"/>
      <c r="C110" s="31" t="s">
        <v>16</v>
      </c>
      <c r="D110" s="35"/>
      <c r="E110" s="35"/>
      <c r="F110" s="251" t="str">
        <f>F6</f>
        <v>Rekonstrukce vodovodu a kanalizace Radvanice a Bartovice - komunikace</v>
      </c>
      <c r="G110" s="252"/>
      <c r="H110" s="252"/>
      <c r="I110" s="252"/>
      <c r="J110" s="252"/>
      <c r="K110" s="252"/>
      <c r="L110" s="252"/>
      <c r="M110" s="252"/>
      <c r="N110" s="252"/>
      <c r="O110" s="252"/>
      <c r="P110" s="252"/>
      <c r="Q110" s="35"/>
      <c r="R110" s="36"/>
    </row>
    <row r="111" spans="2:21" s="1" customFormat="1" ht="36.950000000000003" customHeight="1">
      <c r="B111" s="34"/>
      <c r="C111" s="68" t="s">
        <v>140</v>
      </c>
      <c r="D111" s="35"/>
      <c r="E111" s="35"/>
      <c r="F111" s="213" t="str">
        <f>F7</f>
        <v>11 - SO 111 - Ul. Hviezdoslavova</v>
      </c>
      <c r="G111" s="250"/>
      <c r="H111" s="250"/>
      <c r="I111" s="250"/>
      <c r="J111" s="250"/>
      <c r="K111" s="250"/>
      <c r="L111" s="250"/>
      <c r="M111" s="250"/>
      <c r="N111" s="250"/>
      <c r="O111" s="250"/>
      <c r="P111" s="250"/>
      <c r="Q111" s="35"/>
      <c r="R111" s="36"/>
    </row>
    <row r="112" spans="2:21" s="1" customFormat="1" ht="6.95" customHeight="1">
      <c r="B112" s="34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6"/>
    </row>
    <row r="113" spans="2:65" s="1" customFormat="1" ht="18" customHeight="1">
      <c r="B113" s="34"/>
      <c r="C113" s="31" t="s">
        <v>20</v>
      </c>
      <c r="D113" s="35"/>
      <c r="E113" s="35"/>
      <c r="F113" s="29" t="str">
        <f>F9</f>
        <v>Ostrava</v>
      </c>
      <c r="G113" s="35"/>
      <c r="H113" s="35"/>
      <c r="I113" s="35"/>
      <c r="J113" s="35"/>
      <c r="K113" s="31" t="s">
        <v>22</v>
      </c>
      <c r="L113" s="35"/>
      <c r="M113" s="253" t="str">
        <f>IF(O9="","",O9)</f>
        <v>25. 4. 2018</v>
      </c>
      <c r="N113" s="253"/>
      <c r="O113" s="253"/>
      <c r="P113" s="253"/>
      <c r="Q113" s="35"/>
      <c r="R113" s="36"/>
    </row>
    <row r="114" spans="2:65" s="1" customFormat="1" ht="6.95" customHeight="1">
      <c r="B114" s="34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6"/>
    </row>
    <row r="115" spans="2:65" s="1" customFormat="1" ht="15">
      <c r="B115" s="34"/>
      <c r="C115" s="31" t="s">
        <v>24</v>
      </c>
      <c r="D115" s="35"/>
      <c r="E115" s="35"/>
      <c r="F115" s="29" t="str">
        <f>E12</f>
        <v>Statutární město Ostrava</v>
      </c>
      <c r="G115" s="35"/>
      <c r="H115" s="35"/>
      <c r="I115" s="35"/>
      <c r="J115" s="35"/>
      <c r="K115" s="31" t="s">
        <v>30</v>
      </c>
      <c r="L115" s="35"/>
      <c r="M115" s="222" t="str">
        <f>E18</f>
        <v>Projekt 2010, s.r.o.</v>
      </c>
      <c r="N115" s="222"/>
      <c r="O115" s="222"/>
      <c r="P115" s="222"/>
      <c r="Q115" s="222"/>
      <c r="R115" s="36"/>
    </row>
    <row r="116" spans="2:65" s="1" customFormat="1" ht="14.45" customHeight="1">
      <c r="B116" s="34"/>
      <c r="C116" s="31" t="s">
        <v>28</v>
      </c>
      <c r="D116" s="35"/>
      <c r="E116" s="35"/>
      <c r="F116" s="29" t="str">
        <f>IF(E15="","",E15)</f>
        <v xml:space="preserve"> </v>
      </c>
      <c r="G116" s="35"/>
      <c r="H116" s="35"/>
      <c r="I116" s="35"/>
      <c r="J116" s="35"/>
      <c r="K116" s="31" t="s">
        <v>33</v>
      </c>
      <c r="L116" s="35"/>
      <c r="M116" s="222" t="str">
        <f>E21</f>
        <v>Jakub Nevyjel</v>
      </c>
      <c r="N116" s="222"/>
      <c r="O116" s="222"/>
      <c r="P116" s="222"/>
      <c r="Q116" s="222"/>
      <c r="R116" s="36"/>
    </row>
    <row r="117" spans="2:65" s="1" customFormat="1" ht="10.35" customHeight="1">
      <c r="B117" s="34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6"/>
    </row>
    <row r="118" spans="2:65" s="8" customFormat="1" ht="29.25" customHeight="1">
      <c r="B118" s="122"/>
      <c r="C118" s="123" t="s">
        <v>153</v>
      </c>
      <c r="D118" s="124" t="s">
        <v>154</v>
      </c>
      <c r="E118" s="124" t="s">
        <v>57</v>
      </c>
      <c r="F118" s="242" t="s">
        <v>155</v>
      </c>
      <c r="G118" s="242"/>
      <c r="H118" s="242"/>
      <c r="I118" s="242"/>
      <c r="J118" s="124" t="s">
        <v>156</v>
      </c>
      <c r="K118" s="124" t="s">
        <v>157</v>
      </c>
      <c r="L118" s="242" t="s">
        <v>158</v>
      </c>
      <c r="M118" s="242"/>
      <c r="N118" s="242" t="s">
        <v>146</v>
      </c>
      <c r="O118" s="242"/>
      <c r="P118" s="242"/>
      <c r="Q118" s="243"/>
      <c r="R118" s="125"/>
      <c r="T118" s="75" t="s">
        <v>159</v>
      </c>
      <c r="U118" s="76" t="s">
        <v>39</v>
      </c>
      <c r="V118" s="76" t="s">
        <v>160</v>
      </c>
      <c r="W118" s="76" t="s">
        <v>161</v>
      </c>
      <c r="X118" s="76" t="s">
        <v>162</v>
      </c>
      <c r="Y118" s="76" t="s">
        <v>163</v>
      </c>
      <c r="Z118" s="76" t="s">
        <v>164</v>
      </c>
      <c r="AA118" s="77" t="s">
        <v>165</v>
      </c>
    </row>
    <row r="119" spans="2:65" s="1" customFormat="1" ht="29.25" customHeight="1">
      <c r="B119" s="34"/>
      <c r="C119" s="79" t="s">
        <v>142</v>
      </c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233">
        <f>BK119</f>
        <v>0</v>
      </c>
      <c r="O119" s="234"/>
      <c r="P119" s="234"/>
      <c r="Q119" s="234"/>
      <c r="R119" s="36"/>
      <c r="T119" s="78"/>
      <c r="U119" s="50"/>
      <c r="V119" s="50"/>
      <c r="W119" s="126">
        <f>W120</f>
        <v>4544.8727659999995</v>
      </c>
      <c r="X119" s="50"/>
      <c r="Y119" s="126">
        <f>Y120</f>
        <v>660.56059800000003</v>
      </c>
      <c r="Z119" s="50"/>
      <c r="AA119" s="127">
        <f>AA120</f>
        <v>2732.2</v>
      </c>
      <c r="AT119" s="21" t="s">
        <v>74</v>
      </c>
      <c r="AU119" s="21" t="s">
        <v>148</v>
      </c>
      <c r="BK119" s="128">
        <f>BK120</f>
        <v>0</v>
      </c>
    </row>
    <row r="120" spans="2:65" s="9" customFormat="1" ht="37.35" customHeight="1">
      <c r="B120" s="129"/>
      <c r="C120" s="130"/>
      <c r="D120" s="131" t="s">
        <v>258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270">
        <f>BK120</f>
        <v>0</v>
      </c>
      <c r="O120" s="244"/>
      <c r="P120" s="244"/>
      <c r="Q120" s="244"/>
      <c r="R120" s="132"/>
      <c r="T120" s="133"/>
      <c r="U120" s="130"/>
      <c r="V120" s="130"/>
      <c r="W120" s="134">
        <f>W121+W246+W255+W262+W268+W323+W360+W403+W409</f>
        <v>4544.8727659999995</v>
      </c>
      <c r="X120" s="130"/>
      <c r="Y120" s="134">
        <f>Y121+Y246+Y255+Y262+Y268+Y323+Y360+Y403+Y409</f>
        <v>660.56059800000003</v>
      </c>
      <c r="Z120" s="130"/>
      <c r="AA120" s="135">
        <f>AA121+AA246+AA255+AA262+AA268+AA323+AA360+AA403+AA409</f>
        <v>2732.2</v>
      </c>
      <c r="AR120" s="136" t="s">
        <v>82</v>
      </c>
      <c r="AT120" s="137" t="s">
        <v>74</v>
      </c>
      <c r="AU120" s="137" t="s">
        <v>75</v>
      </c>
      <c r="AY120" s="136" t="s">
        <v>166</v>
      </c>
      <c r="BK120" s="138">
        <f>BK121+BK246+BK255+BK262+BK268+BK323+BK360+BK403+BK409</f>
        <v>0</v>
      </c>
    </row>
    <row r="121" spans="2:65" s="9" customFormat="1" ht="19.899999999999999" customHeight="1">
      <c r="B121" s="129"/>
      <c r="C121" s="130"/>
      <c r="D121" s="164" t="s">
        <v>259</v>
      </c>
      <c r="E121" s="164"/>
      <c r="F121" s="164"/>
      <c r="G121" s="164"/>
      <c r="H121" s="164"/>
      <c r="I121" s="164"/>
      <c r="J121" s="164"/>
      <c r="K121" s="164"/>
      <c r="L121" s="164"/>
      <c r="M121" s="164"/>
      <c r="N121" s="237">
        <f>BK121</f>
        <v>0</v>
      </c>
      <c r="O121" s="238"/>
      <c r="P121" s="238"/>
      <c r="Q121" s="238"/>
      <c r="R121" s="132"/>
      <c r="T121" s="133"/>
      <c r="U121" s="130"/>
      <c r="V121" s="130"/>
      <c r="W121" s="134">
        <f>SUM(W122:W245)</f>
        <v>2658.8699249999995</v>
      </c>
      <c r="X121" s="130"/>
      <c r="Y121" s="134">
        <f>SUM(Y122:Y245)</f>
        <v>253.200546</v>
      </c>
      <c r="Z121" s="130"/>
      <c r="AA121" s="135">
        <f>SUM(AA122:AA245)</f>
        <v>2729.989</v>
      </c>
      <c r="AR121" s="136" t="s">
        <v>82</v>
      </c>
      <c r="AT121" s="137" t="s">
        <v>74</v>
      </c>
      <c r="AU121" s="137" t="s">
        <v>82</v>
      </c>
      <c r="AY121" s="136" t="s">
        <v>166</v>
      </c>
      <c r="BK121" s="138">
        <f>SUM(BK122:BK245)</f>
        <v>0</v>
      </c>
    </row>
    <row r="122" spans="2:65" s="1" customFormat="1" ht="25.5" customHeight="1">
      <c r="B122" s="139"/>
      <c r="C122" s="140" t="s">
        <v>82</v>
      </c>
      <c r="D122" s="140" t="s">
        <v>167</v>
      </c>
      <c r="E122" s="141" t="s">
        <v>268</v>
      </c>
      <c r="F122" s="231" t="s">
        <v>269</v>
      </c>
      <c r="G122" s="231"/>
      <c r="H122" s="231"/>
      <c r="I122" s="231"/>
      <c r="J122" s="142" t="s">
        <v>270</v>
      </c>
      <c r="K122" s="143">
        <v>50.5</v>
      </c>
      <c r="L122" s="232">
        <v>0</v>
      </c>
      <c r="M122" s="232"/>
      <c r="N122" s="232">
        <f>ROUND(L122*K122,2)</f>
        <v>0</v>
      </c>
      <c r="O122" s="232"/>
      <c r="P122" s="232"/>
      <c r="Q122" s="232"/>
      <c r="R122" s="144"/>
      <c r="T122" s="145" t="s">
        <v>5</v>
      </c>
      <c r="U122" s="43" t="s">
        <v>40</v>
      </c>
      <c r="V122" s="146">
        <v>0.23</v>
      </c>
      <c r="W122" s="146">
        <f>V122*K122</f>
        <v>11.615</v>
      </c>
      <c r="X122" s="146">
        <v>0</v>
      </c>
      <c r="Y122" s="146">
        <f>X122*K122</f>
        <v>0</v>
      </c>
      <c r="Z122" s="146">
        <v>0.26</v>
      </c>
      <c r="AA122" s="147">
        <f>Z122*K122</f>
        <v>13.13</v>
      </c>
      <c r="AR122" s="21" t="s">
        <v>92</v>
      </c>
      <c r="AT122" s="21" t="s">
        <v>167</v>
      </c>
      <c r="AU122" s="21" t="s">
        <v>86</v>
      </c>
      <c r="AY122" s="21" t="s">
        <v>166</v>
      </c>
      <c r="BE122" s="148">
        <f>IF(U122="základní",N122,0)</f>
        <v>0</v>
      </c>
      <c r="BF122" s="148">
        <f>IF(U122="snížená",N122,0)</f>
        <v>0</v>
      </c>
      <c r="BG122" s="148">
        <f>IF(U122="zákl. přenesená",N122,0)</f>
        <v>0</v>
      </c>
      <c r="BH122" s="148">
        <f>IF(U122="sníž. přenesená",N122,0)</f>
        <v>0</v>
      </c>
      <c r="BI122" s="148">
        <f>IF(U122="nulová",N122,0)</f>
        <v>0</v>
      </c>
      <c r="BJ122" s="21" t="s">
        <v>82</v>
      </c>
      <c r="BK122" s="148">
        <f>ROUND(L122*K122,2)</f>
        <v>0</v>
      </c>
      <c r="BL122" s="21" t="s">
        <v>92</v>
      </c>
      <c r="BM122" s="21" t="s">
        <v>271</v>
      </c>
    </row>
    <row r="123" spans="2:65" s="1" customFormat="1" ht="25.5" customHeight="1">
      <c r="B123" s="139"/>
      <c r="C123" s="140" t="s">
        <v>86</v>
      </c>
      <c r="D123" s="140" t="s">
        <v>167</v>
      </c>
      <c r="E123" s="141" t="s">
        <v>272</v>
      </c>
      <c r="F123" s="231" t="s">
        <v>273</v>
      </c>
      <c r="G123" s="231"/>
      <c r="H123" s="231"/>
      <c r="I123" s="231"/>
      <c r="J123" s="142" t="s">
        <v>270</v>
      </c>
      <c r="K123" s="143">
        <v>107</v>
      </c>
      <c r="L123" s="232">
        <v>0</v>
      </c>
      <c r="M123" s="232"/>
      <c r="N123" s="232">
        <f>ROUND(L123*K123,2)</f>
        <v>0</v>
      </c>
      <c r="O123" s="232"/>
      <c r="P123" s="232"/>
      <c r="Q123" s="232"/>
      <c r="R123" s="144"/>
      <c r="T123" s="145" t="s">
        <v>5</v>
      </c>
      <c r="U123" s="43" t="s">
        <v>40</v>
      </c>
      <c r="V123" s="146">
        <v>2.2789999999999999</v>
      </c>
      <c r="W123" s="146">
        <f>V123*K123</f>
        <v>243.85299999999998</v>
      </c>
      <c r="X123" s="146">
        <v>0</v>
      </c>
      <c r="Y123" s="146">
        <f>X123*K123</f>
        <v>0</v>
      </c>
      <c r="Z123" s="146">
        <v>0.625</v>
      </c>
      <c r="AA123" s="147">
        <f>Z123*K123</f>
        <v>66.875</v>
      </c>
      <c r="AR123" s="21" t="s">
        <v>92</v>
      </c>
      <c r="AT123" s="21" t="s">
        <v>167</v>
      </c>
      <c r="AU123" s="21" t="s">
        <v>86</v>
      </c>
      <c r="AY123" s="21" t="s">
        <v>166</v>
      </c>
      <c r="BE123" s="148">
        <f>IF(U123="základní",N123,0)</f>
        <v>0</v>
      </c>
      <c r="BF123" s="148">
        <f>IF(U123="snížená",N123,0)</f>
        <v>0</v>
      </c>
      <c r="BG123" s="148">
        <f>IF(U123="zákl. přenesená",N123,0)</f>
        <v>0</v>
      </c>
      <c r="BH123" s="148">
        <f>IF(U123="sníž. přenesená",N123,0)</f>
        <v>0</v>
      </c>
      <c r="BI123" s="148">
        <f>IF(U123="nulová",N123,0)</f>
        <v>0</v>
      </c>
      <c r="BJ123" s="21" t="s">
        <v>82</v>
      </c>
      <c r="BK123" s="148">
        <f>ROUND(L123*K123,2)</f>
        <v>0</v>
      </c>
      <c r="BL123" s="21" t="s">
        <v>92</v>
      </c>
      <c r="BM123" s="21" t="s">
        <v>274</v>
      </c>
    </row>
    <row r="124" spans="2:65" s="11" customFormat="1" ht="16.5" customHeight="1">
      <c r="B124" s="157"/>
      <c r="C124" s="158"/>
      <c r="D124" s="158"/>
      <c r="E124" s="159" t="s">
        <v>5</v>
      </c>
      <c r="F124" s="264" t="s">
        <v>275</v>
      </c>
      <c r="G124" s="265"/>
      <c r="H124" s="265"/>
      <c r="I124" s="265"/>
      <c r="J124" s="158"/>
      <c r="K124" s="159" t="s">
        <v>5</v>
      </c>
      <c r="L124" s="158"/>
      <c r="M124" s="158"/>
      <c r="N124" s="158"/>
      <c r="O124" s="158"/>
      <c r="P124" s="158"/>
      <c r="Q124" s="158"/>
      <c r="R124" s="160"/>
      <c r="T124" s="161"/>
      <c r="U124" s="158"/>
      <c r="V124" s="158"/>
      <c r="W124" s="158"/>
      <c r="X124" s="158"/>
      <c r="Y124" s="158"/>
      <c r="Z124" s="158"/>
      <c r="AA124" s="162"/>
      <c r="AT124" s="163" t="s">
        <v>173</v>
      </c>
      <c r="AU124" s="163" t="s">
        <v>86</v>
      </c>
      <c r="AV124" s="11" t="s">
        <v>82</v>
      </c>
      <c r="AW124" s="11" t="s">
        <v>32</v>
      </c>
      <c r="AX124" s="11" t="s">
        <v>75</v>
      </c>
      <c r="AY124" s="163" t="s">
        <v>166</v>
      </c>
    </row>
    <row r="125" spans="2:65" s="11" customFormat="1" ht="16.5" customHeight="1">
      <c r="B125" s="157"/>
      <c r="C125" s="158"/>
      <c r="D125" s="158"/>
      <c r="E125" s="159" t="s">
        <v>5</v>
      </c>
      <c r="F125" s="229" t="s">
        <v>276</v>
      </c>
      <c r="G125" s="230"/>
      <c r="H125" s="230"/>
      <c r="I125" s="230"/>
      <c r="J125" s="158"/>
      <c r="K125" s="159" t="s">
        <v>5</v>
      </c>
      <c r="L125" s="158"/>
      <c r="M125" s="158"/>
      <c r="N125" s="158"/>
      <c r="O125" s="158"/>
      <c r="P125" s="158"/>
      <c r="Q125" s="158"/>
      <c r="R125" s="160"/>
      <c r="T125" s="161"/>
      <c r="U125" s="158"/>
      <c r="V125" s="158"/>
      <c r="W125" s="158"/>
      <c r="X125" s="158"/>
      <c r="Y125" s="158"/>
      <c r="Z125" s="158"/>
      <c r="AA125" s="162"/>
      <c r="AT125" s="163" t="s">
        <v>173</v>
      </c>
      <c r="AU125" s="163" t="s">
        <v>86</v>
      </c>
      <c r="AV125" s="11" t="s">
        <v>82</v>
      </c>
      <c r="AW125" s="11" t="s">
        <v>32</v>
      </c>
      <c r="AX125" s="11" t="s">
        <v>75</v>
      </c>
      <c r="AY125" s="163" t="s">
        <v>166</v>
      </c>
    </row>
    <row r="126" spans="2:65" s="11" customFormat="1" ht="16.5" customHeight="1">
      <c r="B126" s="157"/>
      <c r="C126" s="158"/>
      <c r="D126" s="158"/>
      <c r="E126" s="159" t="s">
        <v>5</v>
      </c>
      <c r="F126" s="229" t="s">
        <v>277</v>
      </c>
      <c r="G126" s="230"/>
      <c r="H126" s="230"/>
      <c r="I126" s="230"/>
      <c r="J126" s="158"/>
      <c r="K126" s="159" t="s">
        <v>5</v>
      </c>
      <c r="L126" s="158"/>
      <c r="M126" s="158"/>
      <c r="N126" s="158"/>
      <c r="O126" s="158"/>
      <c r="P126" s="158"/>
      <c r="Q126" s="158"/>
      <c r="R126" s="160"/>
      <c r="T126" s="161"/>
      <c r="U126" s="158"/>
      <c r="V126" s="158"/>
      <c r="W126" s="158"/>
      <c r="X126" s="158"/>
      <c r="Y126" s="158"/>
      <c r="Z126" s="158"/>
      <c r="AA126" s="162"/>
      <c r="AT126" s="163" t="s">
        <v>173</v>
      </c>
      <c r="AU126" s="163" t="s">
        <v>86</v>
      </c>
      <c r="AV126" s="11" t="s">
        <v>82</v>
      </c>
      <c r="AW126" s="11" t="s">
        <v>32</v>
      </c>
      <c r="AX126" s="11" t="s">
        <v>75</v>
      </c>
      <c r="AY126" s="163" t="s">
        <v>166</v>
      </c>
    </row>
    <row r="127" spans="2:65" s="11" customFormat="1" ht="16.5" customHeight="1">
      <c r="B127" s="157"/>
      <c r="C127" s="158"/>
      <c r="D127" s="158"/>
      <c r="E127" s="159" t="s">
        <v>5</v>
      </c>
      <c r="F127" s="229" t="s">
        <v>278</v>
      </c>
      <c r="G127" s="230"/>
      <c r="H127" s="230"/>
      <c r="I127" s="230"/>
      <c r="J127" s="158"/>
      <c r="K127" s="159" t="s">
        <v>5</v>
      </c>
      <c r="L127" s="158"/>
      <c r="M127" s="158"/>
      <c r="N127" s="158"/>
      <c r="O127" s="158"/>
      <c r="P127" s="158"/>
      <c r="Q127" s="158"/>
      <c r="R127" s="160"/>
      <c r="T127" s="161"/>
      <c r="U127" s="158"/>
      <c r="V127" s="158"/>
      <c r="W127" s="158"/>
      <c r="X127" s="158"/>
      <c r="Y127" s="158"/>
      <c r="Z127" s="158"/>
      <c r="AA127" s="162"/>
      <c r="AT127" s="163" t="s">
        <v>173</v>
      </c>
      <c r="AU127" s="163" t="s">
        <v>86</v>
      </c>
      <c r="AV127" s="11" t="s">
        <v>82</v>
      </c>
      <c r="AW127" s="11" t="s">
        <v>32</v>
      </c>
      <c r="AX127" s="11" t="s">
        <v>75</v>
      </c>
      <c r="AY127" s="163" t="s">
        <v>166</v>
      </c>
    </row>
    <row r="128" spans="2:65" s="10" customFormat="1" ht="16.5" customHeight="1">
      <c r="B128" s="149"/>
      <c r="C128" s="150"/>
      <c r="D128" s="150"/>
      <c r="E128" s="151" t="s">
        <v>5</v>
      </c>
      <c r="F128" s="262" t="s">
        <v>1472</v>
      </c>
      <c r="G128" s="263"/>
      <c r="H128" s="263"/>
      <c r="I128" s="263"/>
      <c r="J128" s="150"/>
      <c r="K128" s="152">
        <v>107</v>
      </c>
      <c r="L128" s="150"/>
      <c r="M128" s="150"/>
      <c r="N128" s="150"/>
      <c r="O128" s="150"/>
      <c r="P128" s="150"/>
      <c r="Q128" s="150"/>
      <c r="R128" s="153"/>
      <c r="T128" s="154"/>
      <c r="U128" s="150"/>
      <c r="V128" s="150"/>
      <c r="W128" s="150"/>
      <c r="X128" s="150"/>
      <c r="Y128" s="150"/>
      <c r="Z128" s="150"/>
      <c r="AA128" s="155"/>
      <c r="AT128" s="156" t="s">
        <v>173</v>
      </c>
      <c r="AU128" s="156" t="s">
        <v>86</v>
      </c>
      <c r="AV128" s="10" t="s">
        <v>86</v>
      </c>
      <c r="AW128" s="10" t="s">
        <v>32</v>
      </c>
      <c r="AX128" s="10" t="s">
        <v>82</v>
      </c>
      <c r="AY128" s="156" t="s">
        <v>166</v>
      </c>
    </row>
    <row r="129" spans="2:65" s="1" customFormat="1" ht="25.5" customHeight="1">
      <c r="B129" s="139"/>
      <c r="C129" s="140" t="s">
        <v>89</v>
      </c>
      <c r="D129" s="140" t="s">
        <v>167</v>
      </c>
      <c r="E129" s="141" t="s">
        <v>280</v>
      </c>
      <c r="F129" s="231" t="s">
        <v>281</v>
      </c>
      <c r="G129" s="231"/>
      <c r="H129" s="231"/>
      <c r="I129" s="231"/>
      <c r="J129" s="142" t="s">
        <v>270</v>
      </c>
      <c r="K129" s="143">
        <v>12</v>
      </c>
      <c r="L129" s="232">
        <v>0</v>
      </c>
      <c r="M129" s="232"/>
      <c r="N129" s="232">
        <f>ROUND(L129*K129,2)</f>
        <v>0</v>
      </c>
      <c r="O129" s="232"/>
      <c r="P129" s="232"/>
      <c r="Q129" s="232"/>
      <c r="R129" s="144"/>
      <c r="T129" s="145" t="s">
        <v>5</v>
      </c>
      <c r="U129" s="43" t="s">
        <v>40</v>
      </c>
      <c r="V129" s="146">
        <v>0.22</v>
      </c>
      <c r="W129" s="146">
        <f>V129*K129</f>
        <v>2.64</v>
      </c>
      <c r="X129" s="146">
        <v>0</v>
      </c>
      <c r="Y129" s="146">
        <f>X129*K129</f>
        <v>0</v>
      </c>
      <c r="Z129" s="146">
        <v>9.8000000000000004E-2</v>
      </c>
      <c r="AA129" s="147">
        <f>Z129*K129</f>
        <v>1.1760000000000002</v>
      </c>
      <c r="AR129" s="21" t="s">
        <v>92</v>
      </c>
      <c r="AT129" s="21" t="s">
        <v>167</v>
      </c>
      <c r="AU129" s="21" t="s">
        <v>86</v>
      </c>
      <c r="AY129" s="21" t="s">
        <v>166</v>
      </c>
      <c r="BE129" s="148">
        <f>IF(U129="základní",N129,0)</f>
        <v>0</v>
      </c>
      <c r="BF129" s="148">
        <f>IF(U129="snížená",N129,0)</f>
        <v>0</v>
      </c>
      <c r="BG129" s="148">
        <f>IF(U129="zákl. přenesená",N129,0)</f>
        <v>0</v>
      </c>
      <c r="BH129" s="148">
        <f>IF(U129="sníž. přenesená",N129,0)</f>
        <v>0</v>
      </c>
      <c r="BI129" s="148">
        <f>IF(U129="nulová",N129,0)</f>
        <v>0</v>
      </c>
      <c r="BJ129" s="21" t="s">
        <v>82</v>
      </c>
      <c r="BK129" s="148">
        <f>ROUND(L129*K129,2)</f>
        <v>0</v>
      </c>
      <c r="BL129" s="21" t="s">
        <v>92</v>
      </c>
      <c r="BM129" s="21" t="s">
        <v>282</v>
      </c>
    </row>
    <row r="130" spans="2:65" s="11" customFormat="1" ht="16.5" customHeight="1">
      <c r="B130" s="157"/>
      <c r="C130" s="158"/>
      <c r="D130" s="158"/>
      <c r="E130" s="159" t="s">
        <v>5</v>
      </c>
      <c r="F130" s="264" t="s">
        <v>275</v>
      </c>
      <c r="G130" s="265"/>
      <c r="H130" s="265"/>
      <c r="I130" s="265"/>
      <c r="J130" s="158"/>
      <c r="K130" s="159" t="s">
        <v>5</v>
      </c>
      <c r="L130" s="158"/>
      <c r="M130" s="158"/>
      <c r="N130" s="158"/>
      <c r="O130" s="158"/>
      <c r="P130" s="158"/>
      <c r="Q130" s="158"/>
      <c r="R130" s="160"/>
      <c r="T130" s="161"/>
      <c r="U130" s="158"/>
      <c r="V130" s="158"/>
      <c r="W130" s="158"/>
      <c r="X130" s="158"/>
      <c r="Y130" s="158"/>
      <c r="Z130" s="158"/>
      <c r="AA130" s="162"/>
      <c r="AT130" s="163" t="s">
        <v>173</v>
      </c>
      <c r="AU130" s="163" t="s">
        <v>86</v>
      </c>
      <c r="AV130" s="11" t="s">
        <v>82</v>
      </c>
      <c r="AW130" s="11" t="s">
        <v>32</v>
      </c>
      <c r="AX130" s="11" t="s">
        <v>75</v>
      </c>
      <c r="AY130" s="163" t="s">
        <v>166</v>
      </c>
    </row>
    <row r="131" spans="2:65" s="11" customFormat="1" ht="16.5" customHeight="1">
      <c r="B131" s="157"/>
      <c r="C131" s="158"/>
      <c r="D131" s="158"/>
      <c r="E131" s="159" t="s">
        <v>5</v>
      </c>
      <c r="F131" s="229" t="s">
        <v>276</v>
      </c>
      <c r="G131" s="230"/>
      <c r="H131" s="230"/>
      <c r="I131" s="230"/>
      <c r="J131" s="158"/>
      <c r="K131" s="159" t="s">
        <v>5</v>
      </c>
      <c r="L131" s="158"/>
      <c r="M131" s="158"/>
      <c r="N131" s="158"/>
      <c r="O131" s="158"/>
      <c r="P131" s="158"/>
      <c r="Q131" s="158"/>
      <c r="R131" s="160"/>
      <c r="T131" s="161"/>
      <c r="U131" s="158"/>
      <c r="V131" s="158"/>
      <c r="W131" s="158"/>
      <c r="X131" s="158"/>
      <c r="Y131" s="158"/>
      <c r="Z131" s="158"/>
      <c r="AA131" s="162"/>
      <c r="AT131" s="163" t="s">
        <v>173</v>
      </c>
      <c r="AU131" s="163" t="s">
        <v>86</v>
      </c>
      <c r="AV131" s="11" t="s">
        <v>82</v>
      </c>
      <c r="AW131" s="11" t="s">
        <v>32</v>
      </c>
      <c r="AX131" s="11" t="s">
        <v>75</v>
      </c>
      <c r="AY131" s="163" t="s">
        <v>166</v>
      </c>
    </row>
    <row r="132" spans="2:65" s="11" customFormat="1" ht="16.5" customHeight="1">
      <c r="B132" s="157"/>
      <c r="C132" s="158"/>
      <c r="D132" s="158"/>
      <c r="E132" s="159" t="s">
        <v>5</v>
      </c>
      <c r="F132" s="229" t="s">
        <v>277</v>
      </c>
      <c r="G132" s="230"/>
      <c r="H132" s="230"/>
      <c r="I132" s="230"/>
      <c r="J132" s="158"/>
      <c r="K132" s="159" t="s">
        <v>5</v>
      </c>
      <c r="L132" s="158"/>
      <c r="M132" s="158"/>
      <c r="N132" s="158"/>
      <c r="O132" s="158"/>
      <c r="P132" s="158"/>
      <c r="Q132" s="158"/>
      <c r="R132" s="160"/>
      <c r="T132" s="161"/>
      <c r="U132" s="158"/>
      <c r="V132" s="158"/>
      <c r="W132" s="158"/>
      <c r="X132" s="158"/>
      <c r="Y132" s="158"/>
      <c r="Z132" s="158"/>
      <c r="AA132" s="162"/>
      <c r="AT132" s="163" t="s">
        <v>173</v>
      </c>
      <c r="AU132" s="163" t="s">
        <v>86</v>
      </c>
      <c r="AV132" s="11" t="s">
        <v>82</v>
      </c>
      <c r="AW132" s="11" t="s">
        <v>32</v>
      </c>
      <c r="AX132" s="11" t="s">
        <v>75</v>
      </c>
      <c r="AY132" s="163" t="s">
        <v>166</v>
      </c>
    </row>
    <row r="133" spans="2:65" s="11" customFormat="1" ht="16.5" customHeight="1">
      <c r="B133" s="157"/>
      <c r="C133" s="158"/>
      <c r="D133" s="158"/>
      <c r="E133" s="159" t="s">
        <v>5</v>
      </c>
      <c r="F133" s="229" t="s">
        <v>283</v>
      </c>
      <c r="G133" s="230"/>
      <c r="H133" s="230"/>
      <c r="I133" s="230"/>
      <c r="J133" s="158"/>
      <c r="K133" s="159" t="s">
        <v>5</v>
      </c>
      <c r="L133" s="158"/>
      <c r="M133" s="158"/>
      <c r="N133" s="158"/>
      <c r="O133" s="158"/>
      <c r="P133" s="158"/>
      <c r="Q133" s="158"/>
      <c r="R133" s="160"/>
      <c r="T133" s="161"/>
      <c r="U133" s="158"/>
      <c r="V133" s="158"/>
      <c r="W133" s="158"/>
      <c r="X133" s="158"/>
      <c r="Y133" s="158"/>
      <c r="Z133" s="158"/>
      <c r="AA133" s="162"/>
      <c r="AT133" s="163" t="s">
        <v>173</v>
      </c>
      <c r="AU133" s="163" t="s">
        <v>86</v>
      </c>
      <c r="AV133" s="11" t="s">
        <v>82</v>
      </c>
      <c r="AW133" s="11" t="s">
        <v>32</v>
      </c>
      <c r="AX133" s="11" t="s">
        <v>75</v>
      </c>
      <c r="AY133" s="163" t="s">
        <v>166</v>
      </c>
    </row>
    <row r="134" spans="2:65" s="10" customFormat="1" ht="16.5" customHeight="1">
      <c r="B134" s="149"/>
      <c r="C134" s="150"/>
      <c r="D134" s="150"/>
      <c r="E134" s="151" t="s">
        <v>5</v>
      </c>
      <c r="F134" s="262" t="s">
        <v>293</v>
      </c>
      <c r="G134" s="263"/>
      <c r="H134" s="263"/>
      <c r="I134" s="263"/>
      <c r="J134" s="150"/>
      <c r="K134" s="152">
        <v>12</v>
      </c>
      <c r="L134" s="150"/>
      <c r="M134" s="150"/>
      <c r="N134" s="150"/>
      <c r="O134" s="150"/>
      <c r="P134" s="150"/>
      <c r="Q134" s="150"/>
      <c r="R134" s="153"/>
      <c r="T134" s="154"/>
      <c r="U134" s="150"/>
      <c r="V134" s="150"/>
      <c r="W134" s="150"/>
      <c r="X134" s="150"/>
      <c r="Y134" s="150"/>
      <c r="Z134" s="150"/>
      <c r="AA134" s="155"/>
      <c r="AT134" s="156" t="s">
        <v>173</v>
      </c>
      <c r="AU134" s="156" t="s">
        <v>86</v>
      </c>
      <c r="AV134" s="10" t="s">
        <v>86</v>
      </c>
      <c r="AW134" s="10" t="s">
        <v>32</v>
      </c>
      <c r="AX134" s="10" t="s">
        <v>82</v>
      </c>
      <c r="AY134" s="156" t="s">
        <v>166</v>
      </c>
    </row>
    <row r="135" spans="2:65" s="1" customFormat="1" ht="25.5" customHeight="1">
      <c r="B135" s="139"/>
      <c r="C135" s="140" t="s">
        <v>92</v>
      </c>
      <c r="D135" s="140" t="s">
        <v>167</v>
      </c>
      <c r="E135" s="141" t="s">
        <v>285</v>
      </c>
      <c r="F135" s="231" t="s">
        <v>286</v>
      </c>
      <c r="G135" s="231"/>
      <c r="H135" s="231"/>
      <c r="I135" s="231"/>
      <c r="J135" s="142" t="s">
        <v>270</v>
      </c>
      <c r="K135" s="143">
        <v>50.5</v>
      </c>
      <c r="L135" s="232">
        <v>0</v>
      </c>
      <c r="M135" s="232"/>
      <c r="N135" s="232">
        <f>ROUND(L135*K135,2)</f>
        <v>0</v>
      </c>
      <c r="O135" s="232"/>
      <c r="P135" s="232"/>
      <c r="Q135" s="232"/>
      <c r="R135" s="144"/>
      <c r="T135" s="145" t="s">
        <v>5</v>
      </c>
      <c r="U135" s="43" t="s">
        <v>40</v>
      </c>
      <c r="V135" s="146">
        <v>0.16600000000000001</v>
      </c>
      <c r="W135" s="146">
        <f>V135*K135</f>
        <v>8.3830000000000009</v>
      </c>
      <c r="X135" s="146">
        <v>0</v>
      </c>
      <c r="Y135" s="146">
        <f>X135*K135</f>
        <v>0</v>
      </c>
      <c r="Z135" s="146">
        <v>0.44</v>
      </c>
      <c r="AA135" s="147">
        <f>Z135*K135</f>
        <v>22.22</v>
      </c>
      <c r="AR135" s="21" t="s">
        <v>92</v>
      </c>
      <c r="AT135" s="21" t="s">
        <v>167</v>
      </c>
      <c r="AU135" s="21" t="s">
        <v>86</v>
      </c>
      <c r="AY135" s="21" t="s">
        <v>166</v>
      </c>
      <c r="BE135" s="148">
        <f>IF(U135="základní",N135,0)</f>
        <v>0</v>
      </c>
      <c r="BF135" s="148">
        <f>IF(U135="snížená",N135,0)</f>
        <v>0</v>
      </c>
      <c r="BG135" s="148">
        <f>IF(U135="zákl. přenesená",N135,0)</f>
        <v>0</v>
      </c>
      <c r="BH135" s="148">
        <f>IF(U135="sníž. přenesená",N135,0)</f>
        <v>0</v>
      </c>
      <c r="BI135" s="148">
        <f>IF(U135="nulová",N135,0)</f>
        <v>0</v>
      </c>
      <c r="BJ135" s="21" t="s">
        <v>82</v>
      </c>
      <c r="BK135" s="148">
        <f>ROUND(L135*K135,2)</f>
        <v>0</v>
      </c>
      <c r="BL135" s="21" t="s">
        <v>92</v>
      </c>
      <c r="BM135" s="21" t="s">
        <v>287</v>
      </c>
    </row>
    <row r="136" spans="2:65" s="11" customFormat="1" ht="16.5" customHeight="1">
      <c r="B136" s="157"/>
      <c r="C136" s="158"/>
      <c r="D136" s="158"/>
      <c r="E136" s="159" t="s">
        <v>5</v>
      </c>
      <c r="F136" s="264" t="s">
        <v>275</v>
      </c>
      <c r="G136" s="265"/>
      <c r="H136" s="265"/>
      <c r="I136" s="265"/>
      <c r="J136" s="158"/>
      <c r="K136" s="159" t="s">
        <v>5</v>
      </c>
      <c r="L136" s="158"/>
      <c r="M136" s="158"/>
      <c r="N136" s="158"/>
      <c r="O136" s="158"/>
      <c r="P136" s="158"/>
      <c r="Q136" s="158"/>
      <c r="R136" s="160"/>
      <c r="T136" s="161"/>
      <c r="U136" s="158"/>
      <c r="V136" s="158"/>
      <c r="W136" s="158"/>
      <c r="X136" s="158"/>
      <c r="Y136" s="158"/>
      <c r="Z136" s="158"/>
      <c r="AA136" s="162"/>
      <c r="AT136" s="163" t="s">
        <v>173</v>
      </c>
      <c r="AU136" s="163" t="s">
        <v>86</v>
      </c>
      <c r="AV136" s="11" t="s">
        <v>82</v>
      </c>
      <c r="AW136" s="11" t="s">
        <v>32</v>
      </c>
      <c r="AX136" s="11" t="s">
        <v>75</v>
      </c>
      <c r="AY136" s="163" t="s">
        <v>166</v>
      </c>
    </row>
    <row r="137" spans="2:65" s="11" customFormat="1" ht="16.5" customHeight="1">
      <c r="B137" s="157"/>
      <c r="C137" s="158"/>
      <c r="D137" s="158"/>
      <c r="E137" s="159" t="s">
        <v>5</v>
      </c>
      <c r="F137" s="229" t="s">
        <v>276</v>
      </c>
      <c r="G137" s="230"/>
      <c r="H137" s="230"/>
      <c r="I137" s="230"/>
      <c r="J137" s="158"/>
      <c r="K137" s="159" t="s">
        <v>5</v>
      </c>
      <c r="L137" s="158"/>
      <c r="M137" s="158"/>
      <c r="N137" s="158"/>
      <c r="O137" s="158"/>
      <c r="P137" s="158"/>
      <c r="Q137" s="158"/>
      <c r="R137" s="160"/>
      <c r="T137" s="161"/>
      <c r="U137" s="158"/>
      <c r="V137" s="158"/>
      <c r="W137" s="158"/>
      <c r="X137" s="158"/>
      <c r="Y137" s="158"/>
      <c r="Z137" s="158"/>
      <c r="AA137" s="162"/>
      <c r="AT137" s="163" t="s">
        <v>173</v>
      </c>
      <c r="AU137" s="163" t="s">
        <v>86</v>
      </c>
      <c r="AV137" s="11" t="s">
        <v>82</v>
      </c>
      <c r="AW137" s="11" t="s">
        <v>32</v>
      </c>
      <c r="AX137" s="11" t="s">
        <v>75</v>
      </c>
      <c r="AY137" s="163" t="s">
        <v>166</v>
      </c>
    </row>
    <row r="138" spans="2:65" s="11" customFormat="1" ht="16.5" customHeight="1">
      <c r="B138" s="157"/>
      <c r="C138" s="158"/>
      <c r="D138" s="158"/>
      <c r="E138" s="159" t="s">
        <v>5</v>
      </c>
      <c r="F138" s="229" t="s">
        <v>277</v>
      </c>
      <c r="G138" s="230"/>
      <c r="H138" s="230"/>
      <c r="I138" s="230"/>
      <c r="J138" s="158"/>
      <c r="K138" s="159" t="s">
        <v>5</v>
      </c>
      <c r="L138" s="158"/>
      <c r="M138" s="158"/>
      <c r="N138" s="158"/>
      <c r="O138" s="158"/>
      <c r="P138" s="158"/>
      <c r="Q138" s="158"/>
      <c r="R138" s="160"/>
      <c r="T138" s="161"/>
      <c r="U138" s="158"/>
      <c r="V138" s="158"/>
      <c r="W138" s="158"/>
      <c r="X138" s="158"/>
      <c r="Y138" s="158"/>
      <c r="Z138" s="158"/>
      <c r="AA138" s="162"/>
      <c r="AT138" s="163" t="s">
        <v>173</v>
      </c>
      <c r="AU138" s="163" t="s">
        <v>86</v>
      </c>
      <c r="AV138" s="11" t="s">
        <v>82</v>
      </c>
      <c r="AW138" s="11" t="s">
        <v>32</v>
      </c>
      <c r="AX138" s="11" t="s">
        <v>75</v>
      </c>
      <c r="AY138" s="163" t="s">
        <v>166</v>
      </c>
    </row>
    <row r="139" spans="2:65" s="11" customFormat="1" ht="16.5" customHeight="1">
      <c r="B139" s="157"/>
      <c r="C139" s="158"/>
      <c r="D139" s="158"/>
      <c r="E139" s="159" t="s">
        <v>5</v>
      </c>
      <c r="F139" s="229" t="s">
        <v>290</v>
      </c>
      <c r="G139" s="230"/>
      <c r="H139" s="230"/>
      <c r="I139" s="230"/>
      <c r="J139" s="158"/>
      <c r="K139" s="159" t="s">
        <v>5</v>
      </c>
      <c r="L139" s="158"/>
      <c r="M139" s="158"/>
      <c r="N139" s="158"/>
      <c r="O139" s="158"/>
      <c r="P139" s="158"/>
      <c r="Q139" s="158"/>
      <c r="R139" s="160"/>
      <c r="T139" s="161"/>
      <c r="U139" s="158"/>
      <c r="V139" s="158"/>
      <c r="W139" s="158"/>
      <c r="X139" s="158"/>
      <c r="Y139" s="158"/>
      <c r="Z139" s="158"/>
      <c r="AA139" s="162"/>
      <c r="AT139" s="163" t="s">
        <v>173</v>
      </c>
      <c r="AU139" s="163" t="s">
        <v>86</v>
      </c>
      <c r="AV139" s="11" t="s">
        <v>82</v>
      </c>
      <c r="AW139" s="11" t="s">
        <v>32</v>
      </c>
      <c r="AX139" s="11" t="s">
        <v>75</v>
      </c>
      <c r="AY139" s="163" t="s">
        <v>166</v>
      </c>
    </row>
    <row r="140" spans="2:65" s="10" customFormat="1" ht="16.5" customHeight="1">
      <c r="B140" s="149"/>
      <c r="C140" s="150"/>
      <c r="D140" s="150"/>
      <c r="E140" s="151" t="s">
        <v>5</v>
      </c>
      <c r="F140" s="262" t="s">
        <v>1473</v>
      </c>
      <c r="G140" s="263"/>
      <c r="H140" s="263"/>
      <c r="I140" s="263"/>
      <c r="J140" s="150"/>
      <c r="K140" s="152">
        <v>45</v>
      </c>
      <c r="L140" s="150"/>
      <c r="M140" s="150"/>
      <c r="N140" s="150"/>
      <c r="O140" s="150"/>
      <c r="P140" s="150"/>
      <c r="Q140" s="150"/>
      <c r="R140" s="153"/>
      <c r="T140" s="154"/>
      <c r="U140" s="150"/>
      <c r="V140" s="150"/>
      <c r="W140" s="150"/>
      <c r="X140" s="150"/>
      <c r="Y140" s="150"/>
      <c r="Z140" s="150"/>
      <c r="AA140" s="155"/>
      <c r="AT140" s="156" t="s">
        <v>173</v>
      </c>
      <c r="AU140" s="156" t="s">
        <v>86</v>
      </c>
      <c r="AV140" s="10" t="s">
        <v>86</v>
      </c>
      <c r="AW140" s="10" t="s">
        <v>32</v>
      </c>
      <c r="AX140" s="10" t="s">
        <v>75</v>
      </c>
      <c r="AY140" s="156" t="s">
        <v>166</v>
      </c>
    </row>
    <row r="141" spans="2:65" s="11" customFormat="1" ht="16.5" customHeight="1">
      <c r="B141" s="157"/>
      <c r="C141" s="158"/>
      <c r="D141" s="158"/>
      <c r="E141" s="159" t="s">
        <v>5</v>
      </c>
      <c r="F141" s="229" t="s">
        <v>292</v>
      </c>
      <c r="G141" s="230"/>
      <c r="H141" s="230"/>
      <c r="I141" s="230"/>
      <c r="J141" s="158"/>
      <c r="K141" s="159" t="s">
        <v>5</v>
      </c>
      <c r="L141" s="158"/>
      <c r="M141" s="158"/>
      <c r="N141" s="158"/>
      <c r="O141" s="158"/>
      <c r="P141" s="158"/>
      <c r="Q141" s="158"/>
      <c r="R141" s="160"/>
      <c r="T141" s="161"/>
      <c r="U141" s="158"/>
      <c r="V141" s="158"/>
      <c r="W141" s="158"/>
      <c r="X141" s="158"/>
      <c r="Y141" s="158"/>
      <c r="Z141" s="158"/>
      <c r="AA141" s="162"/>
      <c r="AT141" s="163" t="s">
        <v>173</v>
      </c>
      <c r="AU141" s="163" t="s">
        <v>86</v>
      </c>
      <c r="AV141" s="11" t="s">
        <v>82</v>
      </c>
      <c r="AW141" s="11" t="s">
        <v>32</v>
      </c>
      <c r="AX141" s="11" t="s">
        <v>75</v>
      </c>
      <c r="AY141" s="163" t="s">
        <v>166</v>
      </c>
    </row>
    <row r="142" spans="2:65" s="10" customFormat="1" ht="16.5" customHeight="1">
      <c r="B142" s="149"/>
      <c r="C142" s="150"/>
      <c r="D142" s="150"/>
      <c r="E142" s="151" t="s">
        <v>5</v>
      </c>
      <c r="F142" s="262" t="s">
        <v>1156</v>
      </c>
      <c r="G142" s="263"/>
      <c r="H142" s="263"/>
      <c r="I142" s="263"/>
      <c r="J142" s="150"/>
      <c r="K142" s="152">
        <v>5.5</v>
      </c>
      <c r="L142" s="150"/>
      <c r="M142" s="150"/>
      <c r="N142" s="150"/>
      <c r="O142" s="150"/>
      <c r="P142" s="150"/>
      <c r="Q142" s="150"/>
      <c r="R142" s="153"/>
      <c r="T142" s="154"/>
      <c r="U142" s="150"/>
      <c r="V142" s="150"/>
      <c r="W142" s="150"/>
      <c r="X142" s="150"/>
      <c r="Y142" s="150"/>
      <c r="Z142" s="150"/>
      <c r="AA142" s="155"/>
      <c r="AT142" s="156" t="s">
        <v>173</v>
      </c>
      <c r="AU142" s="156" t="s">
        <v>86</v>
      </c>
      <c r="AV142" s="10" t="s">
        <v>86</v>
      </c>
      <c r="AW142" s="10" t="s">
        <v>32</v>
      </c>
      <c r="AX142" s="10" t="s">
        <v>75</v>
      </c>
      <c r="AY142" s="156" t="s">
        <v>166</v>
      </c>
    </row>
    <row r="143" spans="2:65" s="12" customFormat="1" ht="16.5" customHeight="1">
      <c r="B143" s="168"/>
      <c r="C143" s="169"/>
      <c r="D143" s="169"/>
      <c r="E143" s="170" t="s">
        <v>5</v>
      </c>
      <c r="F143" s="268" t="s">
        <v>294</v>
      </c>
      <c r="G143" s="269"/>
      <c r="H143" s="269"/>
      <c r="I143" s="269"/>
      <c r="J143" s="169"/>
      <c r="K143" s="171">
        <v>50.5</v>
      </c>
      <c r="L143" s="169"/>
      <c r="M143" s="169"/>
      <c r="N143" s="169"/>
      <c r="O143" s="169"/>
      <c r="P143" s="169"/>
      <c r="Q143" s="169"/>
      <c r="R143" s="172"/>
      <c r="T143" s="173"/>
      <c r="U143" s="169"/>
      <c r="V143" s="169"/>
      <c r="W143" s="169"/>
      <c r="X143" s="169"/>
      <c r="Y143" s="169"/>
      <c r="Z143" s="169"/>
      <c r="AA143" s="174"/>
      <c r="AT143" s="175" t="s">
        <v>173</v>
      </c>
      <c r="AU143" s="175" t="s">
        <v>86</v>
      </c>
      <c r="AV143" s="12" t="s">
        <v>92</v>
      </c>
      <c r="AW143" s="12" t="s">
        <v>32</v>
      </c>
      <c r="AX143" s="12" t="s">
        <v>82</v>
      </c>
      <c r="AY143" s="175" t="s">
        <v>166</v>
      </c>
    </row>
    <row r="144" spans="2:65" s="1" customFormat="1" ht="25.5" customHeight="1">
      <c r="B144" s="139"/>
      <c r="C144" s="140" t="s">
        <v>95</v>
      </c>
      <c r="D144" s="140" t="s">
        <v>167</v>
      </c>
      <c r="E144" s="141" t="s">
        <v>295</v>
      </c>
      <c r="F144" s="231" t="s">
        <v>296</v>
      </c>
      <c r="G144" s="231"/>
      <c r="H144" s="231"/>
      <c r="I144" s="231"/>
      <c r="J144" s="142" t="s">
        <v>270</v>
      </c>
      <c r="K144" s="143">
        <v>2623</v>
      </c>
      <c r="L144" s="232">
        <v>0</v>
      </c>
      <c r="M144" s="232"/>
      <c r="N144" s="232">
        <f>ROUND(L144*K144,2)</f>
        <v>0</v>
      </c>
      <c r="O144" s="232"/>
      <c r="P144" s="232"/>
      <c r="Q144" s="232"/>
      <c r="R144" s="144"/>
      <c r="T144" s="145" t="s">
        <v>5</v>
      </c>
      <c r="U144" s="43" t="s">
        <v>40</v>
      </c>
      <c r="V144" s="146">
        <v>0.14399999999999999</v>
      </c>
      <c r="W144" s="146">
        <f>V144*K144</f>
        <v>377.71199999999999</v>
      </c>
      <c r="X144" s="146">
        <v>0</v>
      </c>
      <c r="Y144" s="146">
        <f>X144*K144</f>
        <v>0</v>
      </c>
      <c r="Z144" s="146">
        <v>0.57999999999999996</v>
      </c>
      <c r="AA144" s="147">
        <f>Z144*K144</f>
        <v>1521.34</v>
      </c>
      <c r="AR144" s="21" t="s">
        <v>92</v>
      </c>
      <c r="AT144" s="21" t="s">
        <v>167</v>
      </c>
      <c r="AU144" s="21" t="s">
        <v>86</v>
      </c>
      <c r="AY144" s="21" t="s">
        <v>166</v>
      </c>
      <c r="BE144" s="148">
        <f>IF(U144="základní",N144,0)</f>
        <v>0</v>
      </c>
      <c r="BF144" s="148">
        <f>IF(U144="snížená",N144,0)</f>
        <v>0</v>
      </c>
      <c r="BG144" s="148">
        <f>IF(U144="zákl. přenesená",N144,0)</f>
        <v>0</v>
      </c>
      <c r="BH144" s="148">
        <f>IF(U144="sníž. přenesená",N144,0)</f>
        <v>0</v>
      </c>
      <c r="BI144" s="148">
        <f>IF(U144="nulová",N144,0)</f>
        <v>0</v>
      </c>
      <c r="BJ144" s="21" t="s">
        <v>82</v>
      </c>
      <c r="BK144" s="148">
        <f>ROUND(L144*K144,2)</f>
        <v>0</v>
      </c>
      <c r="BL144" s="21" t="s">
        <v>92</v>
      </c>
      <c r="BM144" s="21" t="s">
        <v>297</v>
      </c>
    </row>
    <row r="145" spans="2:65" s="11" customFormat="1" ht="16.5" customHeight="1">
      <c r="B145" s="157"/>
      <c r="C145" s="158"/>
      <c r="D145" s="158"/>
      <c r="E145" s="159" t="s">
        <v>5</v>
      </c>
      <c r="F145" s="264" t="s">
        <v>275</v>
      </c>
      <c r="G145" s="265"/>
      <c r="H145" s="265"/>
      <c r="I145" s="265"/>
      <c r="J145" s="158"/>
      <c r="K145" s="159" t="s">
        <v>5</v>
      </c>
      <c r="L145" s="158"/>
      <c r="M145" s="158"/>
      <c r="N145" s="158"/>
      <c r="O145" s="158"/>
      <c r="P145" s="158"/>
      <c r="Q145" s="158"/>
      <c r="R145" s="160"/>
      <c r="T145" s="161"/>
      <c r="U145" s="158"/>
      <c r="V145" s="158"/>
      <c r="W145" s="158"/>
      <c r="X145" s="158"/>
      <c r="Y145" s="158"/>
      <c r="Z145" s="158"/>
      <c r="AA145" s="162"/>
      <c r="AT145" s="163" t="s">
        <v>173</v>
      </c>
      <c r="AU145" s="163" t="s">
        <v>86</v>
      </c>
      <c r="AV145" s="11" t="s">
        <v>82</v>
      </c>
      <c r="AW145" s="11" t="s">
        <v>32</v>
      </c>
      <c r="AX145" s="11" t="s">
        <v>75</v>
      </c>
      <c r="AY145" s="163" t="s">
        <v>166</v>
      </c>
    </row>
    <row r="146" spans="2:65" s="11" customFormat="1" ht="16.5" customHeight="1">
      <c r="B146" s="157"/>
      <c r="C146" s="158"/>
      <c r="D146" s="158"/>
      <c r="E146" s="159" t="s">
        <v>5</v>
      </c>
      <c r="F146" s="229" t="s">
        <v>276</v>
      </c>
      <c r="G146" s="230"/>
      <c r="H146" s="230"/>
      <c r="I146" s="230"/>
      <c r="J146" s="158"/>
      <c r="K146" s="159" t="s">
        <v>5</v>
      </c>
      <c r="L146" s="158"/>
      <c r="M146" s="158"/>
      <c r="N146" s="158"/>
      <c r="O146" s="158"/>
      <c r="P146" s="158"/>
      <c r="Q146" s="158"/>
      <c r="R146" s="160"/>
      <c r="T146" s="161"/>
      <c r="U146" s="158"/>
      <c r="V146" s="158"/>
      <c r="W146" s="158"/>
      <c r="X146" s="158"/>
      <c r="Y146" s="158"/>
      <c r="Z146" s="158"/>
      <c r="AA146" s="162"/>
      <c r="AT146" s="163" t="s">
        <v>173</v>
      </c>
      <c r="AU146" s="163" t="s">
        <v>86</v>
      </c>
      <c r="AV146" s="11" t="s">
        <v>82</v>
      </c>
      <c r="AW146" s="11" t="s">
        <v>32</v>
      </c>
      <c r="AX146" s="11" t="s">
        <v>75</v>
      </c>
      <c r="AY146" s="163" t="s">
        <v>166</v>
      </c>
    </row>
    <row r="147" spans="2:65" s="11" customFormat="1" ht="16.5" customHeight="1">
      <c r="B147" s="157"/>
      <c r="C147" s="158"/>
      <c r="D147" s="158"/>
      <c r="E147" s="159" t="s">
        <v>5</v>
      </c>
      <c r="F147" s="229" t="s">
        <v>277</v>
      </c>
      <c r="G147" s="230"/>
      <c r="H147" s="230"/>
      <c r="I147" s="230"/>
      <c r="J147" s="158"/>
      <c r="K147" s="159" t="s">
        <v>5</v>
      </c>
      <c r="L147" s="158"/>
      <c r="M147" s="158"/>
      <c r="N147" s="158"/>
      <c r="O147" s="158"/>
      <c r="P147" s="158"/>
      <c r="Q147" s="158"/>
      <c r="R147" s="160"/>
      <c r="T147" s="161"/>
      <c r="U147" s="158"/>
      <c r="V147" s="158"/>
      <c r="W147" s="158"/>
      <c r="X147" s="158"/>
      <c r="Y147" s="158"/>
      <c r="Z147" s="158"/>
      <c r="AA147" s="162"/>
      <c r="AT147" s="163" t="s">
        <v>173</v>
      </c>
      <c r="AU147" s="163" t="s">
        <v>86</v>
      </c>
      <c r="AV147" s="11" t="s">
        <v>82</v>
      </c>
      <c r="AW147" s="11" t="s">
        <v>32</v>
      </c>
      <c r="AX147" s="11" t="s">
        <v>75</v>
      </c>
      <c r="AY147" s="163" t="s">
        <v>166</v>
      </c>
    </row>
    <row r="148" spans="2:65" s="11" customFormat="1" ht="16.5" customHeight="1">
      <c r="B148" s="157"/>
      <c r="C148" s="158"/>
      <c r="D148" s="158"/>
      <c r="E148" s="159" t="s">
        <v>5</v>
      </c>
      <c r="F148" s="229" t="s">
        <v>298</v>
      </c>
      <c r="G148" s="230"/>
      <c r="H148" s="230"/>
      <c r="I148" s="230"/>
      <c r="J148" s="158"/>
      <c r="K148" s="159" t="s">
        <v>5</v>
      </c>
      <c r="L148" s="158"/>
      <c r="M148" s="158"/>
      <c r="N148" s="158"/>
      <c r="O148" s="158"/>
      <c r="P148" s="158"/>
      <c r="Q148" s="158"/>
      <c r="R148" s="160"/>
      <c r="T148" s="161"/>
      <c r="U148" s="158"/>
      <c r="V148" s="158"/>
      <c r="W148" s="158"/>
      <c r="X148" s="158"/>
      <c r="Y148" s="158"/>
      <c r="Z148" s="158"/>
      <c r="AA148" s="162"/>
      <c r="AT148" s="163" t="s">
        <v>173</v>
      </c>
      <c r="AU148" s="163" t="s">
        <v>86</v>
      </c>
      <c r="AV148" s="11" t="s">
        <v>82</v>
      </c>
      <c r="AW148" s="11" t="s">
        <v>32</v>
      </c>
      <c r="AX148" s="11" t="s">
        <v>75</v>
      </c>
      <c r="AY148" s="163" t="s">
        <v>166</v>
      </c>
    </row>
    <row r="149" spans="2:65" s="10" customFormat="1" ht="16.5" customHeight="1">
      <c r="B149" s="149"/>
      <c r="C149" s="150"/>
      <c r="D149" s="150"/>
      <c r="E149" s="151" t="s">
        <v>5</v>
      </c>
      <c r="F149" s="262" t="s">
        <v>1474</v>
      </c>
      <c r="G149" s="263"/>
      <c r="H149" s="263"/>
      <c r="I149" s="263"/>
      <c r="J149" s="150"/>
      <c r="K149" s="152">
        <v>2623</v>
      </c>
      <c r="L149" s="150"/>
      <c r="M149" s="150"/>
      <c r="N149" s="150"/>
      <c r="O149" s="150"/>
      <c r="P149" s="150"/>
      <c r="Q149" s="150"/>
      <c r="R149" s="153"/>
      <c r="T149" s="154"/>
      <c r="U149" s="150"/>
      <c r="V149" s="150"/>
      <c r="W149" s="150"/>
      <c r="X149" s="150"/>
      <c r="Y149" s="150"/>
      <c r="Z149" s="150"/>
      <c r="AA149" s="155"/>
      <c r="AT149" s="156" t="s">
        <v>173</v>
      </c>
      <c r="AU149" s="156" t="s">
        <v>86</v>
      </c>
      <c r="AV149" s="10" t="s">
        <v>86</v>
      </c>
      <c r="AW149" s="10" t="s">
        <v>32</v>
      </c>
      <c r="AX149" s="10" t="s">
        <v>82</v>
      </c>
      <c r="AY149" s="156" t="s">
        <v>166</v>
      </c>
    </row>
    <row r="150" spans="2:65" s="1" customFormat="1" ht="38.25" customHeight="1">
      <c r="B150" s="139"/>
      <c r="C150" s="140" t="s">
        <v>98</v>
      </c>
      <c r="D150" s="140" t="s">
        <v>167</v>
      </c>
      <c r="E150" s="141" t="s">
        <v>300</v>
      </c>
      <c r="F150" s="231" t="s">
        <v>301</v>
      </c>
      <c r="G150" s="231"/>
      <c r="H150" s="231"/>
      <c r="I150" s="231"/>
      <c r="J150" s="142" t="s">
        <v>270</v>
      </c>
      <c r="K150" s="143">
        <v>25</v>
      </c>
      <c r="L150" s="232">
        <v>0</v>
      </c>
      <c r="M150" s="232"/>
      <c r="N150" s="232">
        <f>ROUND(L150*K150,2)</f>
        <v>0</v>
      </c>
      <c r="O150" s="232"/>
      <c r="P150" s="232"/>
      <c r="Q150" s="232"/>
      <c r="R150" s="144"/>
      <c r="T150" s="145" t="s">
        <v>5</v>
      </c>
      <c r="U150" s="43" t="s">
        <v>40</v>
      </c>
      <c r="V150" s="146">
        <v>7.5999999999999998E-2</v>
      </c>
      <c r="W150" s="146">
        <f>V150*K150</f>
        <v>1.9</v>
      </c>
      <c r="X150" s="146">
        <v>4.0000000000000003E-5</v>
      </c>
      <c r="Y150" s="146">
        <f>X150*K150</f>
        <v>1E-3</v>
      </c>
      <c r="Z150" s="146">
        <v>0.128</v>
      </c>
      <c r="AA150" s="147">
        <f>Z150*K150</f>
        <v>3.2</v>
      </c>
      <c r="AR150" s="21" t="s">
        <v>92</v>
      </c>
      <c r="AT150" s="21" t="s">
        <v>167</v>
      </c>
      <c r="AU150" s="21" t="s">
        <v>86</v>
      </c>
      <c r="AY150" s="21" t="s">
        <v>166</v>
      </c>
      <c r="BE150" s="148">
        <f>IF(U150="základní",N150,0)</f>
        <v>0</v>
      </c>
      <c r="BF150" s="148">
        <f>IF(U150="snížená",N150,0)</f>
        <v>0</v>
      </c>
      <c r="BG150" s="148">
        <f>IF(U150="zákl. přenesená",N150,0)</f>
        <v>0</v>
      </c>
      <c r="BH150" s="148">
        <f>IF(U150="sníž. přenesená",N150,0)</f>
        <v>0</v>
      </c>
      <c r="BI150" s="148">
        <f>IF(U150="nulová",N150,0)</f>
        <v>0</v>
      </c>
      <c r="BJ150" s="21" t="s">
        <v>82</v>
      </c>
      <c r="BK150" s="148">
        <f>ROUND(L150*K150,2)</f>
        <v>0</v>
      </c>
      <c r="BL150" s="21" t="s">
        <v>92</v>
      </c>
      <c r="BM150" s="21" t="s">
        <v>302</v>
      </c>
    </row>
    <row r="151" spans="2:65" s="11" customFormat="1" ht="16.5" customHeight="1">
      <c r="B151" s="157"/>
      <c r="C151" s="158"/>
      <c r="D151" s="158"/>
      <c r="E151" s="159" t="s">
        <v>5</v>
      </c>
      <c r="F151" s="264" t="s">
        <v>275</v>
      </c>
      <c r="G151" s="265"/>
      <c r="H151" s="265"/>
      <c r="I151" s="265"/>
      <c r="J151" s="158"/>
      <c r="K151" s="159" t="s">
        <v>5</v>
      </c>
      <c r="L151" s="158"/>
      <c r="M151" s="158"/>
      <c r="N151" s="158"/>
      <c r="O151" s="158"/>
      <c r="P151" s="158"/>
      <c r="Q151" s="158"/>
      <c r="R151" s="160"/>
      <c r="T151" s="161"/>
      <c r="U151" s="158"/>
      <c r="V151" s="158"/>
      <c r="W151" s="158"/>
      <c r="X151" s="158"/>
      <c r="Y151" s="158"/>
      <c r="Z151" s="158"/>
      <c r="AA151" s="162"/>
      <c r="AT151" s="163" t="s">
        <v>173</v>
      </c>
      <c r="AU151" s="163" t="s">
        <v>86</v>
      </c>
      <c r="AV151" s="11" t="s">
        <v>82</v>
      </c>
      <c r="AW151" s="11" t="s">
        <v>32</v>
      </c>
      <c r="AX151" s="11" t="s">
        <v>75</v>
      </c>
      <c r="AY151" s="163" t="s">
        <v>166</v>
      </c>
    </row>
    <row r="152" spans="2:65" s="11" customFormat="1" ht="16.5" customHeight="1">
      <c r="B152" s="157"/>
      <c r="C152" s="158"/>
      <c r="D152" s="158"/>
      <c r="E152" s="159" t="s">
        <v>5</v>
      </c>
      <c r="F152" s="229" t="s">
        <v>276</v>
      </c>
      <c r="G152" s="230"/>
      <c r="H152" s="230"/>
      <c r="I152" s="230"/>
      <c r="J152" s="158"/>
      <c r="K152" s="159" t="s">
        <v>5</v>
      </c>
      <c r="L152" s="158"/>
      <c r="M152" s="158"/>
      <c r="N152" s="158"/>
      <c r="O152" s="158"/>
      <c r="P152" s="158"/>
      <c r="Q152" s="158"/>
      <c r="R152" s="160"/>
      <c r="T152" s="161"/>
      <c r="U152" s="158"/>
      <c r="V152" s="158"/>
      <c r="W152" s="158"/>
      <c r="X152" s="158"/>
      <c r="Y152" s="158"/>
      <c r="Z152" s="158"/>
      <c r="AA152" s="162"/>
      <c r="AT152" s="163" t="s">
        <v>173</v>
      </c>
      <c r="AU152" s="163" t="s">
        <v>86</v>
      </c>
      <c r="AV152" s="11" t="s">
        <v>82</v>
      </c>
      <c r="AW152" s="11" t="s">
        <v>32</v>
      </c>
      <c r="AX152" s="11" t="s">
        <v>75</v>
      </c>
      <c r="AY152" s="163" t="s">
        <v>166</v>
      </c>
    </row>
    <row r="153" spans="2:65" s="11" customFormat="1" ht="16.5" customHeight="1">
      <c r="B153" s="157"/>
      <c r="C153" s="158"/>
      <c r="D153" s="158"/>
      <c r="E153" s="159" t="s">
        <v>5</v>
      </c>
      <c r="F153" s="229" t="s">
        <v>277</v>
      </c>
      <c r="G153" s="230"/>
      <c r="H153" s="230"/>
      <c r="I153" s="230"/>
      <c r="J153" s="158"/>
      <c r="K153" s="159" t="s">
        <v>5</v>
      </c>
      <c r="L153" s="158"/>
      <c r="M153" s="158"/>
      <c r="N153" s="158"/>
      <c r="O153" s="158"/>
      <c r="P153" s="158"/>
      <c r="Q153" s="158"/>
      <c r="R153" s="160"/>
      <c r="T153" s="161"/>
      <c r="U153" s="158"/>
      <c r="V153" s="158"/>
      <c r="W153" s="158"/>
      <c r="X153" s="158"/>
      <c r="Y153" s="158"/>
      <c r="Z153" s="158"/>
      <c r="AA153" s="162"/>
      <c r="AT153" s="163" t="s">
        <v>173</v>
      </c>
      <c r="AU153" s="163" t="s">
        <v>86</v>
      </c>
      <c r="AV153" s="11" t="s">
        <v>82</v>
      </c>
      <c r="AW153" s="11" t="s">
        <v>32</v>
      </c>
      <c r="AX153" s="11" t="s">
        <v>75</v>
      </c>
      <c r="AY153" s="163" t="s">
        <v>166</v>
      </c>
    </row>
    <row r="154" spans="2:65" s="10" customFormat="1" ht="16.5" customHeight="1">
      <c r="B154" s="149"/>
      <c r="C154" s="150"/>
      <c r="D154" s="150"/>
      <c r="E154" s="151" t="s">
        <v>5</v>
      </c>
      <c r="F154" s="262" t="s">
        <v>1475</v>
      </c>
      <c r="G154" s="263"/>
      <c r="H154" s="263"/>
      <c r="I154" s="263"/>
      <c r="J154" s="150"/>
      <c r="K154" s="152">
        <v>25</v>
      </c>
      <c r="L154" s="150"/>
      <c r="M154" s="150"/>
      <c r="N154" s="150"/>
      <c r="O154" s="150"/>
      <c r="P154" s="150"/>
      <c r="Q154" s="150"/>
      <c r="R154" s="153"/>
      <c r="T154" s="154"/>
      <c r="U154" s="150"/>
      <c r="V154" s="150"/>
      <c r="W154" s="150"/>
      <c r="X154" s="150"/>
      <c r="Y154" s="150"/>
      <c r="Z154" s="150"/>
      <c r="AA154" s="155"/>
      <c r="AT154" s="156" t="s">
        <v>173</v>
      </c>
      <c r="AU154" s="156" t="s">
        <v>86</v>
      </c>
      <c r="AV154" s="10" t="s">
        <v>86</v>
      </c>
      <c r="AW154" s="10" t="s">
        <v>32</v>
      </c>
      <c r="AX154" s="10" t="s">
        <v>82</v>
      </c>
      <c r="AY154" s="156" t="s">
        <v>166</v>
      </c>
    </row>
    <row r="155" spans="2:65" s="1" customFormat="1" ht="38.25" customHeight="1">
      <c r="B155" s="139"/>
      <c r="C155" s="140" t="s">
        <v>101</v>
      </c>
      <c r="D155" s="140" t="s">
        <v>167</v>
      </c>
      <c r="E155" s="141" t="s">
        <v>304</v>
      </c>
      <c r="F155" s="231" t="s">
        <v>305</v>
      </c>
      <c r="G155" s="231"/>
      <c r="H155" s="231"/>
      <c r="I155" s="231"/>
      <c r="J155" s="142" t="s">
        <v>270</v>
      </c>
      <c r="K155" s="143">
        <v>2623</v>
      </c>
      <c r="L155" s="232">
        <v>0</v>
      </c>
      <c r="M155" s="232"/>
      <c r="N155" s="232">
        <f>ROUND(L155*K155,2)</f>
        <v>0</v>
      </c>
      <c r="O155" s="232"/>
      <c r="P155" s="232"/>
      <c r="Q155" s="232"/>
      <c r="R155" s="144"/>
      <c r="T155" s="145" t="s">
        <v>5</v>
      </c>
      <c r="U155" s="43" t="s">
        <v>40</v>
      </c>
      <c r="V155" s="146">
        <v>2.5999999999999999E-2</v>
      </c>
      <c r="W155" s="146">
        <f>V155*K155</f>
        <v>68.197999999999993</v>
      </c>
      <c r="X155" s="146">
        <v>1.2E-4</v>
      </c>
      <c r="Y155" s="146">
        <f>X155*K155</f>
        <v>0.31475999999999998</v>
      </c>
      <c r="Z155" s="146">
        <v>0.25600000000000001</v>
      </c>
      <c r="AA155" s="147">
        <f>Z155*K155</f>
        <v>671.48800000000006</v>
      </c>
      <c r="AR155" s="21" t="s">
        <v>92</v>
      </c>
      <c r="AT155" s="21" t="s">
        <v>167</v>
      </c>
      <c r="AU155" s="21" t="s">
        <v>86</v>
      </c>
      <c r="AY155" s="21" t="s">
        <v>166</v>
      </c>
      <c r="BE155" s="148">
        <f>IF(U155="základní",N155,0)</f>
        <v>0</v>
      </c>
      <c r="BF155" s="148">
        <f>IF(U155="snížená",N155,0)</f>
        <v>0</v>
      </c>
      <c r="BG155" s="148">
        <f>IF(U155="zákl. přenesená",N155,0)</f>
        <v>0</v>
      </c>
      <c r="BH155" s="148">
        <f>IF(U155="sníž. přenesená",N155,0)</f>
        <v>0</v>
      </c>
      <c r="BI155" s="148">
        <f>IF(U155="nulová",N155,0)</f>
        <v>0</v>
      </c>
      <c r="BJ155" s="21" t="s">
        <v>82</v>
      </c>
      <c r="BK155" s="148">
        <f>ROUND(L155*K155,2)</f>
        <v>0</v>
      </c>
      <c r="BL155" s="21" t="s">
        <v>92</v>
      </c>
      <c r="BM155" s="21" t="s">
        <v>306</v>
      </c>
    </row>
    <row r="156" spans="2:65" s="11" customFormat="1" ht="16.5" customHeight="1">
      <c r="B156" s="157"/>
      <c r="C156" s="158"/>
      <c r="D156" s="158"/>
      <c r="E156" s="159" t="s">
        <v>5</v>
      </c>
      <c r="F156" s="264" t="s">
        <v>275</v>
      </c>
      <c r="G156" s="265"/>
      <c r="H156" s="265"/>
      <c r="I156" s="265"/>
      <c r="J156" s="158"/>
      <c r="K156" s="159" t="s">
        <v>5</v>
      </c>
      <c r="L156" s="158"/>
      <c r="M156" s="158"/>
      <c r="N156" s="158"/>
      <c r="O156" s="158"/>
      <c r="P156" s="158"/>
      <c r="Q156" s="158"/>
      <c r="R156" s="160"/>
      <c r="T156" s="161"/>
      <c r="U156" s="158"/>
      <c r="V156" s="158"/>
      <c r="W156" s="158"/>
      <c r="X156" s="158"/>
      <c r="Y156" s="158"/>
      <c r="Z156" s="158"/>
      <c r="AA156" s="162"/>
      <c r="AT156" s="163" t="s">
        <v>173</v>
      </c>
      <c r="AU156" s="163" t="s">
        <v>86</v>
      </c>
      <c r="AV156" s="11" t="s">
        <v>82</v>
      </c>
      <c r="AW156" s="11" t="s">
        <v>32</v>
      </c>
      <c r="AX156" s="11" t="s">
        <v>75</v>
      </c>
      <c r="AY156" s="163" t="s">
        <v>166</v>
      </c>
    </row>
    <row r="157" spans="2:65" s="11" customFormat="1" ht="16.5" customHeight="1">
      <c r="B157" s="157"/>
      <c r="C157" s="158"/>
      <c r="D157" s="158"/>
      <c r="E157" s="159" t="s">
        <v>5</v>
      </c>
      <c r="F157" s="229" t="s">
        <v>276</v>
      </c>
      <c r="G157" s="230"/>
      <c r="H157" s="230"/>
      <c r="I157" s="230"/>
      <c r="J157" s="158"/>
      <c r="K157" s="159" t="s">
        <v>5</v>
      </c>
      <c r="L157" s="158"/>
      <c r="M157" s="158"/>
      <c r="N157" s="158"/>
      <c r="O157" s="158"/>
      <c r="P157" s="158"/>
      <c r="Q157" s="158"/>
      <c r="R157" s="160"/>
      <c r="T157" s="161"/>
      <c r="U157" s="158"/>
      <c r="V157" s="158"/>
      <c r="W157" s="158"/>
      <c r="X157" s="158"/>
      <c r="Y157" s="158"/>
      <c r="Z157" s="158"/>
      <c r="AA157" s="162"/>
      <c r="AT157" s="163" t="s">
        <v>173</v>
      </c>
      <c r="AU157" s="163" t="s">
        <v>86</v>
      </c>
      <c r="AV157" s="11" t="s">
        <v>82</v>
      </c>
      <c r="AW157" s="11" t="s">
        <v>32</v>
      </c>
      <c r="AX157" s="11" t="s">
        <v>75</v>
      </c>
      <c r="AY157" s="163" t="s">
        <v>166</v>
      </c>
    </row>
    <row r="158" spans="2:65" s="11" customFormat="1" ht="16.5" customHeight="1">
      <c r="B158" s="157"/>
      <c r="C158" s="158"/>
      <c r="D158" s="158"/>
      <c r="E158" s="159" t="s">
        <v>5</v>
      </c>
      <c r="F158" s="229" t="s">
        <v>277</v>
      </c>
      <c r="G158" s="230"/>
      <c r="H158" s="230"/>
      <c r="I158" s="230"/>
      <c r="J158" s="158"/>
      <c r="K158" s="159" t="s">
        <v>5</v>
      </c>
      <c r="L158" s="158"/>
      <c r="M158" s="158"/>
      <c r="N158" s="158"/>
      <c r="O158" s="158"/>
      <c r="P158" s="158"/>
      <c r="Q158" s="158"/>
      <c r="R158" s="160"/>
      <c r="T158" s="161"/>
      <c r="U158" s="158"/>
      <c r="V158" s="158"/>
      <c r="W158" s="158"/>
      <c r="X158" s="158"/>
      <c r="Y158" s="158"/>
      <c r="Z158" s="158"/>
      <c r="AA158" s="162"/>
      <c r="AT158" s="163" t="s">
        <v>173</v>
      </c>
      <c r="AU158" s="163" t="s">
        <v>86</v>
      </c>
      <c r="AV158" s="11" t="s">
        <v>82</v>
      </c>
      <c r="AW158" s="11" t="s">
        <v>32</v>
      </c>
      <c r="AX158" s="11" t="s">
        <v>75</v>
      </c>
      <c r="AY158" s="163" t="s">
        <v>166</v>
      </c>
    </row>
    <row r="159" spans="2:65" s="10" customFormat="1" ht="16.5" customHeight="1">
      <c r="B159" s="149"/>
      <c r="C159" s="150"/>
      <c r="D159" s="150"/>
      <c r="E159" s="151" t="s">
        <v>5</v>
      </c>
      <c r="F159" s="262" t="s">
        <v>1474</v>
      </c>
      <c r="G159" s="263"/>
      <c r="H159" s="263"/>
      <c r="I159" s="263"/>
      <c r="J159" s="150"/>
      <c r="K159" s="152">
        <v>2623</v>
      </c>
      <c r="L159" s="150"/>
      <c r="M159" s="150"/>
      <c r="N159" s="150"/>
      <c r="O159" s="150"/>
      <c r="P159" s="150"/>
      <c r="Q159" s="150"/>
      <c r="R159" s="153"/>
      <c r="T159" s="154"/>
      <c r="U159" s="150"/>
      <c r="V159" s="150"/>
      <c r="W159" s="150"/>
      <c r="X159" s="150"/>
      <c r="Y159" s="150"/>
      <c r="Z159" s="150"/>
      <c r="AA159" s="155"/>
      <c r="AT159" s="156" t="s">
        <v>173</v>
      </c>
      <c r="AU159" s="156" t="s">
        <v>86</v>
      </c>
      <c r="AV159" s="10" t="s">
        <v>86</v>
      </c>
      <c r="AW159" s="10" t="s">
        <v>32</v>
      </c>
      <c r="AX159" s="10" t="s">
        <v>82</v>
      </c>
      <c r="AY159" s="156" t="s">
        <v>166</v>
      </c>
    </row>
    <row r="160" spans="2:65" s="1" customFormat="1" ht="16.5" customHeight="1">
      <c r="B160" s="139"/>
      <c r="C160" s="140" t="s">
        <v>104</v>
      </c>
      <c r="D160" s="140" t="s">
        <v>167</v>
      </c>
      <c r="E160" s="141" t="s">
        <v>307</v>
      </c>
      <c r="F160" s="231" t="s">
        <v>308</v>
      </c>
      <c r="G160" s="231"/>
      <c r="H160" s="231"/>
      <c r="I160" s="231"/>
      <c r="J160" s="142" t="s">
        <v>309</v>
      </c>
      <c r="K160" s="143">
        <v>828</v>
      </c>
      <c r="L160" s="232">
        <v>0</v>
      </c>
      <c r="M160" s="232"/>
      <c r="N160" s="232">
        <f>ROUND(L160*K160,2)</f>
        <v>0</v>
      </c>
      <c r="O160" s="232"/>
      <c r="P160" s="232"/>
      <c r="Q160" s="232"/>
      <c r="R160" s="144"/>
      <c r="T160" s="145" t="s">
        <v>5</v>
      </c>
      <c r="U160" s="43" t="s">
        <v>40</v>
      </c>
      <c r="V160" s="146">
        <v>0.27200000000000002</v>
      </c>
      <c r="W160" s="146">
        <f>V160*K160</f>
        <v>225.21600000000001</v>
      </c>
      <c r="X160" s="146">
        <v>0</v>
      </c>
      <c r="Y160" s="146">
        <f>X160*K160</f>
        <v>0</v>
      </c>
      <c r="Z160" s="146">
        <v>0.28999999999999998</v>
      </c>
      <c r="AA160" s="147">
        <f>Z160*K160</f>
        <v>240.11999999999998</v>
      </c>
      <c r="AR160" s="21" t="s">
        <v>92</v>
      </c>
      <c r="AT160" s="21" t="s">
        <v>167</v>
      </c>
      <c r="AU160" s="21" t="s">
        <v>86</v>
      </c>
      <c r="AY160" s="21" t="s">
        <v>166</v>
      </c>
      <c r="BE160" s="148">
        <f>IF(U160="základní",N160,0)</f>
        <v>0</v>
      </c>
      <c r="BF160" s="148">
        <f>IF(U160="snížená",N160,0)</f>
        <v>0</v>
      </c>
      <c r="BG160" s="148">
        <f>IF(U160="zákl. přenesená",N160,0)</f>
        <v>0</v>
      </c>
      <c r="BH160" s="148">
        <f>IF(U160="sníž. přenesená",N160,0)</f>
        <v>0</v>
      </c>
      <c r="BI160" s="148">
        <f>IF(U160="nulová",N160,0)</f>
        <v>0</v>
      </c>
      <c r="BJ160" s="21" t="s">
        <v>82</v>
      </c>
      <c r="BK160" s="148">
        <f>ROUND(L160*K160,2)</f>
        <v>0</v>
      </c>
      <c r="BL160" s="21" t="s">
        <v>92</v>
      </c>
      <c r="BM160" s="21" t="s">
        <v>310</v>
      </c>
    </row>
    <row r="161" spans="2:65" s="11" customFormat="1" ht="16.5" customHeight="1">
      <c r="B161" s="157"/>
      <c r="C161" s="158"/>
      <c r="D161" s="158"/>
      <c r="E161" s="159" t="s">
        <v>5</v>
      </c>
      <c r="F161" s="264" t="s">
        <v>275</v>
      </c>
      <c r="G161" s="265"/>
      <c r="H161" s="265"/>
      <c r="I161" s="265"/>
      <c r="J161" s="158"/>
      <c r="K161" s="159" t="s">
        <v>5</v>
      </c>
      <c r="L161" s="158"/>
      <c r="M161" s="158"/>
      <c r="N161" s="158"/>
      <c r="O161" s="158"/>
      <c r="P161" s="158"/>
      <c r="Q161" s="158"/>
      <c r="R161" s="160"/>
      <c r="T161" s="161"/>
      <c r="U161" s="158"/>
      <c r="V161" s="158"/>
      <c r="W161" s="158"/>
      <c r="X161" s="158"/>
      <c r="Y161" s="158"/>
      <c r="Z161" s="158"/>
      <c r="AA161" s="162"/>
      <c r="AT161" s="163" t="s">
        <v>173</v>
      </c>
      <c r="AU161" s="163" t="s">
        <v>86</v>
      </c>
      <c r="AV161" s="11" t="s">
        <v>82</v>
      </c>
      <c r="AW161" s="11" t="s">
        <v>32</v>
      </c>
      <c r="AX161" s="11" t="s">
        <v>75</v>
      </c>
      <c r="AY161" s="163" t="s">
        <v>166</v>
      </c>
    </row>
    <row r="162" spans="2:65" s="11" customFormat="1" ht="16.5" customHeight="1">
      <c r="B162" s="157"/>
      <c r="C162" s="158"/>
      <c r="D162" s="158"/>
      <c r="E162" s="159" t="s">
        <v>5</v>
      </c>
      <c r="F162" s="229" t="s">
        <v>276</v>
      </c>
      <c r="G162" s="230"/>
      <c r="H162" s="230"/>
      <c r="I162" s="230"/>
      <c r="J162" s="158"/>
      <c r="K162" s="159" t="s">
        <v>5</v>
      </c>
      <c r="L162" s="158"/>
      <c r="M162" s="158"/>
      <c r="N162" s="158"/>
      <c r="O162" s="158"/>
      <c r="P162" s="158"/>
      <c r="Q162" s="158"/>
      <c r="R162" s="160"/>
      <c r="T162" s="161"/>
      <c r="U162" s="158"/>
      <c r="V162" s="158"/>
      <c r="W162" s="158"/>
      <c r="X162" s="158"/>
      <c r="Y162" s="158"/>
      <c r="Z162" s="158"/>
      <c r="AA162" s="162"/>
      <c r="AT162" s="163" t="s">
        <v>173</v>
      </c>
      <c r="AU162" s="163" t="s">
        <v>86</v>
      </c>
      <c r="AV162" s="11" t="s">
        <v>82</v>
      </c>
      <c r="AW162" s="11" t="s">
        <v>32</v>
      </c>
      <c r="AX162" s="11" t="s">
        <v>75</v>
      </c>
      <c r="AY162" s="163" t="s">
        <v>166</v>
      </c>
    </row>
    <row r="163" spans="2:65" s="11" customFormat="1" ht="16.5" customHeight="1">
      <c r="B163" s="157"/>
      <c r="C163" s="158"/>
      <c r="D163" s="158"/>
      <c r="E163" s="159" t="s">
        <v>5</v>
      </c>
      <c r="F163" s="229" t="s">
        <v>277</v>
      </c>
      <c r="G163" s="230"/>
      <c r="H163" s="230"/>
      <c r="I163" s="230"/>
      <c r="J163" s="158"/>
      <c r="K163" s="159" t="s">
        <v>5</v>
      </c>
      <c r="L163" s="158"/>
      <c r="M163" s="158"/>
      <c r="N163" s="158"/>
      <c r="O163" s="158"/>
      <c r="P163" s="158"/>
      <c r="Q163" s="158"/>
      <c r="R163" s="160"/>
      <c r="T163" s="161"/>
      <c r="U163" s="158"/>
      <c r="V163" s="158"/>
      <c r="W163" s="158"/>
      <c r="X163" s="158"/>
      <c r="Y163" s="158"/>
      <c r="Z163" s="158"/>
      <c r="AA163" s="162"/>
      <c r="AT163" s="163" t="s">
        <v>173</v>
      </c>
      <c r="AU163" s="163" t="s">
        <v>86</v>
      </c>
      <c r="AV163" s="11" t="s">
        <v>82</v>
      </c>
      <c r="AW163" s="11" t="s">
        <v>32</v>
      </c>
      <c r="AX163" s="11" t="s">
        <v>75</v>
      </c>
      <c r="AY163" s="163" t="s">
        <v>166</v>
      </c>
    </row>
    <row r="164" spans="2:65" s="10" customFormat="1" ht="16.5" customHeight="1">
      <c r="B164" s="149"/>
      <c r="C164" s="150"/>
      <c r="D164" s="150"/>
      <c r="E164" s="151" t="s">
        <v>5</v>
      </c>
      <c r="F164" s="262" t="s">
        <v>1476</v>
      </c>
      <c r="G164" s="263"/>
      <c r="H164" s="263"/>
      <c r="I164" s="263"/>
      <c r="J164" s="150"/>
      <c r="K164" s="152">
        <v>828</v>
      </c>
      <c r="L164" s="150"/>
      <c r="M164" s="150"/>
      <c r="N164" s="150"/>
      <c r="O164" s="150"/>
      <c r="P164" s="150"/>
      <c r="Q164" s="150"/>
      <c r="R164" s="153"/>
      <c r="T164" s="154"/>
      <c r="U164" s="150"/>
      <c r="V164" s="150"/>
      <c r="W164" s="150"/>
      <c r="X164" s="150"/>
      <c r="Y164" s="150"/>
      <c r="Z164" s="150"/>
      <c r="AA164" s="155"/>
      <c r="AT164" s="156" t="s">
        <v>173</v>
      </c>
      <c r="AU164" s="156" t="s">
        <v>86</v>
      </c>
      <c r="AV164" s="10" t="s">
        <v>86</v>
      </c>
      <c r="AW164" s="10" t="s">
        <v>32</v>
      </c>
      <c r="AX164" s="10" t="s">
        <v>82</v>
      </c>
      <c r="AY164" s="156" t="s">
        <v>166</v>
      </c>
    </row>
    <row r="165" spans="2:65" s="1" customFormat="1" ht="16.5" customHeight="1">
      <c r="B165" s="139"/>
      <c r="C165" s="140" t="s">
        <v>107</v>
      </c>
      <c r="D165" s="140" t="s">
        <v>167</v>
      </c>
      <c r="E165" s="141" t="s">
        <v>312</v>
      </c>
      <c r="F165" s="231" t="s">
        <v>313</v>
      </c>
      <c r="G165" s="231"/>
      <c r="H165" s="231"/>
      <c r="I165" s="231"/>
      <c r="J165" s="142" t="s">
        <v>309</v>
      </c>
      <c r="K165" s="143">
        <v>1656</v>
      </c>
      <c r="L165" s="232">
        <v>0</v>
      </c>
      <c r="M165" s="232"/>
      <c r="N165" s="232">
        <f>ROUND(L165*K165,2)</f>
        <v>0</v>
      </c>
      <c r="O165" s="232"/>
      <c r="P165" s="232"/>
      <c r="Q165" s="232"/>
      <c r="R165" s="144"/>
      <c r="T165" s="145" t="s">
        <v>5</v>
      </c>
      <c r="U165" s="43" t="s">
        <v>40</v>
      </c>
      <c r="V165" s="146">
        <v>0.14699999999999999</v>
      </c>
      <c r="W165" s="146">
        <f>V165*K165</f>
        <v>243.43199999999999</v>
      </c>
      <c r="X165" s="146">
        <v>0</v>
      </c>
      <c r="Y165" s="146">
        <f>X165*K165</f>
        <v>0</v>
      </c>
      <c r="Z165" s="146">
        <v>0.115</v>
      </c>
      <c r="AA165" s="147">
        <f>Z165*K165</f>
        <v>190.44</v>
      </c>
      <c r="AR165" s="21" t="s">
        <v>92</v>
      </c>
      <c r="AT165" s="21" t="s">
        <v>167</v>
      </c>
      <c r="AU165" s="21" t="s">
        <v>86</v>
      </c>
      <c r="AY165" s="21" t="s">
        <v>166</v>
      </c>
      <c r="BE165" s="148">
        <f>IF(U165="základní",N165,0)</f>
        <v>0</v>
      </c>
      <c r="BF165" s="148">
        <f>IF(U165="snížená",N165,0)</f>
        <v>0</v>
      </c>
      <c r="BG165" s="148">
        <f>IF(U165="zákl. přenesená",N165,0)</f>
        <v>0</v>
      </c>
      <c r="BH165" s="148">
        <f>IF(U165="sníž. přenesená",N165,0)</f>
        <v>0</v>
      </c>
      <c r="BI165" s="148">
        <f>IF(U165="nulová",N165,0)</f>
        <v>0</v>
      </c>
      <c r="BJ165" s="21" t="s">
        <v>82</v>
      </c>
      <c r="BK165" s="148">
        <f>ROUND(L165*K165,2)</f>
        <v>0</v>
      </c>
      <c r="BL165" s="21" t="s">
        <v>92</v>
      </c>
      <c r="BM165" s="21" t="s">
        <v>314</v>
      </c>
    </row>
    <row r="166" spans="2:65" s="11" customFormat="1" ht="16.5" customHeight="1">
      <c r="B166" s="157"/>
      <c r="C166" s="158"/>
      <c r="D166" s="158"/>
      <c r="E166" s="159" t="s">
        <v>5</v>
      </c>
      <c r="F166" s="264" t="s">
        <v>275</v>
      </c>
      <c r="G166" s="265"/>
      <c r="H166" s="265"/>
      <c r="I166" s="265"/>
      <c r="J166" s="158"/>
      <c r="K166" s="159" t="s">
        <v>5</v>
      </c>
      <c r="L166" s="158"/>
      <c r="M166" s="158"/>
      <c r="N166" s="158"/>
      <c r="O166" s="158"/>
      <c r="P166" s="158"/>
      <c r="Q166" s="158"/>
      <c r="R166" s="160"/>
      <c r="T166" s="161"/>
      <c r="U166" s="158"/>
      <c r="V166" s="158"/>
      <c r="W166" s="158"/>
      <c r="X166" s="158"/>
      <c r="Y166" s="158"/>
      <c r="Z166" s="158"/>
      <c r="AA166" s="162"/>
      <c r="AT166" s="163" t="s">
        <v>173</v>
      </c>
      <c r="AU166" s="163" t="s">
        <v>86</v>
      </c>
      <c r="AV166" s="11" t="s">
        <v>82</v>
      </c>
      <c r="AW166" s="11" t="s">
        <v>32</v>
      </c>
      <c r="AX166" s="11" t="s">
        <v>75</v>
      </c>
      <c r="AY166" s="163" t="s">
        <v>166</v>
      </c>
    </row>
    <row r="167" spans="2:65" s="11" customFormat="1" ht="16.5" customHeight="1">
      <c r="B167" s="157"/>
      <c r="C167" s="158"/>
      <c r="D167" s="158"/>
      <c r="E167" s="159" t="s">
        <v>5</v>
      </c>
      <c r="F167" s="229" t="s">
        <v>276</v>
      </c>
      <c r="G167" s="230"/>
      <c r="H167" s="230"/>
      <c r="I167" s="230"/>
      <c r="J167" s="158"/>
      <c r="K167" s="159" t="s">
        <v>5</v>
      </c>
      <c r="L167" s="158"/>
      <c r="M167" s="158"/>
      <c r="N167" s="158"/>
      <c r="O167" s="158"/>
      <c r="P167" s="158"/>
      <c r="Q167" s="158"/>
      <c r="R167" s="160"/>
      <c r="T167" s="161"/>
      <c r="U167" s="158"/>
      <c r="V167" s="158"/>
      <c r="W167" s="158"/>
      <c r="X167" s="158"/>
      <c r="Y167" s="158"/>
      <c r="Z167" s="158"/>
      <c r="AA167" s="162"/>
      <c r="AT167" s="163" t="s">
        <v>173</v>
      </c>
      <c r="AU167" s="163" t="s">
        <v>86</v>
      </c>
      <c r="AV167" s="11" t="s">
        <v>82</v>
      </c>
      <c r="AW167" s="11" t="s">
        <v>32</v>
      </c>
      <c r="AX167" s="11" t="s">
        <v>75</v>
      </c>
      <c r="AY167" s="163" t="s">
        <v>166</v>
      </c>
    </row>
    <row r="168" spans="2:65" s="11" customFormat="1" ht="16.5" customHeight="1">
      <c r="B168" s="157"/>
      <c r="C168" s="158"/>
      <c r="D168" s="158"/>
      <c r="E168" s="159" t="s">
        <v>5</v>
      </c>
      <c r="F168" s="229" t="s">
        <v>277</v>
      </c>
      <c r="G168" s="230"/>
      <c r="H168" s="230"/>
      <c r="I168" s="230"/>
      <c r="J168" s="158"/>
      <c r="K168" s="159" t="s">
        <v>5</v>
      </c>
      <c r="L168" s="158"/>
      <c r="M168" s="158"/>
      <c r="N168" s="158"/>
      <c r="O168" s="158"/>
      <c r="P168" s="158"/>
      <c r="Q168" s="158"/>
      <c r="R168" s="160"/>
      <c r="T168" s="161"/>
      <c r="U168" s="158"/>
      <c r="V168" s="158"/>
      <c r="W168" s="158"/>
      <c r="X168" s="158"/>
      <c r="Y168" s="158"/>
      <c r="Z168" s="158"/>
      <c r="AA168" s="162"/>
      <c r="AT168" s="163" t="s">
        <v>173</v>
      </c>
      <c r="AU168" s="163" t="s">
        <v>86</v>
      </c>
      <c r="AV168" s="11" t="s">
        <v>82</v>
      </c>
      <c r="AW168" s="11" t="s">
        <v>32</v>
      </c>
      <c r="AX168" s="11" t="s">
        <v>75</v>
      </c>
      <c r="AY168" s="163" t="s">
        <v>166</v>
      </c>
    </row>
    <row r="169" spans="2:65" s="10" customFormat="1" ht="16.5" customHeight="1">
      <c r="B169" s="149"/>
      <c r="C169" s="150"/>
      <c r="D169" s="150"/>
      <c r="E169" s="151" t="s">
        <v>5</v>
      </c>
      <c r="F169" s="262" t="s">
        <v>1477</v>
      </c>
      <c r="G169" s="263"/>
      <c r="H169" s="263"/>
      <c r="I169" s="263"/>
      <c r="J169" s="150"/>
      <c r="K169" s="152">
        <v>1656</v>
      </c>
      <c r="L169" s="150"/>
      <c r="M169" s="150"/>
      <c r="N169" s="150"/>
      <c r="O169" s="150"/>
      <c r="P169" s="150"/>
      <c r="Q169" s="150"/>
      <c r="R169" s="153"/>
      <c r="T169" s="154"/>
      <c r="U169" s="150"/>
      <c r="V169" s="150"/>
      <c r="W169" s="150"/>
      <c r="X169" s="150"/>
      <c r="Y169" s="150"/>
      <c r="Z169" s="150"/>
      <c r="AA169" s="155"/>
      <c r="AT169" s="156" t="s">
        <v>173</v>
      </c>
      <c r="AU169" s="156" t="s">
        <v>86</v>
      </c>
      <c r="AV169" s="10" t="s">
        <v>86</v>
      </c>
      <c r="AW169" s="10" t="s">
        <v>32</v>
      </c>
      <c r="AX169" s="10" t="s">
        <v>82</v>
      </c>
      <c r="AY169" s="156" t="s">
        <v>166</v>
      </c>
    </row>
    <row r="170" spans="2:65" s="1" customFormat="1" ht="16.5" customHeight="1">
      <c r="B170" s="139"/>
      <c r="C170" s="140" t="s">
        <v>110</v>
      </c>
      <c r="D170" s="140" t="s">
        <v>167</v>
      </c>
      <c r="E170" s="141" t="s">
        <v>316</v>
      </c>
      <c r="F170" s="231" t="s">
        <v>317</v>
      </c>
      <c r="G170" s="231"/>
      <c r="H170" s="231"/>
      <c r="I170" s="231"/>
      <c r="J170" s="142" t="s">
        <v>309</v>
      </c>
      <c r="K170" s="143">
        <v>462</v>
      </c>
      <c r="L170" s="232">
        <v>0</v>
      </c>
      <c r="M170" s="232"/>
      <c r="N170" s="232">
        <f>ROUND(L170*K170,2)</f>
        <v>0</v>
      </c>
      <c r="O170" s="232"/>
      <c r="P170" s="232"/>
      <c r="Q170" s="232"/>
      <c r="R170" s="144"/>
      <c r="T170" s="145" t="s">
        <v>5</v>
      </c>
      <c r="U170" s="43" t="s">
        <v>40</v>
      </c>
      <c r="V170" s="146">
        <v>0.70299999999999996</v>
      </c>
      <c r="W170" s="146">
        <f>V170*K170</f>
        <v>324.786</v>
      </c>
      <c r="X170" s="146">
        <v>8.6800000000000002E-3</v>
      </c>
      <c r="Y170" s="146">
        <f>X170*K170</f>
        <v>4.0101599999999999</v>
      </c>
      <c r="Z170" s="146">
        <v>0</v>
      </c>
      <c r="AA170" s="147">
        <f>Z170*K170</f>
        <v>0</v>
      </c>
      <c r="AR170" s="21" t="s">
        <v>92</v>
      </c>
      <c r="AT170" s="21" t="s">
        <v>167</v>
      </c>
      <c r="AU170" s="21" t="s">
        <v>86</v>
      </c>
      <c r="AY170" s="21" t="s">
        <v>166</v>
      </c>
      <c r="BE170" s="148">
        <f>IF(U170="základní",N170,0)</f>
        <v>0</v>
      </c>
      <c r="BF170" s="148">
        <f>IF(U170="snížená",N170,0)</f>
        <v>0</v>
      </c>
      <c r="BG170" s="148">
        <f>IF(U170="zákl. přenesená",N170,0)</f>
        <v>0</v>
      </c>
      <c r="BH170" s="148">
        <f>IF(U170="sníž. přenesená",N170,0)</f>
        <v>0</v>
      </c>
      <c r="BI170" s="148">
        <f>IF(U170="nulová",N170,0)</f>
        <v>0</v>
      </c>
      <c r="BJ170" s="21" t="s">
        <v>82</v>
      </c>
      <c r="BK170" s="148">
        <f>ROUND(L170*K170,2)</f>
        <v>0</v>
      </c>
      <c r="BL170" s="21" t="s">
        <v>92</v>
      </c>
      <c r="BM170" s="21" t="s">
        <v>318</v>
      </c>
    </row>
    <row r="171" spans="2:65" s="11" customFormat="1" ht="16.5" customHeight="1">
      <c r="B171" s="157"/>
      <c r="C171" s="158"/>
      <c r="D171" s="158"/>
      <c r="E171" s="159" t="s">
        <v>5</v>
      </c>
      <c r="F171" s="264" t="s">
        <v>275</v>
      </c>
      <c r="G171" s="265"/>
      <c r="H171" s="265"/>
      <c r="I171" s="265"/>
      <c r="J171" s="158"/>
      <c r="K171" s="159" t="s">
        <v>5</v>
      </c>
      <c r="L171" s="158"/>
      <c r="M171" s="158"/>
      <c r="N171" s="158"/>
      <c r="O171" s="158"/>
      <c r="P171" s="158"/>
      <c r="Q171" s="158"/>
      <c r="R171" s="160"/>
      <c r="T171" s="161"/>
      <c r="U171" s="158"/>
      <c r="V171" s="158"/>
      <c r="W171" s="158"/>
      <c r="X171" s="158"/>
      <c r="Y171" s="158"/>
      <c r="Z171" s="158"/>
      <c r="AA171" s="162"/>
      <c r="AT171" s="163" t="s">
        <v>173</v>
      </c>
      <c r="AU171" s="163" t="s">
        <v>86</v>
      </c>
      <c r="AV171" s="11" t="s">
        <v>82</v>
      </c>
      <c r="AW171" s="11" t="s">
        <v>32</v>
      </c>
      <c r="AX171" s="11" t="s">
        <v>75</v>
      </c>
      <c r="AY171" s="163" t="s">
        <v>166</v>
      </c>
    </row>
    <row r="172" spans="2:65" s="11" customFormat="1" ht="16.5" customHeight="1">
      <c r="B172" s="157"/>
      <c r="C172" s="158"/>
      <c r="D172" s="158"/>
      <c r="E172" s="159" t="s">
        <v>5</v>
      </c>
      <c r="F172" s="229" t="s">
        <v>276</v>
      </c>
      <c r="G172" s="230"/>
      <c r="H172" s="230"/>
      <c r="I172" s="230"/>
      <c r="J172" s="158"/>
      <c r="K172" s="159" t="s">
        <v>5</v>
      </c>
      <c r="L172" s="158"/>
      <c r="M172" s="158"/>
      <c r="N172" s="158"/>
      <c r="O172" s="158"/>
      <c r="P172" s="158"/>
      <c r="Q172" s="158"/>
      <c r="R172" s="160"/>
      <c r="T172" s="161"/>
      <c r="U172" s="158"/>
      <c r="V172" s="158"/>
      <c r="W172" s="158"/>
      <c r="X172" s="158"/>
      <c r="Y172" s="158"/>
      <c r="Z172" s="158"/>
      <c r="AA172" s="162"/>
      <c r="AT172" s="163" t="s">
        <v>173</v>
      </c>
      <c r="AU172" s="163" t="s">
        <v>86</v>
      </c>
      <c r="AV172" s="11" t="s">
        <v>82</v>
      </c>
      <c r="AW172" s="11" t="s">
        <v>32</v>
      </c>
      <c r="AX172" s="11" t="s">
        <v>75</v>
      </c>
      <c r="AY172" s="163" t="s">
        <v>166</v>
      </c>
    </row>
    <row r="173" spans="2:65" s="11" customFormat="1" ht="16.5" customHeight="1">
      <c r="B173" s="157"/>
      <c r="C173" s="158"/>
      <c r="D173" s="158"/>
      <c r="E173" s="159" t="s">
        <v>5</v>
      </c>
      <c r="F173" s="229" t="s">
        <v>277</v>
      </c>
      <c r="G173" s="230"/>
      <c r="H173" s="230"/>
      <c r="I173" s="230"/>
      <c r="J173" s="158"/>
      <c r="K173" s="159" t="s">
        <v>5</v>
      </c>
      <c r="L173" s="158"/>
      <c r="M173" s="158"/>
      <c r="N173" s="158"/>
      <c r="O173" s="158"/>
      <c r="P173" s="158"/>
      <c r="Q173" s="158"/>
      <c r="R173" s="160"/>
      <c r="T173" s="161"/>
      <c r="U173" s="158"/>
      <c r="V173" s="158"/>
      <c r="W173" s="158"/>
      <c r="X173" s="158"/>
      <c r="Y173" s="158"/>
      <c r="Z173" s="158"/>
      <c r="AA173" s="162"/>
      <c r="AT173" s="163" t="s">
        <v>173</v>
      </c>
      <c r="AU173" s="163" t="s">
        <v>86</v>
      </c>
      <c r="AV173" s="11" t="s">
        <v>82</v>
      </c>
      <c r="AW173" s="11" t="s">
        <v>32</v>
      </c>
      <c r="AX173" s="11" t="s">
        <v>75</v>
      </c>
      <c r="AY173" s="163" t="s">
        <v>166</v>
      </c>
    </row>
    <row r="174" spans="2:65" s="10" customFormat="1" ht="16.5" customHeight="1">
      <c r="B174" s="149"/>
      <c r="C174" s="150"/>
      <c r="D174" s="150"/>
      <c r="E174" s="151" t="s">
        <v>5</v>
      </c>
      <c r="F174" s="262" t="s">
        <v>1478</v>
      </c>
      <c r="G174" s="263"/>
      <c r="H174" s="263"/>
      <c r="I174" s="263"/>
      <c r="J174" s="150"/>
      <c r="K174" s="152">
        <v>462</v>
      </c>
      <c r="L174" s="150"/>
      <c r="M174" s="150"/>
      <c r="N174" s="150"/>
      <c r="O174" s="150"/>
      <c r="P174" s="150"/>
      <c r="Q174" s="150"/>
      <c r="R174" s="153"/>
      <c r="T174" s="154"/>
      <c r="U174" s="150"/>
      <c r="V174" s="150"/>
      <c r="W174" s="150"/>
      <c r="X174" s="150"/>
      <c r="Y174" s="150"/>
      <c r="Z174" s="150"/>
      <c r="AA174" s="155"/>
      <c r="AT174" s="156" t="s">
        <v>173</v>
      </c>
      <c r="AU174" s="156" t="s">
        <v>86</v>
      </c>
      <c r="AV174" s="10" t="s">
        <v>86</v>
      </c>
      <c r="AW174" s="10" t="s">
        <v>32</v>
      </c>
      <c r="AX174" s="10" t="s">
        <v>82</v>
      </c>
      <c r="AY174" s="156" t="s">
        <v>166</v>
      </c>
    </row>
    <row r="175" spans="2:65" s="1" customFormat="1" ht="38.25" customHeight="1">
      <c r="B175" s="139"/>
      <c r="C175" s="140" t="s">
        <v>113</v>
      </c>
      <c r="D175" s="140" t="s">
        <v>167</v>
      </c>
      <c r="E175" s="141" t="s">
        <v>320</v>
      </c>
      <c r="F175" s="231" t="s">
        <v>321</v>
      </c>
      <c r="G175" s="231"/>
      <c r="H175" s="231"/>
      <c r="I175" s="231"/>
      <c r="J175" s="142" t="s">
        <v>322</v>
      </c>
      <c r="K175" s="143">
        <v>301.64499999999998</v>
      </c>
      <c r="L175" s="232">
        <v>0</v>
      </c>
      <c r="M175" s="232"/>
      <c r="N175" s="232">
        <f>ROUND(L175*K175,2)</f>
        <v>0</v>
      </c>
      <c r="O175" s="232"/>
      <c r="P175" s="232"/>
      <c r="Q175" s="232"/>
      <c r="R175" s="144"/>
      <c r="T175" s="145" t="s">
        <v>5</v>
      </c>
      <c r="U175" s="43" t="s">
        <v>40</v>
      </c>
      <c r="V175" s="146">
        <v>0.223</v>
      </c>
      <c r="W175" s="146">
        <f>V175*K175</f>
        <v>67.266835</v>
      </c>
      <c r="X175" s="146">
        <v>0</v>
      </c>
      <c r="Y175" s="146">
        <f>X175*K175</f>
        <v>0</v>
      </c>
      <c r="Z175" s="146">
        <v>0</v>
      </c>
      <c r="AA175" s="147">
        <f>Z175*K175</f>
        <v>0</v>
      </c>
      <c r="AR175" s="21" t="s">
        <v>92</v>
      </c>
      <c r="AT175" s="21" t="s">
        <v>167</v>
      </c>
      <c r="AU175" s="21" t="s">
        <v>86</v>
      </c>
      <c r="AY175" s="21" t="s">
        <v>166</v>
      </c>
      <c r="BE175" s="148">
        <f>IF(U175="základní",N175,0)</f>
        <v>0</v>
      </c>
      <c r="BF175" s="148">
        <f>IF(U175="snížená",N175,0)</f>
        <v>0</v>
      </c>
      <c r="BG175" s="148">
        <f>IF(U175="zákl. přenesená",N175,0)</f>
        <v>0</v>
      </c>
      <c r="BH175" s="148">
        <f>IF(U175="sníž. přenesená",N175,0)</f>
        <v>0</v>
      </c>
      <c r="BI175" s="148">
        <f>IF(U175="nulová",N175,0)</f>
        <v>0</v>
      </c>
      <c r="BJ175" s="21" t="s">
        <v>82</v>
      </c>
      <c r="BK175" s="148">
        <f>ROUND(L175*K175,2)</f>
        <v>0</v>
      </c>
      <c r="BL175" s="21" t="s">
        <v>92</v>
      </c>
      <c r="BM175" s="21" t="s">
        <v>323</v>
      </c>
    </row>
    <row r="176" spans="2:65" s="11" customFormat="1" ht="16.5" customHeight="1">
      <c r="B176" s="157"/>
      <c r="C176" s="158"/>
      <c r="D176" s="158"/>
      <c r="E176" s="159" t="s">
        <v>5</v>
      </c>
      <c r="F176" s="264" t="s">
        <v>275</v>
      </c>
      <c r="G176" s="265"/>
      <c r="H176" s="265"/>
      <c r="I176" s="265"/>
      <c r="J176" s="158"/>
      <c r="K176" s="159" t="s">
        <v>5</v>
      </c>
      <c r="L176" s="158"/>
      <c r="M176" s="158"/>
      <c r="N176" s="158"/>
      <c r="O176" s="158"/>
      <c r="P176" s="158"/>
      <c r="Q176" s="158"/>
      <c r="R176" s="160"/>
      <c r="T176" s="161"/>
      <c r="U176" s="158"/>
      <c r="V176" s="158"/>
      <c r="W176" s="158"/>
      <c r="X176" s="158"/>
      <c r="Y176" s="158"/>
      <c r="Z176" s="158"/>
      <c r="AA176" s="162"/>
      <c r="AT176" s="163" t="s">
        <v>173</v>
      </c>
      <c r="AU176" s="163" t="s">
        <v>86</v>
      </c>
      <c r="AV176" s="11" t="s">
        <v>82</v>
      </c>
      <c r="AW176" s="11" t="s">
        <v>32</v>
      </c>
      <c r="AX176" s="11" t="s">
        <v>75</v>
      </c>
      <c r="AY176" s="163" t="s">
        <v>166</v>
      </c>
    </row>
    <row r="177" spans="2:65" s="11" customFormat="1" ht="16.5" customHeight="1">
      <c r="B177" s="157"/>
      <c r="C177" s="158"/>
      <c r="D177" s="158"/>
      <c r="E177" s="159" t="s">
        <v>5</v>
      </c>
      <c r="F177" s="229" t="s">
        <v>276</v>
      </c>
      <c r="G177" s="230"/>
      <c r="H177" s="230"/>
      <c r="I177" s="230"/>
      <c r="J177" s="158"/>
      <c r="K177" s="159" t="s">
        <v>5</v>
      </c>
      <c r="L177" s="158"/>
      <c r="M177" s="158"/>
      <c r="N177" s="158"/>
      <c r="O177" s="158"/>
      <c r="P177" s="158"/>
      <c r="Q177" s="158"/>
      <c r="R177" s="160"/>
      <c r="T177" s="161"/>
      <c r="U177" s="158"/>
      <c r="V177" s="158"/>
      <c r="W177" s="158"/>
      <c r="X177" s="158"/>
      <c r="Y177" s="158"/>
      <c r="Z177" s="158"/>
      <c r="AA177" s="162"/>
      <c r="AT177" s="163" t="s">
        <v>173</v>
      </c>
      <c r="AU177" s="163" t="s">
        <v>86</v>
      </c>
      <c r="AV177" s="11" t="s">
        <v>82</v>
      </c>
      <c r="AW177" s="11" t="s">
        <v>32</v>
      </c>
      <c r="AX177" s="11" t="s">
        <v>75</v>
      </c>
      <c r="AY177" s="163" t="s">
        <v>166</v>
      </c>
    </row>
    <row r="178" spans="2:65" s="11" customFormat="1" ht="16.5" customHeight="1">
      <c r="B178" s="157"/>
      <c r="C178" s="158"/>
      <c r="D178" s="158"/>
      <c r="E178" s="159" t="s">
        <v>5</v>
      </c>
      <c r="F178" s="229" t="s">
        <v>277</v>
      </c>
      <c r="G178" s="230"/>
      <c r="H178" s="230"/>
      <c r="I178" s="230"/>
      <c r="J178" s="158"/>
      <c r="K178" s="159" t="s">
        <v>5</v>
      </c>
      <c r="L178" s="158"/>
      <c r="M178" s="158"/>
      <c r="N178" s="158"/>
      <c r="O178" s="158"/>
      <c r="P178" s="158"/>
      <c r="Q178" s="158"/>
      <c r="R178" s="160"/>
      <c r="T178" s="161"/>
      <c r="U178" s="158"/>
      <c r="V178" s="158"/>
      <c r="W178" s="158"/>
      <c r="X178" s="158"/>
      <c r="Y178" s="158"/>
      <c r="Z178" s="158"/>
      <c r="AA178" s="162"/>
      <c r="AT178" s="163" t="s">
        <v>173</v>
      </c>
      <c r="AU178" s="163" t="s">
        <v>86</v>
      </c>
      <c r="AV178" s="11" t="s">
        <v>82</v>
      </c>
      <c r="AW178" s="11" t="s">
        <v>32</v>
      </c>
      <c r="AX178" s="11" t="s">
        <v>75</v>
      </c>
      <c r="AY178" s="163" t="s">
        <v>166</v>
      </c>
    </row>
    <row r="179" spans="2:65" s="10" customFormat="1" ht="16.5" customHeight="1">
      <c r="B179" s="149"/>
      <c r="C179" s="150"/>
      <c r="D179" s="150"/>
      <c r="E179" s="151" t="s">
        <v>5</v>
      </c>
      <c r="F179" s="262" t="s">
        <v>1479</v>
      </c>
      <c r="G179" s="263"/>
      <c r="H179" s="263"/>
      <c r="I179" s="263"/>
      <c r="J179" s="150"/>
      <c r="K179" s="152">
        <v>301.64499999999998</v>
      </c>
      <c r="L179" s="150"/>
      <c r="M179" s="150"/>
      <c r="N179" s="150"/>
      <c r="O179" s="150"/>
      <c r="P179" s="150"/>
      <c r="Q179" s="150"/>
      <c r="R179" s="153"/>
      <c r="T179" s="154"/>
      <c r="U179" s="150"/>
      <c r="V179" s="150"/>
      <c r="W179" s="150"/>
      <c r="X179" s="150"/>
      <c r="Y179" s="150"/>
      <c r="Z179" s="150"/>
      <c r="AA179" s="155"/>
      <c r="AT179" s="156" t="s">
        <v>173</v>
      </c>
      <c r="AU179" s="156" t="s">
        <v>86</v>
      </c>
      <c r="AV179" s="10" t="s">
        <v>86</v>
      </c>
      <c r="AW179" s="10" t="s">
        <v>32</v>
      </c>
      <c r="AX179" s="10" t="s">
        <v>82</v>
      </c>
      <c r="AY179" s="156" t="s">
        <v>166</v>
      </c>
    </row>
    <row r="180" spans="2:65" s="1" customFormat="1" ht="38.25" customHeight="1">
      <c r="B180" s="139"/>
      <c r="C180" s="140" t="s">
        <v>116</v>
      </c>
      <c r="D180" s="140" t="s">
        <v>167</v>
      </c>
      <c r="E180" s="141" t="s">
        <v>326</v>
      </c>
      <c r="F180" s="231" t="s">
        <v>327</v>
      </c>
      <c r="G180" s="231"/>
      <c r="H180" s="231"/>
      <c r="I180" s="231"/>
      <c r="J180" s="142" t="s">
        <v>322</v>
      </c>
      <c r="K180" s="143">
        <v>944.28</v>
      </c>
      <c r="L180" s="232">
        <v>0</v>
      </c>
      <c r="M180" s="232"/>
      <c r="N180" s="232">
        <f>ROUND(L180*K180,2)</f>
        <v>0</v>
      </c>
      <c r="O180" s="232"/>
      <c r="P180" s="232"/>
      <c r="Q180" s="232"/>
      <c r="R180" s="144"/>
      <c r="T180" s="145" t="s">
        <v>5</v>
      </c>
      <c r="U180" s="43" t="s">
        <v>40</v>
      </c>
      <c r="V180" s="146">
        <v>0.223</v>
      </c>
      <c r="W180" s="146">
        <f>V180*K180</f>
        <v>210.57444000000001</v>
      </c>
      <c r="X180" s="146">
        <v>0</v>
      </c>
      <c r="Y180" s="146">
        <f>X180*K180</f>
        <v>0</v>
      </c>
      <c r="Z180" s="146">
        <v>0</v>
      </c>
      <c r="AA180" s="147">
        <f>Z180*K180</f>
        <v>0</v>
      </c>
      <c r="AR180" s="21" t="s">
        <v>92</v>
      </c>
      <c r="AT180" s="21" t="s">
        <v>167</v>
      </c>
      <c r="AU180" s="21" t="s">
        <v>86</v>
      </c>
      <c r="AY180" s="21" t="s">
        <v>166</v>
      </c>
      <c r="BE180" s="148">
        <f>IF(U180="základní",N180,0)</f>
        <v>0</v>
      </c>
      <c r="BF180" s="148">
        <f>IF(U180="snížená",N180,0)</f>
        <v>0</v>
      </c>
      <c r="BG180" s="148">
        <f>IF(U180="zákl. přenesená",N180,0)</f>
        <v>0</v>
      </c>
      <c r="BH180" s="148">
        <f>IF(U180="sníž. přenesená",N180,0)</f>
        <v>0</v>
      </c>
      <c r="BI180" s="148">
        <f>IF(U180="nulová",N180,0)</f>
        <v>0</v>
      </c>
      <c r="BJ180" s="21" t="s">
        <v>82</v>
      </c>
      <c r="BK180" s="148">
        <f>ROUND(L180*K180,2)</f>
        <v>0</v>
      </c>
      <c r="BL180" s="21" t="s">
        <v>92</v>
      </c>
      <c r="BM180" s="21" t="s">
        <v>328</v>
      </c>
    </row>
    <row r="181" spans="2:65" s="11" customFormat="1" ht="16.5" customHeight="1">
      <c r="B181" s="157"/>
      <c r="C181" s="158"/>
      <c r="D181" s="158"/>
      <c r="E181" s="159" t="s">
        <v>5</v>
      </c>
      <c r="F181" s="264" t="s">
        <v>275</v>
      </c>
      <c r="G181" s="265"/>
      <c r="H181" s="265"/>
      <c r="I181" s="265"/>
      <c r="J181" s="158"/>
      <c r="K181" s="159" t="s">
        <v>5</v>
      </c>
      <c r="L181" s="158"/>
      <c r="M181" s="158"/>
      <c r="N181" s="158"/>
      <c r="O181" s="158"/>
      <c r="P181" s="158"/>
      <c r="Q181" s="158"/>
      <c r="R181" s="160"/>
      <c r="T181" s="161"/>
      <c r="U181" s="158"/>
      <c r="V181" s="158"/>
      <c r="W181" s="158"/>
      <c r="X181" s="158"/>
      <c r="Y181" s="158"/>
      <c r="Z181" s="158"/>
      <c r="AA181" s="162"/>
      <c r="AT181" s="163" t="s">
        <v>173</v>
      </c>
      <c r="AU181" s="163" t="s">
        <v>86</v>
      </c>
      <c r="AV181" s="11" t="s">
        <v>82</v>
      </c>
      <c r="AW181" s="11" t="s">
        <v>32</v>
      </c>
      <c r="AX181" s="11" t="s">
        <v>75</v>
      </c>
      <c r="AY181" s="163" t="s">
        <v>166</v>
      </c>
    </row>
    <row r="182" spans="2:65" s="11" customFormat="1" ht="16.5" customHeight="1">
      <c r="B182" s="157"/>
      <c r="C182" s="158"/>
      <c r="D182" s="158"/>
      <c r="E182" s="159" t="s">
        <v>5</v>
      </c>
      <c r="F182" s="229" t="s">
        <v>276</v>
      </c>
      <c r="G182" s="230"/>
      <c r="H182" s="230"/>
      <c r="I182" s="230"/>
      <c r="J182" s="158"/>
      <c r="K182" s="159" t="s">
        <v>5</v>
      </c>
      <c r="L182" s="158"/>
      <c r="M182" s="158"/>
      <c r="N182" s="158"/>
      <c r="O182" s="158"/>
      <c r="P182" s="158"/>
      <c r="Q182" s="158"/>
      <c r="R182" s="160"/>
      <c r="T182" s="161"/>
      <c r="U182" s="158"/>
      <c r="V182" s="158"/>
      <c r="W182" s="158"/>
      <c r="X182" s="158"/>
      <c r="Y182" s="158"/>
      <c r="Z182" s="158"/>
      <c r="AA182" s="162"/>
      <c r="AT182" s="163" t="s">
        <v>173</v>
      </c>
      <c r="AU182" s="163" t="s">
        <v>86</v>
      </c>
      <c r="AV182" s="11" t="s">
        <v>82</v>
      </c>
      <c r="AW182" s="11" t="s">
        <v>32</v>
      </c>
      <c r="AX182" s="11" t="s">
        <v>75</v>
      </c>
      <c r="AY182" s="163" t="s">
        <v>166</v>
      </c>
    </row>
    <row r="183" spans="2:65" s="11" customFormat="1" ht="16.5" customHeight="1">
      <c r="B183" s="157"/>
      <c r="C183" s="158"/>
      <c r="D183" s="158"/>
      <c r="E183" s="159" t="s">
        <v>5</v>
      </c>
      <c r="F183" s="229" t="s">
        <v>277</v>
      </c>
      <c r="G183" s="230"/>
      <c r="H183" s="230"/>
      <c r="I183" s="230"/>
      <c r="J183" s="158"/>
      <c r="K183" s="159" t="s">
        <v>5</v>
      </c>
      <c r="L183" s="158"/>
      <c r="M183" s="158"/>
      <c r="N183" s="158"/>
      <c r="O183" s="158"/>
      <c r="P183" s="158"/>
      <c r="Q183" s="158"/>
      <c r="R183" s="160"/>
      <c r="T183" s="161"/>
      <c r="U183" s="158"/>
      <c r="V183" s="158"/>
      <c r="W183" s="158"/>
      <c r="X183" s="158"/>
      <c r="Y183" s="158"/>
      <c r="Z183" s="158"/>
      <c r="AA183" s="162"/>
      <c r="AT183" s="163" t="s">
        <v>173</v>
      </c>
      <c r="AU183" s="163" t="s">
        <v>86</v>
      </c>
      <c r="AV183" s="11" t="s">
        <v>82</v>
      </c>
      <c r="AW183" s="11" t="s">
        <v>32</v>
      </c>
      <c r="AX183" s="11" t="s">
        <v>75</v>
      </c>
      <c r="AY183" s="163" t="s">
        <v>166</v>
      </c>
    </row>
    <row r="184" spans="2:65" s="10" customFormat="1" ht="16.5" customHeight="1">
      <c r="B184" s="149"/>
      <c r="C184" s="150"/>
      <c r="D184" s="150"/>
      <c r="E184" s="151" t="s">
        <v>5</v>
      </c>
      <c r="F184" s="262" t="s">
        <v>1480</v>
      </c>
      <c r="G184" s="263"/>
      <c r="H184" s="263"/>
      <c r="I184" s="263"/>
      <c r="J184" s="150"/>
      <c r="K184" s="152">
        <v>944.28</v>
      </c>
      <c r="L184" s="150"/>
      <c r="M184" s="150"/>
      <c r="N184" s="150"/>
      <c r="O184" s="150"/>
      <c r="P184" s="150"/>
      <c r="Q184" s="150"/>
      <c r="R184" s="153"/>
      <c r="T184" s="154"/>
      <c r="U184" s="150"/>
      <c r="V184" s="150"/>
      <c r="W184" s="150"/>
      <c r="X184" s="150"/>
      <c r="Y184" s="150"/>
      <c r="Z184" s="150"/>
      <c r="AA184" s="155"/>
      <c r="AT184" s="156" t="s">
        <v>173</v>
      </c>
      <c r="AU184" s="156" t="s">
        <v>86</v>
      </c>
      <c r="AV184" s="10" t="s">
        <v>86</v>
      </c>
      <c r="AW184" s="10" t="s">
        <v>32</v>
      </c>
      <c r="AX184" s="10" t="s">
        <v>82</v>
      </c>
      <c r="AY184" s="156" t="s">
        <v>166</v>
      </c>
    </row>
    <row r="185" spans="2:65" s="1" customFormat="1" ht="25.5" customHeight="1">
      <c r="B185" s="139"/>
      <c r="C185" s="140" t="s">
        <v>119</v>
      </c>
      <c r="D185" s="140" t="s">
        <v>167</v>
      </c>
      <c r="E185" s="141" t="s">
        <v>331</v>
      </c>
      <c r="F185" s="231" t="s">
        <v>332</v>
      </c>
      <c r="G185" s="231"/>
      <c r="H185" s="231"/>
      <c r="I185" s="231"/>
      <c r="J185" s="142" t="s">
        <v>322</v>
      </c>
      <c r="K185" s="143">
        <v>301.64499999999998</v>
      </c>
      <c r="L185" s="232">
        <v>0</v>
      </c>
      <c r="M185" s="232"/>
      <c r="N185" s="232">
        <f>ROUND(L185*K185,2)</f>
        <v>0</v>
      </c>
      <c r="O185" s="232"/>
      <c r="P185" s="232"/>
      <c r="Q185" s="232"/>
      <c r="R185" s="144"/>
      <c r="T185" s="145" t="s">
        <v>5</v>
      </c>
      <c r="U185" s="43" t="s">
        <v>40</v>
      </c>
      <c r="V185" s="146">
        <v>8.3000000000000004E-2</v>
      </c>
      <c r="W185" s="146">
        <f>V185*K185</f>
        <v>25.036535000000001</v>
      </c>
      <c r="X185" s="146">
        <v>0</v>
      </c>
      <c r="Y185" s="146">
        <f>X185*K185</f>
        <v>0</v>
      </c>
      <c r="Z185" s="146">
        <v>0</v>
      </c>
      <c r="AA185" s="147">
        <f>Z185*K185</f>
        <v>0</v>
      </c>
      <c r="AR185" s="21" t="s">
        <v>92</v>
      </c>
      <c r="AT185" s="21" t="s">
        <v>167</v>
      </c>
      <c r="AU185" s="21" t="s">
        <v>86</v>
      </c>
      <c r="AY185" s="21" t="s">
        <v>166</v>
      </c>
      <c r="BE185" s="148">
        <f>IF(U185="základní",N185,0)</f>
        <v>0</v>
      </c>
      <c r="BF185" s="148">
        <f>IF(U185="snížená",N185,0)</f>
        <v>0</v>
      </c>
      <c r="BG185" s="148">
        <f>IF(U185="zákl. přenesená",N185,0)</f>
        <v>0</v>
      </c>
      <c r="BH185" s="148">
        <f>IF(U185="sníž. přenesená",N185,0)</f>
        <v>0</v>
      </c>
      <c r="BI185" s="148">
        <f>IF(U185="nulová",N185,0)</f>
        <v>0</v>
      </c>
      <c r="BJ185" s="21" t="s">
        <v>82</v>
      </c>
      <c r="BK185" s="148">
        <f>ROUND(L185*K185,2)</f>
        <v>0</v>
      </c>
      <c r="BL185" s="21" t="s">
        <v>92</v>
      </c>
      <c r="BM185" s="21" t="s">
        <v>333</v>
      </c>
    </row>
    <row r="186" spans="2:65" s="1" customFormat="1" ht="38.25" customHeight="1">
      <c r="B186" s="139"/>
      <c r="C186" s="140" t="s">
        <v>122</v>
      </c>
      <c r="D186" s="140" t="s">
        <v>167</v>
      </c>
      <c r="E186" s="141" t="s">
        <v>334</v>
      </c>
      <c r="F186" s="231" t="s">
        <v>335</v>
      </c>
      <c r="G186" s="231"/>
      <c r="H186" s="231"/>
      <c r="I186" s="231"/>
      <c r="J186" s="142" t="s">
        <v>322</v>
      </c>
      <c r="K186" s="143">
        <v>944.28</v>
      </c>
      <c r="L186" s="232">
        <v>0</v>
      </c>
      <c r="M186" s="232"/>
      <c r="N186" s="232">
        <f>ROUND(L186*K186,2)</f>
        <v>0</v>
      </c>
      <c r="O186" s="232"/>
      <c r="P186" s="232"/>
      <c r="Q186" s="232"/>
      <c r="R186" s="144"/>
      <c r="T186" s="145" t="s">
        <v>5</v>
      </c>
      <c r="U186" s="43" t="s">
        <v>40</v>
      </c>
      <c r="V186" s="146">
        <v>8.3000000000000004E-2</v>
      </c>
      <c r="W186" s="146">
        <f>V186*K186</f>
        <v>78.375240000000005</v>
      </c>
      <c r="X186" s="146">
        <v>0</v>
      </c>
      <c r="Y186" s="146">
        <f>X186*K186</f>
        <v>0</v>
      </c>
      <c r="Z186" s="146">
        <v>0</v>
      </c>
      <c r="AA186" s="147">
        <f>Z186*K186</f>
        <v>0</v>
      </c>
      <c r="AR186" s="21" t="s">
        <v>92</v>
      </c>
      <c r="AT186" s="21" t="s">
        <v>167</v>
      </c>
      <c r="AU186" s="21" t="s">
        <v>86</v>
      </c>
      <c r="AY186" s="21" t="s">
        <v>166</v>
      </c>
      <c r="BE186" s="148">
        <f>IF(U186="základní",N186,0)</f>
        <v>0</v>
      </c>
      <c r="BF186" s="148">
        <f>IF(U186="snížená",N186,0)</f>
        <v>0</v>
      </c>
      <c r="BG186" s="148">
        <f>IF(U186="zákl. přenesená",N186,0)</f>
        <v>0</v>
      </c>
      <c r="BH186" s="148">
        <f>IF(U186="sníž. přenesená",N186,0)</f>
        <v>0</v>
      </c>
      <c r="BI186" s="148">
        <f>IF(U186="nulová",N186,0)</f>
        <v>0</v>
      </c>
      <c r="BJ186" s="21" t="s">
        <v>82</v>
      </c>
      <c r="BK186" s="148">
        <f>ROUND(L186*K186,2)</f>
        <v>0</v>
      </c>
      <c r="BL186" s="21" t="s">
        <v>92</v>
      </c>
      <c r="BM186" s="21" t="s">
        <v>336</v>
      </c>
    </row>
    <row r="187" spans="2:65" s="1" customFormat="1" ht="25.5" customHeight="1">
      <c r="B187" s="139"/>
      <c r="C187" s="140" t="s">
        <v>11</v>
      </c>
      <c r="D187" s="140" t="s">
        <v>167</v>
      </c>
      <c r="E187" s="141" t="s">
        <v>710</v>
      </c>
      <c r="F187" s="231" t="s">
        <v>711</v>
      </c>
      <c r="G187" s="231"/>
      <c r="H187" s="231"/>
      <c r="I187" s="231"/>
      <c r="J187" s="142" t="s">
        <v>322</v>
      </c>
      <c r="K187" s="143">
        <v>110</v>
      </c>
      <c r="L187" s="232">
        <v>0</v>
      </c>
      <c r="M187" s="232"/>
      <c r="N187" s="232">
        <f>ROUND(L187*K187,2)</f>
        <v>0</v>
      </c>
      <c r="O187" s="232"/>
      <c r="P187" s="232"/>
      <c r="Q187" s="232"/>
      <c r="R187" s="144"/>
      <c r="T187" s="145" t="s">
        <v>5</v>
      </c>
      <c r="U187" s="43" t="s">
        <v>40</v>
      </c>
      <c r="V187" s="146">
        <v>1.2110000000000001</v>
      </c>
      <c r="W187" s="146">
        <f>V187*K187</f>
        <v>133.21</v>
      </c>
      <c r="X187" s="146">
        <v>0</v>
      </c>
      <c r="Y187" s="146">
        <f>X187*K187</f>
        <v>0</v>
      </c>
      <c r="Z187" s="146">
        <v>0</v>
      </c>
      <c r="AA187" s="147">
        <f>Z187*K187</f>
        <v>0</v>
      </c>
      <c r="AR187" s="21" t="s">
        <v>92</v>
      </c>
      <c r="AT187" s="21" t="s">
        <v>167</v>
      </c>
      <c r="AU187" s="21" t="s">
        <v>86</v>
      </c>
      <c r="AY187" s="21" t="s">
        <v>166</v>
      </c>
      <c r="BE187" s="148">
        <f>IF(U187="základní",N187,0)</f>
        <v>0</v>
      </c>
      <c r="BF187" s="148">
        <f>IF(U187="snížená",N187,0)</f>
        <v>0</v>
      </c>
      <c r="BG187" s="148">
        <f>IF(U187="zákl. přenesená",N187,0)</f>
        <v>0</v>
      </c>
      <c r="BH187" s="148">
        <f>IF(U187="sníž. přenesená",N187,0)</f>
        <v>0</v>
      </c>
      <c r="BI187" s="148">
        <f>IF(U187="nulová",N187,0)</f>
        <v>0</v>
      </c>
      <c r="BJ187" s="21" t="s">
        <v>82</v>
      </c>
      <c r="BK187" s="148">
        <f>ROUND(L187*K187,2)</f>
        <v>0</v>
      </c>
      <c r="BL187" s="21" t="s">
        <v>92</v>
      </c>
      <c r="BM187" s="21" t="s">
        <v>1481</v>
      </c>
    </row>
    <row r="188" spans="2:65" s="11" customFormat="1" ht="16.5" customHeight="1">
      <c r="B188" s="157"/>
      <c r="C188" s="158"/>
      <c r="D188" s="158"/>
      <c r="E188" s="159" t="s">
        <v>5</v>
      </c>
      <c r="F188" s="264" t="s">
        <v>275</v>
      </c>
      <c r="G188" s="265"/>
      <c r="H188" s="265"/>
      <c r="I188" s="265"/>
      <c r="J188" s="158"/>
      <c r="K188" s="159" t="s">
        <v>5</v>
      </c>
      <c r="L188" s="158"/>
      <c r="M188" s="158"/>
      <c r="N188" s="158"/>
      <c r="O188" s="158"/>
      <c r="P188" s="158"/>
      <c r="Q188" s="158"/>
      <c r="R188" s="160"/>
      <c r="T188" s="161"/>
      <c r="U188" s="158"/>
      <c r="V188" s="158"/>
      <c r="W188" s="158"/>
      <c r="X188" s="158"/>
      <c r="Y188" s="158"/>
      <c r="Z188" s="158"/>
      <c r="AA188" s="162"/>
      <c r="AT188" s="163" t="s">
        <v>173</v>
      </c>
      <c r="AU188" s="163" t="s">
        <v>86</v>
      </c>
      <c r="AV188" s="11" t="s">
        <v>82</v>
      </c>
      <c r="AW188" s="11" t="s">
        <v>32</v>
      </c>
      <c r="AX188" s="11" t="s">
        <v>75</v>
      </c>
      <c r="AY188" s="163" t="s">
        <v>166</v>
      </c>
    </row>
    <row r="189" spans="2:65" s="11" customFormat="1" ht="16.5" customHeight="1">
      <c r="B189" s="157"/>
      <c r="C189" s="158"/>
      <c r="D189" s="158"/>
      <c r="E189" s="159" t="s">
        <v>5</v>
      </c>
      <c r="F189" s="229" t="s">
        <v>276</v>
      </c>
      <c r="G189" s="230"/>
      <c r="H189" s="230"/>
      <c r="I189" s="230"/>
      <c r="J189" s="158"/>
      <c r="K189" s="159" t="s">
        <v>5</v>
      </c>
      <c r="L189" s="158"/>
      <c r="M189" s="158"/>
      <c r="N189" s="158"/>
      <c r="O189" s="158"/>
      <c r="P189" s="158"/>
      <c r="Q189" s="158"/>
      <c r="R189" s="160"/>
      <c r="T189" s="161"/>
      <c r="U189" s="158"/>
      <c r="V189" s="158"/>
      <c r="W189" s="158"/>
      <c r="X189" s="158"/>
      <c r="Y189" s="158"/>
      <c r="Z189" s="158"/>
      <c r="AA189" s="162"/>
      <c r="AT189" s="163" t="s">
        <v>173</v>
      </c>
      <c r="AU189" s="163" t="s">
        <v>86</v>
      </c>
      <c r="AV189" s="11" t="s">
        <v>82</v>
      </c>
      <c r="AW189" s="11" t="s">
        <v>32</v>
      </c>
      <c r="AX189" s="11" t="s">
        <v>75</v>
      </c>
      <c r="AY189" s="163" t="s">
        <v>166</v>
      </c>
    </row>
    <row r="190" spans="2:65" s="11" customFormat="1" ht="16.5" customHeight="1">
      <c r="B190" s="157"/>
      <c r="C190" s="158"/>
      <c r="D190" s="158"/>
      <c r="E190" s="159" t="s">
        <v>5</v>
      </c>
      <c r="F190" s="229" t="s">
        <v>277</v>
      </c>
      <c r="G190" s="230"/>
      <c r="H190" s="230"/>
      <c r="I190" s="230"/>
      <c r="J190" s="158"/>
      <c r="K190" s="159" t="s">
        <v>5</v>
      </c>
      <c r="L190" s="158"/>
      <c r="M190" s="158"/>
      <c r="N190" s="158"/>
      <c r="O190" s="158"/>
      <c r="P190" s="158"/>
      <c r="Q190" s="158"/>
      <c r="R190" s="160"/>
      <c r="T190" s="161"/>
      <c r="U190" s="158"/>
      <c r="V190" s="158"/>
      <c r="W190" s="158"/>
      <c r="X190" s="158"/>
      <c r="Y190" s="158"/>
      <c r="Z190" s="158"/>
      <c r="AA190" s="162"/>
      <c r="AT190" s="163" t="s">
        <v>173</v>
      </c>
      <c r="AU190" s="163" t="s">
        <v>86</v>
      </c>
      <c r="AV190" s="11" t="s">
        <v>82</v>
      </c>
      <c r="AW190" s="11" t="s">
        <v>32</v>
      </c>
      <c r="AX190" s="11" t="s">
        <v>75</v>
      </c>
      <c r="AY190" s="163" t="s">
        <v>166</v>
      </c>
    </row>
    <row r="191" spans="2:65" s="10" customFormat="1" ht="16.5" customHeight="1">
      <c r="B191" s="149"/>
      <c r="C191" s="150"/>
      <c r="D191" s="150"/>
      <c r="E191" s="151" t="s">
        <v>5</v>
      </c>
      <c r="F191" s="262" t="s">
        <v>1482</v>
      </c>
      <c r="G191" s="263"/>
      <c r="H191" s="263"/>
      <c r="I191" s="263"/>
      <c r="J191" s="150"/>
      <c r="K191" s="152">
        <v>110</v>
      </c>
      <c r="L191" s="150"/>
      <c r="M191" s="150"/>
      <c r="N191" s="150"/>
      <c r="O191" s="150"/>
      <c r="P191" s="150"/>
      <c r="Q191" s="150"/>
      <c r="R191" s="153"/>
      <c r="T191" s="154"/>
      <c r="U191" s="150"/>
      <c r="V191" s="150"/>
      <c r="W191" s="150"/>
      <c r="X191" s="150"/>
      <c r="Y191" s="150"/>
      <c r="Z191" s="150"/>
      <c r="AA191" s="155"/>
      <c r="AT191" s="156" t="s">
        <v>173</v>
      </c>
      <c r="AU191" s="156" t="s">
        <v>86</v>
      </c>
      <c r="AV191" s="10" t="s">
        <v>86</v>
      </c>
      <c r="AW191" s="10" t="s">
        <v>32</v>
      </c>
      <c r="AX191" s="10" t="s">
        <v>82</v>
      </c>
      <c r="AY191" s="156" t="s">
        <v>166</v>
      </c>
    </row>
    <row r="192" spans="2:65" s="1" customFormat="1" ht="25.5" customHeight="1">
      <c r="B192" s="139"/>
      <c r="C192" s="140" t="s">
        <v>127</v>
      </c>
      <c r="D192" s="140" t="s">
        <v>167</v>
      </c>
      <c r="E192" s="141" t="s">
        <v>341</v>
      </c>
      <c r="F192" s="231" t="s">
        <v>342</v>
      </c>
      <c r="G192" s="231"/>
      <c r="H192" s="231"/>
      <c r="I192" s="231"/>
      <c r="J192" s="142" t="s">
        <v>322</v>
      </c>
      <c r="K192" s="143">
        <v>110</v>
      </c>
      <c r="L192" s="232">
        <v>0</v>
      </c>
      <c r="M192" s="232"/>
      <c r="N192" s="232">
        <f>ROUND(L192*K192,2)</f>
        <v>0</v>
      </c>
      <c r="O192" s="232"/>
      <c r="P192" s="232"/>
      <c r="Q192" s="232"/>
      <c r="R192" s="144"/>
      <c r="T192" s="145" t="s">
        <v>5</v>
      </c>
      <c r="U192" s="43" t="s">
        <v>40</v>
      </c>
      <c r="V192" s="146">
        <v>0.65400000000000003</v>
      </c>
      <c r="W192" s="146">
        <f>V192*K192</f>
        <v>71.94</v>
      </c>
      <c r="X192" s="146">
        <v>0</v>
      </c>
      <c r="Y192" s="146">
        <f>X192*K192</f>
        <v>0</v>
      </c>
      <c r="Z192" s="146">
        <v>0</v>
      </c>
      <c r="AA192" s="147">
        <f>Z192*K192</f>
        <v>0</v>
      </c>
      <c r="AR192" s="21" t="s">
        <v>92</v>
      </c>
      <c r="AT192" s="21" t="s">
        <v>167</v>
      </c>
      <c r="AU192" s="21" t="s">
        <v>86</v>
      </c>
      <c r="AY192" s="21" t="s">
        <v>166</v>
      </c>
      <c r="BE192" s="148">
        <f>IF(U192="základní",N192,0)</f>
        <v>0</v>
      </c>
      <c r="BF192" s="148">
        <f>IF(U192="snížená",N192,0)</f>
        <v>0</v>
      </c>
      <c r="BG192" s="148">
        <f>IF(U192="zákl. přenesená",N192,0)</f>
        <v>0</v>
      </c>
      <c r="BH192" s="148">
        <f>IF(U192="sníž. přenesená",N192,0)</f>
        <v>0</v>
      </c>
      <c r="BI192" s="148">
        <f>IF(U192="nulová",N192,0)</f>
        <v>0</v>
      </c>
      <c r="BJ192" s="21" t="s">
        <v>82</v>
      </c>
      <c r="BK192" s="148">
        <f>ROUND(L192*K192,2)</f>
        <v>0</v>
      </c>
      <c r="BL192" s="21" t="s">
        <v>92</v>
      </c>
      <c r="BM192" s="21" t="s">
        <v>343</v>
      </c>
    </row>
    <row r="193" spans="2:65" s="1" customFormat="1" ht="25.5" customHeight="1">
      <c r="B193" s="139"/>
      <c r="C193" s="140" t="s">
        <v>344</v>
      </c>
      <c r="D193" s="140" t="s">
        <v>167</v>
      </c>
      <c r="E193" s="141" t="s">
        <v>345</v>
      </c>
      <c r="F193" s="231" t="s">
        <v>346</v>
      </c>
      <c r="G193" s="231"/>
      <c r="H193" s="231"/>
      <c r="I193" s="231"/>
      <c r="J193" s="142" t="s">
        <v>322</v>
      </c>
      <c r="K193" s="143">
        <v>15.45</v>
      </c>
      <c r="L193" s="232">
        <v>0</v>
      </c>
      <c r="M193" s="232"/>
      <c r="N193" s="232">
        <f>ROUND(L193*K193,2)</f>
        <v>0</v>
      </c>
      <c r="O193" s="232"/>
      <c r="P193" s="232"/>
      <c r="Q193" s="232"/>
      <c r="R193" s="144"/>
      <c r="T193" s="145" t="s">
        <v>5</v>
      </c>
      <c r="U193" s="43" t="s">
        <v>40</v>
      </c>
      <c r="V193" s="146">
        <v>1.43</v>
      </c>
      <c r="W193" s="146">
        <f>V193*K193</f>
        <v>22.093499999999999</v>
      </c>
      <c r="X193" s="146">
        <v>0</v>
      </c>
      <c r="Y193" s="146">
        <f>X193*K193</f>
        <v>0</v>
      </c>
      <c r="Z193" s="146">
        <v>0</v>
      </c>
      <c r="AA193" s="147">
        <f>Z193*K193</f>
        <v>0</v>
      </c>
      <c r="AR193" s="21" t="s">
        <v>92</v>
      </c>
      <c r="AT193" s="21" t="s">
        <v>167</v>
      </c>
      <c r="AU193" s="21" t="s">
        <v>86</v>
      </c>
      <c r="AY193" s="21" t="s">
        <v>166</v>
      </c>
      <c r="BE193" s="148">
        <f>IF(U193="základní",N193,0)</f>
        <v>0</v>
      </c>
      <c r="BF193" s="148">
        <f>IF(U193="snížená",N193,0)</f>
        <v>0</v>
      </c>
      <c r="BG193" s="148">
        <f>IF(U193="zákl. přenesená",N193,0)</f>
        <v>0</v>
      </c>
      <c r="BH193" s="148">
        <f>IF(U193="sníž. přenesená",N193,0)</f>
        <v>0</v>
      </c>
      <c r="BI193" s="148">
        <f>IF(U193="nulová",N193,0)</f>
        <v>0</v>
      </c>
      <c r="BJ193" s="21" t="s">
        <v>82</v>
      </c>
      <c r="BK193" s="148">
        <f>ROUND(L193*K193,2)</f>
        <v>0</v>
      </c>
      <c r="BL193" s="21" t="s">
        <v>92</v>
      </c>
      <c r="BM193" s="21" t="s">
        <v>347</v>
      </c>
    </row>
    <row r="194" spans="2:65" s="11" customFormat="1" ht="16.5" customHeight="1">
      <c r="B194" s="157"/>
      <c r="C194" s="158"/>
      <c r="D194" s="158"/>
      <c r="E194" s="159" t="s">
        <v>5</v>
      </c>
      <c r="F194" s="264" t="s">
        <v>275</v>
      </c>
      <c r="G194" s="265"/>
      <c r="H194" s="265"/>
      <c r="I194" s="265"/>
      <c r="J194" s="158"/>
      <c r="K194" s="159" t="s">
        <v>5</v>
      </c>
      <c r="L194" s="158"/>
      <c r="M194" s="158"/>
      <c r="N194" s="158"/>
      <c r="O194" s="158"/>
      <c r="P194" s="158"/>
      <c r="Q194" s="158"/>
      <c r="R194" s="160"/>
      <c r="T194" s="161"/>
      <c r="U194" s="158"/>
      <c r="V194" s="158"/>
      <c r="W194" s="158"/>
      <c r="X194" s="158"/>
      <c r="Y194" s="158"/>
      <c r="Z194" s="158"/>
      <c r="AA194" s="162"/>
      <c r="AT194" s="163" t="s">
        <v>173</v>
      </c>
      <c r="AU194" s="163" t="s">
        <v>86</v>
      </c>
      <c r="AV194" s="11" t="s">
        <v>82</v>
      </c>
      <c r="AW194" s="11" t="s">
        <v>32</v>
      </c>
      <c r="AX194" s="11" t="s">
        <v>75</v>
      </c>
      <c r="AY194" s="163" t="s">
        <v>166</v>
      </c>
    </row>
    <row r="195" spans="2:65" s="11" customFormat="1" ht="16.5" customHeight="1">
      <c r="B195" s="157"/>
      <c r="C195" s="158"/>
      <c r="D195" s="158"/>
      <c r="E195" s="159" t="s">
        <v>5</v>
      </c>
      <c r="F195" s="229" t="s">
        <v>276</v>
      </c>
      <c r="G195" s="230"/>
      <c r="H195" s="230"/>
      <c r="I195" s="230"/>
      <c r="J195" s="158"/>
      <c r="K195" s="159" t="s">
        <v>5</v>
      </c>
      <c r="L195" s="158"/>
      <c r="M195" s="158"/>
      <c r="N195" s="158"/>
      <c r="O195" s="158"/>
      <c r="P195" s="158"/>
      <c r="Q195" s="158"/>
      <c r="R195" s="160"/>
      <c r="T195" s="161"/>
      <c r="U195" s="158"/>
      <c r="V195" s="158"/>
      <c r="W195" s="158"/>
      <c r="X195" s="158"/>
      <c r="Y195" s="158"/>
      <c r="Z195" s="158"/>
      <c r="AA195" s="162"/>
      <c r="AT195" s="163" t="s">
        <v>173</v>
      </c>
      <c r="AU195" s="163" t="s">
        <v>86</v>
      </c>
      <c r="AV195" s="11" t="s">
        <v>82</v>
      </c>
      <c r="AW195" s="11" t="s">
        <v>32</v>
      </c>
      <c r="AX195" s="11" t="s">
        <v>75</v>
      </c>
      <c r="AY195" s="163" t="s">
        <v>166</v>
      </c>
    </row>
    <row r="196" spans="2:65" s="11" customFormat="1" ht="16.5" customHeight="1">
      <c r="B196" s="157"/>
      <c r="C196" s="158"/>
      <c r="D196" s="158"/>
      <c r="E196" s="159" t="s">
        <v>5</v>
      </c>
      <c r="F196" s="229" t="s">
        <v>277</v>
      </c>
      <c r="G196" s="230"/>
      <c r="H196" s="230"/>
      <c r="I196" s="230"/>
      <c r="J196" s="158"/>
      <c r="K196" s="159" t="s">
        <v>5</v>
      </c>
      <c r="L196" s="158"/>
      <c r="M196" s="158"/>
      <c r="N196" s="158"/>
      <c r="O196" s="158"/>
      <c r="P196" s="158"/>
      <c r="Q196" s="158"/>
      <c r="R196" s="160"/>
      <c r="T196" s="161"/>
      <c r="U196" s="158"/>
      <c r="V196" s="158"/>
      <c r="W196" s="158"/>
      <c r="X196" s="158"/>
      <c r="Y196" s="158"/>
      <c r="Z196" s="158"/>
      <c r="AA196" s="162"/>
      <c r="AT196" s="163" t="s">
        <v>173</v>
      </c>
      <c r="AU196" s="163" t="s">
        <v>86</v>
      </c>
      <c r="AV196" s="11" t="s">
        <v>82</v>
      </c>
      <c r="AW196" s="11" t="s">
        <v>32</v>
      </c>
      <c r="AX196" s="11" t="s">
        <v>75</v>
      </c>
      <c r="AY196" s="163" t="s">
        <v>166</v>
      </c>
    </row>
    <row r="197" spans="2:65" s="10" customFormat="1" ht="16.5" customHeight="1">
      <c r="B197" s="149"/>
      <c r="C197" s="150"/>
      <c r="D197" s="150"/>
      <c r="E197" s="151" t="s">
        <v>5</v>
      </c>
      <c r="F197" s="262" t="s">
        <v>1483</v>
      </c>
      <c r="G197" s="263"/>
      <c r="H197" s="263"/>
      <c r="I197" s="263"/>
      <c r="J197" s="150"/>
      <c r="K197" s="152">
        <v>15.45</v>
      </c>
      <c r="L197" s="150"/>
      <c r="M197" s="150"/>
      <c r="N197" s="150"/>
      <c r="O197" s="150"/>
      <c r="P197" s="150"/>
      <c r="Q197" s="150"/>
      <c r="R197" s="153"/>
      <c r="T197" s="154"/>
      <c r="U197" s="150"/>
      <c r="V197" s="150"/>
      <c r="W197" s="150"/>
      <c r="X197" s="150"/>
      <c r="Y197" s="150"/>
      <c r="Z197" s="150"/>
      <c r="AA197" s="155"/>
      <c r="AT197" s="156" t="s">
        <v>173</v>
      </c>
      <c r="AU197" s="156" t="s">
        <v>86</v>
      </c>
      <c r="AV197" s="10" t="s">
        <v>86</v>
      </c>
      <c r="AW197" s="10" t="s">
        <v>32</v>
      </c>
      <c r="AX197" s="10" t="s">
        <v>82</v>
      </c>
      <c r="AY197" s="156" t="s">
        <v>166</v>
      </c>
    </row>
    <row r="198" spans="2:65" s="1" customFormat="1" ht="25.5" customHeight="1">
      <c r="B198" s="139"/>
      <c r="C198" s="140" t="s">
        <v>349</v>
      </c>
      <c r="D198" s="140" t="s">
        <v>167</v>
      </c>
      <c r="E198" s="141" t="s">
        <v>350</v>
      </c>
      <c r="F198" s="231" t="s">
        <v>351</v>
      </c>
      <c r="G198" s="231"/>
      <c r="H198" s="231"/>
      <c r="I198" s="231"/>
      <c r="J198" s="142" t="s">
        <v>322</v>
      </c>
      <c r="K198" s="143">
        <v>15.45</v>
      </c>
      <c r="L198" s="232">
        <v>0</v>
      </c>
      <c r="M198" s="232"/>
      <c r="N198" s="232">
        <f>ROUND(L198*K198,2)</f>
        <v>0</v>
      </c>
      <c r="O198" s="232"/>
      <c r="P198" s="232"/>
      <c r="Q198" s="232"/>
      <c r="R198" s="144"/>
      <c r="T198" s="145" t="s">
        <v>5</v>
      </c>
      <c r="U198" s="43" t="s">
        <v>40</v>
      </c>
      <c r="V198" s="146">
        <v>0.1</v>
      </c>
      <c r="W198" s="146">
        <f>V198*K198</f>
        <v>1.5449999999999999</v>
      </c>
      <c r="X198" s="146">
        <v>0</v>
      </c>
      <c r="Y198" s="146">
        <f>X198*K198</f>
        <v>0</v>
      </c>
      <c r="Z198" s="146">
        <v>0</v>
      </c>
      <c r="AA198" s="147">
        <f>Z198*K198</f>
        <v>0</v>
      </c>
      <c r="AR198" s="21" t="s">
        <v>92</v>
      </c>
      <c r="AT198" s="21" t="s">
        <v>167</v>
      </c>
      <c r="AU198" s="21" t="s">
        <v>86</v>
      </c>
      <c r="AY198" s="21" t="s">
        <v>166</v>
      </c>
      <c r="BE198" s="148">
        <f>IF(U198="základní",N198,0)</f>
        <v>0</v>
      </c>
      <c r="BF198" s="148">
        <f>IF(U198="snížená",N198,0)</f>
        <v>0</v>
      </c>
      <c r="BG198" s="148">
        <f>IF(U198="zákl. přenesená",N198,0)</f>
        <v>0</v>
      </c>
      <c r="BH198" s="148">
        <f>IF(U198="sníž. přenesená",N198,0)</f>
        <v>0</v>
      </c>
      <c r="BI198" s="148">
        <f>IF(U198="nulová",N198,0)</f>
        <v>0</v>
      </c>
      <c r="BJ198" s="21" t="s">
        <v>82</v>
      </c>
      <c r="BK198" s="148">
        <f>ROUND(L198*K198,2)</f>
        <v>0</v>
      </c>
      <c r="BL198" s="21" t="s">
        <v>92</v>
      </c>
      <c r="BM198" s="21" t="s">
        <v>352</v>
      </c>
    </row>
    <row r="199" spans="2:65" s="1" customFormat="1" ht="25.5" customHeight="1">
      <c r="B199" s="139"/>
      <c r="C199" s="140" t="s">
        <v>353</v>
      </c>
      <c r="D199" s="140" t="s">
        <v>167</v>
      </c>
      <c r="E199" s="141" t="s">
        <v>354</v>
      </c>
      <c r="F199" s="231" t="s">
        <v>355</v>
      </c>
      <c r="G199" s="231"/>
      <c r="H199" s="231"/>
      <c r="I199" s="231"/>
      <c r="J199" s="142" t="s">
        <v>270</v>
      </c>
      <c r="K199" s="143">
        <v>30.9</v>
      </c>
      <c r="L199" s="232">
        <v>0</v>
      </c>
      <c r="M199" s="232"/>
      <c r="N199" s="232">
        <f>ROUND(L199*K199,2)</f>
        <v>0</v>
      </c>
      <c r="O199" s="232"/>
      <c r="P199" s="232"/>
      <c r="Q199" s="232"/>
      <c r="R199" s="144"/>
      <c r="T199" s="145" t="s">
        <v>5</v>
      </c>
      <c r="U199" s="43" t="s">
        <v>40</v>
      </c>
      <c r="V199" s="146">
        <v>0.23599999999999999</v>
      </c>
      <c r="W199" s="146">
        <f>V199*K199</f>
        <v>7.2923999999999989</v>
      </c>
      <c r="X199" s="146">
        <v>8.4000000000000003E-4</v>
      </c>
      <c r="Y199" s="146">
        <f>X199*K199</f>
        <v>2.5956E-2</v>
      </c>
      <c r="Z199" s="146">
        <v>0</v>
      </c>
      <c r="AA199" s="147">
        <f>Z199*K199</f>
        <v>0</v>
      </c>
      <c r="AR199" s="21" t="s">
        <v>92</v>
      </c>
      <c r="AT199" s="21" t="s">
        <v>167</v>
      </c>
      <c r="AU199" s="21" t="s">
        <v>86</v>
      </c>
      <c r="AY199" s="21" t="s">
        <v>166</v>
      </c>
      <c r="BE199" s="148">
        <f>IF(U199="základní",N199,0)</f>
        <v>0</v>
      </c>
      <c r="BF199" s="148">
        <f>IF(U199="snížená",N199,0)</f>
        <v>0</v>
      </c>
      <c r="BG199" s="148">
        <f>IF(U199="zákl. přenesená",N199,0)</f>
        <v>0</v>
      </c>
      <c r="BH199" s="148">
        <f>IF(U199="sníž. přenesená",N199,0)</f>
        <v>0</v>
      </c>
      <c r="BI199" s="148">
        <f>IF(U199="nulová",N199,0)</f>
        <v>0</v>
      </c>
      <c r="BJ199" s="21" t="s">
        <v>82</v>
      </c>
      <c r="BK199" s="148">
        <f>ROUND(L199*K199,2)</f>
        <v>0</v>
      </c>
      <c r="BL199" s="21" t="s">
        <v>92</v>
      </c>
      <c r="BM199" s="21" t="s">
        <v>356</v>
      </c>
    </row>
    <row r="200" spans="2:65" s="11" customFormat="1" ht="16.5" customHeight="1">
      <c r="B200" s="157"/>
      <c r="C200" s="158"/>
      <c r="D200" s="158"/>
      <c r="E200" s="159" t="s">
        <v>5</v>
      </c>
      <c r="F200" s="264" t="s">
        <v>275</v>
      </c>
      <c r="G200" s="265"/>
      <c r="H200" s="265"/>
      <c r="I200" s="265"/>
      <c r="J200" s="158"/>
      <c r="K200" s="159" t="s">
        <v>5</v>
      </c>
      <c r="L200" s="158"/>
      <c r="M200" s="158"/>
      <c r="N200" s="158"/>
      <c r="O200" s="158"/>
      <c r="P200" s="158"/>
      <c r="Q200" s="158"/>
      <c r="R200" s="160"/>
      <c r="T200" s="161"/>
      <c r="U200" s="158"/>
      <c r="V200" s="158"/>
      <c r="W200" s="158"/>
      <c r="X200" s="158"/>
      <c r="Y200" s="158"/>
      <c r="Z200" s="158"/>
      <c r="AA200" s="162"/>
      <c r="AT200" s="163" t="s">
        <v>173</v>
      </c>
      <c r="AU200" s="163" t="s">
        <v>86</v>
      </c>
      <c r="AV200" s="11" t="s">
        <v>82</v>
      </c>
      <c r="AW200" s="11" t="s">
        <v>32</v>
      </c>
      <c r="AX200" s="11" t="s">
        <v>75</v>
      </c>
      <c r="AY200" s="163" t="s">
        <v>166</v>
      </c>
    </row>
    <row r="201" spans="2:65" s="11" customFormat="1" ht="16.5" customHeight="1">
      <c r="B201" s="157"/>
      <c r="C201" s="158"/>
      <c r="D201" s="158"/>
      <c r="E201" s="159" t="s">
        <v>5</v>
      </c>
      <c r="F201" s="229" t="s">
        <v>276</v>
      </c>
      <c r="G201" s="230"/>
      <c r="H201" s="230"/>
      <c r="I201" s="230"/>
      <c r="J201" s="158"/>
      <c r="K201" s="159" t="s">
        <v>5</v>
      </c>
      <c r="L201" s="158"/>
      <c r="M201" s="158"/>
      <c r="N201" s="158"/>
      <c r="O201" s="158"/>
      <c r="P201" s="158"/>
      <c r="Q201" s="158"/>
      <c r="R201" s="160"/>
      <c r="T201" s="161"/>
      <c r="U201" s="158"/>
      <c r="V201" s="158"/>
      <c r="W201" s="158"/>
      <c r="X201" s="158"/>
      <c r="Y201" s="158"/>
      <c r="Z201" s="158"/>
      <c r="AA201" s="162"/>
      <c r="AT201" s="163" t="s">
        <v>173</v>
      </c>
      <c r="AU201" s="163" t="s">
        <v>86</v>
      </c>
      <c r="AV201" s="11" t="s">
        <v>82</v>
      </c>
      <c r="AW201" s="11" t="s">
        <v>32</v>
      </c>
      <c r="AX201" s="11" t="s">
        <v>75</v>
      </c>
      <c r="AY201" s="163" t="s">
        <v>166</v>
      </c>
    </row>
    <row r="202" spans="2:65" s="11" customFormat="1" ht="16.5" customHeight="1">
      <c r="B202" s="157"/>
      <c r="C202" s="158"/>
      <c r="D202" s="158"/>
      <c r="E202" s="159" t="s">
        <v>5</v>
      </c>
      <c r="F202" s="229" t="s">
        <v>277</v>
      </c>
      <c r="G202" s="230"/>
      <c r="H202" s="230"/>
      <c r="I202" s="230"/>
      <c r="J202" s="158"/>
      <c r="K202" s="159" t="s">
        <v>5</v>
      </c>
      <c r="L202" s="158"/>
      <c r="M202" s="158"/>
      <c r="N202" s="158"/>
      <c r="O202" s="158"/>
      <c r="P202" s="158"/>
      <c r="Q202" s="158"/>
      <c r="R202" s="160"/>
      <c r="T202" s="161"/>
      <c r="U202" s="158"/>
      <c r="V202" s="158"/>
      <c r="W202" s="158"/>
      <c r="X202" s="158"/>
      <c r="Y202" s="158"/>
      <c r="Z202" s="158"/>
      <c r="AA202" s="162"/>
      <c r="AT202" s="163" t="s">
        <v>173</v>
      </c>
      <c r="AU202" s="163" t="s">
        <v>86</v>
      </c>
      <c r="AV202" s="11" t="s">
        <v>82</v>
      </c>
      <c r="AW202" s="11" t="s">
        <v>32</v>
      </c>
      <c r="AX202" s="11" t="s">
        <v>75</v>
      </c>
      <c r="AY202" s="163" t="s">
        <v>166</v>
      </c>
    </row>
    <row r="203" spans="2:65" s="10" customFormat="1" ht="16.5" customHeight="1">
      <c r="B203" s="149"/>
      <c r="C203" s="150"/>
      <c r="D203" s="150"/>
      <c r="E203" s="151" t="s">
        <v>5</v>
      </c>
      <c r="F203" s="262" t="s">
        <v>1484</v>
      </c>
      <c r="G203" s="263"/>
      <c r="H203" s="263"/>
      <c r="I203" s="263"/>
      <c r="J203" s="150"/>
      <c r="K203" s="152">
        <v>30.9</v>
      </c>
      <c r="L203" s="150"/>
      <c r="M203" s="150"/>
      <c r="N203" s="150"/>
      <c r="O203" s="150"/>
      <c r="P203" s="150"/>
      <c r="Q203" s="150"/>
      <c r="R203" s="153"/>
      <c r="T203" s="154"/>
      <c r="U203" s="150"/>
      <c r="V203" s="150"/>
      <c r="W203" s="150"/>
      <c r="X203" s="150"/>
      <c r="Y203" s="150"/>
      <c r="Z203" s="150"/>
      <c r="AA203" s="155"/>
      <c r="AT203" s="156" t="s">
        <v>173</v>
      </c>
      <c r="AU203" s="156" t="s">
        <v>86</v>
      </c>
      <c r="AV203" s="10" t="s">
        <v>86</v>
      </c>
      <c r="AW203" s="10" t="s">
        <v>32</v>
      </c>
      <c r="AX203" s="10" t="s">
        <v>82</v>
      </c>
      <c r="AY203" s="156" t="s">
        <v>166</v>
      </c>
    </row>
    <row r="204" spans="2:65" s="1" customFormat="1" ht="25.5" customHeight="1">
      <c r="B204" s="139"/>
      <c r="C204" s="140" t="s">
        <v>358</v>
      </c>
      <c r="D204" s="140" t="s">
        <v>167</v>
      </c>
      <c r="E204" s="141" t="s">
        <v>359</v>
      </c>
      <c r="F204" s="231" t="s">
        <v>360</v>
      </c>
      <c r="G204" s="231"/>
      <c r="H204" s="231"/>
      <c r="I204" s="231"/>
      <c r="J204" s="142" t="s">
        <v>270</v>
      </c>
      <c r="K204" s="143">
        <v>30.9</v>
      </c>
      <c r="L204" s="232">
        <v>0</v>
      </c>
      <c r="M204" s="232"/>
      <c r="N204" s="232">
        <f>ROUND(L204*K204,2)</f>
        <v>0</v>
      </c>
      <c r="O204" s="232"/>
      <c r="P204" s="232"/>
      <c r="Q204" s="232"/>
      <c r="R204" s="144"/>
      <c r="T204" s="145" t="s">
        <v>5</v>
      </c>
      <c r="U204" s="43" t="s">
        <v>40</v>
      </c>
      <c r="V204" s="146">
        <v>7.0000000000000007E-2</v>
      </c>
      <c r="W204" s="146">
        <f>V204*K204</f>
        <v>2.1630000000000003</v>
      </c>
      <c r="X204" s="146">
        <v>0</v>
      </c>
      <c r="Y204" s="146">
        <f>X204*K204</f>
        <v>0</v>
      </c>
      <c r="Z204" s="146">
        <v>0</v>
      </c>
      <c r="AA204" s="147">
        <f>Z204*K204</f>
        <v>0</v>
      </c>
      <c r="AR204" s="21" t="s">
        <v>92</v>
      </c>
      <c r="AT204" s="21" t="s">
        <v>167</v>
      </c>
      <c r="AU204" s="21" t="s">
        <v>86</v>
      </c>
      <c r="AY204" s="21" t="s">
        <v>166</v>
      </c>
      <c r="BE204" s="148">
        <f>IF(U204="základní",N204,0)</f>
        <v>0</v>
      </c>
      <c r="BF204" s="148">
        <f>IF(U204="snížená",N204,0)</f>
        <v>0</v>
      </c>
      <c r="BG204" s="148">
        <f>IF(U204="zákl. přenesená",N204,0)</f>
        <v>0</v>
      </c>
      <c r="BH204" s="148">
        <f>IF(U204="sníž. přenesená",N204,0)</f>
        <v>0</v>
      </c>
      <c r="BI204" s="148">
        <f>IF(U204="nulová",N204,0)</f>
        <v>0</v>
      </c>
      <c r="BJ204" s="21" t="s">
        <v>82</v>
      </c>
      <c r="BK204" s="148">
        <f>ROUND(L204*K204,2)</f>
        <v>0</v>
      </c>
      <c r="BL204" s="21" t="s">
        <v>92</v>
      </c>
      <c r="BM204" s="21" t="s">
        <v>361</v>
      </c>
    </row>
    <row r="205" spans="2:65" s="1" customFormat="1" ht="25.5" customHeight="1">
      <c r="B205" s="139"/>
      <c r="C205" s="140" t="s">
        <v>10</v>
      </c>
      <c r="D205" s="140" t="s">
        <v>167</v>
      </c>
      <c r="E205" s="141" t="s">
        <v>362</v>
      </c>
      <c r="F205" s="231" t="s">
        <v>363</v>
      </c>
      <c r="G205" s="231"/>
      <c r="H205" s="231"/>
      <c r="I205" s="231"/>
      <c r="J205" s="142" t="s">
        <v>322</v>
      </c>
      <c r="K205" s="143">
        <v>351.95499999999998</v>
      </c>
      <c r="L205" s="232">
        <v>0</v>
      </c>
      <c r="M205" s="232"/>
      <c r="N205" s="232">
        <f>ROUND(L205*K205,2)</f>
        <v>0</v>
      </c>
      <c r="O205" s="232"/>
      <c r="P205" s="232"/>
      <c r="Q205" s="232"/>
      <c r="R205" s="144"/>
      <c r="T205" s="145" t="s">
        <v>5</v>
      </c>
      <c r="U205" s="43" t="s">
        <v>40</v>
      </c>
      <c r="V205" s="146">
        <v>8.3000000000000004E-2</v>
      </c>
      <c r="W205" s="146">
        <f>V205*K205</f>
        <v>29.212264999999999</v>
      </c>
      <c r="X205" s="146">
        <v>0</v>
      </c>
      <c r="Y205" s="146">
        <f>X205*K205</f>
        <v>0</v>
      </c>
      <c r="Z205" s="146">
        <v>0</v>
      </c>
      <c r="AA205" s="147">
        <f>Z205*K205</f>
        <v>0</v>
      </c>
      <c r="AR205" s="21" t="s">
        <v>92</v>
      </c>
      <c r="AT205" s="21" t="s">
        <v>167</v>
      </c>
      <c r="AU205" s="21" t="s">
        <v>86</v>
      </c>
      <c r="AY205" s="21" t="s">
        <v>166</v>
      </c>
      <c r="BE205" s="148">
        <f>IF(U205="základní",N205,0)</f>
        <v>0</v>
      </c>
      <c r="BF205" s="148">
        <f>IF(U205="snížená",N205,0)</f>
        <v>0</v>
      </c>
      <c r="BG205" s="148">
        <f>IF(U205="zákl. přenesená",N205,0)</f>
        <v>0</v>
      </c>
      <c r="BH205" s="148">
        <f>IF(U205="sníž. přenesená",N205,0)</f>
        <v>0</v>
      </c>
      <c r="BI205" s="148">
        <f>IF(U205="nulová",N205,0)</f>
        <v>0</v>
      </c>
      <c r="BJ205" s="21" t="s">
        <v>82</v>
      </c>
      <c r="BK205" s="148">
        <f>ROUND(L205*K205,2)</f>
        <v>0</v>
      </c>
      <c r="BL205" s="21" t="s">
        <v>92</v>
      </c>
      <c r="BM205" s="21" t="s">
        <v>364</v>
      </c>
    </row>
    <row r="206" spans="2:65" s="10" customFormat="1" ht="16.5" customHeight="1">
      <c r="B206" s="149"/>
      <c r="C206" s="150"/>
      <c r="D206" s="150"/>
      <c r="E206" s="151" t="s">
        <v>5</v>
      </c>
      <c r="F206" s="240" t="s">
        <v>1485</v>
      </c>
      <c r="G206" s="241"/>
      <c r="H206" s="241"/>
      <c r="I206" s="241"/>
      <c r="J206" s="150"/>
      <c r="K206" s="152">
        <v>427.09500000000003</v>
      </c>
      <c r="L206" s="150"/>
      <c r="M206" s="150"/>
      <c r="N206" s="150"/>
      <c r="O206" s="150"/>
      <c r="P206" s="150"/>
      <c r="Q206" s="150"/>
      <c r="R206" s="153"/>
      <c r="T206" s="154"/>
      <c r="U206" s="150"/>
      <c r="V206" s="150"/>
      <c r="W206" s="150"/>
      <c r="X206" s="150"/>
      <c r="Y206" s="150"/>
      <c r="Z206" s="150"/>
      <c r="AA206" s="155"/>
      <c r="AT206" s="156" t="s">
        <v>173</v>
      </c>
      <c r="AU206" s="156" t="s">
        <v>86</v>
      </c>
      <c r="AV206" s="10" t="s">
        <v>86</v>
      </c>
      <c r="AW206" s="10" t="s">
        <v>32</v>
      </c>
      <c r="AX206" s="10" t="s">
        <v>75</v>
      </c>
      <c r="AY206" s="156" t="s">
        <v>166</v>
      </c>
    </row>
    <row r="207" spans="2:65" s="10" customFormat="1" ht="16.5" customHeight="1">
      <c r="B207" s="149"/>
      <c r="C207" s="150"/>
      <c r="D207" s="150"/>
      <c r="E207" s="151" t="s">
        <v>5</v>
      </c>
      <c r="F207" s="262" t="s">
        <v>1486</v>
      </c>
      <c r="G207" s="263"/>
      <c r="H207" s="263"/>
      <c r="I207" s="263"/>
      <c r="J207" s="150"/>
      <c r="K207" s="152">
        <v>-75.14</v>
      </c>
      <c r="L207" s="150"/>
      <c r="M207" s="150"/>
      <c r="N207" s="150"/>
      <c r="O207" s="150"/>
      <c r="P207" s="150"/>
      <c r="Q207" s="150"/>
      <c r="R207" s="153"/>
      <c r="T207" s="154"/>
      <c r="U207" s="150"/>
      <c r="V207" s="150"/>
      <c r="W207" s="150"/>
      <c r="X207" s="150"/>
      <c r="Y207" s="150"/>
      <c r="Z207" s="150"/>
      <c r="AA207" s="155"/>
      <c r="AT207" s="156" t="s">
        <v>173</v>
      </c>
      <c r="AU207" s="156" t="s">
        <v>86</v>
      </c>
      <c r="AV207" s="10" t="s">
        <v>86</v>
      </c>
      <c r="AW207" s="10" t="s">
        <v>32</v>
      </c>
      <c r="AX207" s="10" t="s">
        <v>75</v>
      </c>
      <c r="AY207" s="156" t="s">
        <v>166</v>
      </c>
    </row>
    <row r="208" spans="2:65" s="12" customFormat="1" ht="16.5" customHeight="1">
      <c r="B208" s="168"/>
      <c r="C208" s="169"/>
      <c r="D208" s="169"/>
      <c r="E208" s="170" t="s">
        <v>5</v>
      </c>
      <c r="F208" s="268" t="s">
        <v>294</v>
      </c>
      <c r="G208" s="269"/>
      <c r="H208" s="269"/>
      <c r="I208" s="269"/>
      <c r="J208" s="169"/>
      <c r="K208" s="171">
        <v>351.95499999999998</v>
      </c>
      <c r="L208" s="169"/>
      <c r="M208" s="169"/>
      <c r="N208" s="169"/>
      <c r="O208" s="169"/>
      <c r="P208" s="169"/>
      <c r="Q208" s="169"/>
      <c r="R208" s="172"/>
      <c r="T208" s="173"/>
      <c r="U208" s="169"/>
      <c r="V208" s="169"/>
      <c r="W208" s="169"/>
      <c r="X208" s="169"/>
      <c r="Y208" s="169"/>
      <c r="Z208" s="169"/>
      <c r="AA208" s="174"/>
      <c r="AT208" s="175" t="s">
        <v>173</v>
      </c>
      <c r="AU208" s="175" t="s">
        <v>86</v>
      </c>
      <c r="AV208" s="12" t="s">
        <v>92</v>
      </c>
      <c r="AW208" s="12" t="s">
        <v>32</v>
      </c>
      <c r="AX208" s="12" t="s">
        <v>82</v>
      </c>
      <c r="AY208" s="175" t="s">
        <v>166</v>
      </c>
    </row>
    <row r="209" spans="2:65" s="1" customFormat="1" ht="38.25" customHeight="1">
      <c r="B209" s="139"/>
      <c r="C209" s="140" t="s">
        <v>367</v>
      </c>
      <c r="D209" s="140" t="s">
        <v>167</v>
      </c>
      <c r="E209" s="141" t="s">
        <v>368</v>
      </c>
      <c r="F209" s="231" t="s">
        <v>369</v>
      </c>
      <c r="G209" s="231"/>
      <c r="H209" s="231"/>
      <c r="I209" s="231"/>
      <c r="J209" s="142" t="s">
        <v>322</v>
      </c>
      <c r="K209" s="143">
        <v>944.28</v>
      </c>
      <c r="L209" s="232">
        <v>0</v>
      </c>
      <c r="M209" s="232"/>
      <c r="N209" s="232">
        <f>ROUND(L209*K209,2)</f>
        <v>0</v>
      </c>
      <c r="O209" s="232"/>
      <c r="P209" s="232"/>
      <c r="Q209" s="232"/>
      <c r="R209" s="144"/>
      <c r="T209" s="145" t="s">
        <v>5</v>
      </c>
      <c r="U209" s="43" t="s">
        <v>40</v>
      </c>
      <c r="V209" s="146">
        <v>8.3000000000000004E-2</v>
      </c>
      <c r="W209" s="146">
        <f>V209*K209</f>
        <v>78.375240000000005</v>
      </c>
      <c r="X209" s="146">
        <v>0</v>
      </c>
      <c r="Y209" s="146">
        <f>X209*K209</f>
        <v>0</v>
      </c>
      <c r="Z209" s="146">
        <v>0</v>
      </c>
      <c r="AA209" s="147">
        <f>Z209*K209</f>
        <v>0</v>
      </c>
      <c r="AR209" s="21" t="s">
        <v>92</v>
      </c>
      <c r="AT209" s="21" t="s">
        <v>167</v>
      </c>
      <c r="AU209" s="21" t="s">
        <v>86</v>
      </c>
      <c r="AY209" s="21" t="s">
        <v>166</v>
      </c>
      <c r="BE209" s="148">
        <f>IF(U209="základní",N209,0)</f>
        <v>0</v>
      </c>
      <c r="BF209" s="148">
        <f>IF(U209="snížená",N209,0)</f>
        <v>0</v>
      </c>
      <c r="BG209" s="148">
        <f>IF(U209="zákl. přenesená",N209,0)</f>
        <v>0</v>
      </c>
      <c r="BH209" s="148">
        <f>IF(U209="sníž. přenesená",N209,0)</f>
        <v>0</v>
      </c>
      <c r="BI209" s="148">
        <f>IF(U209="nulová",N209,0)</f>
        <v>0</v>
      </c>
      <c r="BJ209" s="21" t="s">
        <v>82</v>
      </c>
      <c r="BK209" s="148">
        <f>ROUND(L209*K209,2)</f>
        <v>0</v>
      </c>
      <c r="BL209" s="21" t="s">
        <v>92</v>
      </c>
      <c r="BM209" s="21" t="s">
        <v>370</v>
      </c>
    </row>
    <row r="210" spans="2:65" s="1" customFormat="1" ht="25.5" customHeight="1">
      <c r="B210" s="139"/>
      <c r="C210" s="140" t="s">
        <v>371</v>
      </c>
      <c r="D210" s="140" t="s">
        <v>167</v>
      </c>
      <c r="E210" s="141" t="s">
        <v>372</v>
      </c>
      <c r="F210" s="231" t="s">
        <v>373</v>
      </c>
      <c r="G210" s="231"/>
      <c r="H210" s="231"/>
      <c r="I210" s="231"/>
      <c r="J210" s="142" t="s">
        <v>374</v>
      </c>
      <c r="K210" s="143">
        <v>633.51900000000001</v>
      </c>
      <c r="L210" s="232">
        <v>0</v>
      </c>
      <c r="M210" s="232"/>
      <c r="N210" s="232">
        <f>ROUND(L210*K210,2)</f>
        <v>0</v>
      </c>
      <c r="O210" s="232"/>
      <c r="P210" s="232"/>
      <c r="Q210" s="232"/>
      <c r="R210" s="144"/>
      <c r="T210" s="145" t="s">
        <v>5</v>
      </c>
      <c r="U210" s="43" t="s">
        <v>40</v>
      </c>
      <c r="V210" s="146">
        <v>0</v>
      </c>
      <c r="W210" s="146">
        <f>V210*K210</f>
        <v>0</v>
      </c>
      <c r="X210" s="146">
        <v>0</v>
      </c>
      <c r="Y210" s="146">
        <f>X210*K210</f>
        <v>0</v>
      </c>
      <c r="Z210" s="146">
        <v>0</v>
      </c>
      <c r="AA210" s="147">
        <f>Z210*K210</f>
        <v>0</v>
      </c>
      <c r="AR210" s="21" t="s">
        <v>92</v>
      </c>
      <c r="AT210" s="21" t="s">
        <v>167</v>
      </c>
      <c r="AU210" s="21" t="s">
        <v>86</v>
      </c>
      <c r="AY210" s="21" t="s">
        <v>166</v>
      </c>
      <c r="BE210" s="148">
        <f>IF(U210="základní",N210,0)</f>
        <v>0</v>
      </c>
      <c r="BF210" s="148">
        <f>IF(U210="snížená",N210,0)</f>
        <v>0</v>
      </c>
      <c r="BG210" s="148">
        <f>IF(U210="zákl. přenesená",N210,0)</f>
        <v>0</v>
      </c>
      <c r="BH210" s="148">
        <f>IF(U210="sníž. přenesená",N210,0)</f>
        <v>0</v>
      </c>
      <c r="BI210" s="148">
        <f>IF(U210="nulová",N210,0)</f>
        <v>0</v>
      </c>
      <c r="BJ210" s="21" t="s">
        <v>82</v>
      </c>
      <c r="BK210" s="148">
        <f>ROUND(L210*K210,2)</f>
        <v>0</v>
      </c>
      <c r="BL210" s="21" t="s">
        <v>92</v>
      </c>
      <c r="BM210" s="21" t="s">
        <v>375</v>
      </c>
    </row>
    <row r="211" spans="2:65" s="10" customFormat="1" ht="16.5" customHeight="1">
      <c r="B211" s="149"/>
      <c r="C211" s="150"/>
      <c r="D211" s="150"/>
      <c r="E211" s="151" t="s">
        <v>5</v>
      </c>
      <c r="F211" s="240" t="s">
        <v>1487</v>
      </c>
      <c r="G211" s="241"/>
      <c r="H211" s="241"/>
      <c r="I211" s="241"/>
      <c r="J211" s="150"/>
      <c r="K211" s="152">
        <v>633.51900000000001</v>
      </c>
      <c r="L211" s="150"/>
      <c r="M211" s="150"/>
      <c r="N211" s="150"/>
      <c r="O211" s="150"/>
      <c r="P211" s="150"/>
      <c r="Q211" s="150"/>
      <c r="R211" s="153"/>
      <c r="T211" s="154"/>
      <c r="U211" s="150"/>
      <c r="V211" s="150"/>
      <c r="W211" s="150"/>
      <c r="X211" s="150"/>
      <c r="Y211" s="150"/>
      <c r="Z211" s="150"/>
      <c r="AA211" s="155"/>
      <c r="AT211" s="156" t="s">
        <v>173</v>
      </c>
      <c r="AU211" s="156" t="s">
        <v>86</v>
      </c>
      <c r="AV211" s="10" t="s">
        <v>86</v>
      </c>
      <c r="AW211" s="10" t="s">
        <v>32</v>
      </c>
      <c r="AX211" s="10" t="s">
        <v>82</v>
      </c>
      <c r="AY211" s="156" t="s">
        <v>166</v>
      </c>
    </row>
    <row r="212" spans="2:65" s="1" customFormat="1" ht="25.5" customHeight="1">
      <c r="B212" s="139"/>
      <c r="C212" s="140" t="s">
        <v>377</v>
      </c>
      <c r="D212" s="140" t="s">
        <v>167</v>
      </c>
      <c r="E212" s="141" t="s">
        <v>378</v>
      </c>
      <c r="F212" s="231" t="s">
        <v>379</v>
      </c>
      <c r="G212" s="231"/>
      <c r="H212" s="231"/>
      <c r="I212" s="231"/>
      <c r="J212" s="142" t="s">
        <v>374</v>
      </c>
      <c r="K212" s="143">
        <v>1699.704</v>
      </c>
      <c r="L212" s="232">
        <v>0</v>
      </c>
      <c r="M212" s="232"/>
      <c r="N212" s="232">
        <f>ROUND(L212*K212,2)</f>
        <v>0</v>
      </c>
      <c r="O212" s="232"/>
      <c r="P212" s="232"/>
      <c r="Q212" s="232"/>
      <c r="R212" s="144"/>
      <c r="T212" s="145" t="s">
        <v>5</v>
      </c>
      <c r="U212" s="43" t="s">
        <v>40</v>
      </c>
      <c r="V212" s="146">
        <v>0</v>
      </c>
      <c r="W212" s="146">
        <f>V212*K212</f>
        <v>0</v>
      </c>
      <c r="X212" s="146">
        <v>0</v>
      </c>
      <c r="Y212" s="146">
        <f>X212*K212</f>
        <v>0</v>
      </c>
      <c r="Z212" s="146">
        <v>0</v>
      </c>
      <c r="AA212" s="147">
        <f>Z212*K212</f>
        <v>0</v>
      </c>
      <c r="AR212" s="21" t="s">
        <v>92</v>
      </c>
      <c r="AT212" s="21" t="s">
        <v>167</v>
      </c>
      <c r="AU212" s="21" t="s">
        <v>86</v>
      </c>
      <c r="AY212" s="21" t="s">
        <v>166</v>
      </c>
      <c r="BE212" s="148">
        <f>IF(U212="základní",N212,0)</f>
        <v>0</v>
      </c>
      <c r="BF212" s="148">
        <f>IF(U212="snížená",N212,0)</f>
        <v>0</v>
      </c>
      <c r="BG212" s="148">
        <f>IF(U212="zákl. přenesená",N212,0)</f>
        <v>0</v>
      </c>
      <c r="BH212" s="148">
        <f>IF(U212="sníž. přenesená",N212,0)</f>
        <v>0</v>
      </c>
      <c r="BI212" s="148">
        <f>IF(U212="nulová",N212,0)</f>
        <v>0</v>
      </c>
      <c r="BJ212" s="21" t="s">
        <v>82</v>
      </c>
      <c r="BK212" s="148">
        <f>ROUND(L212*K212,2)</f>
        <v>0</v>
      </c>
      <c r="BL212" s="21" t="s">
        <v>92</v>
      </c>
      <c r="BM212" s="21" t="s">
        <v>380</v>
      </c>
    </row>
    <row r="213" spans="2:65" s="10" customFormat="1" ht="16.5" customHeight="1">
      <c r="B213" s="149"/>
      <c r="C213" s="150"/>
      <c r="D213" s="150"/>
      <c r="E213" s="151" t="s">
        <v>5</v>
      </c>
      <c r="F213" s="240" t="s">
        <v>1488</v>
      </c>
      <c r="G213" s="241"/>
      <c r="H213" s="241"/>
      <c r="I213" s="241"/>
      <c r="J213" s="150"/>
      <c r="K213" s="152">
        <v>1699.704</v>
      </c>
      <c r="L213" s="150"/>
      <c r="M213" s="150"/>
      <c r="N213" s="150"/>
      <c r="O213" s="150"/>
      <c r="P213" s="150"/>
      <c r="Q213" s="150"/>
      <c r="R213" s="153"/>
      <c r="T213" s="154"/>
      <c r="U213" s="150"/>
      <c r="V213" s="150"/>
      <c r="W213" s="150"/>
      <c r="X213" s="150"/>
      <c r="Y213" s="150"/>
      <c r="Z213" s="150"/>
      <c r="AA213" s="155"/>
      <c r="AT213" s="156" t="s">
        <v>173</v>
      </c>
      <c r="AU213" s="156" t="s">
        <v>86</v>
      </c>
      <c r="AV213" s="10" t="s">
        <v>86</v>
      </c>
      <c r="AW213" s="10" t="s">
        <v>32</v>
      </c>
      <c r="AX213" s="10" t="s">
        <v>82</v>
      </c>
      <c r="AY213" s="156" t="s">
        <v>166</v>
      </c>
    </row>
    <row r="214" spans="2:65" s="1" customFormat="1" ht="25.5" customHeight="1">
      <c r="B214" s="139"/>
      <c r="C214" s="140" t="s">
        <v>382</v>
      </c>
      <c r="D214" s="140" t="s">
        <v>167</v>
      </c>
      <c r="E214" s="141" t="s">
        <v>383</v>
      </c>
      <c r="F214" s="231" t="s">
        <v>384</v>
      </c>
      <c r="G214" s="231"/>
      <c r="H214" s="231"/>
      <c r="I214" s="231"/>
      <c r="J214" s="142" t="s">
        <v>322</v>
      </c>
      <c r="K214" s="143">
        <v>9.27</v>
      </c>
      <c r="L214" s="232">
        <v>0</v>
      </c>
      <c r="M214" s="232"/>
      <c r="N214" s="232">
        <f>ROUND(L214*K214,2)</f>
        <v>0</v>
      </c>
      <c r="O214" s="232"/>
      <c r="P214" s="232"/>
      <c r="Q214" s="232"/>
      <c r="R214" s="144"/>
      <c r="T214" s="145" t="s">
        <v>5</v>
      </c>
      <c r="U214" s="43" t="s">
        <v>40</v>
      </c>
      <c r="V214" s="146">
        <v>0.29899999999999999</v>
      </c>
      <c r="W214" s="146">
        <f>V214*K214</f>
        <v>2.7717299999999998</v>
      </c>
      <c r="X214" s="146">
        <v>0</v>
      </c>
      <c r="Y214" s="146">
        <f>X214*K214</f>
        <v>0</v>
      </c>
      <c r="Z214" s="146">
        <v>0</v>
      </c>
      <c r="AA214" s="147">
        <f>Z214*K214</f>
        <v>0</v>
      </c>
      <c r="AR214" s="21" t="s">
        <v>92</v>
      </c>
      <c r="AT214" s="21" t="s">
        <v>167</v>
      </c>
      <c r="AU214" s="21" t="s">
        <v>86</v>
      </c>
      <c r="AY214" s="21" t="s">
        <v>166</v>
      </c>
      <c r="BE214" s="148">
        <f>IF(U214="základní",N214,0)</f>
        <v>0</v>
      </c>
      <c r="BF214" s="148">
        <f>IF(U214="snížená",N214,0)</f>
        <v>0</v>
      </c>
      <c r="BG214" s="148">
        <f>IF(U214="zákl. přenesená",N214,0)</f>
        <v>0</v>
      </c>
      <c r="BH214" s="148">
        <f>IF(U214="sníž. přenesená",N214,0)</f>
        <v>0</v>
      </c>
      <c r="BI214" s="148">
        <f>IF(U214="nulová",N214,0)</f>
        <v>0</v>
      </c>
      <c r="BJ214" s="21" t="s">
        <v>82</v>
      </c>
      <c r="BK214" s="148">
        <f>ROUND(L214*K214,2)</f>
        <v>0</v>
      </c>
      <c r="BL214" s="21" t="s">
        <v>92</v>
      </c>
      <c r="BM214" s="21" t="s">
        <v>385</v>
      </c>
    </row>
    <row r="215" spans="2:65" s="11" customFormat="1" ht="16.5" customHeight="1">
      <c r="B215" s="157"/>
      <c r="C215" s="158"/>
      <c r="D215" s="158"/>
      <c r="E215" s="159" t="s">
        <v>5</v>
      </c>
      <c r="F215" s="264" t="s">
        <v>275</v>
      </c>
      <c r="G215" s="265"/>
      <c r="H215" s="265"/>
      <c r="I215" s="265"/>
      <c r="J215" s="158"/>
      <c r="K215" s="159" t="s">
        <v>5</v>
      </c>
      <c r="L215" s="158"/>
      <c r="M215" s="158"/>
      <c r="N215" s="158"/>
      <c r="O215" s="158"/>
      <c r="P215" s="158"/>
      <c r="Q215" s="158"/>
      <c r="R215" s="160"/>
      <c r="T215" s="161"/>
      <c r="U215" s="158"/>
      <c r="V215" s="158"/>
      <c r="W215" s="158"/>
      <c r="X215" s="158"/>
      <c r="Y215" s="158"/>
      <c r="Z215" s="158"/>
      <c r="AA215" s="162"/>
      <c r="AT215" s="163" t="s">
        <v>173</v>
      </c>
      <c r="AU215" s="163" t="s">
        <v>86</v>
      </c>
      <c r="AV215" s="11" t="s">
        <v>82</v>
      </c>
      <c r="AW215" s="11" t="s">
        <v>32</v>
      </c>
      <c r="AX215" s="11" t="s">
        <v>75</v>
      </c>
      <c r="AY215" s="163" t="s">
        <v>166</v>
      </c>
    </row>
    <row r="216" spans="2:65" s="11" customFormat="1" ht="16.5" customHeight="1">
      <c r="B216" s="157"/>
      <c r="C216" s="158"/>
      <c r="D216" s="158"/>
      <c r="E216" s="159" t="s">
        <v>5</v>
      </c>
      <c r="F216" s="229" t="s">
        <v>276</v>
      </c>
      <c r="G216" s="230"/>
      <c r="H216" s="230"/>
      <c r="I216" s="230"/>
      <c r="J216" s="158"/>
      <c r="K216" s="159" t="s">
        <v>5</v>
      </c>
      <c r="L216" s="158"/>
      <c r="M216" s="158"/>
      <c r="N216" s="158"/>
      <c r="O216" s="158"/>
      <c r="P216" s="158"/>
      <c r="Q216" s="158"/>
      <c r="R216" s="160"/>
      <c r="T216" s="161"/>
      <c r="U216" s="158"/>
      <c r="V216" s="158"/>
      <c r="W216" s="158"/>
      <c r="X216" s="158"/>
      <c r="Y216" s="158"/>
      <c r="Z216" s="158"/>
      <c r="AA216" s="162"/>
      <c r="AT216" s="163" t="s">
        <v>173</v>
      </c>
      <c r="AU216" s="163" t="s">
        <v>86</v>
      </c>
      <c r="AV216" s="11" t="s">
        <v>82</v>
      </c>
      <c r="AW216" s="11" t="s">
        <v>32</v>
      </c>
      <c r="AX216" s="11" t="s">
        <v>75</v>
      </c>
      <c r="AY216" s="163" t="s">
        <v>166</v>
      </c>
    </row>
    <row r="217" spans="2:65" s="11" customFormat="1" ht="16.5" customHeight="1">
      <c r="B217" s="157"/>
      <c r="C217" s="158"/>
      <c r="D217" s="158"/>
      <c r="E217" s="159" t="s">
        <v>5</v>
      </c>
      <c r="F217" s="229" t="s">
        <v>277</v>
      </c>
      <c r="G217" s="230"/>
      <c r="H217" s="230"/>
      <c r="I217" s="230"/>
      <c r="J217" s="158"/>
      <c r="K217" s="159" t="s">
        <v>5</v>
      </c>
      <c r="L217" s="158"/>
      <c r="M217" s="158"/>
      <c r="N217" s="158"/>
      <c r="O217" s="158"/>
      <c r="P217" s="158"/>
      <c r="Q217" s="158"/>
      <c r="R217" s="160"/>
      <c r="T217" s="161"/>
      <c r="U217" s="158"/>
      <c r="V217" s="158"/>
      <c r="W217" s="158"/>
      <c r="X217" s="158"/>
      <c r="Y217" s="158"/>
      <c r="Z217" s="158"/>
      <c r="AA217" s="162"/>
      <c r="AT217" s="163" t="s">
        <v>173</v>
      </c>
      <c r="AU217" s="163" t="s">
        <v>86</v>
      </c>
      <c r="AV217" s="11" t="s">
        <v>82</v>
      </c>
      <c r="AW217" s="11" t="s">
        <v>32</v>
      </c>
      <c r="AX217" s="11" t="s">
        <v>75</v>
      </c>
      <c r="AY217" s="163" t="s">
        <v>166</v>
      </c>
    </row>
    <row r="218" spans="2:65" s="10" customFormat="1" ht="16.5" customHeight="1">
      <c r="B218" s="149"/>
      <c r="C218" s="150"/>
      <c r="D218" s="150"/>
      <c r="E218" s="151" t="s">
        <v>5</v>
      </c>
      <c r="F218" s="262" t="s">
        <v>1489</v>
      </c>
      <c r="G218" s="263"/>
      <c r="H218" s="263"/>
      <c r="I218" s="263"/>
      <c r="J218" s="150"/>
      <c r="K218" s="152">
        <v>9.27</v>
      </c>
      <c r="L218" s="150"/>
      <c r="M218" s="150"/>
      <c r="N218" s="150"/>
      <c r="O218" s="150"/>
      <c r="P218" s="150"/>
      <c r="Q218" s="150"/>
      <c r="R218" s="153"/>
      <c r="T218" s="154"/>
      <c r="U218" s="150"/>
      <c r="V218" s="150"/>
      <c r="W218" s="150"/>
      <c r="X218" s="150"/>
      <c r="Y218" s="150"/>
      <c r="Z218" s="150"/>
      <c r="AA218" s="155"/>
      <c r="AT218" s="156" t="s">
        <v>173</v>
      </c>
      <c r="AU218" s="156" t="s">
        <v>86</v>
      </c>
      <c r="AV218" s="10" t="s">
        <v>86</v>
      </c>
      <c r="AW218" s="10" t="s">
        <v>32</v>
      </c>
      <c r="AX218" s="10" t="s">
        <v>82</v>
      </c>
      <c r="AY218" s="156" t="s">
        <v>166</v>
      </c>
    </row>
    <row r="219" spans="2:65" s="1" customFormat="1" ht="16.5" customHeight="1">
      <c r="B219" s="139"/>
      <c r="C219" s="176" t="s">
        <v>387</v>
      </c>
      <c r="D219" s="176" t="s">
        <v>388</v>
      </c>
      <c r="E219" s="177" t="s">
        <v>389</v>
      </c>
      <c r="F219" s="266" t="s">
        <v>390</v>
      </c>
      <c r="G219" s="266"/>
      <c r="H219" s="266"/>
      <c r="I219" s="266"/>
      <c r="J219" s="178" t="s">
        <v>374</v>
      </c>
      <c r="K219" s="179">
        <v>18.54</v>
      </c>
      <c r="L219" s="267">
        <v>0</v>
      </c>
      <c r="M219" s="267"/>
      <c r="N219" s="267">
        <f>ROUND(L219*K219,2)</f>
        <v>0</v>
      </c>
      <c r="O219" s="232"/>
      <c r="P219" s="232"/>
      <c r="Q219" s="232"/>
      <c r="R219" s="144"/>
      <c r="T219" s="145" t="s">
        <v>5</v>
      </c>
      <c r="U219" s="43" t="s">
        <v>40</v>
      </c>
      <c r="V219" s="146">
        <v>0</v>
      </c>
      <c r="W219" s="146">
        <f>V219*K219</f>
        <v>0</v>
      </c>
      <c r="X219" s="146">
        <v>1</v>
      </c>
      <c r="Y219" s="146">
        <f>X219*K219</f>
        <v>18.54</v>
      </c>
      <c r="Z219" s="146">
        <v>0</v>
      </c>
      <c r="AA219" s="147">
        <f>Z219*K219</f>
        <v>0</v>
      </c>
      <c r="AR219" s="21" t="s">
        <v>104</v>
      </c>
      <c r="AT219" s="21" t="s">
        <v>388</v>
      </c>
      <c r="AU219" s="21" t="s">
        <v>86</v>
      </c>
      <c r="AY219" s="21" t="s">
        <v>166</v>
      </c>
      <c r="BE219" s="148">
        <f>IF(U219="základní",N219,0)</f>
        <v>0</v>
      </c>
      <c r="BF219" s="148">
        <f>IF(U219="snížená",N219,0)</f>
        <v>0</v>
      </c>
      <c r="BG219" s="148">
        <f>IF(U219="zákl. přenesená",N219,0)</f>
        <v>0</v>
      </c>
      <c r="BH219" s="148">
        <f>IF(U219="sníž. přenesená",N219,0)</f>
        <v>0</v>
      </c>
      <c r="BI219" s="148">
        <f>IF(U219="nulová",N219,0)</f>
        <v>0</v>
      </c>
      <c r="BJ219" s="21" t="s">
        <v>82</v>
      </c>
      <c r="BK219" s="148">
        <f>ROUND(L219*K219,2)</f>
        <v>0</v>
      </c>
      <c r="BL219" s="21" t="s">
        <v>92</v>
      </c>
      <c r="BM219" s="21" t="s">
        <v>391</v>
      </c>
    </row>
    <row r="220" spans="2:65" s="10" customFormat="1" ht="16.5" customHeight="1">
      <c r="B220" s="149"/>
      <c r="C220" s="150"/>
      <c r="D220" s="150"/>
      <c r="E220" s="151" t="s">
        <v>5</v>
      </c>
      <c r="F220" s="240" t="s">
        <v>1490</v>
      </c>
      <c r="G220" s="241"/>
      <c r="H220" s="241"/>
      <c r="I220" s="241"/>
      <c r="J220" s="150"/>
      <c r="K220" s="152">
        <v>18.54</v>
      </c>
      <c r="L220" s="150"/>
      <c r="M220" s="150"/>
      <c r="N220" s="150"/>
      <c r="O220" s="150"/>
      <c r="P220" s="150"/>
      <c r="Q220" s="150"/>
      <c r="R220" s="153"/>
      <c r="T220" s="154"/>
      <c r="U220" s="150"/>
      <c r="V220" s="150"/>
      <c r="W220" s="150"/>
      <c r="X220" s="150"/>
      <c r="Y220" s="150"/>
      <c r="Z220" s="150"/>
      <c r="AA220" s="155"/>
      <c r="AT220" s="156" t="s">
        <v>173</v>
      </c>
      <c r="AU220" s="156" t="s">
        <v>86</v>
      </c>
      <c r="AV220" s="10" t="s">
        <v>86</v>
      </c>
      <c r="AW220" s="10" t="s">
        <v>32</v>
      </c>
      <c r="AX220" s="10" t="s">
        <v>82</v>
      </c>
      <c r="AY220" s="156" t="s">
        <v>166</v>
      </c>
    </row>
    <row r="221" spans="2:65" s="1" customFormat="1" ht="38.25" customHeight="1">
      <c r="B221" s="139"/>
      <c r="C221" s="140" t="s">
        <v>393</v>
      </c>
      <c r="D221" s="140" t="s">
        <v>167</v>
      </c>
      <c r="E221" s="141" t="s">
        <v>394</v>
      </c>
      <c r="F221" s="231" t="s">
        <v>395</v>
      </c>
      <c r="G221" s="231"/>
      <c r="H221" s="231"/>
      <c r="I221" s="231"/>
      <c r="J221" s="142" t="s">
        <v>322</v>
      </c>
      <c r="K221" s="143">
        <v>75.14</v>
      </c>
      <c r="L221" s="232">
        <v>0</v>
      </c>
      <c r="M221" s="232"/>
      <c r="N221" s="232">
        <f>ROUND(L221*K221,2)</f>
        <v>0</v>
      </c>
      <c r="O221" s="232"/>
      <c r="P221" s="232"/>
      <c r="Q221" s="232"/>
      <c r="R221" s="144"/>
      <c r="T221" s="145" t="s">
        <v>5</v>
      </c>
      <c r="U221" s="43" t="s">
        <v>40</v>
      </c>
      <c r="V221" s="146">
        <v>2.2559999999999998</v>
      </c>
      <c r="W221" s="146">
        <f>V221*K221</f>
        <v>169.51584</v>
      </c>
      <c r="X221" s="146">
        <v>0</v>
      </c>
      <c r="Y221" s="146">
        <f>X221*K221</f>
        <v>0</v>
      </c>
      <c r="Z221" s="146">
        <v>0</v>
      </c>
      <c r="AA221" s="147">
        <f>Z221*K221</f>
        <v>0</v>
      </c>
      <c r="AR221" s="21" t="s">
        <v>92</v>
      </c>
      <c r="AT221" s="21" t="s">
        <v>167</v>
      </c>
      <c r="AU221" s="21" t="s">
        <v>86</v>
      </c>
      <c r="AY221" s="21" t="s">
        <v>166</v>
      </c>
      <c r="BE221" s="148">
        <f>IF(U221="základní",N221,0)</f>
        <v>0</v>
      </c>
      <c r="BF221" s="148">
        <f>IF(U221="snížená",N221,0)</f>
        <v>0</v>
      </c>
      <c r="BG221" s="148">
        <f>IF(U221="zákl. přenesená",N221,0)</f>
        <v>0</v>
      </c>
      <c r="BH221" s="148">
        <f>IF(U221="sníž. přenesená",N221,0)</f>
        <v>0</v>
      </c>
      <c r="BI221" s="148">
        <f>IF(U221="nulová",N221,0)</f>
        <v>0</v>
      </c>
      <c r="BJ221" s="21" t="s">
        <v>82</v>
      </c>
      <c r="BK221" s="148">
        <f>ROUND(L221*K221,2)</f>
        <v>0</v>
      </c>
      <c r="BL221" s="21" t="s">
        <v>92</v>
      </c>
      <c r="BM221" s="21" t="s">
        <v>396</v>
      </c>
    </row>
    <row r="222" spans="2:65" s="11" customFormat="1" ht="16.5" customHeight="1">
      <c r="B222" s="157"/>
      <c r="C222" s="158"/>
      <c r="D222" s="158"/>
      <c r="E222" s="159" t="s">
        <v>5</v>
      </c>
      <c r="F222" s="264" t="s">
        <v>275</v>
      </c>
      <c r="G222" s="265"/>
      <c r="H222" s="265"/>
      <c r="I222" s="265"/>
      <c r="J222" s="158"/>
      <c r="K222" s="159" t="s">
        <v>5</v>
      </c>
      <c r="L222" s="158"/>
      <c r="M222" s="158"/>
      <c r="N222" s="158"/>
      <c r="O222" s="158"/>
      <c r="P222" s="158"/>
      <c r="Q222" s="158"/>
      <c r="R222" s="160"/>
      <c r="T222" s="161"/>
      <c r="U222" s="158"/>
      <c r="V222" s="158"/>
      <c r="W222" s="158"/>
      <c r="X222" s="158"/>
      <c r="Y222" s="158"/>
      <c r="Z222" s="158"/>
      <c r="AA222" s="162"/>
      <c r="AT222" s="163" t="s">
        <v>173</v>
      </c>
      <c r="AU222" s="163" t="s">
        <v>86</v>
      </c>
      <c r="AV222" s="11" t="s">
        <v>82</v>
      </c>
      <c r="AW222" s="11" t="s">
        <v>32</v>
      </c>
      <c r="AX222" s="11" t="s">
        <v>75</v>
      </c>
      <c r="AY222" s="163" t="s">
        <v>166</v>
      </c>
    </row>
    <row r="223" spans="2:65" s="11" customFormat="1" ht="16.5" customHeight="1">
      <c r="B223" s="157"/>
      <c r="C223" s="158"/>
      <c r="D223" s="158"/>
      <c r="E223" s="159" t="s">
        <v>5</v>
      </c>
      <c r="F223" s="229" t="s">
        <v>276</v>
      </c>
      <c r="G223" s="230"/>
      <c r="H223" s="230"/>
      <c r="I223" s="230"/>
      <c r="J223" s="158"/>
      <c r="K223" s="159" t="s">
        <v>5</v>
      </c>
      <c r="L223" s="158"/>
      <c r="M223" s="158"/>
      <c r="N223" s="158"/>
      <c r="O223" s="158"/>
      <c r="P223" s="158"/>
      <c r="Q223" s="158"/>
      <c r="R223" s="160"/>
      <c r="T223" s="161"/>
      <c r="U223" s="158"/>
      <c r="V223" s="158"/>
      <c r="W223" s="158"/>
      <c r="X223" s="158"/>
      <c r="Y223" s="158"/>
      <c r="Z223" s="158"/>
      <c r="AA223" s="162"/>
      <c r="AT223" s="163" t="s">
        <v>173</v>
      </c>
      <c r="AU223" s="163" t="s">
        <v>86</v>
      </c>
      <c r="AV223" s="11" t="s">
        <v>82</v>
      </c>
      <c r="AW223" s="11" t="s">
        <v>32</v>
      </c>
      <c r="AX223" s="11" t="s">
        <v>75</v>
      </c>
      <c r="AY223" s="163" t="s">
        <v>166</v>
      </c>
    </row>
    <row r="224" spans="2:65" s="11" customFormat="1" ht="16.5" customHeight="1">
      <c r="B224" s="157"/>
      <c r="C224" s="158"/>
      <c r="D224" s="158"/>
      <c r="E224" s="159" t="s">
        <v>5</v>
      </c>
      <c r="F224" s="229" t="s">
        <v>277</v>
      </c>
      <c r="G224" s="230"/>
      <c r="H224" s="230"/>
      <c r="I224" s="230"/>
      <c r="J224" s="158"/>
      <c r="K224" s="159" t="s">
        <v>5</v>
      </c>
      <c r="L224" s="158"/>
      <c r="M224" s="158"/>
      <c r="N224" s="158"/>
      <c r="O224" s="158"/>
      <c r="P224" s="158"/>
      <c r="Q224" s="158"/>
      <c r="R224" s="160"/>
      <c r="T224" s="161"/>
      <c r="U224" s="158"/>
      <c r="V224" s="158"/>
      <c r="W224" s="158"/>
      <c r="X224" s="158"/>
      <c r="Y224" s="158"/>
      <c r="Z224" s="158"/>
      <c r="AA224" s="162"/>
      <c r="AT224" s="163" t="s">
        <v>173</v>
      </c>
      <c r="AU224" s="163" t="s">
        <v>86</v>
      </c>
      <c r="AV224" s="11" t="s">
        <v>82</v>
      </c>
      <c r="AW224" s="11" t="s">
        <v>32</v>
      </c>
      <c r="AX224" s="11" t="s">
        <v>75</v>
      </c>
      <c r="AY224" s="163" t="s">
        <v>166</v>
      </c>
    </row>
    <row r="225" spans="2:65" s="11" customFormat="1" ht="16.5" customHeight="1">
      <c r="B225" s="157"/>
      <c r="C225" s="158"/>
      <c r="D225" s="158"/>
      <c r="E225" s="159" t="s">
        <v>5</v>
      </c>
      <c r="F225" s="229" t="s">
        <v>397</v>
      </c>
      <c r="G225" s="230"/>
      <c r="H225" s="230"/>
      <c r="I225" s="230"/>
      <c r="J225" s="158"/>
      <c r="K225" s="159" t="s">
        <v>5</v>
      </c>
      <c r="L225" s="158"/>
      <c r="M225" s="158"/>
      <c r="N225" s="158"/>
      <c r="O225" s="158"/>
      <c r="P225" s="158"/>
      <c r="Q225" s="158"/>
      <c r="R225" s="160"/>
      <c r="T225" s="161"/>
      <c r="U225" s="158"/>
      <c r="V225" s="158"/>
      <c r="W225" s="158"/>
      <c r="X225" s="158"/>
      <c r="Y225" s="158"/>
      <c r="Z225" s="158"/>
      <c r="AA225" s="162"/>
      <c r="AT225" s="163" t="s">
        <v>173</v>
      </c>
      <c r="AU225" s="163" t="s">
        <v>86</v>
      </c>
      <c r="AV225" s="11" t="s">
        <v>82</v>
      </c>
      <c r="AW225" s="11" t="s">
        <v>32</v>
      </c>
      <c r="AX225" s="11" t="s">
        <v>75</v>
      </c>
      <c r="AY225" s="163" t="s">
        <v>166</v>
      </c>
    </row>
    <row r="226" spans="2:65" s="10" customFormat="1" ht="16.5" customHeight="1">
      <c r="B226" s="149"/>
      <c r="C226" s="150"/>
      <c r="D226" s="150"/>
      <c r="E226" s="151" t="s">
        <v>5</v>
      </c>
      <c r="F226" s="262" t="s">
        <v>1491</v>
      </c>
      <c r="G226" s="263"/>
      <c r="H226" s="263"/>
      <c r="I226" s="263"/>
      <c r="J226" s="150"/>
      <c r="K226" s="152">
        <v>75.14</v>
      </c>
      <c r="L226" s="150"/>
      <c r="M226" s="150"/>
      <c r="N226" s="150"/>
      <c r="O226" s="150"/>
      <c r="P226" s="150"/>
      <c r="Q226" s="150"/>
      <c r="R226" s="153"/>
      <c r="T226" s="154"/>
      <c r="U226" s="150"/>
      <c r="V226" s="150"/>
      <c r="W226" s="150"/>
      <c r="X226" s="150"/>
      <c r="Y226" s="150"/>
      <c r="Z226" s="150"/>
      <c r="AA226" s="155"/>
      <c r="AT226" s="156" t="s">
        <v>173</v>
      </c>
      <c r="AU226" s="156" t="s">
        <v>86</v>
      </c>
      <c r="AV226" s="10" t="s">
        <v>86</v>
      </c>
      <c r="AW226" s="10" t="s">
        <v>32</v>
      </c>
      <c r="AX226" s="10" t="s">
        <v>82</v>
      </c>
      <c r="AY226" s="156" t="s">
        <v>166</v>
      </c>
    </row>
    <row r="227" spans="2:65" s="1" customFormat="1" ht="25.5" customHeight="1">
      <c r="B227" s="139"/>
      <c r="C227" s="140" t="s">
        <v>399</v>
      </c>
      <c r="D227" s="140" t="s">
        <v>167</v>
      </c>
      <c r="E227" s="141" t="s">
        <v>400</v>
      </c>
      <c r="F227" s="231" t="s">
        <v>401</v>
      </c>
      <c r="G227" s="231"/>
      <c r="H227" s="231"/>
      <c r="I227" s="231"/>
      <c r="J227" s="142" t="s">
        <v>322</v>
      </c>
      <c r="K227" s="143">
        <v>115.15</v>
      </c>
      <c r="L227" s="232">
        <v>0</v>
      </c>
      <c r="M227" s="232"/>
      <c r="N227" s="232">
        <f>ROUND(L227*K227,2)</f>
        <v>0</v>
      </c>
      <c r="O227" s="232"/>
      <c r="P227" s="232"/>
      <c r="Q227" s="232"/>
      <c r="R227" s="144"/>
      <c r="T227" s="145" t="s">
        <v>5</v>
      </c>
      <c r="U227" s="43" t="s">
        <v>40</v>
      </c>
      <c r="V227" s="146">
        <v>0.28599999999999998</v>
      </c>
      <c r="W227" s="146">
        <f>V227*K227</f>
        <v>32.932899999999997</v>
      </c>
      <c r="X227" s="146">
        <v>0</v>
      </c>
      <c r="Y227" s="146">
        <f>X227*K227</f>
        <v>0</v>
      </c>
      <c r="Z227" s="146">
        <v>0</v>
      </c>
      <c r="AA227" s="147">
        <f>Z227*K227</f>
        <v>0</v>
      </c>
      <c r="AR227" s="21" t="s">
        <v>92</v>
      </c>
      <c r="AT227" s="21" t="s">
        <v>167</v>
      </c>
      <c r="AU227" s="21" t="s">
        <v>86</v>
      </c>
      <c r="AY227" s="21" t="s">
        <v>166</v>
      </c>
      <c r="BE227" s="148">
        <f>IF(U227="základní",N227,0)</f>
        <v>0</v>
      </c>
      <c r="BF227" s="148">
        <f>IF(U227="snížená",N227,0)</f>
        <v>0</v>
      </c>
      <c r="BG227" s="148">
        <f>IF(U227="zákl. přenesená",N227,0)</f>
        <v>0</v>
      </c>
      <c r="BH227" s="148">
        <f>IF(U227="sníž. přenesená",N227,0)</f>
        <v>0</v>
      </c>
      <c r="BI227" s="148">
        <f>IF(U227="nulová",N227,0)</f>
        <v>0</v>
      </c>
      <c r="BJ227" s="21" t="s">
        <v>82</v>
      </c>
      <c r="BK227" s="148">
        <f>ROUND(L227*K227,2)</f>
        <v>0</v>
      </c>
      <c r="BL227" s="21" t="s">
        <v>92</v>
      </c>
      <c r="BM227" s="21" t="s">
        <v>402</v>
      </c>
    </row>
    <row r="228" spans="2:65" s="11" customFormat="1" ht="16.5" customHeight="1">
      <c r="B228" s="157"/>
      <c r="C228" s="158"/>
      <c r="D228" s="158"/>
      <c r="E228" s="159" t="s">
        <v>5</v>
      </c>
      <c r="F228" s="264" t="s">
        <v>275</v>
      </c>
      <c r="G228" s="265"/>
      <c r="H228" s="265"/>
      <c r="I228" s="265"/>
      <c r="J228" s="158"/>
      <c r="K228" s="159" t="s">
        <v>5</v>
      </c>
      <c r="L228" s="158"/>
      <c r="M228" s="158"/>
      <c r="N228" s="158"/>
      <c r="O228" s="158"/>
      <c r="P228" s="158"/>
      <c r="Q228" s="158"/>
      <c r="R228" s="160"/>
      <c r="T228" s="161"/>
      <c r="U228" s="158"/>
      <c r="V228" s="158"/>
      <c r="W228" s="158"/>
      <c r="X228" s="158"/>
      <c r="Y228" s="158"/>
      <c r="Z228" s="158"/>
      <c r="AA228" s="162"/>
      <c r="AT228" s="163" t="s">
        <v>173</v>
      </c>
      <c r="AU228" s="163" t="s">
        <v>86</v>
      </c>
      <c r="AV228" s="11" t="s">
        <v>82</v>
      </c>
      <c r="AW228" s="11" t="s">
        <v>32</v>
      </c>
      <c r="AX228" s="11" t="s">
        <v>75</v>
      </c>
      <c r="AY228" s="163" t="s">
        <v>166</v>
      </c>
    </row>
    <row r="229" spans="2:65" s="11" customFormat="1" ht="16.5" customHeight="1">
      <c r="B229" s="157"/>
      <c r="C229" s="158"/>
      <c r="D229" s="158"/>
      <c r="E229" s="159" t="s">
        <v>5</v>
      </c>
      <c r="F229" s="229" t="s">
        <v>276</v>
      </c>
      <c r="G229" s="230"/>
      <c r="H229" s="230"/>
      <c r="I229" s="230"/>
      <c r="J229" s="158"/>
      <c r="K229" s="159" t="s">
        <v>5</v>
      </c>
      <c r="L229" s="158"/>
      <c r="M229" s="158"/>
      <c r="N229" s="158"/>
      <c r="O229" s="158"/>
      <c r="P229" s="158"/>
      <c r="Q229" s="158"/>
      <c r="R229" s="160"/>
      <c r="T229" s="161"/>
      <c r="U229" s="158"/>
      <c r="V229" s="158"/>
      <c r="W229" s="158"/>
      <c r="X229" s="158"/>
      <c r="Y229" s="158"/>
      <c r="Z229" s="158"/>
      <c r="AA229" s="162"/>
      <c r="AT229" s="163" t="s">
        <v>173</v>
      </c>
      <c r="AU229" s="163" t="s">
        <v>86</v>
      </c>
      <c r="AV229" s="11" t="s">
        <v>82</v>
      </c>
      <c r="AW229" s="11" t="s">
        <v>32</v>
      </c>
      <c r="AX229" s="11" t="s">
        <v>75</v>
      </c>
      <c r="AY229" s="163" t="s">
        <v>166</v>
      </c>
    </row>
    <row r="230" spans="2:65" s="11" customFormat="1" ht="16.5" customHeight="1">
      <c r="B230" s="157"/>
      <c r="C230" s="158"/>
      <c r="D230" s="158"/>
      <c r="E230" s="159" t="s">
        <v>5</v>
      </c>
      <c r="F230" s="229" t="s">
        <v>277</v>
      </c>
      <c r="G230" s="230"/>
      <c r="H230" s="230"/>
      <c r="I230" s="230"/>
      <c r="J230" s="158"/>
      <c r="K230" s="159" t="s">
        <v>5</v>
      </c>
      <c r="L230" s="158"/>
      <c r="M230" s="158"/>
      <c r="N230" s="158"/>
      <c r="O230" s="158"/>
      <c r="P230" s="158"/>
      <c r="Q230" s="158"/>
      <c r="R230" s="160"/>
      <c r="T230" s="161"/>
      <c r="U230" s="158"/>
      <c r="V230" s="158"/>
      <c r="W230" s="158"/>
      <c r="X230" s="158"/>
      <c r="Y230" s="158"/>
      <c r="Z230" s="158"/>
      <c r="AA230" s="162"/>
      <c r="AT230" s="163" t="s">
        <v>173</v>
      </c>
      <c r="AU230" s="163" t="s">
        <v>86</v>
      </c>
      <c r="AV230" s="11" t="s">
        <v>82</v>
      </c>
      <c r="AW230" s="11" t="s">
        <v>32</v>
      </c>
      <c r="AX230" s="11" t="s">
        <v>75</v>
      </c>
      <c r="AY230" s="163" t="s">
        <v>166</v>
      </c>
    </row>
    <row r="231" spans="2:65" s="10" customFormat="1" ht="16.5" customHeight="1">
      <c r="B231" s="149"/>
      <c r="C231" s="150"/>
      <c r="D231" s="150"/>
      <c r="E231" s="151" t="s">
        <v>5</v>
      </c>
      <c r="F231" s="262" t="s">
        <v>1492</v>
      </c>
      <c r="G231" s="263"/>
      <c r="H231" s="263"/>
      <c r="I231" s="263"/>
      <c r="J231" s="150"/>
      <c r="K231" s="152">
        <v>5.15</v>
      </c>
      <c r="L231" s="150"/>
      <c r="M231" s="150"/>
      <c r="N231" s="150"/>
      <c r="O231" s="150"/>
      <c r="P231" s="150"/>
      <c r="Q231" s="150"/>
      <c r="R231" s="153"/>
      <c r="T231" s="154"/>
      <c r="U231" s="150"/>
      <c r="V231" s="150"/>
      <c r="W231" s="150"/>
      <c r="X231" s="150"/>
      <c r="Y231" s="150"/>
      <c r="Z231" s="150"/>
      <c r="AA231" s="155"/>
      <c r="AT231" s="156" t="s">
        <v>173</v>
      </c>
      <c r="AU231" s="156" t="s">
        <v>86</v>
      </c>
      <c r="AV231" s="10" t="s">
        <v>86</v>
      </c>
      <c r="AW231" s="10" t="s">
        <v>32</v>
      </c>
      <c r="AX231" s="10" t="s">
        <v>75</v>
      </c>
      <c r="AY231" s="156" t="s">
        <v>166</v>
      </c>
    </row>
    <row r="232" spans="2:65" s="10" customFormat="1" ht="16.5" customHeight="1">
      <c r="B232" s="149"/>
      <c r="C232" s="150"/>
      <c r="D232" s="150"/>
      <c r="E232" s="151" t="s">
        <v>5</v>
      </c>
      <c r="F232" s="262" t="s">
        <v>1482</v>
      </c>
      <c r="G232" s="263"/>
      <c r="H232" s="263"/>
      <c r="I232" s="263"/>
      <c r="J232" s="150"/>
      <c r="K232" s="152">
        <v>110</v>
      </c>
      <c r="L232" s="150"/>
      <c r="M232" s="150"/>
      <c r="N232" s="150"/>
      <c r="O232" s="150"/>
      <c r="P232" s="150"/>
      <c r="Q232" s="150"/>
      <c r="R232" s="153"/>
      <c r="T232" s="154"/>
      <c r="U232" s="150"/>
      <c r="V232" s="150"/>
      <c r="W232" s="150"/>
      <c r="X232" s="150"/>
      <c r="Y232" s="150"/>
      <c r="Z232" s="150"/>
      <c r="AA232" s="155"/>
      <c r="AT232" s="156" t="s">
        <v>173</v>
      </c>
      <c r="AU232" s="156" t="s">
        <v>86</v>
      </c>
      <c r="AV232" s="10" t="s">
        <v>86</v>
      </c>
      <c r="AW232" s="10" t="s">
        <v>32</v>
      </c>
      <c r="AX232" s="10" t="s">
        <v>75</v>
      </c>
      <c r="AY232" s="156" t="s">
        <v>166</v>
      </c>
    </row>
    <row r="233" spans="2:65" s="12" customFormat="1" ht="16.5" customHeight="1">
      <c r="B233" s="168"/>
      <c r="C233" s="169"/>
      <c r="D233" s="169"/>
      <c r="E233" s="170" t="s">
        <v>5</v>
      </c>
      <c r="F233" s="268" t="s">
        <v>294</v>
      </c>
      <c r="G233" s="269"/>
      <c r="H233" s="269"/>
      <c r="I233" s="269"/>
      <c r="J233" s="169"/>
      <c r="K233" s="171">
        <v>115.15</v>
      </c>
      <c r="L233" s="169"/>
      <c r="M233" s="169"/>
      <c r="N233" s="169"/>
      <c r="O233" s="169"/>
      <c r="P233" s="169"/>
      <c r="Q233" s="169"/>
      <c r="R233" s="172"/>
      <c r="T233" s="173"/>
      <c r="U233" s="169"/>
      <c r="V233" s="169"/>
      <c r="W233" s="169"/>
      <c r="X233" s="169"/>
      <c r="Y233" s="169"/>
      <c r="Z233" s="169"/>
      <c r="AA233" s="174"/>
      <c r="AT233" s="175" t="s">
        <v>173</v>
      </c>
      <c r="AU233" s="175" t="s">
        <v>86</v>
      </c>
      <c r="AV233" s="12" t="s">
        <v>92</v>
      </c>
      <c r="AW233" s="12" t="s">
        <v>32</v>
      </c>
      <c r="AX233" s="12" t="s">
        <v>82</v>
      </c>
      <c r="AY233" s="175" t="s">
        <v>166</v>
      </c>
    </row>
    <row r="234" spans="2:65" s="1" customFormat="1" ht="16.5" customHeight="1">
      <c r="B234" s="139"/>
      <c r="C234" s="176" t="s">
        <v>404</v>
      </c>
      <c r="D234" s="176" t="s">
        <v>388</v>
      </c>
      <c r="E234" s="177" t="s">
        <v>405</v>
      </c>
      <c r="F234" s="266" t="s">
        <v>406</v>
      </c>
      <c r="G234" s="266"/>
      <c r="H234" s="266"/>
      <c r="I234" s="266"/>
      <c r="J234" s="178" t="s">
        <v>374</v>
      </c>
      <c r="K234" s="179">
        <v>230.3</v>
      </c>
      <c r="L234" s="267">
        <v>0</v>
      </c>
      <c r="M234" s="267"/>
      <c r="N234" s="267">
        <f>ROUND(L234*K234,2)</f>
        <v>0</v>
      </c>
      <c r="O234" s="232"/>
      <c r="P234" s="232"/>
      <c r="Q234" s="232"/>
      <c r="R234" s="144"/>
      <c r="T234" s="145" t="s">
        <v>5</v>
      </c>
      <c r="U234" s="43" t="s">
        <v>40</v>
      </c>
      <c r="V234" s="146">
        <v>0</v>
      </c>
      <c r="W234" s="146">
        <f>V234*K234</f>
        <v>0</v>
      </c>
      <c r="X234" s="146">
        <v>1</v>
      </c>
      <c r="Y234" s="146">
        <f>X234*K234</f>
        <v>230.3</v>
      </c>
      <c r="Z234" s="146">
        <v>0</v>
      </c>
      <c r="AA234" s="147">
        <f>Z234*K234</f>
        <v>0</v>
      </c>
      <c r="AR234" s="21" t="s">
        <v>104</v>
      </c>
      <c r="AT234" s="21" t="s">
        <v>388</v>
      </c>
      <c r="AU234" s="21" t="s">
        <v>86</v>
      </c>
      <c r="AY234" s="21" t="s">
        <v>166</v>
      </c>
      <c r="BE234" s="148">
        <f>IF(U234="základní",N234,0)</f>
        <v>0</v>
      </c>
      <c r="BF234" s="148">
        <f>IF(U234="snížená",N234,0)</f>
        <v>0</v>
      </c>
      <c r="BG234" s="148">
        <f>IF(U234="zákl. přenesená",N234,0)</f>
        <v>0</v>
      </c>
      <c r="BH234" s="148">
        <f>IF(U234="sníž. přenesená",N234,0)</f>
        <v>0</v>
      </c>
      <c r="BI234" s="148">
        <f>IF(U234="nulová",N234,0)</f>
        <v>0</v>
      </c>
      <c r="BJ234" s="21" t="s">
        <v>82</v>
      </c>
      <c r="BK234" s="148">
        <f>ROUND(L234*K234,2)</f>
        <v>0</v>
      </c>
      <c r="BL234" s="21" t="s">
        <v>92</v>
      </c>
      <c r="BM234" s="21" t="s">
        <v>407</v>
      </c>
    </row>
    <row r="235" spans="2:65" s="10" customFormat="1" ht="16.5" customHeight="1">
      <c r="B235" s="149"/>
      <c r="C235" s="150"/>
      <c r="D235" s="150"/>
      <c r="E235" s="151" t="s">
        <v>5</v>
      </c>
      <c r="F235" s="240" t="s">
        <v>1493</v>
      </c>
      <c r="G235" s="241"/>
      <c r="H235" s="241"/>
      <c r="I235" s="241"/>
      <c r="J235" s="150"/>
      <c r="K235" s="152">
        <v>230.3</v>
      </c>
      <c r="L235" s="150"/>
      <c r="M235" s="150"/>
      <c r="N235" s="150"/>
      <c r="O235" s="150"/>
      <c r="P235" s="150"/>
      <c r="Q235" s="150"/>
      <c r="R235" s="153"/>
      <c r="T235" s="154"/>
      <c r="U235" s="150"/>
      <c r="V235" s="150"/>
      <c r="W235" s="150"/>
      <c r="X235" s="150"/>
      <c r="Y235" s="150"/>
      <c r="Z235" s="150"/>
      <c r="AA235" s="155"/>
      <c r="AT235" s="156" t="s">
        <v>173</v>
      </c>
      <c r="AU235" s="156" t="s">
        <v>86</v>
      </c>
      <c r="AV235" s="10" t="s">
        <v>86</v>
      </c>
      <c r="AW235" s="10" t="s">
        <v>32</v>
      </c>
      <c r="AX235" s="10" t="s">
        <v>82</v>
      </c>
      <c r="AY235" s="156" t="s">
        <v>166</v>
      </c>
    </row>
    <row r="236" spans="2:65" s="1" customFormat="1" ht="16.5" customHeight="1">
      <c r="B236" s="139"/>
      <c r="C236" s="140" t="s">
        <v>409</v>
      </c>
      <c r="D236" s="140" t="s">
        <v>167</v>
      </c>
      <c r="E236" s="141" t="s">
        <v>410</v>
      </c>
      <c r="F236" s="231" t="s">
        <v>411</v>
      </c>
      <c r="G236" s="231"/>
      <c r="H236" s="231"/>
      <c r="I236" s="231"/>
      <c r="J236" s="142" t="s">
        <v>270</v>
      </c>
      <c r="K236" s="143">
        <v>3147.6</v>
      </c>
      <c r="L236" s="232">
        <v>0</v>
      </c>
      <c r="M236" s="232"/>
      <c r="N236" s="232">
        <f>ROUND(L236*K236,2)</f>
        <v>0</v>
      </c>
      <c r="O236" s="232"/>
      <c r="P236" s="232"/>
      <c r="Q236" s="232"/>
      <c r="R236" s="144"/>
      <c r="T236" s="145" t="s">
        <v>5</v>
      </c>
      <c r="U236" s="43" t="s">
        <v>40</v>
      </c>
      <c r="V236" s="146">
        <v>3.5000000000000003E-2</v>
      </c>
      <c r="W236" s="146">
        <f>V236*K236</f>
        <v>110.16600000000001</v>
      </c>
      <c r="X236" s="146">
        <v>0</v>
      </c>
      <c r="Y236" s="146">
        <f>X236*K236</f>
        <v>0</v>
      </c>
      <c r="Z236" s="146">
        <v>0</v>
      </c>
      <c r="AA236" s="147">
        <f>Z236*K236</f>
        <v>0</v>
      </c>
      <c r="AR236" s="21" t="s">
        <v>92</v>
      </c>
      <c r="AT236" s="21" t="s">
        <v>167</v>
      </c>
      <c r="AU236" s="21" t="s">
        <v>86</v>
      </c>
      <c r="AY236" s="21" t="s">
        <v>166</v>
      </c>
      <c r="BE236" s="148">
        <f>IF(U236="základní",N236,0)</f>
        <v>0</v>
      </c>
      <c r="BF236" s="148">
        <f>IF(U236="snížená",N236,0)</f>
        <v>0</v>
      </c>
      <c r="BG236" s="148">
        <f>IF(U236="zákl. přenesená",N236,0)</f>
        <v>0</v>
      </c>
      <c r="BH236" s="148">
        <f>IF(U236="sníž. přenesená",N236,0)</f>
        <v>0</v>
      </c>
      <c r="BI236" s="148">
        <f>IF(U236="nulová",N236,0)</f>
        <v>0</v>
      </c>
      <c r="BJ236" s="21" t="s">
        <v>82</v>
      </c>
      <c r="BK236" s="148">
        <f>ROUND(L236*K236,2)</f>
        <v>0</v>
      </c>
      <c r="BL236" s="21" t="s">
        <v>92</v>
      </c>
      <c r="BM236" s="21" t="s">
        <v>1494</v>
      </c>
    </row>
    <row r="237" spans="2:65" s="1" customFormat="1" ht="38.25" customHeight="1">
      <c r="B237" s="139"/>
      <c r="C237" s="140" t="s">
        <v>413</v>
      </c>
      <c r="D237" s="140" t="s">
        <v>167</v>
      </c>
      <c r="E237" s="141" t="s">
        <v>414</v>
      </c>
      <c r="F237" s="231" t="s">
        <v>415</v>
      </c>
      <c r="G237" s="231"/>
      <c r="H237" s="231"/>
      <c r="I237" s="231"/>
      <c r="J237" s="142" t="s">
        <v>270</v>
      </c>
      <c r="K237" s="143">
        <v>578</v>
      </c>
      <c r="L237" s="232">
        <v>0</v>
      </c>
      <c r="M237" s="232"/>
      <c r="N237" s="232">
        <f>ROUND(L237*K237,2)</f>
        <v>0</v>
      </c>
      <c r="O237" s="232"/>
      <c r="P237" s="232"/>
      <c r="Q237" s="232"/>
      <c r="R237" s="144"/>
      <c r="T237" s="145" t="s">
        <v>5</v>
      </c>
      <c r="U237" s="43" t="s">
        <v>40</v>
      </c>
      <c r="V237" s="146">
        <v>0.13</v>
      </c>
      <c r="W237" s="146">
        <f>V237*K237</f>
        <v>75.14</v>
      </c>
      <c r="X237" s="146">
        <v>0</v>
      </c>
      <c r="Y237" s="146">
        <f>X237*K237</f>
        <v>0</v>
      </c>
      <c r="Z237" s="146">
        <v>0</v>
      </c>
      <c r="AA237" s="147">
        <f>Z237*K237</f>
        <v>0</v>
      </c>
      <c r="AR237" s="21" t="s">
        <v>92</v>
      </c>
      <c r="AT237" s="21" t="s">
        <v>167</v>
      </c>
      <c r="AU237" s="21" t="s">
        <v>86</v>
      </c>
      <c r="AY237" s="21" t="s">
        <v>166</v>
      </c>
      <c r="BE237" s="148">
        <f>IF(U237="základní",N237,0)</f>
        <v>0</v>
      </c>
      <c r="BF237" s="148">
        <f>IF(U237="snížená",N237,0)</f>
        <v>0</v>
      </c>
      <c r="BG237" s="148">
        <f>IF(U237="zákl. přenesená",N237,0)</f>
        <v>0</v>
      </c>
      <c r="BH237" s="148">
        <f>IF(U237="sníž. přenesená",N237,0)</f>
        <v>0</v>
      </c>
      <c r="BI237" s="148">
        <f>IF(U237="nulová",N237,0)</f>
        <v>0</v>
      </c>
      <c r="BJ237" s="21" t="s">
        <v>82</v>
      </c>
      <c r="BK237" s="148">
        <f>ROUND(L237*K237,2)</f>
        <v>0</v>
      </c>
      <c r="BL237" s="21" t="s">
        <v>92</v>
      </c>
      <c r="BM237" s="21" t="s">
        <v>416</v>
      </c>
    </row>
    <row r="238" spans="2:65" s="11" customFormat="1" ht="16.5" customHeight="1">
      <c r="B238" s="157"/>
      <c r="C238" s="158"/>
      <c r="D238" s="158"/>
      <c r="E238" s="159" t="s">
        <v>5</v>
      </c>
      <c r="F238" s="264" t="s">
        <v>275</v>
      </c>
      <c r="G238" s="265"/>
      <c r="H238" s="265"/>
      <c r="I238" s="265"/>
      <c r="J238" s="158"/>
      <c r="K238" s="159" t="s">
        <v>5</v>
      </c>
      <c r="L238" s="158"/>
      <c r="M238" s="158"/>
      <c r="N238" s="158"/>
      <c r="O238" s="158"/>
      <c r="P238" s="158"/>
      <c r="Q238" s="158"/>
      <c r="R238" s="160"/>
      <c r="T238" s="161"/>
      <c r="U238" s="158"/>
      <c r="V238" s="158"/>
      <c r="W238" s="158"/>
      <c r="X238" s="158"/>
      <c r="Y238" s="158"/>
      <c r="Z238" s="158"/>
      <c r="AA238" s="162"/>
      <c r="AT238" s="163" t="s">
        <v>173</v>
      </c>
      <c r="AU238" s="163" t="s">
        <v>86</v>
      </c>
      <c r="AV238" s="11" t="s">
        <v>82</v>
      </c>
      <c r="AW238" s="11" t="s">
        <v>32</v>
      </c>
      <c r="AX238" s="11" t="s">
        <v>75</v>
      </c>
      <c r="AY238" s="163" t="s">
        <v>166</v>
      </c>
    </row>
    <row r="239" spans="2:65" s="11" customFormat="1" ht="16.5" customHeight="1">
      <c r="B239" s="157"/>
      <c r="C239" s="158"/>
      <c r="D239" s="158"/>
      <c r="E239" s="159" t="s">
        <v>5</v>
      </c>
      <c r="F239" s="229" t="s">
        <v>276</v>
      </c>
      <c r="G239" s="230"/>
      <c r="H239" s="230"/>
      <c r="I239" s="230"/>
      <c r="J239" s="158"/>
      <c r="K239" s="159" t="s">
        <v>5</v>
      </c>
      <c r="L239" s="158"/>
      <c r="M239" s="158"/>
      <c r="N239" s="158"/>
      <c r="O239" s="158"/>
      <c r="P239" s="158"/>
      <c r="Q239" s="158"/>
      <c r="R239" s="160"/>
      <c r="T239" s="161"/>
      <c r="U239" s="158"/>
      <c r="V239" s="158"/>
      <c r="W239" s="158"/>
      <c r="X239" s="158"/>
      <c r="Y239" s="158"/>
      <c r="Z239" s="158"/>
      <c r="AA239" s="162"/>
      <c r="AT239" s="163" t="s">
        <v>173</v>
      </c>
      <c r="AU239" s="163" t="s">
        <v>86</v>
      </c>
      <c r="AV239" s="11" t="s">
        <v>82</v>
      </c>
      <c r="AW239" s="11" t="s">
        <v>32</v>
      </c>
      <c r="AX239" s="11" t="s">
        <v>75</v>
      </c>
      <c r="AY239" s="163" t="s">
        <v>166</v>
      </c>
    </row>
    <row r="240" spans="2:65" s="11" customFormat="1" ht="16.5" customHeight="1">
      <c r="B240" s="157"/>
      <c r="C240" s="158"/>
      <c r="D240" s="158"/>
      <c r="E240" s="159" t="s">
        <v>5</v>
      </c>
      <c r="F240" s="229" t="s">
        <v>277</v>
      </c>
      <c r="G240" s="230"/>
      <c r="H240" s="230"/>
      <c r="I240" s="230"/>
      <c r="J240" s="158"/>
      <c r="K240" s="159" t="s">
        <v>5</v>
      </c>
      <c r="L240" s="158"/>
      <c r="M240" s="158"/>
      <c r="N240" s="158"/>
      <c r="O240" s="158"/>
      <c r="P240" s="158"/>
      <c r="Q240" s="158"/>
      <c r="R240" s="160"/>
      <c r="T240" s="161"/>
      <c r="U240" s="158"/>
      <c r="V240" s="158"/>
      <c r="W240" s="158"/>
      <c r="X240" s="158"/>
      <c r="Y240" s="158"/>
      <c r="Z240" s="158"/>
      <c r="AA240" s="162"/>
      <c r="AT240" s="163" t="s">
        <v>173</v>
      </c>
      <c r="AU240" s="163" t="s">
        <v>86</v>
      </c>
      <c r="AV240" s="11" t="s">
        <v>82</v>
      </c>
      <c r="AW240" s="11" t="s">
        <v>32</v>
      </c>
      <c r="AX240" s="11" t="s">
        <v>75</v>
      </c>
      <c r="AY240" s="163" t="s">
        <v>166</v>
      </c>
    </row>
    <row r="241" spans="2:65" s="10" customFormat="1" ht="16.5" customHeight="1">
      <c r="B241" s="149"/>
      <c r="C241" s="150"/>
      <c r="D241" s="150"/>
      <c r="E241" s="151" t="s">
        <v>5</v>
      </c>
      <c r="F241" s="262" t="s">
        <v>1495</v>
      </c>
      <c r="G241" s="263"/>
      <c r="H241" s="263"/>
      <c r="I241" s="263"/>
      <c r="J241" s="150"/>
      <c r="K241" s="152">
        <v>578</v>
      </c>
      <c r="L241" s="150"/>
      <c r="M241" s="150"/>
      <c r="N241" s="150"/>
      <c r="O241" s="150"/>
      <c r="P241" s="150"/>
      <c r="Q241" s="150"/>
      <c r="R241" s="153"/>
      <c r="T241" s="154"/>
      <c r="U241" s="150"/>
      <c r="V241" s="150"/>
      <c r="W241" s="150"/>
      <c r="X241" s="150"/>
      <c r="Y241" s="150"/>
      <c r="Z241" s="150"/>
      <c r="AA241" s="155"/>
      <c r="AT241" s="156" t="s">
        <v>173</v>
      </c>
      <c r="AU241" s="156" t="s">
        <v>86</v>
      </c>
      <c r="AV241" s="10" t="s">
        <v>86</v>
      </c>
      <c r="AW241" s="10" t="s">
        <v>32</v>
      </c>
      <c r="AX241" s="10" t="s">
        <v>82</v>
      </c>
      <c r="AY241" s="156" t="s">
        <v>166</v>
      </c>
    </row>
    <row r="242" spans="2:65" s="1" customFormat="1" ht="16.5" customHeight="1">
      <c r="B242" s="139"/>
      <c r="C242" s="176" t="s">
        <v>418</v>
      </c>
      <c r="D242" s="176" t="s">
        <v>388</v>
      </c>
      <c r="E242" s="177" t="s">
        <v>419</v>
      </c>
      <c r="F242" s="266" t="s">
        <v>420</v>
      </c>
      <c r="G242" s="266"/>
      <c r="H242" s="266"/>
      <c r="I242" s="266"/>
      <c r="J242" s="178" t="s">
        <v>322</v>
      </c>
      <c r="K242" s="179">
        <v>57.8</v>
      </c>
      <c r="L242" s="267">
        <v>0</v>
      </c>
      <c r="M242" s="267"/>
      <c r="N242" s="267">
        <f>ROUND(L242*K242,2)</f>
        <v>0</v>
      </c>
      <c r="O242" s="232"/>
      <c r="P242" s="232"/>
      <c r="Q242" s="232"/>
      <c r="R242" s="144"/>
      <c r="T242" s="145" t="s">
        <v>5</v>
      </c>
      <c r="U242" s="43" t="s">
        <v>40</v>
      </c>
      <c r="V242" s="146">
        <v>0</v>
      </c>
      <c r="W242" s="146">
        <f>V242*K242</f>
        <v>0</v>
      </c>
      <c r="X242" s="146">
        <v>0</v>
      </c>
      <c r="Y242" s="146">
        <f>X242*K242</f>
        <v>0</v>
      </c>
      <c r="Z242" s="146">
        <v>0</v>
      </c>
      <c r="AA242" s="147">
        <f>Z242*K242</f>
        <v>0</v>
      </c>
      <c r="AR242" s="21" t="s">
        <v>104</v>
      </c>
      <c r="AT242" s="21" t="s">
        <v>388</v>
      </c>
      <c r="AU242" s="21" t="s">
        <v>86</v>
      </c>
      <c r="AY242" s="21" t="s">
        <v>166</v>
      </c>
      <c r="BE242" s="148">
        <f>IF(U242="základní",N242,0)</f>
        <v>0</v>
      </c>
      <c r="BF242" s="148">
        <f>IF(U242="snížená",N242,0)</f>
        <v>0</v>
      </c>
      <c r="BG242" s="148">
        <f>IF(U242="zákl. přenesená",N242,0)</f>
        <v>0</v>
      </c>
      <c r="BH242" s="148">
        <f>IF(U242="sníž. přenesená",N242,0)</f>
        <v>0</v>
      </c>
      <c r="BI242" s="148">
        <f>IF(U242="nulová",N242,0)</f>
        <v>0</v>
      </c>
      <c r="BJ242" s="21" t="s">
        <v>82</v>
      </c>
      <c r="BK242" s="148">
        <f>ROUND(L242*K242,2)</f>
        <v>0</v>
      </c>
      <c r="BL242" s="21" t="s">
        <v>92</v>
      </c>
      <c r="BM242" s="21" t="s">
        <v>421</v>
      </c>
    </row>
    <row r="243" spans="2:65" s="10" customFormat="1" ht="16.5" customHeight="1">
      <c r="B243" s="149"/>
      <c r="C243" s="150"/>
      <c r="D243" s="150"/>
      <c r="E243" s="151" t="s">
        <v>5</v>
      </c>
      <c r="F243" s="240" t="s">
        <v>1496</v>
      </c>
      <c r="G243" s="241"/>
      <c r="H243" s="241"/>
      <c r="I243" s="241"/>
      <c r="J243" s="150"/>
      <c r="K243" s="152">
        <v>57.8</v>
      </c>
      <c r="L243" s="150"/>
      <c r="M243" s="150"/>
      <c r="N243" s="150"/>
      <c r="O243" s="150"/>
      <c r="P243" s="150"/>
      <c r="Q243" s="150"/>
      <c r="R243" s="153"/>
      <c r="T243" s="154"/>
      <c r="U243" s="150"/>
      <c r="V243" s="150"/>
      <c r="W243" s="150"/>
      <c r="X243" s="150"/>
      <c r="Y243" s="150"/>
      <c r="Z243" s="150"/>
      <c r="AA243" s="155"/>
      <c r="AT243" s="156" t="s">
        <v>173</v>
      </c>
      <c r="AU243" s="156" t="s">
        <v>86</v>
      </c>
      <c r="AV243" s="10" t="s">
        <v>86</v>
      </c>
      <c r="AW243" s="10" t="s">
        <v>32</v>
      </c>
      <c r="AX243" s="10" t="s">
        <v>82</v>
      </c>
      <c r="AY243" s="156" t="s">
        <v>166</v>
      </c>
    </row>
    <row r="244" spans="2:65" s="1" customFormat="1" ht="38.25" customHeight="1">
      <c r="B244" s="139"/>
      <c r="C244" s="140" t="s">
        <v>423</v>
      </c>
      <c r="D244" s="140" t="s">
        <v>167</v>
      </c>
      <c r="E244" s="141" t="s">
        <v>424</v>
      </c>
      <c r="F244" s="231" t="s">
        <v>425</v>
      </c>
      <c r="G244" s="231"/>
      <c r="H244" s="231"/>
      <c r="I244" s="231"/>
      <c r="J244" s="142" t="s">
        <v>270</v>
      </c>
      <c r="K244" s="143">
        <v>578</v>
      </c>
      <c r="L244" s="232">
        <v>0</v>
      </c>
      <c r="M244" s="232"/>
      <c r="N244" s="232">
        <f>ROUND(L244*K244,2)</f>
        <v>0</v>
      </c>
      <c r="O244" s="232"/>
      <c r="P244" s="232"/>
      <c r="Q244" s="232"/>
      <c r="R244" s="144"/>
      <c r="T244" s="145" t="s">
        <v>5</v>
      </c>
      <c r="U244" s="43" t="s">
        <v>40</v>
      </c>
      <c r="V244" s="146">
        <v>5.8000000000000003E-2</v>
      </c>
      <c r="W244" s="146">
        <f>V244*K244</f>
        <v>33.524000000000001</v>
      </c>
      <c r="X244" s="146">
        <v>0</v>
      </c>
      <c r="Y244" s="146">
        <f>X244*K244</f>
        <v>0</v>
      </c>
      <c r="Z244" s="146">
        <v>0</v>
      </c>
      <c r="AA244" s="147">
        <f>Z244*K244</f>
        <v>0</v>
      </c>
      <c r="AR244" s="21" t="s">
        <v>92</v>
      </c>
      <c r="AT244" s="21" t="s">
        <v>167</v>
      </c>
      <c r="AU244" s="21" t="s">
        <v>86</v>
      </c>
      <c r="AY244" s="21" t="s">
        <v>166</v>
      </c>
      <c r="BE244" s="148">
        <f>IF(U244="základní",N244,0)</f>
        <v>0</v>
      </c>
      <c r="BF244" s="148">
        <f>IF(U244="snížená",N244,0)</f>
        <v>0</v>
      </c>
      <c r="BG244" s="148">
        <f>IF(U244="zákl. přenesená",N244,0)</f>
        <v>0</v>
      </c>
      <c r="BH244" s="148">
        <f>IF(U244="sníž. přenesená",N244,0)</f>
        <v>0</v>
      </c>
      <c r="BI244" s="148">
        <f>IF(U244="nulová",N244,0)</f>
        <v>0</v>
      </c>
      <c r="BJ244" s="21" t="s">
        <v>82</v>
      </c>
      <c r="BK244" s="148">
        <f>ROUND(L244*K244,2)</f>
        <v>0</v>
      </c>
      <c r="BL244" s="21" t="s">
        <v>92</v>
      </c>
      <c r="BM244" s="21" t="s">
        <v>426</v>
      </c>
    </row>
    <row r="245" spans="2:65" s="1" customFormat="1" ht="16.5" customHeight="1">
      <c r="B245" s="139"/>
      <c r="C245" s="176" t="s">
        <v>427</v>
      </c>
      <c r="D245" s="176" t="s">
        <v>388</v>
      </c>
      <c r="E245" s="177" t="s">
        <v>428</v>
      </c>
      <c r="F245" s="266" t="s">
        <v>429</v>
      </c>
      <c r="G245" s="266"/>
      <c r="H245" s="266"/>
      <c r="I245" s="266"/>
      <c r="J245" s="178" t="s">
        <v>430</v>
      </c>
      <c r="K245" s="179">
        <v>8.67</v>
      </c>
      <c r="L245" s="267">
        <v>0</v>
      </c>
      <c r="M245" s="267"/>
      <c r="N245" s="267">
        <f>ROUND(L245*K245,2)</f>
        <v>0</v>
      </c>
      <c r="O245" s="232"/>
      <c r="P245" s="232"/>
      <c r="Q245" s="232"/>
      <c r="R245" s="144"/>
      <c r="T245" s="145" t="s">
        <v>5</v>
      </c>
      <c r="U245" s="43" t="s">
        <v>40</v>
      </c>
      <c r="V245" s="146">
        <v>0</v>
      </c>
      <c r="W245" s="146">
        <f>V245*K245</f>
        <v>0</v>
      </c>
      <c r="X245" s="146">
        <v>1E-3</v>
      </c>
      <c r="Y245" s="146">
        <f>X245*K245</f>
        <v>8.6700000000000006E-3</v>
      </c>
      <c r="Z245" s="146">
        <v>0</v>
      </c>
      <c r="AA245" s="147">
        <f>Z245*K245</f>
        <v>0</v>
      </c>
      <c r="AR245" s="21" t="s">
        <v>104</v>
      </c>
      <c r="AT245" s="21" t="s">
        <v>388</v>
      </c>
      <c r="AU245" s="21" t="s">
        <v>86</v>
      </c>
      <c r="AY245" s="21" t="s">
        <v>166</v>
      </c>
      <c r="BE245" s="148">
        <f>IF(U245="základní",N245,0)</f>
        <v>0</v>
      </c>
      <c r="BF245" s="148">
        <f>IF(U245="snížená",N245,0)</f>
        <v>0</v>
      </c>
      <c r="BG245" s="148">
        <f>IF(U245="zákl. přenesená",N245,0)</f>
        <v>0</v>
      </c>
      <c r="BH245" s="148">
        <f>IF(U245="sníž. přenesená",N245,0)</f>
        <v>0</v>
      </c>
      <c r="BI245" s="148">
        <f>IF(U245="nulová",N245,0)</f>
        <v>0</v>
      </c>
      <c r="BJ245" s="21" t="s">
        <v>82</v>
      </c>
      <c r="BK245" s="148">
        <f>ROUND(L245*K245,2)</f>
        <v>0</v>
      </c>
      <c r="BL245" s="21" t="s">
        <v>92</v>
      </c>
      <c r="BM245" s="21" t="s">
        <v>431</v>
      </c>
    </row>
    <row r="246" spans="2:65" s="9" customFormat="1" ht="29.85" customHeight="1">
      <c r="B246" s="129"/>
      <c r="C246" s="130"/>
      <c r="D246" s="164" t="s">
        <v>260</v>
      </c>
      <c r="E246" s="164"/>
      <c r="F246" s="164"/>
      <c r="G246" s="164"/>
      <c r="H246" s="164"/>
      <c r="I246" s="164"/>
      <c r="J246" s="164"/>
      <c r="K246" s="164"/>
      <c r="L246" s="164"/>
      <c r="M246" s="164"/>
      <c r="N246" s="260">
        <f>BK246</f>
        <v>0</v>
      </c>
      <c r="O246" s="261"/>
      <c r="P246" s="261"/>
      <c r="Q246" s="261"/>
      <c r="R246" s="132"/>
      <c r="T246" s="133"/>
      <c r="U246" s="130"/>
      <c r="V246" s="130"/>
      <c r="W246" s="134">
        <f>SUM(W247:W254)</f>
        <v>167.2</v>
      </c>
      <c r="X246" s="130"/>
      <c r="Y246" s="134">
        <f>SUM(Y247:Y254)</f>
        <v>101.9568</v>
      </c>
      <c r="Z246" s="130"/>
      <c r="AA246" s="135">
        <f>SUM(AA247:AA254)</f>
        <v>0</v>
      </c>
      <c r="AR246" s="136" t="s">
        <v>82</v>
      </c>
      <c r="AT246" s="137" t="s">
        <v>74</v>
      </c>
      <c r="AU246" s="137" t="s">
        <v>82</v>
      </c>
      <c r="AY246" s="136" t="s">
        <v>166</v>
      </c>
      <c r="BK246" s="138">
        <f>SUM(BK247:BK254)</f>
        <v>0</v>
      </c>
    </row>
    <row r="247" spans="2:65" s="1" customFormat="1" ht="38.25" customHeight="1">
      <c r="B247" s="139"/>
      <c r="C247" s="140" t="s">
        <v>432</v>
      </c>
      <c r="D247" s="140" t="s">
        <v>167</v>
      </c>
      <c r="E247" s="141" t="s">
        <v>433</v>
      </c>
      <c r="F247" s="231" t="s">
        <v>434</v>
      </c>
      <c r="G247" s="231"/>
      <c r="H247" s="231"/>
      <c r="I247" s="231"/>
      <c r="J247" s="142" t="s">
        <v>270</v>
      </c>
      <c r="K247" s="143">
        <v>880</v>
      </c>
      <c r="L247" s="232">
        <v>0</v>
      </c>
      <c r="M247" s="232"/>
      <c r="N247" s="232">
        <f>ROUND(L247*K247,2)</f>
        <v>0</v>
      </c>
      <c r="O247" s="232"/>
      <c r="P247" s="232"/>
      <c r="Q247" s="232"/>
      <c r="R247" s="144"/>
      <c r="T247" s="145" t="s">
        <v>5</v>
      </c>
      <c r="U247" s="43" t="s">
        <v>40</v>
      </c>
      <c r="V247" s="146">
        <v>7.4999999999999997E-2</v>
      </c>
      <c r="W247" s="146">
        <f>V247*K247</f>
        <v>66</v>
      </c>
      <c r="X247" s="146">
        <v>1.7000000000000001E-4</v>
      </c>
      <c r="Y247" s="146">
        <f>X247*K247</f>
        <v>0.14960000000000001</v>
      </c>
      <c r="Z247" s="146">
        <v>0</v>
      </c>
      <c r="AA247" s="147">
        <f>Z247*K247</f>
        <v>0</v>
      </c>
      <c r="AR247" s="21" t="s">
        <v>92</v>
      </c>
      <c r="AT247" s="21" t="s">
        <v>167</v>
      </c>
      <c r="AU247" s="21" t="s">
        <v>86</v>
      </c>
      <c r="AY247" s="21" t="s">
        <v>166</v>
      </c>
      <c r="BE247" s="148">
        <f>IF(U247="základní",N247,0)</f>
        <v>0</v>
      </c>
      <c r="BF247" s="148">
        <f>IF(U247="snížená",N247,0)</f>
        <v>0</v>
      </c>
      <c r="BG247" s="148">
        <f>IF(U247="zákl. přenesená",N247,0)</f>
        <v>0</v>
      </c>
      <c r="BH247" s="148">
        <f>IF(U247="sníž. přenesená",N247,0)</f>
        <v>0</v>
      </c>
      <c r="BI247" s="148">
        <f>IF(U247="nulová",N247,0)</f>
        <v>0</v>
      </c>
      <c r="BJ247" s="21" t="s">
        <v>82</v>
      </c>
      <c r="BK247" s="148">
        <f>ROUND(L247*K247,2)</f>
        <v>0</v>
      </c>
      <c r="BL247" s="21" t="s">
        <v>92</v>
      </c>
      <c r="BM247" s="21" t="s">
        <v>1497</v>
      </c>
    </row>
    <row r="248" spans="2:65" s="10" customFormat="1" ht="16.5" customHeight="1">
      <c r="B248" s="149"/>
      <c r="C248" s="150"/>
      <c r="D248" s="150"/>
      <c r="E248" s="151" t="s">
        <v>5</v>
      </c>
      <c r="F248" s="240" t="s">
        <v>1498</v>
      </c>
      <c r="G248" s="241"/>
      <c r="H248" s="241"/>
      <c r="I248" s="241"/>
      <c r="J248" s="150"/>
      <c r="K248" s="152">
        <v>880</v>
      </c>
      <c r="L248" s="150"/>
      <c r="M248" s="150"/>
      <c r="N248" s="150"/>
      <c r="O248" s="150"/>
      <c r="P248" s="150"/>
      <c r="Q248" s="150"/>
      <c r="R248" s="153"/>
      <c r="T248" s="154"/>
      <c r="U248" s="150"/>
      <c r="V248" s="150"/>
      <c r="W248" s="150"/>
      <c r="X248" s="150"/>
      <c r="Y248" s="150"/>
      <c r="Z248" s="150"/>
      <c r="AA248" s="155"/>
      <c r="AT248" s="156" t="s">
        <v>173</v>
      </c>
      <c r="AU248" s="156" t="s">
        <v>86</v>
      </c>
      <c r="AV248" s="10" t="s">
        <v>86</v>
      </c>
      <c r="AW248" s="10" t="s">
        <v>32</v>
      </c>
      <c r="AX248" s="10" t="s">
        <v>82</v>
      </c>
      <c r="AY248" s="156" t="s">
        <v>166</v>
      </c>
    </row>
    <row r="249" spans="2:65" s="1" customFormat="1" ht="16.5" customHeight="1">
      <c r="B249" s="139"/>
      <c r="C249" s="176" t="s">
        <v>437</v>
      </c>
      <c r="D249" s="176" t="s">
        <v>388</v>
      </c>
      <c r="E249" s="177" t="s">
        <v>438</v>
      </c>
      <c r="F249" s="266" t="s">
        <v>439</v>
      </c>
      <c r="G249" s="266"/>
      <c r="H249" s="266"/>
      <c r="I249" s="266"/>
      <c r="J249" s="178" t="s">
        <v>270</v>
      </c>
      <c r="K249" s="179">
        <v>880</v>
      </c>
      <c r="L249" s="267">
        <v>0</v>
      </c>
      <c r="M249" s="267"/>
      <c r="N249" s="267">
        <f>ROUND(L249*K249,2)</f>
        <v>0</v>
      </c>
      <c r="O249" s="232"/>
      <c r="P249" s="232"/>
      <c r="Q249" s="232"/>
      <c r="R249" s="144"/>
      <c r="T249" s="145" t="s">
        <v>5</v>
      </c>
      <c r="U249" s="43" t="s">
        <v>40</v>
      </c>
      <c r="V249" s="146">
        <v>0</v>
      </c>
      <c r="W249" s="146">
        <f>V249*K249</f>
        <v>0</v>
      </c>
      <c r="X249" s="146">
        <v>4.0000000000000002E-4</v>
      </c>
      <c r="Y249" s="146">
        <f>X249*K249</f>
        <v>0.35200000000000004</v>
      </c>
      <c r="Z249" s="146">
        <v>0</v>
      </c>
      <c r="AA249" s="147">
        <f>Z249*K249</f>
        <v>0</v>
      </c>
      <c r="AR249" s="21" t="s">
        <v>104</v>
      </c>
      <c r="AT249" s="21" t="s">
        <v>388</v>
      </c>
      <c r="AU249" s="21" t="s">
        <v>86</v>
      </c>
      <c r="AY249" s="21" t="s">
        <v>166</v>
      </c>
      <c r="BE249" s="148">
        <f>IF(U249="základní",N249,0)</f>
        <v>0</v>
      </c>
      <c r="BF249" s="148">
        <f>IF(U249="snížená",N249,0)</f>
        <v>0</v>
      </c>
      <c r="BG249" s="148">
        <f>IF(U249="zákl. přenesená",N249,0)</f>
        <v>0</v>
      </c>
      <c r="BH249" s="148">
        <f>IF(U249="sníž. přenesená",N249,0)</f>
        <v>0</v>
      </c>
      <c r="BI249" s="148">
        <f>IF(U249="nulová",N249,0)</f>
        <v>0</v>
      </c>
      <c r="BJ249" s="21" t="s">
        <v>82</v>
      </c>
      <c r="BK249" s="148">
        <f>ROUND(L249*K249,2)</f>
        <v>0</v>
      </c>
      <c r="BL249" s="21" t="s">
        <v>92</v>
      </c>
      <c r="BM249" s="21" t="s">
        <v>1499</v>
      </c>
    </row>
    <row r="250" spans="2:65" s="1" customFormat="1" ht="38.25" customHeight="1">
      <c r="B250" s="139"/>
      <c r="C250" s="140" t="s">
        <v>441</v>
      </c>
      <c r="D250" s="140" t="s">
        <v>167</v>
      </c>
      <c r="E250" s="141" t="s">
        <v>442</v>
      </c>
      <c r="F250" s="231" t="s">
        <v>443</v>
      </c>
      <c r="G250" s="231"/>
      <c r="H250" s="231"/>
      <c r="I250" s="231"/>
      <c r="J250" s="142" t="s">
        <v>309</v>
      </c>
      <c r="K250" s="143">
        <v>440</v>
      </c>
      <c r="L250" s="232">
        <v>0</v>
      </c>
      <c r="M250" s="232"/>
      <c r="N250" s="232">
        <f>ROUND(L250*K250,2)</f>
        <v>0</v>
      </c>
      <c r="O250" s="232"/>
      <c r="P250" s="232"/>
      <c r="Q250" s="232"/>
      <c r="R250" s="144"/>
      <c r="T250" s="145" t="s">
        <v>5</v>
      </c>
      <c r="U250" s="43" t="s">
        <v>40</v>
      </c>
      <c r="V250" s="146">
        <v>0.23</v>
      </c>
      <c r="W250" s="146">
        <f>V250*K250</f>
        <v>101.2</v>
      </c>
      <c r="X250" s="146">
        <v>0.23058000000000001</v>
      </c>
      <c r="Y250" s="146">
        <f>X250*K250</f>
        <v>101.4552</v>
      </c>
      <c r="Z250" s="146">
        <v>0</v>
      </c>
      <c r="AA250" s="147">
        <f>Z250*K250</f>
        <v>0</v>
      </c>
      <c r="AR250" s="21" t="s">
        <v>92</v>
      </c>
      <c r="AT250" s="21" t="s">
        <v>167</v>
      </c>
      <c r="AU250" s="21" t="s">
        <v>86</v>
      </c>
      <c r="AY250" s="21" t="s">
        <v>166</v>
      </c>
      <c r="BE250" s="148">
        <f>IF(U250="základní",N250,0)</f>
        <v>0</v>
      </c>
      <c r="BF250" s="148">
        <f>IF(U250="snížená",N250,0)</f>
        <v>0</v>
      </c>
      <c r="BG250" s="148">
        <f>IF(U250="zákl. přenesená",N250,0)</f>
        <v>0</v>
      </c>
      <c r="BH250" s="148">
        <f>IF(U250="sníž. přenesená",N250,0)</f>
        <v>0</v>
      </c>
      <c r="BI250" s="148">
        <f>IF(U250="nulová",N250,0)</f>
        <v>0</v>
      </c>
      <c r="BJ250" s="21" t="s">
        <v>82</v>
      </c>
      <c r="BK250" s="148">
        <f>ROUND(L250*K250,2)</f>
        <v>0</v>
      </c>
      <c r="BL250" s="21" t="s">
        <v>92</v>
      </c>
      <c r="BM250" s="21" t="s">
        <v>444</v>
      </c>
    </row>
    <row r="251" spans="2:65" s="11" customFormat="1" ht="16.5" customHeight="1">
      <c r="B251" s="157"/>
      <c r="C251" s="158"/>
      <c r="D251" s="158"/>
      <c r="E251" s="159" t="s">
        <v>5</v>
      </c>
      <c r="F251" s="264" t="s">
        <v>275</v>
      </c>
      <c r="G251" s="265"/>
      <c r="H251" s="265"/>
      <c r="I251" s="265"/>
      <c r="J251" s="158"/>
      <c r="K251" s="159" t="s">
        <v>5</v>
      </c>
      <c r="L251" s="158"/>
      <c r="M251" s="158"/>
      <c r="N251" s="158"/>
      <c r="O251" s="158"/>
      <c r="P251" s="158"/>
      <c r="Q251" s="158"/>
      <c r="R251" s="160"/>
      <c r="T251" s="161"/>
      <c r="U251" s="158"/>
      <c r="V251" s="158"/>
      <c r="W251" s="158"/>
      <c r="X251" s="158"/>
      <c r="Y251" s="158"/>
      <c r="Z251" s="158"/>
      <c r="AA251" s="162"/>
      <c r="AT251" s="163" t="s">
        <v>173</v>
      </c>
      <c r="AU251" s="163" t="s">
        <v>86</v>
      </c>
      <c r="AV251" s="11" t="s">
        <v>82</v>
      </c>
      <c r="AW251" s="11" t="s">
        <v>32</v>
      </c>
      <c r="AX251" s="11" t="s">
        <v>75</v>
      </c>
      <c r="AY251" s="163" t="s">
        <v>166</v>
      </c>
    </row>
    <row r="252" spans="2:65" s="11" customFormat="1" ht="16.5" customHeight="1">
      <c r="B252" s="157"/>
      <c r="C252" s="158"/>
      <c r="D252" s="158"/>
      <c r="E252" s="159" t="s">
        <v>5</v>
      </c>
      <c r="F252" s="229" t="s">
        <v>276</v>
      </c>
      <c r="G252" s="230"/>
      <c r="H252" s="230"/>
      <c r="I252" s="230"/>
      <c r="J252" s="158"/>
      <c r="K252" s="159" t="s">
        <v>5</v>
      </c>
      <c r="L252" s="158"/>
      <c r="M252" s="158"/>
      <c r="N252" s="158"/>
      <c r="O252" s="158"/>
      <c r="P252" s="158"/>
      <c r="Q252" s="158"/>
      <c r="R252" s="160"/>
      <c r="T252" s="161"/>
      <c r="U252" s="158"/>
      <c r="V252" s="158"/>
      <c r="W252" s="158"/>
      <c r="X252" s="158"/>
      <c r="Y252" s="158"/>
      <c r="Z252" s="158"/>
      <c r="AA252" s="162"/>
      <c r="AT252" s="163" t="s">
        <v>173</v>
      </c>
      <c r="AU252" s="163" t="s">
        <v>86</v>
      </c>
      <c r="AV252" s="11" t="s">
        <v>82</v>
      </c>
      <c r="AW252" s="11" t="s">
        <v>32</v>
      </c>
      <c r="AX252" s="11" t="s">
        <v>75</v>
      </c>
      <c r="AY252" s="163" t="s">
        <v>166</v>
      </c>
    </row>
    <row r="253" spans="2:65" s="11" customFormat="1" ht="16.5" customHeight="1">
      <c r="B253" s="157"/>
      <c r="C253" s="158"/>
      <c r="D253" s="158"/>
      <c r="E253" s="159" t="s">
        <v>5</v>
      </c>
      <c r="F253" s="229" t="s">
        <v>277</v>
      </c>
      <c r="G253" s="230"/>
      <c r="H253" s="230"/>
      <c r="I253" s="230"/>
      <c r="J253" s="158"/>
      <c r="K253" s="159" t="s">
        <v>5</v>
      </c>
      <c r="L253" s="158"/>
      <c r="M253" s="158"/>
      <c r="N253" s="158"/>
      <c r="O253" s="158"/>
      <c r="P253" s="158"/>
      <c r="Q253" s="158"/>
      <c r="R253" s="160"/>
      <c r="T253" s="161"/>
      <c r="U253" s="158"/>
      <c r="V253" s="158"/>
      <c r="W253" s="158"/>
      <c r="X253" s="158"/>
      <c r="Y253" s="158"/>
      <c r="Z253" s="158"/>
      <c r="AA253" s="162"/>
      <c r="AT253" s="163" t="s">
        <v>173</v>
      </c>
      <c r="AU253" s="163" t="s">
        <v>86</v>
      </c>
      <c r="AV253" s="11" t="s">
        <v>82</v>
      </c>
      <c r="AW253" s="11" t="s">
        <v>32</v>
      </c>
      <c r="AX253" s="11" t="s">
        <v>75</v>
      </c>
      <c r="AY253" s="163" t="s">
        <v>166</v>
      </c>
    </row>
    <row r="254" spans="2:65" s="10" customFormat="1" ht="16.5" customHeight="1">
      <c r="B254" s="149"/>
      <c r="C254" s="150"/>
      <c r="D254" s="150"/>
      <c r="E254" s="151" t="s">
        <v>5</v>
      </c>
      <c r="F254" s="262" t="s">
        <v>1500</v>
      </c>
      <c r="G254" s="263"/>
      <c r="H254" s="263"/>
      <c r="I254" s="263"/>
      <c r="J254" s="150"/>
      <c r="K254" s="152">
        <v>440</v>
      </c>
      <c r="L254" s="150"/>
      <c r="M254" s="150"/>
      <c r="N254" s="150"/>
      <c r="O254" s="150"/>
      <c r="P254" s="150"/>
      <c r="Q254" s="150"/>
      <c r="R254" s="153"/>
      <c r="T254" s="154"/>
      <c r="U254" s="150"/>
      <c r="V254" s="150"/>
      <c r="W254" s="150"/>
      <c r="X254" s="150"/>
      <c r="Y254" s="150"/>
      <c r="Z254" s="150"/>
      <c r="AA254" s="155"/>
      <c r="AT254" s="156" t="s">
        <v>173</v>
      </c>
      <c r="AU254" s="156" t="s">
        <v>86</v>
      </c>
      <c r="AV254" s="10" t="s">
        <v>86</v>
      </c>
      <c r="AW254" s="10" t="s">
        <v>32</v>
      </c>
      <c r="AX254" s="10" t="s">
        <v>82</v>
      </c>
      <c r="AY254" s="156" t="s">
        <v>166</v>
      </c>
    </row>
    <row r="255" spans="2:65" s="9" customFormat="1" ht="29.85" customHeight="1">
      <c r="B255" s="129"/>
      <c r="C255" s="130"/>
      <c r="D255" s="164" t="s">
        <v>261</v>
      </c>
      <c r="E255" s="164"/>
      <c r="F255" s="164"/>
      <c r="G255" s="164"/>
      <c r="H255" s="164"/>
      <c r="I255" s="164"/>
      <c r="J255" s="164"/>
      <c r="K255" s="164"/>
      <c r="L255" s="164"/>
      <c r="M255" s="164"/>
      <c r="N255" s="237">
        <f>BK255</f>
        <v>0</v>
      </c>
      <c r="O255" s="238"/>
      <c r="P255" s="238"/>
      <c r="Q255" s="238"/>
      <c r="R255" s="132"/>
      <c r="T255" s="133"/>
      <c r="U255" s="130"/>
      <c r="V255" s="130"/>
      <c r="W255" s="134">
        <f>SUM(W256:W261)</f>
        <v>7.8400049999999997</v>
      </c>
      <c r="X255" s="130"/>
      <c r="Y255" s="134">
        <f>SUM(Y256:Y261)</f>
        <v>0</v>
      </c>
      <c r="Z255" s="130"/>
      <c r="AA255" s="135">
        <f>SUM(AA256:AA261)</f>
        <v>2.2109999999999999</v>
      </c>
      <c r="AR255" s="136" t="s">
        <v>82</v>
      </c>
      <c r="AT255" s="137" t="s">
        <v>74</v>
      </c>
      <c r="AU255" s="137" t="s">
        <v>82</v>
      </c>
      <c r="AY255" s="136" t="s">
        <v>166</v>
      </c>
      <c r="BK255" s="138">
        <f>SUM(BK256:BK261)</f>
        <v>0</v>
      </c>
    </row>
    <row r="256" spans="2:65" s="1" customFormat="1" ht="38.25" customHeight="1">
      <c r="B256" s="139"/>
      <c r="C256" s="140" t="s">
        <v>446</v>
      </c>
      <c r="D256" s="140" t="s">
        <v>167</v>
      </c>
      <c r="E256" s="141" t="s">
        <v>447</v>
      </c>
      <c r="F256" s="231" t="s">
        <v>448</v>
      </c>
      <c r="G256" s="231"/>
      <c r="H256" s="231"/>
      <c r="I256" s="231"/>
      <c r="J256" s="142" t="s">
        <v>322</v>
      </c>
      <c r="K256" s="143">
        <v>1.0049999999999999</v>
      </c>
      <c r="L256" s="232">
        <v>0</v>
      </c>
      <c r="M256" s="232"/>
      <c r="N256" s="232">
        <f>ROUND(L256*K256,2)</f>
        <v>0</v>
      </c>
      <c r="O256" s="232"/>
      <c r="P256" s="232"/>
      <c r="Q256" s="232"/>
      <c r="R256" s="144"/>
      <c r="T256" s="145" t="s">
        <v>5</v>
      </c>
      <c r="U256" s="43" t="s">
        <v>40</v>
      </c>
      <c r="V256" s="146">
        <v>7.8010000000000002</v>
      </c>
      <c r="W256" s="146">
        <f>V256*K256</f>
        <v>7.8400049999999997</v>
      </c>
      <c r="X256" s="146">
        <v>0</v>
      </c>
      <c r="Y256" s="146">
        <f>X256*K256</f>
        <v>0</v>
      </c>
      <c r="Z256" s="146">
        <v>2.2000000000000002</v>
      </c>
      <c r="AA256" s="147">
        <f>Z256*K256</f>
        <v>2.2109999999999999</v>
      </c>
      <c r="AR256" s="21" t="s">
        <v>92</v>
      </c>
      <c r="AT256" s="21" t="s">
        <v>167</v>
      </c>
      <c r="AU256" s="21" t="s">
        <v>86</v>
      </c>
      <c r="AY256" s="21" t="s">
        <v>166</v>
      </c>
      <c r="BE256" s="148">
        <f>IF(U256="základní",N256,0)</f>
        <v>0</v>
      </c>
      <c r="BF256" s="148">
        <f>IF(U256="snížená",N256,0)</f>
        <v>0</v>
      </c>
      <c r="BG256" s="148">
        <f>IF(U256="zákl. přenesená",N256,0)</f>
        <v>0</v>
      </c>
      <c r="BH256" s="148">
        <f>IF(U256="sníž. přenesená",N256,0)</f>
        <v>0</v>
      </c>
      <c r="BI256" s="148">
        <f>IF(U256="nulová",N256,0)</f>
        <v>0</v>
      </c>
      <c r="BJ256" s="21" t="s">
        <v>82</v>
      </c>
      <c r="BK256" s="148">
        <f>ROUND(L256*K256,2)</f>
        <v>0</v>
      </c>
      <c r="BL256" s="21" t="s">
        <v>92</v>
      </c>
      <c r="BM256" s="21" t="s">
        <v>449</v>
      </c>
    </row>
    <row r="257" spans="2:65" s="11" customFormat="1" ht="16.5" customHeight="1">
      <c r="B257" s="157"/>
      <c r="C257" s="158"/>
      <c r="D257" s="158"/>
      <c r="E257" s="159" t="s">
        <v>5</v>
      </c>
      <c r="F257" s="264" t="s">
        <v>275</v>
      </c>
      <c r="G257" s="265"/>
      <c r="H257" s="265"/>
      <c r="I257" s="265"/>
      <c r="J257" s="158"/>
      <c r="K257" s="159" t="s">
        <v>5</v>
      </c>
      <c r="L257" s="158"/>
      <c r="M257" s="158"/>
      <c r="N257" s="158"/>
      <c r="O257" s="158"/>
      <c r="P257" s="158"/>
      <c r="Q257" s="158"/>
      <c r="R257" s="160"/>
      <c r="T257" s="161"/>
      <c r="U257" s="158"/>
      <c r="V257" s="158"/>
      <c r="W257" s="158"/>
      <c r="X257" s="158"/>
      <c r="Y257" s="158"/>
      <c r="Z257" s="158"/>
      <c r="AA257" s="162"/>
      <c r="AT257" s="163" t="s">
        <v>173</v>
      </c>
      <c r="AU257" s="163" t="s">
        <v>86</v>
      </c>
      <c r="AV257" s="11" t="s">
        <v>82</v>
      </c>
      <c r="AW257" s="11" t="s">
        <v>32</v>
      </c>
      <c r="AX257" s="11" t="s">
        <v>75</v>
      </c>
      <c r="AY257" s="163" t="s">
        <v>166</v>
      </c>
    </row>
    <row r="258" spans="2:65" s="11" customFormat="1" ht="16.5" customHeight="1">
      <c r="B258" s="157"/>
      <c r="C258" s="158"/>
      <c r="D258" s="158"/>
      <c r="E258" s="159" t="s">
        <v>5</v>
      </c>
      <c r="F258" s="229" t="s">
        <v>276</v>
      </c>
      <c r="G258" s="230"/>
      <c r="H258" s="230"/>
      <c r="I258" s="230"/>
      <c r="J258" s="158"/>
      <c r="K258" s="159" t="s">
        <v>5</v>
      </c>
      <c r="L258" s="158"/>
      <c r="M258" s="158"/>
      <c r="N258" s="158"/>
      <c r="O258" s="158"/>
      <c r="P258" s="158"/>
      <c r="Q258" s="158"/>
      <c r="R258" s="160"/>
      <c r="T258" s="161"/>
      <c r="U258" s="158"/>
      <c r="V258" s="158"/>
      <c r="W258" s="158"/>
      <c r="X258" s="158"/>
      <c r="Y258" s="158"/>
      <c r="Z258" s="158"/>
      <c r="AA258" s="162"/>
      <c r="AT258" s="163" t="s">
        <v>173</v>
      </c>
      <c r="AU258" s="163" t="s">
        <v>86</v>
      </c>
      <c r="AV258" s="11" t="s">
        <v>82</v>
      </c>
      <c r="AW258" s="11" t="s">
        <v>32</v>
      </c>
      <c r="AX258" s="11" t="s">
        <v>75</v>
      </c>
      <c r="AY258" s="163" t="s">
        <v>166</v>
      </c>
    </row>
    <row r="259" spans="2:65" s="11" customFormat="1" ht="16.5" customHeight="1">
      <c r="B259" s="157"/>
      <c r="C259" s="158"/>
      <c r="D259" s="158"/>
      <c r="E259" s="159" t="s">
        <v>5</v>
      </c>
      <c r="F259" s="229" t="s">
        <v>277</v>
      </c>
      <c r="G259" s="230"/>
      <c r="H259" s="230"/>
      <c r="I259" s="230"/>
      <c r="J259" s="158"/>
      <c r="K259" s="159" t="s">
        <v>5</v>
      </c>
      <c r="L259" s="158"/>
      <c r="M259" s="158"/>
      <c r="N259" s="158"/>
      <c r="O259" s="158"/>
      <c r="P259" s="158"/>
      <c r="Q259" s="158"/>
      <c r="R259" s="160"/>
      <c r="T259" s="161"/>
      <c r="U259" s="158"/>
      <c r="V259" s="158"/>
      <c r="W259" s="158"/>
      <c r="X259" s="158"/>
      <c r="Y259" s="158"/>
      <c r="Z259" s="158"/>
      <c r="AA259" s="162"/>
      <c r="AT259" s="163" t="s">
        <v>173</v>
      </c>
      <c r="AU259" s="163" t="s">
        <v>86</v>
      </c>
      <c r="AV259" s="11" t="s">
        <v>82</v>
      </c>
      <c r="AW259" s="11" t="s">
        <v>32</v>
      </c>
      <c r="AX259" s="11" t="s">
        <v>75</v>
      </c>
      <c r="AY259" s="163" t="s">
        <v>166</v>
      </c>
    </row>
    <row r="260" spans="2:65" s="11" customFormat="1" ht="16.5" customHeight="1">
      <c r="B260" s="157"/>
      <c r="C260" s="158"/>
      <c r="D260" s="158"/>
      <c r="E260" s="159" t="s">
        <v>5</v>
      </c>
      <c r="F260" s="229" t="s">
        <v>450</v>
      </c>
      <c r="G260" s="230"/>
      <c r="H260" s="230"/>
      <c r="I260" s="230"/>
      <c r="J260" s="158"/>
      <c r="K260" s="159" t="s">
        <v>5</v>
      </c>
      <c r="L260" s="158"/>
      <c r="M260" s="158"/>
      <c r="N260" s="158"/>
      <c r="O260" s="158"/>
      <c r="P260" s="158"/>
      <c r="Q260" s="158"/>
      <c r="R260" s="160"/>
      <c r="T260" s="161"/>
      <c r="U260" s="158"/>
      <c r="V260" s="158"/>
      <c r="W260" s="158"/>
      <c r="X260" s="158"/>
      <c r="Y260" s="158"/>
      <c r="Z260" s="158"/>
      <c r="AA260" s="162"/>
      <c r="AT260" s="163" t="s">
        <v>173</v>
      </c>
      <c r="AU260" s="163" t="s">
        <v>86</v>
      </c>
      <c r="AV260" s="11" t="s">
        <v>82</v>
      </c>
      <c r="AW260" s="11" t="s">
        <v>32</v>
      </c>
      <c r="AX260" s="11" t="s">
        <v>75</v>
      </c>
      <c r="AY260" s="163" t="s">
        <v>166</v>
      </c>
    </row>
    <row r="261" spans="2:65" s="10" customFormat="1" ht="25.5" customHeight="1">
      <c r="B261" s="149"/>
      <c r="C261" s="150"/>
      <c r="D261" s="150"/>
      <c r="E261" s="151" t="s">
        <v>5</v>
      </c>
      <c r="F261" s="262" t="s">
        <v>451</v>
      </c>
      <c r="G261" s="263"/>
      <c r="H261" s="263"/>
      <c r="I261" s="263"/>
      <c r="J261" s="150"/>
      <c r="K261" s="152">
        <v>1.0049999999999999</v>
      </c>
      <c r="L261" s="150"/>
      <c r="M261" s="150"/>
      <c r="N261" s="150"/>
      <c r="O261" s="150"/>
      <c r="P261" s="150"/>
      <c r="Q261" s="150"/>
      <c r="R261" s="153"/>
      <c r="T261" s="154"/>
      <c r="U261" s="150"/>
      <c r="V261" s="150"/>
      <c r="W261" s="150"/>
      <c r="X261" s="150"/>
      <c r="Y261" s="150"/>
      <c r="Z261" s="150"/>
      <c r="AA261" s="155"/>
      <c r="AT261" s="156" t="s">
        <v>173</v>
      </c>
      <c r="AU261" s="156" t="s">
        <v>86</v>
      </c>
      <c r="AV261" s="10" t="s">
        <v>86</v>
      </c>
      <c r="AW261" s="10" t="s">
        <v>32</v>
      </c>
      <c r="AX261" s="10" t="s">
        <v>82</v>
      </c>
      <c r="AY261" s="156" t="s">
        <v>166</v>
      </c>
    </row>
    <row r="262" spans="2:65" s="9" customFormat="1" ht="29.85" customHeight="1">
      <c r="B262" s="129"/>
      <c r="C262" s="130"/>
      <c r="D262" s="164" t="s">
        <v>262</v>
      </c>
      <c r="E262" s="164"/>
      <c r="F262" s="164"/>
      <c r="G262" s="164"/>
      <c r="H262" s="164"/>
      <c r="I262" s="164"/>
      <c r="J262" s="164"/>
      <c r="K262" s="164"/>
      <c r="L262" s="164"/>
      <c r="M262" s="164"/>
      <c r="N262" s="237">
        <f>BK262</f>
        <v>0</v>
      </c>
      <c r="O262" s="238"/>
      <c r="P262" s="238"/>
      <c r="Q262" s="238"/>
      <c r="R262" s="132"/>
      <c r="T262" s="133"/>
      <c r="U262" s="130"/>
      <c r="V262" s="130"/>
      <c r="W262" s="134">
        <f>SUM(W263:W267)</f>
        <v>1.3565099999999999</v>
      </c>
      <c r="X262" s="130"/>
      <c r="Y262" s="134">
        <f>SUM(Y263:Y267)</f>
        <v>0</v>
      </c>
      <c r="Z262" s="130"/>
      <c r="AA262" s="135">
        <f>SUM(AA263:AA267)</f>
        <v>0</v>
      </c>
      <c r="AR262" s="136" t="s">
        <v>82</v>
      </c>
      <c r="AT262" s="137" t="s">
        <v>74</v>
      </c>
      <c r="AU262" s="137" t="s">
        <v>82</v>
      </c>
      <c r="AY262" s="136" t="s">
        <v>166</v>
      </c>
      <c r="BK262" s="138">
        <f>SUM(BK263:BK267)</f>
        <v>0</v>
      </c>
    </row>
    <row r="263" spans="2:65" s="1" customFormat="1" ht="25.5" customHeight="1">
      <c r="B263" s="139"/>
      <c r="C263" s="140" t="s">
        <v>452</v>
      </c>
      <c r="D263" s="140" t="s">
        <v>167</v>
      </c>
      <c r="E263" s="141" t="s">
        <v>453</v>
      </c>
      <c r="F263" s="231" t="s">
        <v>454</v>
      </c>
      <c r="G263" s="231"/>
      <c r="H263" s="231"/>
      <c r="I263" s="231"/>
      <c r="J263" s="142" t="s">
        <v>322</v>
      </c>
      <c r="K263" s="143">
        <v>1.03</v>
      </c>
      <c r="L263" s="232">
        <v>0</v>
      </c>
      <c r="M263" s="232"/>
      <c r="N263" s="232">
        <f>ROUND(L263*K263,2)</f>
        <v>0</v>
      </c>
      <c r="O263" s="232"/>
      <c r="P263" s="232"/>
      <c r="Q263" s="232"/>
      <c r="R263" s="144"/>
      <c r="T263" s="145" t="s">
        <v>5</v>
      </c>
      <c r="U263" s="43" t="s">
        <v>40</v>
      </c>
      <c r="V263" s="146">
        <v>1.3169999999999999</v>
      </c>
      <c r="W263" s="146">
        <f>V263*K263</f>
        <v>1.3565099999999999</v>
      </c>
      <c r="X263" s="146">
        <v>0</v>
      </c>
      <c r="Y263" s="146">
        <f>X263*K263</f>
        <v>0</v>
      </c>
      <c r="Z263" s="146">
        <v>0</v>
      </c>
      <c r="AA263" s="147">
        <f>Z263*K263</f>
        <v>0</v>
      </c>
      <c r="AR263" s="21" t="s">
        <v>92</v>
      </c>
      <c r="AT263" s="21" t="s">
        <v>167</v>
      </c>
      <c r="AU263" s="21" t="s">
        <v>86</v>
      </c>
      <c r="AY263" s="21" t="s">
        <v>166</v>
      </c>
      <c r="BE263" s="148">
        <f>IF(U263="základní",N263,0)</f>
        <v>0</v>
      </c>
      <c r="BF263" s="148">
        <f>IF(U263="snížená",N263,0)</f>
        <v>0</v>
      </c>
      <c r="BG263" s="148">
        <f>IF(U263="zákl. přenesená",N263,0)</f>
        <v>0</v>
      </c>
      <c r="BH263" s="148">
        <f>IF(U263="sníž. přenesená",N263,0)</f>
        <v>0</v>
      </c>
      <c r="BI263" s="148">
        <f>IF(U263="nulová",N263,0)</f>
        <v>0</v>
      </c>
      <c r="BJ263" s="21" t="s">
        <v>82</v>
      </c>
      <c r="BK263" s="148">
        <f>ROUND(L263*K263,2)</f>
        <v>0</v>
      </c>
      <c r="BL263" s="21" t="s">
        <v>92</v>
      </c>
      <c r="BM263" s="21" t="s">
        <v>455</v>
      </c>
    </row>
    <row r="264" spans="2:65" s="11" customFormat="1" ht="16.5" customHeight="1">
      <c r="B264" s="157"/>
      <c r="C264" s="158"/>
      <c r="D264" s="158"/>
      <c r="E264" s="159" t="s">
        <v>5</v>
      </c>
      <c r="F264" s="264" t="s">
        <v>275</v>
      </c>
      <c r="G264" s="265"/>
      <c r="H264" s="265"/>
      <c r="I264" s="265"/>
      <c r="J264" s="158"/>
      <c r="K264" s="159" t="s">
        <v>5</v>
      </c>
      <c r="L264" s="158"/>
      <c r="M264" s="158"/>
      <c r="N264" s="158"/>
      <c r="O264" s="158"/>
      <c r="P264" s="158"/>
      <c r="Q264" s="158"/>
      <c r="R264" s="160"/>
      <c r="T264" s="161"/>
      <c r="U264" s="158"/>
      <c r="V264" s="158"/>
      <c r="W264" s="158"/>
      <c r="X264" s="158"/>
      <c r="Y264" s="158"/>
      <c r="Z264" s="158"/>
      <c r="AA264" s="162"/>
      <c r="AT264" s="163" t="s">
        <v>173</v>
      </c>
      <c r="AU264" s="163" t="s">
        <v>86</v>
      </c>
      <c r="AV264" s="11" t="s">
        <v>82</v>
      </c>
      <c r="AW264" s="11" t="s">
        <v>32</v>
      </c>
      <c r="AX264" s="11" t="s">
        <v>75</v>
      </c>
      <c r="AY264" s="163" t="s">
        <v>166</v>
      </c>
    </row>
    <row r="265" spans="2:65" s="11" customFormat="1" ht="16.5" customHeight="1">
      <c r="B265" s="157"/>
      <c r="C265" s="158"/>
      <c r="D265" s="158"/>
      <c r="E265" s="159" t="s">
        <v>5</v>
      </c>
      <c r="F265" s="229" t="s">
        <v>276</v>
      </c>
      <c r="G265" s="230"/>
      <c r="H265" s="230"/>
      <c r="I265" s="230"/>
      <c r="J265" s="158"/>
      <c r="K265" s="159" t="s">
        <v>5</v>
      </c>
      <c r="L265" s="158"/>
      <c r="M265" s="158"/>
      <c r="N265" s="158"/>
      <c r="O265" s="158"/>
      <c r="P265" s="158"/>
      <c r="Q265" s="158"/>
      <c r="R265" s="160"/>
      <c r="T265" s="161"/>
      <c r="U265" s="158"/>
      <c r="V265" s="158"/>
      <c r="W265" s="158"/>
      <c r="X265" s="158"/>
      <c r="Y265" s="158"/>
      <c r="Z265" s="158"/>
      <c r="AA265" s="162"/>
      <c r="AT265" s="163" t="s">
        <v>173</v>
      </c>
      <c r="AU265" s="163" t="s">
        <v>86</v>
      </c>
      <c r="AV265" s="11" t="s">
        <v>82</v>
      </c>
      <c r="AW265" s="11" t="s">
        <v>32</v>
      </c>
      <c r="AX265" s="11" t="s">
        <v>75</v>
      </c>
      <c r="AY265" s="163" t="s">
        <v>166</v>
      </c>
    </row>
    <row r="266" spans="2:65" s="11" customFormat="1" ht="16.5" customHeight="1">
      <c r="B266" s="157"/>
      <c r="C266" s="158"/>
      <c r="D266" s="158"/>
      <c r="E266" s="159" t="s">
        <v>5</v>
      </c>
      <c r="F266" s="229" t="s">
        <v>277</v>
      </c>
      <c r="G266" s="230"/>
      <c r="H266" s="230"/>
      <c r="I266" s="230"/>
      <c r="J266" s="158"/>
      <c r="K266" s="159" t="s">
        <v>5</v>
      </c>
      <c r="L266" s="158"/>
      <c r="M266" s="158"/>
      <c r="N266" s="158"/>
      <c r="O266" s="158"/>
      <c r="P266" s="158"/>
      <c r="Q266" s="158"/>
      <c r="R266" s="160"/>
      <c r="T266" s="161"/>
      <c r="U266" s="158"/>
      <c r="V266" s="158"/>
      <c r="W266" s="158"/>
      <c r="X266" s="158"/>
      <c r="Y266" s="158"/>
      <c r="Z266" s="158"/>
      <c r="AA266" s="162"/>
      <c r="AT266" s="163" t="s">
        <v>173</v>
      </c>
      <c r="AU266" s="163" t="s">
        <v>86</v>
      </c>
      <c r="AV266" s="11" t="s">
        <v>82</v>
      </c>
      <c r="AW266" s="11" t="s">
        <v>32</v>
      </c>
      <c r="AX266" s="11" t="s">
        <v>75</v>
      </c>
      <c r="AY266" s="163" t="s">
        <v>166</v>
      </c>
    </row>
    <row r="267" spans="2:65" s="10" customFormat="1" ht="16.5" customHeight="1">
      <c r="B267" s="149"/>
      <c r="C267" s="150"/>
      <c r="D267" s="150"/>
      <c r="E267" s="151" t="s">
        <v>5</v>
      </c>
      <c r="F267" s="262" t="s">
        <v>1501</v>
      </c>
      <c r="G267" s="263"/>
      <c r="H267" s="263"/>
      <c r="I267" s="263"/>
      <c r="J267" s="150"/>
      <c r="K267" s="152">
        <v>1.03</v>
      </c>
      <c r="L267" s="150"/>
      <c r="M267" s="150"/>
      <c r="N267" s="150"/>
      <c r="O267" s="150"/>
      <c r="P267" s="150"/>
      <c r="Q267" s="150"/>
      <c r="R267" s="153"/>
      <c r="T267" s="154"/>
      <c r="U267" s="150"/>
      <c r="V267" s="150"/>
      <c r="W267" s="150"/>
      <c r="X267" s="150"/>
      <c r="Y267" s="150"/>
      <c r="Z267" s="150"/>
      <c r="AA267" s="155"/>
      <c r="AT267" s="156" t="s">
        <v>173</v>
      </c>
      <c r="AU267" s="156" t="s">
        <v>86</v>
      </c>
      <c r="AV267" s="10" t="s">
        <v>86</v>
      </c>
      <c r="AW267" s="10" t="s">
        <v>32</v>
      </c>
      <c r="AX267" s="10" t="s">
        <v>82</v>
      </c>
      <c r="AY267" s="156" t="s">
        <v>166</v>
      </c>
    </row>
    <row r="268" spans="2:65" s="9" customFormat="1" ht="29.85" customHeight="1">
      <c r="B268" s="129"/>
      <c r="C268" s="130"/>
      <c r="D268" s="164" t="s">
        <v>263</v>
      </c>
      <c r="E268" s="164"/>
      <c r="F268" s="164"/>
      <c r="G268" s="164"/>
      <c r="H268" s="164"/>
      <c r="I268" s="164"/>
      <c r="J268" s="164"/>
      <c r="K268" s="164"/>
      <c r="L268" s="164"/>
      <c r="M268" s="164"/>
      <c r="N268" s="237">
        <f>BK268</f>
        <v>0</v>
      </c>
      <c r="O268" s="238"/>
      <c r="P268" s="238"/>
      <c r="Q268" s="238"/>
      <c r="R268" s="132"/>
      <c r="T268" s="133"/>
      <c r="U268" s="130"/>
      <c r="V268" s="130"/>
      <c r="W268" s="134">
        <f>SUM(W269:W322)</f>
        <v>821.67409999999995</v>
      </c>
      <c r="X268" s="130"/>
      <c r="Y268" s="134">
        <f>SUM(Y269:Y322)</f>
        <v>14.457875</v>
      </c>
      <c r="Z268" s="130"/>
      <c r="AA268" s="135">
        <f>SUM(AA269:AA322)</f>
        <v>0</v>
      </c>
      <c r="AR268" s="136" t="s">
        <v>82</v>
      </c>
      <c r="AT268" s="137" t="s">
        <v>74</v>
      </c>
      <c r="AU268" s="137" t="s">
        <v>82</v>
      </c>
      <c r="AY268" s="136" t="s">
        <v>166</v>
      </c>
      <c r="BK268" s="138">
        <f>SUM(BK269:BK322)</f>
        <v>0</v>
      </c>
    </row>
    <row r="269" spans="2:65" s="1" customFormat="1" ht="16.5" customHeight="1">
      <c r="B269" s="139"/>
      <c r="C269" s="140" t="s">
        <v>457</v>
      </c>
      <c r="D269" s="140" t="s">
        <v>167</v>
      </c>
      <c r="E269" s="141" t="s">
        <v>458</v>
      </c>
      <c r="F269" s="231" t="s">
        <v>459</v>
      </c>
      <c r="G269" s="231"/>
      <c r="H269" s="231"/>
      <c r="I269" s="231"/>
      <c r="J269" s="142" t="s">
        <v>270</v>
      </c>
      <c r="K269" s="143">
        <v>2754.15</v>
      </c>
      <c r="L269" s="232">
        <v>0</v>
      </c>
      <c r="M269" s="232"/>
      <c r="N269" s="232">
        <f>ROUND(L269*K269,2)</f>
        <v>0</v>
      </c>
      <c r="O269" s="232"/>
      <c r="P269" s="232"/>
      <c r="Q269" s="232"/>
      <c r="R269" s="144"/>
      <c r="T269" s="145" t="s">
        <v>5</v>
      </c>
      <c r="U269" s="43" t="s">
        <v>40</v>
      </c>
      <c r="V269" s="146">
        <v>2.5999999999999999E-2</v>
      </c>
      <c r="W269" s="146">
        <f>V269*K269</f>
        <v>71.607900000000001</v>
      </c>
      <c r="X269" s="146">
        <v>0</v>
      </c>
      <c r="Y269" s="146">
        <f>X269*K269</f>
        <v>0</v>
      </c>
      <c r="Z269" s="146">
        <v>0</v>
      </c>
      <c r="AA269" s="147">
        <f>Z269*K269</f>
        <v>0</v>
      </c>
      <c r="AR269" s="21" t="s">
        <v>92</v>
      </c>
      <c r="AT269" s="21" t="s">
        <v>167</v>
      </c>
      <c r="AU269" s="21" t="s">
        <v>86</v>
      </c>
      <c r="AY269" s="21" t="s">
        <v>166</v>
      </c>
      <c r="BE269" s="148">
        <f>IF(U269="základní",N269,0)</f>
        <v>0</v>
      </c>
      <c r="BF269" s="148">
        <f>IF(U269="snížená",N269,0)</f>
        <v>0</v>
      </c>
      <c r="BG269" s="148">
        <f>IF(U269="zákl. přenesená",N269,0)</f>
        <v>0</v>
      </c>
      <c r="BH269" s="148">
        <f>IF(U269="sníž. přenesená",N269,0)</f>
        <v>0</v>
      </c>
      <c r="BI269" s="148">
        <f>IF(U269="nulová",N269,0)</f>
        <v>0</v>
      </c>
      <c r="BJ269" s="21" t="s">
        <v>82</v>
      </c>
      <c r="BK269" s="148">
        <f>ROUND(L269*K269,2)</f>
        <v>0</v>
      </c>
      <c r="BL269" s="21" t="s">
        <v>92</v>
      </c>
      <c r="BM269" s="21" t="s">
        <v>460</v>
      </c>
    </row>
    <row r="270" spans="2:65" s="10" customFormat="1" ht="16.5" customHeight="1">
      <c r="B270" s="149"/>
      <c r="C270" s="150"/>
      <c r="D270" s="150"/>
      <c r="E270" s="151" t="s">
        <v>5</v>
      </c>
      <c r="F270" s="240" t="s">
        <v>1502</v>
      </c>
      <c r="G270" s="241"/>
      <c r="H270" s="241"/>
      <c r="I270" s="241"/>
      <c r="J270" s="150"/>
      <c r="K270" s="152">
        <v>2754.15</v>
      </c>
      <c r="L270" s="150"/>
      <c r="M270" s="150"/>
      <c r="N270" s="150"/>
      <c r="O270" s="150"/>
      <c r="P270" s="150"/>
      <c r="Q270" s="150"/>
      <c r="R270" s="153"/>
      <c r="T270" s="154"/>
      <c r="U270" s="150"/>
      <c r="V270" s="150"/>
      <c r="W270" s="150"/>
      <c r="X270" s="150"/>
      <c r="Y270" s="150"/>
      <c r="Z270" s="150"/>
      <c r="AA270" s="155"/>
      <c r="AT270" s="156" t="s">
        <v>173</v>
      </c>
      <c r="AU270" s="156" t="s">
        <v>86</v>
      </c>
      <c r="AV270" s="10" t="s">
        <v>86</v>
      </c>
      <c r="AW270" s="10" t="s">
        <v>32</v>
      </c>
      <c r="AX270" s="10" t="s">
        <v>82</v>
      </c>
      <c r="AY270" s="156" t="s">
        <v>166</v>
      </c>
    </row>
    <row r="271" spans="2:65" s="1" customFormat="1" ht="16.5" customHeight="1">
      <c r="B271" s="139"/>
      <c r="C271" s="140" t="s">
        <v>462</v>
      </c>
      <c r="D271" s="140" t="s">
        <v>167</v>
      </c>
      <c r="E271" s="141" t="s">
        <v>463</v>
      </c>
      <c r="F271" s="231" t="s">
        <v>464</v>
      </c>
      <c r="G271" s="231"/>
      <c r="H271" s="231"/>
      <c r="I271" s="231"/>
      <c r="J271" s="142" t="s">
        <v>270</v>
      </c>
      <c r="K271" s="143">
        <v>3147.6</v>
      </c>
      <c r="L271" s="232">
        <v>0</v>
      </c>
      <c r="M271" s="232"/>
      <c r="N271" s="232">
        <f>ROUND(L271*K271,2)</f>
        <v>0</v>
      </c>
      <c r="O271" s="232"/>
      <c r="P271" s="232"/>
      <c r="Q271" s="232"/>
      <c r="R271" s="144"/>
      <c r="T271" s="145" t="s">
        <v>5</v>
      </c>
      <c r="U271" s="43" t="s">
        <v>40</v>
      </c>
      <c r="V271" s="146">
        <v>2.5999999999999999E-2</v>
      </c>
      <c r="W271" s="146">
        <f>V271*K271</f>
        <v>81.837599999999995</v>
      </c>
      <c r="X271" s="146">
        <v>0</v>
      </c>
      <c r="Y271" s="146">
        <f>X271*K271</f>
        <v>0</v>
      </c>
      <c r="Z271" s="146">
        <v>0</v>
      </c>
      <c r="AA271" s="147">
        <f>Z271*K271</f>
        <v>0</v>
      </c>
      <c r="AR271" s="21" t="s">
        <v>92</v>
      </c>
      <c r="AT271" s="21" t="s">
        <v>167</v>
      </c>
      <c r="AU271" s="21" t="s">
        <v>86</v>
      </c>
      <c r="AY271" s="21" t="s">
        <v>166</v>
      </c>
      <c r="BE271" s="148">
        <f>IF(U271="základní",N271,0)</f>
        <v>0</v>
      </c>
      <c r="BF271" s="148">
        <f>IF(U271="snížená",N271,0)</f>
        <v>0</v>
      </c>
      <c r="BG271" s="148">
        <f>IF(U271="zákl. přenesená",N271,0)</f>
        <v>0</v>
      </c>
      <c r="BH271" s="148">
        <f>IF(U271="sníž. přenesená",N271,0)</f>
        <v>0</v>
      </c>
      <c r="BI271" s="148">
        <f>IF(U271="nulová",N271,0)</f>
        <v>0</v>
      </c>
      <c r="BJ271" s="21" t="s">
        <v>82</v>
      </c>
      <c r="BK271" s="148">
        <f>ROUND(L271*K271,2)</f>
        <v>0</v>
      </c>
      <c r="BL271" s="21" t="s">
        <v>92</v>
      </c>
      <c r="BM271" s="21" t="s">
        <v>465</v>
      </c>
    </row>
    <row r="272" spans="2:65" s="10" customFormat="1" ht="16.5" customHeight="1">
      <c r="B272" s="149"/>
      <c r="C272" s="150"/>
      <c r="D272" s="150"/>
      <c r="E272" s="151" t="s">
        <v>5</v>
      </c>
      <c r="F272" s="240" t="s">
        <v>1503</v>
      </c>
      <c r="G272" s="241"/>
      <c r="H272" s="241"/>
      <c r="I272" s="241"/>
      <c r="J272" s="150"/>
      <c r="K272" s="152">
        <v>3147.6</v>
      </c>
      <c r="L272" s="150"/>
      <c r="M272" s="150"/>
      <c r="N272" s="150"/>
      <c r="O272" s="150"/>
      <c r="P272" s="150"/>
      <c r="Q272" s="150"/>
      <c r="R272" s="153"/>
      <c r="T272" s="154"/>
      <c r="U272" s="150"/>
      <c r="V272" s="150"/>
      <c r="W272" s="150"/>
      <c r="X272" s="150"/>
      <c r="Y272" s="150"/>
      <c r="Z272" s="150"/>
      <c r="AA272" s="155"/>
      <c r="AT272" s="156" t="s">
        <v>173</v>
      </c>
      <c r="AU272" s="156" t="s">
        <v>86</v>
      </c>
      <c r="AV272" s="10" t="s">
        <v>86</v>
      </c>
      <c r="AW272" s="10" t="s">
        <v>32</v>
      </c>
      <c r="AX272" s="10" t="s">
        <v>82</v>
      </c>
      <c r="AY272" s="156" t="s">
        <v>166</v>
      </c>
    </row>
    <row r="273" spans="2:65" s="1" customFormat="1" ht="16.5" customHeight="1">
      <c r="B273" s="139"/>
      <c r="C273" s="140" t="s">
        <v>467</v>
      </c>
      <c r="D273" s="140" t="s">
        <v>167</v>
      </c>
      <c r="E273" s="141" t="s">
        <v>468</v>
      </c>
      <c r="F273" s="231" t="s">
        <v>469</v>
      </c>
      <c r="G273" s="231"/>
      <c r="H273" s="231"/>
      <c r="I273" s="231"/>
      <c r="J273" s="142" t="s">
        <v>270</v>
      </c>
      <c r="K273" s="143">
        <v>5.5</v>
      </c>
      <c r="L273" s="232">
        <v>0</v>
      </c>
      <c r="M273" s="232"/>
      <c r="N273" s="232">
        <f>ROUND(L273*K273,2)</f>
        <v>0</v>
      </c>
      <c r="O273" s="232"/>
      <c r="P273" s="232"/>
      <c r="Q273" s="232"/>
      <c r="R273" s="144"/>
      <c r="T273" s="145" t="s">
        <v>5</v>
      </c>
      <c r="U273" s="43" t="s">
        <v>40</v>
      </c>
      <c r="V273" s="146">
        <v>2.9000000000000001E-2</v>
      </c>
      <c r="W273" s="146">
        <f>V273*K273</f>
        <v>0.1595</v>
      </c>
      <c r="X273" s="146">
        <v>0</v>
      </c>
      <c r="Y273" s="146">
        <f>X273*K273</f>
        <v>0</v>
      </c>
      <c r="Z273" s="146">
        <v>0</v>
      </c>
      <c r="AA273" s="147">
        <f>Z273*K273</f>
        <v>0</v>
      </c>
      <c r="AR273" s="21" t="s">
        <v>92</v>
      </c>
      <c r="AT273" s="21" t="s">
        <v>167</v>
      </c>
      <c r="AU273" s="21" t="s">
        <v>86</v>
      </c>
      <c r="AY273" s="21" t="s">
        <v>166</v>
      </c>
      <c r="BE273" s="148">
        <f>IF(U273="základní",N273,0)</f>
        <v>0</v>
      </c>
      <c r="BF273" s="148">
        <f>IF(U273="snížená",N273,0)</f>
        <v>0</v>
      </c>
      <c r="BG273" s="148">
        <f>IF(U273="zákl. přenesená",N273,0)</f>
        <v>0</v>
      </c>
      <c r="BH273" s="148">
        <f>IF(U273="sníž. přenesená",N273,0)</f>
        <v>0</v>
      </c>
      <c r="BI273" s="148">
        <f>IF(U273="nulová",N273,0)</f>
        <v>0</v>
      </c>
      <c r="BJ273" s="21" t="s">
        <v>82</v>
      </c>
      <c r="BK273" s="148">
        <f>ROUND(L273*K273,2)</f>
        <v>0</v>
      </c>
      <c r="BL273" s="21" t="s">
        <v>92</v>
      </c>
      <c r="BM273" s="21" t="s">
        <v>470</v>
      </c>
    </row>
    <row r="274" spans="2:65" s="11" customFormat="1" ht="16.5" customHeight="1">
      <c r="B274" s="157"/>
      <c r="C274" s="158"/>
      <c r="D274" s="158"/>
      <c r="E274" s="159" t="s">
        <v>5</v>
      </c>
      <c r="F274" s="264" t="s">
        <v>275</v>
      </c>
      <c r="G274" s="265"/>
      <c r="H274" s="265"/>
      <c r="I274" s="265"/>
      <c r="J274" s="158"/>
      <c r="K274" s="159" t="s">
        <v>5</v>
      </c>
      <c r="L274" s="158"/>
      <c r="M274" s="158"/>
      <c r="N274" s="158"/>
      <c r="O274" s="158"/>
      <c r="P274" s="158"/>
      <c r="Q274" s="158"/>
      <c r="R274" s="160"/>
      <c r="T274" s="161"/>
      <c r="U274" s="158"/>
      <c r="V274" s="158"/>
      <c r="W274" s="158"/>
      <c r="X274" s="158"/>
      <c r="Y274" s="158"/>
      <c r="Z274" s="158"/>
      <c r="AA274" s="162"/>
      <c r="AT274" s="163" t="s">
        <v>173</v>
      </c>
      <c r="AU274" s="163" t="s">
        <v>86</v>
      </c>
      <c r="AV274" s="11" t="s">
        <v>82</v>
      </c>
      <c r="AW274" s="11" t="s">
        <v>32</v>
      </c>
      <c r="AX274" s="11" t="s">
        <v>75</v>
      </c>
      <c r="AY274" s="163" t="s">
        <v>166</v>
      </c>
    </row>
    <row r="275" spans="2:65" s="11" customFormat="1" ht="16.5" customHeight="1">
      <c r="B275" s="157"/>
      <c r="C275" s="158"/>
      <c r="D275" s="158"/>
      <c r="E275" s="159" t="s">
        <v>5</v>
      </c>
      <c r="F275" s="229" t="s">
        <v>276</v>
      </c>
      <c r="G275" s="230"/>
      <c r="H275" s="230"/>
      <c r="I275" s="230"/>
      <c r="J275" s="158"/>
      <c r="K275" s="159" t="s">
        <v>5</v>
      </c>
      <c r="L275" s="158"/>
      <c r="M275" s="158"/>
      <c r="N275" s="158"/>
      <c r="O275" s="158"/>
      <c r="P275" s="158"/>
      <c r="Q275" s="158"/>
      <c r="R275" s="160"/>
      <c r="T275" s="161"/>
      <c r="U275" s="158"/>
      <c r="V275" s="158"/>
      <c r="W275" s="158"/>
      <c r="X275" s="158"/>
      <c r="Y275" s="158"/>
      <c r="Z275" s="158"/>
      <c r="AA275" s="162"/>
      <c r="AT275" s="163" t="s">
        <v>173</v>
      </c>
      <c r="AU275" s="163" t="s">
        <v>86</v>
      </c>
      <c r="AV275" s="11" t="s">
        <v>82</v>
      </c>
      <c r="AW275" s="11" t="s">
        <v>32</v>
      </c>
      <c r="AX275" s="11" t="s">
        <v>75</v>
      </c>
      <c r="AY275" s="163" t="s">
        <v>166</v>
      </c>
    </row>
    <row r="276" spans="2:65" s="11" customFormat="1" ht="16.5" customHeight="1">
      <c r="B276" s="157"/>
      <c r="C276" s="158"/>
      <c r="D276" s="158"/>
      <c r="E276" s="159" t="s">
        <v>5</v>
      </c>
      <c r="F276" s="229" t="s">
        <v>277</v>
      </c>
      <c r="G276" s="230"/>
      <c r="H276" s="230"/>
      <c r="I276" s="230"/>
      <c r="J276" s="158"/>
      <c r="K276" s="159" t="s">
        <v>5</v>
      </c>
      <c r="L276" s="158"/>
      <c r="M276" s="158"/>
      <c r="N276" s="158"/>
      <c r="O276" s="158"/>
      <c r="P276" s="158"/>
      <c r="Q276" s="158"/>
      <c r="R276" s="160"/>
      <c r="T276" s="161"/>
      <c r="U276" s="158"/>
      <c r="V276" s="158"/>
      <c r="W276" s="158"/>
      <c r="X276" s="158"/>
      <c r="Y276" s="158"/>
      <c r="Z276" s="158"/>
      <c r="AA276" s="162"/>
      <c r="AT276" s="163" t="s">
        <v>173</v>
      </c>
      <c r="AU276" s="163" t="s">
        <v>86</v>
      </c>
      <c r="AV276" s="11" t="s">
        <v>82</v>
      </c>
      <c r="AW276" s="11" t="s">
        <v>32</v>
      </c>
      <c r="AX276" s="11" t="s">
        <v>75</v>
      </c>
      <c r="AY276" s="163" t="s">
        <v>166</v>
      </c>
    </row>
    <row r="277" spans="2:65" s="11" customFormat="1" ht="16.5" customHeight="1">
      <c r="B277" s="157"/>
      <c r="C277" s="158"/>
      <c r="D277" s="158"/>
      <c r="E277" s="159" t="s">
        <v>5</v>
      </c>
      <c r="F277" s="229" t="s">
        <v>473</v>
      </c>
      <c r="G277" s="230"/>
      <c r="H277" s="230"/>
      <c r="I277" s="230"/>
      <c r="J277" s="158"/>
      <c r="K277" s="159" t="s">
        <v>5</v>
      </c>
      <c r="L277" s="158"/>
      <c r="M277" s="158"/>
      <c r="N277" s="158"/>
      <c r="O277" s="158"/>
      <c r="P277" s="158"/>
      <c r="Q277" s="158"/>
      <c r="R277" s="160"/>
      <c r="T277" s="161"/>
      <c r="U277" s="158"/>
      <c r="V277" s="158"/>
      <c r="W277" s="158"/>
      <c r="X277" s="158"/>
      <c r="Y277" s="158"/>
      <c r="Z277" s="158"/>
      <c r="AA277" s="162"/>
      <c r="AT277" s="163" t="s">
        <v>173</v>
      </c>
      <c r="AU277" s="163" t="s">
        <v>86</v>
      </c>
      <c r="AV277" s="11" t="s">
        <v>82</v>
      </c>
      <c r="AW277" s="11" t="s">
        <v>32</v>
      </c>
      <c r="AX277" s="11" t="s">
        <v>75</v>
      </c>
      <c r="AY277" s="163" t="s">
        <v>166</v>
      </c>
    </row>
    <row r="278" spans="2:65" s="10" customFormat="1" ht="16.5" customHeight="1">
      <c r="B278" s="149"/>
      <c r="C278" s="150"/>
      <c r="D278" s="150"/>
      <c r="E278" s="151" t="s">
        <v>5</v>
      </c>
      <c r="F278" s="262" t="s">
        <v>1156</v>
      </c>
      <c r="G278" s="263"/>
      <c r="H278" s="263"/>
      <c r="I278" s="263"/>
      <c r="J278" s="150"/>
      <c r="K278" s="152">
        <v>5.5</v>
      </c>
      <c r="L278" s="150"/>
      <c r="M278" s="150"/>
      <c r="N278" s="150"/>
      <c r="O278" s="150"/>
      <c r="P278" s="150"/>
      <c r="Q278" s="150"/>
      <c r="R278" s="153"/>
      <c r="T278" s="154"/>
      <c r="U278" s="150"/>
      <c r="V278" s="150"/>
      <c r="W278" s="150"/>
      <c r="X278" s="150"/>
      <c r="Y278" s="150"/>
      <c r="Z278" s="150"/>
      <c r="AA278" s="155"/>
      <c r="AT278" s="156" t="s">
        <v>173</v>
      </c>
      <c r="AU278" s="156" t="s">
        <v>86</v>
      </c>
      <c r="AV278" s="10" t="s">
        <v>86</v>
      </c>
      <c r="AW278" s="10" t="s">
        <v>32</v>
      </c>
      <c r="AX278" s="10" t="s">
        <v>82</v>
      </c>
      <c r="AY278" s="156" t="s">
        <v>166</v>
      </c>
    </row>
    <row r="279" spans="2:65" s="1" customFormat="1" ht="16.5" customHeight="1">
      <c r="B279" s="139"/>
      <c r="C279" s="140" t="s">
        <v>474</v>
      </c>
      <c r="D279" s="140" t="s">
        <v>167</v>
      </c>
      <c r="E279" s="141" t="s">
        <v>475</v>
      </c>
      <c r="F279" s="231" t="s">
        <v>476</v>
      </c>
      <c r="G279" s="231"/>
      <c r="H279" s="231"/>
      <c r="I279" s="231"/>
      <c r="J279" s="142" t="s">
        <v>270</v>
      </c>
      <c r="K279" s="143">
        <v>45</v>
      </c>
      <c r="L279" s="232">
        <v>0</v>
      </c>
      <c r="M279" s="232"/>
      <c r="N279" s="232">
        <f>ROUND(L279*K279,2)</f>
        <v>0</v>
      </c>
      <c r="O279" s="232"/>
      <c r="P279" s="232"/>
      <c r="Q279" s="232"/>
      <c r="R279" s="144"/>
      <c r="T279" s="145" t="s">
        <v>5</v>
      </c>
      <c r="U279" s="43" t="s">
        <v>40</v>
      </c>
      <c r="V279" s="146">
        <v>3.1E-2</v>
      </c>
      <c r="W279" s="146">
        <f>V279*K279</f>
        <v>1.395</v>
      </c>
      <c r="X279" s="146">
        <v>0</v>
      </c>
      <c r="Y279" s="146">
        <f>X279*K279</f>
        <v>0</v>
      </c>
      <c r="Z279" s="146">
        <v>0</v>
      </c>
      <c r="AA279" s="147">
        <f>Z279*K279</f>
        <v>0</v>
      </c>
      <c r="AR279" s="21" t="s">
        <v>92</v>
      </c>
      <c r="AT279" s="21" t="s">
        <v>167</v>
      </c>
      <c r="AU279" s="21" t="s">
        <v>86</v>
      </c>
      <c r="AY279" s="21" t="s">
        <v>166</v>
      </c>
      <c r="BE279" s="148">
        <f>IF(U279="základní",N279,0)</f>
        <v>0</v>
      </c>
      <c r="BF279" s="148">
        <f>IF(U279="snížená",N279,0)</f>
        <v>0</v>
      </c>
      <c r="BG279" s="148">
        <f>IF(U279="zákl. přenesená",N279,0)</f>
        <v>0</v>
      </c>
      <c r="BH279" s="148">
        <f>IF(U279="sníž. přenesená",N279,0)</f>
        <v>0</v>
      </c>
      <c r="BI279" s="148">
        <f>IF(U279="nulová",N279,0)</f>
        <v>0</v>
      </c>
      <c r="BJ279" s="21" t="s">
        <v>82</v>
      </c>
      <c r="BK279" s="148">
        <f>ROUND(L279*K279,2)</f>
        <v>0</v>
      </c>
      <c r="BL279" s="21" t="s">
        <v>92</v>
      </c>
      <c r="BM279" s="21" t="s">
        <v>477</v>
      </c>
    </row>
    <row r="280" spans="2:65" s="11" customFormat="1" ht="16.5" customHeight="1">
      <c r="B280" s="157"/>
      <c r="C280" s="158"/>
      <c r="D280" s="158"/>
      <c r="E280" s="159" t="s">
        <v>5</v>
      </c>
      <c r="F280" s="264" t="s">
        <v>275</v>
      </c>
      <c r="G280" s="265"/>
      <c r="H280" s="265"/>
      <c r="I280" s="265"/>
      <c r="J280" s="158"/>
      <c r="K280" s="159" t="s">
        <v>5</v>
      </c>
      <c r="L280" s="158"/>
      <c r="M280" s="158"/>
      <c r="N280" s="158"/>
      <c r="O280" s="158"/>
      <c r="P280" s="158"/>
      <c r="Q280" s="158"/>
      <c r="R280" s="160"/>
      <c r="T280" s="161"/>
      <c r="U280" s="158"/>
      <c r="V280" s="158"/>
      <c r="W280" s="158"/>
      <c r="X280" s="158"/>
      <c r="Y280" s="158"/>
      <c r="Z280" s="158"/>
      <c r="AA280" s="162"/>
      <c r="AT280" s="163" t="s">
        <v>173</v>
      </c>
      <c r="AU280" s="163" t="s">
        <v>86</v>
      </c>
      <c r="AV280" s="11" t="s">
        <v>82</v>
      </c>
      <c r="AW280" s="11" t="s">
        <v>32</v>
      </c>
      <c r="AX280" s="11" t="s">
        <v>75</v>
      </c>
      <c r="AY280" s="163" t="s">
        <v>166</v>
      </c>
    </row>
    <row r="281" spans="2:65" s="11" customFormat="1" ht="16.5" customHeight="1">
      <c r="B281" s="157"/>
      <c r="C281" s="158"/>
      <c r="D281" s="158"/>
      <c r="E281" s="159" t="s">
        <v>5</v>
      </c>
      <c r="F281" s="229" t="s">
        <v>276</v>
      </c>
      <c r="G281" s="230"/>
      <c r="H281" s="230"/>
      <c r="I281" s="230"/>
      <c r="J281" s="158"/>
      <c r="K281" s="159" t="s">
        <v>5</v>
      </c>
      <c r="L281" s="158"/>
      <c r="M281" s="158"/>
      <c r="N281" s="158"/>
      <c r="O281" s="158"/>
      <c r="P281" s="158"/>
      <c r="Q281" s="158"/>
      <c r="R281" s="160"/>
      <c r="T281" s="161"/>
      <c r="U281" s="158"/>
      <c r="V281" s="158"/>
      <c r="W281" s="158"/>
      <c r="X281" s="158"/>
      <c r="Y281" s="158"/>
      <c r="Z281" s="158"/>
      <c r="AA281" s="162"/>
      <c r="AT281" s="163" t="s">
        <v>173</v>
      </c>
      <c r="AU281" s="163" t="s">
        <v>86</v>
      </c>
      <c r="AV281" s="11" t="s">
        <v>82</v>
      </c>
      <c r="AW281" s="11" t="s">
        <v>32</v>
      </c>
      <c r="AX281" s="11" t="s">
        <v>75</v>
      </c>
      <c r="AY281" s="163" t="s">
        <v>166</v>
      </c>
    </row>
    <row r="282" spans="2:65" s="11" customFormat="1" ht="16.5" customHeight="1">
      <c r="B282" s="157"/>
      <c r="C282" s="158"/>
      <c r="D282" s="158"/>
      <c r="E282" s="159" t="s">
        <v>5</v>
      </c>
      <c r="F282" s="229" t="s">
        <v>277</v>
      </c>
      <c r="G282" s="230"/>
      <c r="H282" s="230"/>
      <c r="I282" s="230"/>
      <c r="J282" s="158"/>
      <c r="K282" s="159" t="s">
        <v>5</v>
      </c>
      <c r="L282" s="158"/>
      <c r="M282" s="158"/>
      <c r="N282" s="158"/>
      <c r="O282" s="158"/>
      <c r="P282" s="158"/>
      <c r="Q282" s="158"/>
      <c r="R282" s="160"/>
      <c r="T282" s="161"/>
      <c r="U282" s="158"/>
      <c r="V282" s="158"/>
      <c r="W282" s="158"/>
      <c r="X282" s="158"/>
      <c r="Y282" s="158"/>
      <c r="Z282" s="158"/>
      <c r="AA282" s="162"/>
      <c r="AT282" s="163" t="s">
        <v>173</v>
      </c>
      <c r="AU282" s="163" t="s">
        <v>86</v>
      </c>
      <c r="AV282" s="11" t="s">
        <v>82</v>
      </c>
      <c r="AW282" s="11" t="s">
        <v>32</v>
      </c>
      <c r="AX282" s="11" t="s">
        <v>75</v>
      </c>
      <c r="AY282" s="163" t="s">
        <v>166</v>
      </c>
    </row>
    <row r="283" spans="2:65" s="11" customFormat="1" ht="16.5" customHeight="1">
      <c r="B283" s="157"/>
      <c r="C283" s="158"/>
      <c r="D283" s="158"/>
      <c r="E283" s="159" t="s">
        <v>5</v>
      </c>
      <c r="F283" s="229" t="s">
        <v>290</v>
      </c>
      <c r="G283" s="230"/>
      <c r="H283" s="230"/>
      <c r="I283" s="230"/>
      <c r="J283" s="158"/>
      <c r="K283" s="159" t="s">
        <v>5</v>
      </c>
      <c r="L283" s="158"/>
      <c r="M283" s="158"/>
      <c r="N283" s="158"/>
      <c r="O283" s="158"/>
      <c r="P283" s="158"/>
      <c r="Q283" s="158"/>
      <c r="R283" s="160"/>
      <c r="T283" s="161"/>
      <c r="U283" s="158"/>
      <c r="V283" s="158"/>
      <c r="W283" s="158"/>
      <c r="X283" s="158"/>
      <c r="Y283" s="158"/>
      <c r="Z283" s="158"/>
      <c r="AA283" s="162"/>
      <c r="AT283" s="163" t="s">
        <v>173</v>
      </c>
      <c r="AU283" s="163" t="s">
        <v>86</v>
      </c>
      <c r="AV283" s="11" t="s">
        <v>82</v>
      </c>
      <c r="AW283" s="11" t="s">
        <v>32</v>
      </c>
      <c r="AX283" s="11" t="s">
        <v>75</v>
      </c>
      <c r="AY283" s="163" t="s">
        <v>166</v>
      </c>
    </row>
    <row r="284" spans="2:65" s="10" customFormat="1" ht="16.5" customHeight="1">
      <c r="B284" s="149"/>
      <c r="C284" s="150"/>
      <c r="D284" s="150"/>
      <c r="E284" s="151" t="s">
        <v>5</v>
      </c>
      <c r="F284" s="262" t="s">
        <v>1473</v>
      </c>
      <c r="G284" s="263"/>
      <c r="H284" s="263"/>
      <c r="I284" s="263"/>
      <c r="J284" s="150"/>
      <c r="K284" s="152">
        <v>45</v>
      </c>
      <c r="L284" s="150"/>
      <c r="M284" s="150"/>
      <c r="N284" s="150"/>
      <c r="O284" s="150"/>
      <c r="P284" s="150"/>
      <c r="Q284" s="150"/>
      <c r="R284" s="153"/>
      <c r="T284" s="154"/>
      <c r="U284" s="150"/>
      <c r="V284" s="150"/>
      <c r="W284" s="150"/>
      <c r="X284" s="150"/>
      <c r="Y284" s="150"/>
      <c r="Z284" s="150"/>
      <c r="AA284" s="155"/>
      <c r="AT284" s="156" t="s">
        <v>173</v>
      </c>
      <c r="AU284" s="156" t="s">
        <v>86</v>
      </c>
      <c r="AV284" s="10" t="s">
        <v>86</v>
      </c>
      <c r="AW284" s="10" t="s">
        <v>32</v>
      </c>
      <c r="AX284" s="10" t="s">
        <v>82</v>
      </c>
      <c r="AY284" s="156" t="s">
        <v>166</v>
      </c>
    </row>
    <row r="285" spans="2:65" s="1" customFormat="1" ht="25.5" customHeight="1">
      <c r="B285" s="139"/>
      <c r="C285" s="140" t="s">
        <v>480</v>
      </c>
      <c r="D285" s="140" t="s">
        <v>167</v>
      </c>
      <c r="E285" s="141" t="s">
        <v>481</v>
      </c>
      <c r="F285" s="231" t="s">
        <v>482</v>
      </c>
      <c r="G285" s="231"/>
      <c r="H285" s="231"/>
      <c r="I285" s="231"/>
      <c r="J285" s="142" t="s">
        <v>270</v>
      </c>
      <c r="K285" s="143">
        <v>3147.6</v>
      </c>
      <c r="L285" s="232">
        <v>0</v>
      </c>
      <c r="M285" s="232"/>
      <c r="N285" s="232">
        <f>ROUND(L285*K285,2)</f>
        <v>0</v>
      </c>
      <c r="O285" s="232"/>
      <c r="P285" s="232"/>
      <c r="Q285" s="232"/>
      <c r="R285" s="144"/>
      <c r="T285" s="145" t="s">
        <v>5</v>
      </c>
      <c r="U285" s="43" t="s">
        <v>40</v>
      </c>
      <c r="V285" s="146">
        <v>4.1000000000000002E-2</v>
      </c>
      <c r="W285" s="146">
        <f>V285*K285</f>
        <v>129.05160000000001</v>
      </c>
      <c r="X285" s="146">
        <v>0</v>
      </c>
      <c r="Y285" s="146">
        <f>X285*K285</f>
        <v>0</v>
      </c>
      <c r="Z285" s="146">
        <v>0</v>
      </c>
      <c r="AA285" s="147">
        <f>Z285*K285</f>
        <v>0</v>
      </c>
      <c r="AR285" s="21" t="s">
        <v>92</v>
      </c>
      <c r="AT285" s="21" t="s">
        <v>167</v>
      </c>
      <c r="AU285" s="21" t="s">
        <v>86</v>
      </c>
      <c r="AY285" s="21" t="s">
        <v>166</v>
      </c>
      <c r="BE285" s="148">
        <f>IF(U285="základní",N285,0)</f>
        <v>0</v>
      </c>
      <c r="BF285" s="148">
        <f>IF(U285="snížená",N285,0)</f>
        <v>0</v>
      </c>
      <c r="BG285" s="148">
        <f>IF(U285="zákl. přenesená",N285,0)</f>
        <v>0</v>
      </c>
      <c r="BH285" s="148">
        <f>IF(U285="sníž. přenesená",N285,0)</f>
        <v>0</v>
      </c>
      <c r="BI285" s="148">
        <f>IF(U285="nulová",N285,0)</f>
        <v>0</v>
      </c>
      <c r="BJ285" s="21" t="s">
        <v>82</v>
      </c>
      <c r="BK285" s="148">
        <f>ROUND(L285*K285,2)</f>
        <v>0</v>
      </c>
      <c r="BL285" s="21" t="s">
        <v>92</v>
      </c>
      <c r="BM285" s="21" t="s">
        <v>483</v>
      </c>
    </row>
    <row r="286" spans="2:65" s="11" customFormat="1" ht="16.5" customHeight="1">
      <c r="B286" s="157"/>
      <c r="C286" s="158"/>
      <c r="D286" s="158"/>
      <c r="E286" s="159" t="s">
        <v>5</v>
      </c>
      <c r="F286" s="264" t="s">
        <v>484</v>
      </c>
      <c r="G286" s="265"/>
      <c r="H286" s="265"/>
      <c r="I286" s="265"/>
      <c r="J286" s="158"/>
      <c r="K286" s="159" t="s">
        <v>5</v>
      </c>
      <c r="L286" s="158"/>
      <c r="M286" s="158"/>
      <c r="N286" s="158"/>
      <c r="O286" s="158"/>
      <c r="P286" s="158"/>
      <c r="Q286" s="158"/>
      <c r="R286" s="160"/>
      <c r="T286" s="161"/>
      <c r="U286" s="158"/>
      <c r="V286" s="158"/>
      <c r="W286" s="158"/>
      <c r="X286" s="158"/>
      <c r="Y286" s="158"/>
      <c r="Z286" s="158"/>
      <c r="AA286" s="162"/>
      <c r="AT286" s="163" t="s">
        <v>173</v>
      </c>
      <c r="AU286" s="163" t="s">
        <v>86</v>
      </c>
      <c r="AV286" s="11" t="s">
        <v>82</v>
      </c>
      <c r="AW286" s="11" t="s">
        <v>32</v>
      </c>
      <c r="AX286" s="11" t="s">
        <v>75</v>
      </c>
      <c r="AY286" s="163" t="s">
        <v>166</v>
      </c>
    </row>
    <row r="287" spans="2:65" s="10" customFormat="1" ht="16.5" customHeight="1">
      <c r="B287" s="149"/>
      <c r="C287" s="150"/>
      <c r="D287" s="150"/>
      <c r="E287" s="151" t="s">
        <v>5</v>
      </c>
      <c r="F287" s="262" t="s">
        <v>1503</v>
      </c>
      <c r="G287" s="263"/>
      <c r="H287" s="263"/>
      <c r="I287" s="263"/>
      <c r="J287" s="150"/>
      <c r="K287" s="152">
        <v>3147.6</v>
      </c>
      <c r="L287" s="150"/>
      <c r="M287" s="150"/>
      <c r="N287" s="150"/>
      <c r="O287" s="150"/>
      <c r="P287" s="150"/>
      <c r="Q287" s="150"/>
      <c r="R287" s="153"/>
      <c r="T287" s="154"/>
      <c r="U287" s="150"/>
      <c r="V287" s="150"/>
      <c r="W287" s="150"/>
      <c r="X287" s="150"/>
      <c r="Y287" s="150"/>
      <c r="Z287" s="150"/>
      <c r="AA287" s="155"/>
      <c r="AT287" s="156" t="s">
        <v>173</v>
      </c>
      <c r="AU287" s="156" t="s">
        <v>86</v>
      </c>
      <c r="AV287" s="10" t="s">
        <v>86</v>
      </c>
      <c r="AW287" s="10" t="s">
        <v>32</v>
      </c>
      <c r="AX287" s="10" t="s">
        <v>82</v>
      </c>
      <c r="AY287" s="156" t="s">
        <v>166</v>
      </c>
    </row>
    <row r="288" spans="2:65" s="1" customFormat="1" ht="25.5" customHeight="1">
      <c r="B288" s="139"/>
      <c r="C288" s="140" t="s">
        <v>485</v>
      </c>
      <c r="D288" s="140" t="s">
        <v>167</v>
      </c>
      <c r="E288" s="141" t="s">
        <v>486</v>
      </c>
      <c r="F288" s="231" t="s">
        <v>487</v>
      </c>
      <c r="G288" s="231"/>
      <c r="H288" s="231"/>
      <c r="I288" s="231"/>
      <c r="J288" s="142" t="s">
        <v>270</v>
      </c>
      <c r="K288" s="143">
        <v>2623</v>
      </c>
      <c r="L288" s="232">
        <v>0</v>
      </c>
      <c r="M288" s="232"/>
      <c r="N288" s="232">
        <f>ROUND(L288*K288,2)</f>
        <v>0</v>
      </c>
      <c r="O288" s="232"/>
      <c r="P288" s="232"/>
      <c r="Q288" s="232"/>
      <c r="R288" s="144"/>
      <c r="T288" s="145" t="s">
        <v>5</v>
      </c>
      <c r="U288" s="43" t="s">
        <v>40</v>
      </c>
      <c r="V288" s="146">
        <v>4.8000000000000001E-2</v>
      </c>
      <c r="W288" s="146">
        <f>V288*K288</f>
        <v>125.904</v>
      </c>
      <c r="X288" s="146">
        <v>0</v>
      </c>
      <c r="Y288" s="146">
        <f>X288*K288</f>
        <v>0</v>
      </c>
      <c r="Z288" s="146">
        <v>0</v>
      </c>
      <c r="AA288" s="147">
        <f>Z288*K288</f>
        <v>0</v>
      </c>
      <c r="AR288" s="21" t="s">
        <v>92</v>
      </c>
      <c r="AT288" s="21" t="s">
        <v>167</v>
      </c>
      <c r="AU288" s="21" t="s">
        <v>86</v>
      </c>
      <c r="AY288" s="21" t="s">
        <v>166</v>
      </c>
      <c r="BE288" s="148">
        <f>IF(U288="základní",N288,0)</f>
        <v>0</v>
      </c>
      <c r="BF288" s="148">
        <f>IF(U288="snížená",N288,0)</f>
        <v>0</v>
      </c>
      <c r="BG288" s="148">
        <f>IF(U288="zákl. přenesená",N288,0)</f>
        <v>0</v>
      </c>
      <c r="BH288" s="148">
        <f>IF(U288="sníž. přenesená",N288,0)</f>
        <v>0</v>
      </c>
      <c r="BI288" s="148">
        <f>IF(U288="nulová",N288,0)</f>
        <v>0</v>
      </c>
      <c r="BJ288" s="21" t="s">
        <v>82</v>
      </c>
      <c r="BK288" s="148">
        <f>ROUND(L288*K288,2)</f>
        <v>0</v>
      </c>
      <c r="BL288" s="21" t="s">
        <v>92</v>
      </c>
      <c r="BM288" s="21" t="s">
        <v>1504</v>
      </c>
    </row>
    <row r="289" spans="2:65" s="11" customFormat="1" ht="16.5" customHeight="1">
      <c r="B289" s="157"/>
      <c r="C289" s="158"/>
      <c r="D289" s="158"/>
      <c r="E289" s="159" t="s">
        <v>5</v>
      </c>
      <c r="F289" s="264" t="s">
        <v>275</v>
      </c>
      <c r="G289" s="265"/>
      <c r="H289" s="265"/>
      <c r="I289" s="265"/>
      <c r="J289" s="158"/>
      <c r="K289" s="159" t="s">
        <v>5</v>
      </c>
      <c r="L289" s="158"/>
      <c r="M289" s="158"/>
      <c r="N289" s="158"/>
      <c r="O289" s="158"/>
      <c r="P289" s="158"/>
      <c r="Q289" s="158"/>
      <c r="R289" s="160"/>
      <c r="T289" s="161"/>
      <c r="U289" s="158"/>
      <c r="V289" s="158"/>
      <c r="W289" s="158"/>
      <c r="X289" s="158"/>
      <c r="Y289" s="158"/>
      <c r="Z289" s="158"/>
      <c r="AA289" s="162"/>
      <c r="AT289" s="163" t="s">
        <v>173</v>
      </c>
      <c r="AU289" s="163" t="s">
        <v>86</v>
      </c>
      <c r="AV289" s="11" t="s">
        <v>82</v>
      </c>
      <c r="AW289" s="11" t="s">
        <v>32</v>
      </c>
      <c r="AX289" s="11" t="s">
        <v>75</v>
      </c>
      <c r="AY289" s="163" t="s">
        <v>166</v>
      </c>
    </row>
    <row r="290" spans="2:65" s="11" customFormat="1" ht="16.5" customHeight="1">
      <c r="B290" s="157"/>
      <c r="C290" s="158"/>
      <c r="D290" s="158"/>
      <c r="E290" s="159" t="s">
        <v>5</v>
      </c>
      <c r="F290" s="229" t="s">
        <v>276</v>
      </c>
      <c r="G290" s="230"/>
      <c r="H290" s="230"/>
      <c r="I290" s="230"/>
      <c r="J290" s="158"/>
      <c r="K290" s="159" t="s">
        <v>5</v>
      </c>
      <c r="L290" s="158"/>
      <c r="M290" s="158"/>
      <c r="N290" s="158"/>
      <c r="O290" s="158"/>
      <c r="P290" s="158"/>
      <c r="Q290" s="158"/>
      <c r="R290" s="160"/>
      <c r="T290" s="161"/>
      <c r="U290" s="158"/>
      <c r="V290" s="158"/>
      <c r="W290" s="158"/>
      <c r="X290" s="158"/>
      <c r="Y290" s="158"/>
      <c r="Z290" s="158"/>
      <c r="AA290" s="162"/>
      <c r="AT290" s="163" t="s">
        <v>173</v>
      </c>
      <c r="AU290" s="163" t="s">
        <v>86</v>
      </c>
      <c r="AV290" s="11" t="s">
        <v>82</v>
      </c>
      <c r="AW290" s="11" t="s">
        <v>32</v>
      </c>
      <c r="AX290" s="11" t="s">
        <v>75</v>
      </c>
      <c r="AY290" s="163" t="s">
        <v>166</v>
      </c>
    </row>
    <row r="291" spans="2:65" s="11" customFormat="1" ht="16.5" customHeight="1">
      <c r="B291" s="157"/>
      <c r="C291" s="158"/>
      <c r="D291" s="158"/>
      <c r="E291" s="159" t="s">
        <v>5</v>
      </c>
      <c r="F291" s="229" t="s">
        <v>277</v>
      </c>
      <c r="G291" s="230"/>
      <c r="H291" s="230"/>
      <c r="I291" s="230"/>
      <c r="J291" s="158"/>
      <c r="K291" s="159" t="s">
        <v>5</v>
      </c>
      <c r="L291" s="158"/>
      <c r="M291" s="158"/>
      <c r="N291" s="158"/>
      <c r="O291" s="158"/>
      <c r="P291" s="158"/>
      <c r="Q291" s="158"/>
      <c r="R291" s="160"/>
      <c r="T291" s="161"/>
      <c r="U291" s="158"/>
      <c r="V291" s="158"/>
      <c r="W291" s="158"/>
      <c r="X291" s="158"/>
      <c r="Y291" s="158"/>
      <c r="Z291" s="158"/>
      <c r="AA291" s="162"/>
      <c r="AT291" s="163" t="s">
        <v>173</v>
      </c>
      <c r="AU291" s="163" t="s">
        <v>86</v>
      </c>
      <c r="AV291" s="11" t="s">
        <v>82</v>
      </c>
      <c r="AW291" s="11" t="s">
        <v>32</v>
      </c>
      <c r="AX291" s="11" t="s">
        <v>75</v>
      </c>
      <c r="AY291" s="163" t="s">
        <v>166</v>
      </c>
    </row>
    <row r="292" spans="2:65" s="11" customFormat="1" ht="16.5" customHeight="1">
      <c r="B292" s="157"/>
      <c r="C292" s="158"/>
      <c r="D292" s="158"/>
      <c r="E292" s="159" t="s">
        <v>5</v>
      </c>
      <c r="F292" s="229" t="s">
        <v>298</v>
      </c>
      <c r="G292" s="230"/>
      <c r="H292" s="230"/>
      <c r="I292" s="230"/>
      <c r="J292" s="158"/>
      <c r="K292" s="159" t="s">
        <v>5</v>
      </c>
      <c r="L292" s="158"/>
      <c r="M292" s="158"/>
      <c r="N292" s="158"/>
      <c r="O292" s="158"/>
      <c r="P292" s="158"/>
      <c r="Q292" s="158"/>
      <c r="R292" s="160"/>
      <c r="T292" s="161"/>
      <c r="U292" s="158"/>
      <c r="V292" s="158"/>
      <c r="W292" s="158"/>
      <c r="X292" s="158"/>
      <c r="Y292" s="158"/>
      <c r="Z292" s="158"/>
      <c r="AA292" s="162"/>
      <c r="AT292" s="163" t="s">
        <v>173</v>
      </c>
      <c r="AU292" s="163" t="s">
        <v>86</v>
      </c>
      <c r="AV292" s="11" t="s">
        <v>82</v>
      </c>
      <c r="AW292" s="11" t="s">
        <v>32</v>
      </c>
      <c r="AX292" s="11" t="s">
        <v>75</v>
      </c>
      <c r="AY292" s="163" t="s">
        <v>166</v>
      </c>
    </row>
    <row r="293" spans="2:65" s="10" customFormat="1" ht="16.5" customHeight="1">
      <c r="B293" s="149"/>
      <c r="C293" s="150"/>
      <c r="D293" s="150"/>
      <c r="E293" s="151" t="s">
        <v>5</v>
      </c>
      <c r="F293" s="262" t="s">
        <v>1474</v>
      </c>
      <c r="G293" s="263"/>
      <c r="H293" s="263"/>
      <c r="I293" s="263"/>
      <c r="J293" s="150"/>
      <c r="K293" s="152">
        <v>2623</v>
      </c>
      <c r="L293" s="150"/>
      <c r="M293" s="150"/>
      <c r="N293" s="150"/>
      <c r="O293" s="150"/>
      <c r="P293" s="150"/>
      <c r="Q293" s="150"/>
      <c r="R293" s="153"/>
      <c r="T293" s="154"/>
      <c r="U293" s="150"/>
      <c r="V293" s="150"/>
      <c r="W293" s="150"/>
      <c r="X293" s="150"/>
      <c r="Y293" s="150"/>
      <c r="Z293" s="150"/>
      <c r="AA293" s="155"/>
      <c r="AT293" s="156" t="s">
        <v>173</v>
      </c>
      <c r="AU293" s="156" t="s">
        <v>86</v>
      </c>
      <c r="AV293" s="10" t="s">
        <v>86</v>
      </c>
      <c r="AW293" s="10" t="s">
        <v>32</v>
      </c>
      <c r="AX293" s="10" t="s">
        <v>82</v>
      </c>
      <c r="AY293" s="156" t="s">
        <v>166</v>
      </c>
    </row>
    <row r="294" spans="2:65" s="1" customFormat="1" ht="25.5" customHeight="1">
      <c r="B294" s="139"/>
      <c r="C294" s="140" t="s">
        <v>489</v>
      </c>
      <c r="D294" s="140" t="s">
        <v>167</v>
      </c>
      <c r="E294" s="141" t="s">
        <v>490</v>
      </c>
      <c r="F294" s="231" t="s">
        <v>491</v>
      </c>
      <c r="G294" s="231"/>
      <c r="H294" s="231"/>
      <c r="I294" s="231"/>
      <c r="J294" s="142" t="s">
        <v>270</v>
      </c>
      <c r="K294" s="143">
        <v>2623</v>
      </c>
      <c r="L294" s="232">
        <v>0</v>
      </c>
      <c r="M294" s="232"/>
      <c r="N294" s="232">
        <f>ROUND(L294*K294,2)</f>
        <v>0</v>
      </c>
      <c r="O294" s="232"/>
      <c r="P294" s="232"/>
      <c r="Q294" s="232"/>
      <c r="R294" s="144"/>
      <c r="T294" s="145" t="s">
        <v>5</v>
      </c>
      <c r="U294" s="43" t="s">
        <v>40</v>
      </c>
      <c r="V294" s="146">
        <v>4.0000000000000001E-3</v>
      </c>
      <c r="W294" s="146">
        <f>V294*K294</f>
        <v>10.492000000000001</v>
      </c>
      <c r="X294" s="146">
        <v>0</v>
      </c>
      <c r="Y294" s="146">
        <f>X294*K294</f>
        <v>0</v>
      </c>
      <c r="Z294" s="146">
        <v>0</v>
      </c>
      <c r="AA294" s="147">
        <f>Z294*K294</f>
        <v>0</v>
      </c>
      <c r="AR294" s="21" t="s">
        <v>92</v>
      </c>
      <c r="AT294" s="21" t="s">
        <v>167</v>
      </c>
      <c r="AU294" s="21" t="s">
        <v>86</v>
      </c>
      <c r="AY294" s="21" t="s">
        <v>166</v>
      </c>
      <c r="BE294" s="148">
        <f>IF(U294="základní",N294,0)</f>
        <v>0</v>
      </c>
      <c r="BF294" s="148">
        <f>IF(U294="snížená",N294,0)</f>
        <v>0</v>
      </c>
      <c r="BG294" s="148">
        <f>IF(U294="zákl. přenesená",N294,0)</f>
        <v>0</v>
      </c>
      <c r="BH294" s="148">
        <f>IF(U294="sníž. přenesená",N294,0)</f>
        <v>0</v>
      </c>
      <c r="BI294" s="148">
        <f>IF(U294="nulová",N294,0)</f>
        <v>0</v>
      </c>
      <c r="BJ294" s="21" t="s">
        <v>82</v>
      </c>
      <c r="BK294" s="148">
        <f>ROUND(L294*K294,2)</f>
        <v>0</v>
      </c>
      <c r="BL294" s="21" t="s">
        <v>92</v>
      </c>
      <c r="BM294" s="21" t="s">
        <v>492</v>
      </c>
    </row>
    <row r="295" spans="2:65" s="1" customFormat="1" ht="25.5" customHeight="1">
      <c r="B295" s="139"/>
      <c r="C295" s="140" t="s">
        <v>493</v>
      </c>
      <c r="D295" s="140" t="s">
        <v>167</v>
      </c>
      <c r="E295" s="141" t="s">
        <v>494</v>
      </c>
      <c r="F295" s="231" t="s">
        <v>495</v>
      </c>
      <c r="G295" s="231"/>
      <c r="H295" s="231"/>
      <c r="I295" s="231"/>
      <c r="J295" s="142" t="s">
        <v>270</v>
      </c>
      <c r="K295" s="143">
        <v>5296</v>
      </c>
      <c r="L295" s="232">
        <v>0</v>
      </c>
      <c r="M295" s="232"/>
      <c r="N295" s="232">
        <f>ROUND(L295*K295,2)</f>
        <v>0</v>
      </c>
      <c r="O295" s="232"/>
      <c r="P295" s="232"/>
      <c r="Q295" s="232"/>
      <c r="R295" s="144"/>
      <c r="T295" s="145" t="s">
        <v>5</v>
      </c>
      <c r="U295" s="43" t="s">
        <v>40</v>
      </c>
      <c r="V295" s="146">
        <v>2E-3</v>
      </c>
      <c r="W295" s="146">
        <f>V295*K295</f>
        <v>10.592000000000001</v>
      </c>
      <c r="X295" s="146">
        <v>0</v>
      </c>
      <c r="Y295" s="146">
        <f>X295*K295</f>
        <v>0</v>
      </c>
      <c r="Z295" s="146">
        <v>0</v>
      </c>
      <c r="AA295" s="147">
        <f>Z295*K295</f>
        <v>0</v>
      </c>
      <c r="AR295" s="21" t="s">
        <v>92</v>
      </c>
      <c r="AT295" s="21" t="s">
        <v>167</v>
      </c>
      <c r="AU295" s="21" t="s">
        <v>86</v>
      </c>
      <c r="AY295" s="21" t="s">
        <v>166</v>
      </c>
      <c r="BE295" s="148">
        <f>IF(U295="základní",N295,0)</f>
        <v>0</v>
      </c>
      <c r="BF295" s="148">
        <f>IF(U295="snížená",N295,0)</f>
        <v>0</v>
      </c>
      <c r="BG295" s="148">
        <f>IF(U295="zákl. přenesená",N295,0)</f>
        <v>0</v>
      </c>
      <c r="BH295" s="148">
        <f>IF(U295="sníž. přenesená",N295,0)</f>
        <v>0</v>
      </c>
      <c r="BI295" s="148">
        <f>IF(U295="nulová",N295,0)</f>
        <v>0</v>
      </c>
      <c r="BJ295" s="21" t="s">
        <v>82</v>
      </c>
      <c r="BK295" s="148">
        <f>ROUND(L295*K295,2)</f>
        <v>0</v>
      </c>
      <c r="BL295" s="21" t="s">
        <v>92</v>
      </c>
      <c r="BM295" s="21" t="s">
        <v>496</v>
      </c>
    </row>
    <row r="296" spans="2:65" s="10" customFormat="1" ht="16.5" customHeight="1">
      <c r="B296" s="149"/>
      <c r="C296" s="150"/>
      <c r="D296" s="150"/>
      <c r="E296" s="151" t="s">
        <v>5</v>
      </c>
      <c r="F296" s="240" t="s">
        <v>1505</v>
      </c>
      <c r="G296" s="241"/>
      <c r="H296" s="241"/>
      <c r="I296" s="241"/>
      <c r="J296" s="150"/>
      <c r="K296" s="152">
        <v>5296</v>
      </c>
      <c r="L296" s="150"/>
      <c r="M296" s="150"/>
      <c r="N296" s="150"/>
      <c r="O296" s="150"/>
      <c r="P296" s="150"/>
      <c r="Q296" s="150"/>
      <c r="R296" s="153"/>
      <c r="T296" s="154"/>
      <c r="U296" s="150"/>
      <c r="V296" s="150"/>
      <c r="W296" s="150"/>
      <c r="X296" s="150"/>
      <c r="Y296" s="150"/>
      <c r="Z296" s="150"/>
      <c r="AA296" s="155"/>
      <c r="AT296" s="156" t="s">
        <v>173</v>
      </c>
      <c r="AU296" s="156" t="s">
        <v>86</v>
      </c>
      <c r="AV296" s="10" t="s">
        <v>86</v>
      </c>
      <c r="AW296" s="10" t="s">
        <v>32</v>
      </c>
      <c r="AX296" s="10" t="s">
        <v>82</v>
      </c>
      <c r="AY296" s="156" t="s">
        <v>166</v>
      </c>
    </row>
    <row r="297" spans="2:65" s="1" customFormat="1" ht="25.5" customHeight="1">
      <c r="B297" s="139"/>
      <c r="C297" s="140" t="s">
        <v>498</v>
      </c>
      <c r="D297" s="140" t="s">
        <v>167</v>
      </c>
      <c r="E297" s="141" t="s">
        <v>499</v>
      </c>
      <c r="F297" s="231" t="s">
        <v>500</v>
      </c>
      <c r="G297" s="231"/>
      <c r="H297" s="231"/>
      <c r="I297" s="231"/>
      <c r="J297" s="142" t="s">
        <v>270</v>
      </c>
      <c r="K297" s="143">
        <v>2673</v>
      </c>
      <c r="L297" s="232">
        <v>0</v>
      </c>
      <c r="M297" s="232"/>
      <c r="N297" s="232">
        <f>ROUND(L297*K297,2)</f>
        <v>0</v>
      </c>
      <c r="O297" s="232"/>
      <c r="P297" s="232"/>
      <c r="Q297" s="232"/>
      <c r="R297" s="144"/>
      <c r="T297" s="145" t="s">
        <v>5</v>
      </c>
      <c r="U297" s="43" t="s">
        <v>40</v>
      </c>
      <c r="V297" s="146">
        <v>4.8000000000000001E-2</v>
      </c>
      <c r="W297" s="146">
        <f>V297*K297</f>
        <v>128.304</v>
      </c>
      <c r="X297" s="146">
        <v>0</v>
      </c>
      <c r="Y297" s="146">
        <f>X297*K297</f>
        <v>0</v>
      </c>
      <c r="Z297" s="146">
        <v>0</v>
      </c>
      <c r="AA297" s="147">
        <f>Z297*K297</f>
        <v>0</v>
      </c>
      <c r="AR297" s="21" t="s">
        <v>92</v>
      </c>
      <c r="AT297" s="21" t="s">
        <v>167</v>
      </c>
      <c r="AU297" s="21" t="s">
        <v>86</v>
      </c>
      <c r="AY297" s="21" t="s">
        <v>166</v>
      </c>
      <c r="BE297" s="148">
        <f>IF(U297="základní",N297,0)</f>
        <v>0</v>
      </c>
      <c r="BF297" s="148">
        <f>IF(U297="snížená",N297,0)</f>
        <v>0</v>
      </c>
      <c r="BG297" s="148">
        <f>IF(U297="zákl. přenesená",N297,0)</f>
        <v>0</v>
      </c>
      <c r="BH297" s="148">
        <f>IF(U297="sníž. přenesená",N297,0)</f>
        <v>0</v>
      </c>
      <c r="BI297" s="148">
        <f>IF(U297="nulová",N297,0)</f>
        <v>0</v>
      </c>
      <c r="BJ297" s="21" t="s">
        <v>82</v>
      </c>
      <c r="BK297" s="148">
        <f>ROUND(L297*K297,2)</f>
        <v>0</v>
      </c>
      <c r="BL297" s="21" t="s">
        <v>92</v>
      </c>
      <c r="BM297" s="21" t="s">
        <v>1506</v>
      </c>
    </row>
    <row r="298" spans="2:65" s="11" customFormat="1" ht="16.5" customHeight="1">
      <c r="B298" s="157"/>
      <c r="C298" s="158"/>
      <c r="D298" s="158"/>
      <c r="E298" s="159" t="s">
        <v>5</v>
      </c>
      <c r="F298" s="264" t="s">
        <v>275</v>
      </c>
      <c r="G298" s="265"/>
      <c r="H298" s="265"/>
      <c r="I298" s="265"/>
      <c r="J298" s="158"/>
      <c r="K298" s="159" t="s">
        <v>5</v>
      </c>
      <c r="L298" s="158"/>
      <c r="M298" s="158"/>
      <c r="N298" s="158"/>
      <c r="O298" s="158"/>
      <c r="P298" s="158"/>
      <c r="Q298" s="158"/>
      <c r="R298" s="160"/>
      <c r="T298" s="161"/>
      <c r="U298" s="158"/>
      <c r="V298" s="158"/>
      <c r="W298" s="158"/>
      <c r="X298" s="158"/>
      <c r="Y298" s="158"/>
      <c r="Z298" s="158"/>
      <c r="AA298" s="162"/>
      <c r="AT298" s="163" t="s">
        <v>173</v>
      </c>
      <c r="AU298" s="163" t="s">
        <v>86</v>
      </c>
      <c r="AV298" s="11" t="s">
        <v>82</v>
      </c>
      <c r="AW298" s="11" t="s">
        <v>32</v>
      </c>
      <c r="AX298" s="11" t="s">
        <v>75</v>
      </c>
      <c r="AY298" s="163" t="s">
        <v>166</v>
      </c>
    </row>
    <row r="299" spans="2:65" s="11" customFormat="1" ht="16.5" customHeight="1">
      <c r="B299" s="157"/>
      <c r="C299" s="158"/>
      <c r="D299" s="158"/>
      <c r="E299" s="159" t="s">
        <v>5</v>
      </c>
      <c r="F299" s="229" t="s">
        <v>276</v>
      </c>
      <c r="G299" s="230"/>
      <c r="H299" s="230"/>
      <c r="I299" s="230"/>
      <c r="J299" s="158"/>
      <c r="K299" s="159" t="s">
        <v>5</v>
      </c>
      <c r="L299" s="158"/>
      <c r="M299" s="158"/>
      <c r="N299" s="158"/>
      <c r="O299" s="158"/>
      <c r="P299" s="158"/>
      <c r="Q299" s="158"/>
      <c r="R299" s="160"/>
      <c r="T299" s="161"/>
      <c r="U299" s="158"/>
      <c r="V299" s="158"/>
      <c r="W299" s="158"/>
      <c r="X299" s="158"/>
      <c r="Y299" s="158"/>
      <c r="Z299" s="158"/>
      <c r="AA299" s="162"/>
      <c r="AT299" s="163" t="s">
        <v>173</v>
      </c>
      <c r="AU299" s="163" t="s">
        <v>86</v>
      </c>
      <c r="AV299" s="11" t="s">
        <v>82</v>
      </c>
      <c r="AW299" s="11" t="s">
        <v>32</v>
      </c>
      <c r="AX299" s="11" t="s">
        <v>75</v>
      </c>
      <c r="AY299" s="163" t="s">
        <v>166</v>
      </c>
    </row>
    <row r="300" spans="2:65" s="11" customFormat="1" ht="16.5" customHeight="1">
      <c r="B300" s="157"/>
      <c r="C300" s="158"/>
      <c r="D300" s="158"/>
      <c r="E300" s="159" t="s">
        <v>5</v>
      </c>
      <c r="F300" s="229" t="s">
        <v>277</v>
      </c>
      <c r="G300" s="230"/>
      <c r="H300" s="230"/>
      <c r="I300" s="230"/>
      <c r="J300" s="158"/>
      <c r="K300" s="159" t="s">
        <v>5</v>
      </c>
      <c r="L300" s="158"/>
      <c r="M300" s="158"/>
      <c r="N300" s="158"/>
      <c r="O300" s="158"/>
      <c r="P300" s="158"/>
      <c r="Q300" s="158"/>
      <c r="R300" s="160"/>
      <c r="T300" s="161"/>
      <c r="U300" s="158"/>
      <c r="V300" s="158"/>
      <c r="W300" s="158"/>
      <c r="X300" s="158"/>
      <c r="Y300" s="158"/>
      <c r="Z300" s="158"/>
      <c r="AA300" s="162"/>
      <c r="AT300" s="163" t="s">
        <v>173</v>
      </c>
      <c r="AU300" s="163" t="s">
        <v>86</v>
      </c>
      <c r="AV300" s="11" t="s">
        <v>82</v>
      </c>
      <c r="AW300" s="11" t="s">
        <v>32</v>
      </c>
      <c r="AX300" s="11" t="s">
        <v>75</v>
      </c>
      <c r="AY300" s="163" t="s">
        <v>166</v>
      </c>
    </row>
    <row r="301" spans="2:65" s="11" customFormat="1" ht="16.5" customHeight="1">
      <c r="B301" s="157"/>
      <c r="C301" s="158"/>
      <c r="D301" s="158"/>
      <c r="E301" s="159" t="s">
        <v>5</v>
      </c>
      <c r="F301" s="229" t="s">
        <v>298</v>
      </c>
      <c r="G301" s="230"/>
      <c r="H301" s="230"/>
      <c r="I301" s="230"/>
      <c r="J301" s="158"/>
      <c r="K301" s="159" t="s">
        <v>5</v>
      </c>
      <c r="L301" s="158"/>
      <c r="M301" s="158"/>
      <c r="N301" s="158"/>
      <c r="O301" s="158"/>
      <c r="P301" s="158"/>
      <c r="Q301" s="158"/>
      <c r="R301" s="160"/>
      <c r="T301" s="161"/>
      <c r="U301" s="158"/>
      <c r="V301" s="158"/>
      <c r="W301" s="158"/>
      <c r="X301" s="158"/>
      <c r="Y301" s="158"/>
      <c r="Z301" s="158"/>
      <c r="AA301" s="162"/>
      <c r="AT301" s="163" t="s">
        <v>173</v>
      </c>
      <c r="AU301" s="163" t="s">
        <v>86</v>
      </c>
      <c r="AV301" s="11" t="s">
        <v>82</v>
      </c>
      <c r="AW301" s="11" t="s">
        <v>32</v>
      </c>
      <c r="AX301" s="11" t="s">
        <v>75</v>
      </c>
      <c r="AY301" s="163" t="s">
        <v>166</v>
      </c>
    </row>
    <row r="302" spans="2:65" s="10" customFormat="1" ht="16.5" customHeight="1">
      <c r="B302" s="149"/>
      <c r="C302" s="150"/>
      <c r="D302" s="150"/>
      <c r="E302" s="151" t="s">
        <v>5</v>
      </c>
      <c r="F302" s="262" t="s">
        <v>1507</v>
      </c>
      <c r="G302" s="263"/>
      <c r="H302" s="263"/>
      <c r="I302" s="263"/>
      <c r="J302" s="150"/>
      <c r="K302" s="152">
        <v>2673</v>
      </c>
      <c r="L302" s="150"/>
      <c r="M302" s="150"/>
      <c r="N302" s="150"/>
      <c r="O302" s="150"/>
      <c r="P302" s="150"/>
      <c r="Q302" s="150"/>
      <c r="R302" s="153"/>
      <c r="T302" s="154"/>
      <c r="U302" s="150"/>
      <c r="V302" s="150"/>
      <c r="W302" s="150"/>
      <c r="X302" s="150"/>
      <c r="Y302" s="150"/>
      <c r="Z302" s="150"/>
      <c r="AA302" s="155"/>
      <c r="AT302" s="156" t="s">
        <v>173</v>
      </c>
      <c r="AU302" s="156" t="s">
        <v>86</v>
      </c>
      <c r="AV302" s="10" t="s">
        <v>86</v>
      </c>
      <c r="AW302" s="10" t="s">
        <v>32</v>
      </c>
      <c r="AX302" s="10" t="s">
        <v>82</v>
      </c>
      <c r="AY302" s="156" t="s">
        <v>166</v>
      </c>
    </row>
    <row r="303" spans="2:65" s="1" customFormat="1" ht="25.5" customHeight="1">
      <c r="B303" s="139"/>
      <c r="C303" s="140" t="s">
        <v>503</v>
      </c>
      <c r="D303" s="140" t="s">
        <v>167</v>
      </c>
      <c r="E303" s="141" t="s">
        <v>504</v>
      </c>
      <c r="F303" s="231" t="s">
        <v>505</v>
      </c>
      <c r="G303" s="231"/>
      <c r="H303" s="231"/>
      <c r="I303" s="231"/>
      <c r="J303" s="142" t="s">
        <v>270</v>
      </c>
      <c r="K303" s="143">
        <v>2673</v>
      </c>
      <c r="L303" s="232">
        <v>0</v>
      </c>
      <c r="M303" s="232"/>
      <c r="N303" s="232">
        <f>ROUND(L303*K303,2)</f>
        <v>0</v>
      </c>
      <c r="O303" s="232"/>
      <c r="P303" s="232"/>
      <c r="Q303" s="232"/>
      <c r="R303" s="144"/>
      <c r="T303" s="145" t="s">
        <v>5</v>
      </c>
      <c r="U303" s="43" t="s">
        <v>40</v>
      </c>
      <c r="V303" s="146">
        <v>6.3E-2</v>
      </c>
      <c r="W303" s="146">
        <f>V303*K303</f>
        <v>168.399</v>
      </c>
      <c r="X303" s="146">
        <v>0</v>
      </c>
      <c r="Y303" s="146">
        <f>X303*K303</f>
        <v>0</v>
      </c>
      <c r="Z303" s="146">
        <v>0</v>
      </c>
      <c r="AA303" s="147">
        <f>Z303*K303</f>
        <v>0</v>
      </c>
      <c r="AR303" s="21" t="s">
        <v>92</v>
      </c>
      <c r="AT303" s="21" t="s">
        <v>167</v>
      </c>
      <c r="AU303" s="21" t="s">
        <v>86</v>
      </c>
      <c r="AY303" s="21" t="s">
        <v>166</v>
      </c>
      <c r="BE303" s="148">
        <f>IF(U303="základní",N303,0)</f>
        <v>0</v>
      </c>
      <c r="BF303" s="148">
        <f>IF(U303="snížená",N303,0)</f>
        <v>0</v>
      </c>
      <c r="BG303" s="148">
        <f>IF(U303="zákl. přenesená",N303,0)</f>
        <v>0</v>
      </c>
      <c r="BH303" s="148">
        <f>IF(U303="sníž. přenesená",N303,0)</f>
        <v>0</v>
      </c>
      <c r="BI303" s="148">
        <f>IF(U303="nulová",N303,0)</f>
        <v>0</v>
      </c>
      <c r="BJ303" s="21" t="s">
        <v>82</v>
      </c>
      <c r="BK303" s="148">
        <f>ROUND(L303*K303,2)</f>
        <v>0</v>
      </c>
      <c r="BL303" s="21" t="s">
        <v>92</v>
      </c>
      <c r="BM303" s="21" t="s">
        <v>1508</v>
      </c>
    </row>
    <row r="304" spans="2:65" s="1" customFormat="1" ht="25.5" customHeight="1">
      <c r="B304" s="139"/>
      <c r="C304" s="140" t="s">
        <v>507</v>
      </c>
      <c r="D304" s="140" t="s">
        <v>167</v>
      </c>
      <c r="E304" s="141" t="s">
        <v>1509</v>
      </c>
      <c r="F304" s="231" t="s">
        <v>1510</v>
      </c>
      <c r="G304" s="231"/>
      <c r="H304" s="231"/>
      <c r="I304" s="231"/>
      <c r="J304" s="142" t="s">
        <v>270</v>
      </c>
      <c r="K304" s="143">
        <v>119.5</v>
      </c>
      <c r="L304" s="232">
        <v>0</v>
      </c>
      <c r="M304" s="232"/>
      <c r="N304" s="232">
        <f>ROUND(L304*K304,2)</f>
        <v>0</v>
      </c>
      <c r="O304" s="232"/>
      <c r="P304" s="232"/>
      <c r="Q304" s="232"/>
      <c r="R304" s="144"/>
      <c r="T304" s="145" t="s">
        <v>5</v>
      </c>
      <c r="U304" s="43" t="s">
        <v>40</v>
      </c>
      <c r="V304" s="146">
        <v>0.42499999999999999</v>
      </c>
      <c r="W304" s="146">
        <f>V304*K304</f>
        <v>50.787500000000001</v>
      </c>
      <c r="X304" s="146">
        <v>0</v>
      </c>
      <c r="Y304" s="146">
        <f>X304*K304</f>
        <v>0</v>
      </c>
      <c r="Z304" s="146">
        <v>0</v>
      </c>
      <c r="AA304" s="147">
        <f>Z304*K304</f>
        <v>0</v>
      </c>
      <c r="AR304" s="21" t="s">
        <v>92</v>
      </c>
      <c r="AT304" s="21" t="s">
        <v>167</v>
      </c>
      <c r="AU304" s="21" t="s">
        <v>86</v>
      </c>
      <c r="AY304" s="21" t="s">
        <v>166</v>
      </c>
      <c r="BE304" s="148">
        <f>IF(U304="základní",N304,0)</f>
        <v>0</v>
      </c>
      <c r="BF304" s="148">
        <f>IF(U304="snížená",N304,0)</f>
        <v>0</v>
      </c>
      <c r="BG304" s="148">
        <f>IF(U304="zákl. přenesená",N304,0)</f>
        <v>0</v>
      </c>
      <c r="BH304" s="148">
        <f>IF(U304="sníž. přenesená",N304,0)</f>
        <v>0</v>
      </c>
      <c r="BI304" s="148">
        <f>IF(U304="nulová",N304,0)</f>
        <v>0</v>
      </c>
      <c r="BJ304" s="21" t="s">
        <v>82</v>
      </c>
      <c r="BK304" s="148">
        <f>ROUND(L304*K304,2)</f>
        <v>0</v>
      </c>
      <c r="BL304" s="21" t="s">
        <v>92</v>
      </c>
      <c r="BM304" s="21" t="s">
        <v>1511</v>
      </c>
    </row>
    <row r="305" spans="2:65" s="11" customFormat="1" ht="16.5" customHeight="1">
      <c r="B305" s="157"/>
      <c r="C305" s="158"/>
      <c r="D305" s="158"/>
      <c r="E305" s="159" t="s">
        <v>5</v>
      </c>
      <c r="F305" s="264" t="s">
        <v>511</v>
      </c>
      <c r="G305" s="265"/>
      <c r="H305" s="265"/>
      <c r="I305" s="265"/>
      <c r="J305" s="158"/>
      <c r="K305" s="159" t="s">
        <v>5</v>
      </c>
      <c r="L305" s="158"/>
      <c r="M305" s="158"/>
      <c r="N305" s="158"/>
      <c r="O305" s="158"/>
      <c r="P305" s="158"/>
      <c r="Q305" s="158"/>
      <c r="R305" s="160"/>
      <c r="T305" s="161"/>
      <c r="U305" s="158"/>
      <c r="V305" s="158"/>
      <c r="W305" s="158"/>
      <c r="X305" s="158"/>
      <c r="Y305" s="158"/>
      <c r="Z305" s="158"/>
      <c r="AA305" s="162"/>
      <c r="AT305" s="163" t="s">
        <v>173</v>
      </c>
      <c r="AU305" s="163" t="s">
        <v>86</v>
      </c>
      <c r="AV305" s="11" t="s">
        <v>82</v>
      </c>
      <c r="AW305" s="11" t="s">
        <v>32</v>
      </c>
      <c r="AX305" s="11" t="s">
        <v>75</v>
      </c>
      <c r="AY305" s="163" t="s">
        <v>166</v>
      </c>
    </row>
    <row r="306" spans="2:65" s="10" customFormat="1" ht="16.5" customHeight="1">
      <c r="B306" s="149"/>
      <c r="C306" s="150"/>
      <c r="D306" s="150"/>
      <c r="E306" s="151" t="s">
        <v>5</v>
      </c>
      <c r="F306" s="262" t="s">
        <v>1512</v>
      </c>
      <c r="G306" s="263"/>
      <c r="H306" s="263"/>
      <c r="I306" s="263"/>
      <c r="J306" s="150"/>
      <c r="K306" s="152">
        <v>119.5</v>
      </c>
      <c r="L306" s="150"/>
      <c r="M306" s="150"/>
      <c r="N306" s="150"/>
      <c r="O306" s="150"/>
      <c r="P306" s="150"/>
      <c r="Q306" s="150"/>
      <c r="R306" s="153"/>
      <c r="T306" s="154"/>
      <c r="U306" s="150"/>
      <c r="V306" s="150"/>
      <c r="W306" s="150"/>
      <c r="X306" s="150"/>
      <c r="Y306" s="150"/>
      <c r="Z306" s="150"/>
      <c r="AA306" s="155"/>
      <c r="AT306" s="156" t="s">
        <v>173</v>
      </c>
      <c r="AU306" s="156" t="s">
        <v>86</v>
      </c>
      <c r="AV306" s="10" t="s">
        <v>86</v>
      </c>
      <c r="AW306" s="10" t="s">
        <v>32</v>
      </c>
      <c r="AX306" s="10" t="s">
        <v>82</v>
      </c>
      <c r="AY306" s="156" t="s">
        <v>166</v>
      </c>
    </row>
    <row r="307" spans="2:65" s="1" customFormat="1" ht="25.5" customHeight="1">
      <c r="B307" s="139"/>
      <c r="C307" s="140" t="s">
        <v>513</v>
      </c>
      <c r="D307" s="140" t="s">
        <v>167</v>
      </c>
      <c r="E307" s="141" t="s">
        <v>514</v>
      </c>
      <c r="F307" s="231" t="s">
        <v>515</v>
      </c>
      <c r="G307" s="231"/>
      <c r="H307" s="231"/>
      <c r="I307" s="231"/>
      <c r="J307" s="142" t="s">
        <v>270</v>
      </c>
      <c r="K307" s="143">
        <v>5.5</v>
      </c>
      <c r="L307" s="232">
        <v>0</v>
      </c>
      <c r="M307" s="232"/>
      <c r="N307" s="232">
        <f>ROUND(L307*K307,2)</f>
        <v>0</v>
      </c>
      <c r="O307" s="232"/>
      <c r="P307" s="232"/>
      <c r="Q307" s="232"/>
      <c r="R307" s="144"/>
      <c r="T307" s="145" t="s">
        <v>5</v>
      </c>
      <c r="U307" s="43" t="s">
        <v>40</v>
      </c>
      <c r="V307" s="146">
        <v>0.53</v>
      </c>
      <c r="W307" s="146">
        <f>V307*K307</f>
        <v>2.915</v>
      </c>
      <c r="X307" s="146">
        <v>8.4250000000000005E-2</v>
      </c>
      <c r="Y307" s="146">
        <f>X307*K307</f>
        <v>0.46337500000000004</v>
      </c>
      <c r="Z307" s="146">
        <v>0</v>
      </c>
      <c r="AA307" s="147">
        <f>Z307*K307</f>
        <v>0</v>
      </c>
      <c r="AR307" s="21" t="s">
        <v>92</v>
      </c>
      <c r="AT307" s="21" t="s">
        <v>167</v>
      </c>
      <c r="AU307" s="21" t="s">
        <v>86</v>
      </c>
      <c r="AY307" s="21" t="s">
        <v>166</v>
      </c>
      <c r="BE307" s="148">
        <f>IF(U307="základní",N307,0)</f>
        <v>0</v>
      </c>
      <c r="BF307" s="148">
        <f>IF(U307="snížená",N307,0)</f>
        <v>0</v>
      </c>
      <c r="BG307" s="148">
        <f>IF(U307="zákl. přenesená",N307,0)</f>
        <v>0</v>
      </c>
      <c r="BH307" s="148">
        <f>IF(U307="sníž. přenesená",N307,0)</f>
        <v>0</v>
      </c>
      <c r="BI307" s="148">
        <f>IF(U307="nulová",N307,0)</f>
        <v>0</v>
      </c>
      <c r="BJ307" s="21" t="s">
        <v>82</v>
      </c>
      <c r="BK307" s="148">
        <f>ROUND(L307*K307,2)</f>
        <v>0</v>
      </c>
      <c r="BL307" s="21" t="s">
        <v>92</v>
      </c>
      <c r="BM307" s="21" t="s">
        <v>516</v>
      </c>
    </row>
    <row r="308" spans="2:65" s="1" customFormat="1" ht="16.5" customHeight="1">
      <c r="B308" s="139"/>
      <c r="C308" s="176" t="s">
        <v>517</v>
      </c>
      <c r="D308" s="176" t="s">
        <v>388</v>
      </c>
      <c r="E308" s="177" t="s">
        <v>518</v>
      </c>
      <c r="F308" s="266" t="s">
        <v>519</v>
      </c>
      <c r="G308" s="266"/>
      <c r="H308" s="266"/>
      <c r="I308" s="266"/>
      <c r="J308" s="178" t="s">
        <v>270</v>
      </c>
      <c r="K308" s="179">
        <v>3.42</v>
      </c>
      <c r="L308" s="267">
        <v>0</v>
      </c>
      <c r="M308" s="267"/>
      <c r="N308" s="267">
        <f>ROUND(L308*K308,2)</f>
        <v>0</v>
      </c>
      <c r="O308" s="232"/>
      <c r="P308" s="232"/>
      <c r="Q308" s="232"/>
      <c r="R308" s="144"/>
      <c r="T308" s="145" t="s">
        <v>5</v>
      </c>
      <c r="U308" s="43" t="s">
        <v>40</v>
      </c>
      <c r="V308" s="146">
        <v>0</v>
      </c>
      <c r="W308" s="146">
        <f>V308*K308</f>
        <v>0</v>
      </c>
      <c r="X308" s="146">
        <v>0.14000000000000001</v>
      </c>
      <c r="Y308" s="146">
        <f>X308*K308</f>
        <v>0.47880000000000006</v>
      </c>
      <c r="Z308" s="146">
        <v>0</v>
      </c>
      <c r="AA308" s="147">
        <f>Z308*K308</f>
        <v>0</v>
      </c>
      <c r="AR308" s="21" t="s">
        <v>104</v>
      </c>
      <c r="AT308" s="21" t="s">
        <v>388</v>
      </c>
      <c r="AU308" s="21" t="s">
        <v>86</v>
      </c>
      <c r="AY308" s="21" t="s">
        <v>166</v>
      </c>
      <c r="BE308" s="148">
        <f>IF(U308="základní",N308,0)</f>
        <v>0</v>
      </c>
      <c r="BF308" s="148">
        <f>IF(U308="snížená",N308,0)</f>
        <v>0</v>
      </c>
      <c r="BG308" s="148">
        <f>IF(U308="zákl. přenesená",N308,0)</f>
        <v>0</v>
      </c>
      <c r="BH308" s="148">
        <f>IF(U308="sníž. přenesená",N308,0)</f>
        <v>0</v>
      </c>
      <c r="BI308" s="148">
        <f>IF(U308="nulová",N308,0)</f>
        <v>0</v>
      </c>
      <c r="BJ308" s="21" t="s">
        <v>82</v>
      </c>
      <c r="BK308" s="148">
        <f>ROUND(L308*K308,2)</f>
        <v>0</v>
      </c>
      <c r="BL308" s="21" t="s">
        <v>92</v>
      </c>
      <c r="BM308" s="21" t="s">
        <v>520</v>
      </c>
    </row>
    <row r="309" spans="2:65" s="11" customFormat="1" ht="16.5" customHeight="1">
      <c r="B309" s="157"/>
      <c r="C309" s="158"/>
      <c r="D309" s="158"/>
      <c r="E309" s="159" t="s">
        <v>5</v>
      </c>
      <c r="F309" s="264" t="s">
        <v>473</v>
      </c>
      <c r="G309" s="265"/>
      <c r="H309" s="265"/>
      <c r="I309" s="265"/>
      <c r="J309" s="158"/>
      <c r="K309" s="159" t="s">
        <v>5</v>
      </c>
      <c r="L309" s="158"/>
      <c r="M309" s="158"/>
      <c r="N309" s="158"/>
      <c r="O309" s="158"/>
      <c r="P309" s="158"/>
      <c r="Q309" s="158"/>
      <c r="R309" s="160"/>
      <c r="T309" s="161"/>
      <c r="U309" s="158"/>
      <c r="V309" s="158"/>
      <c r="W309" s="158"/>
      <c r="X309" s="158"/>
      <c r="Y309" s="158"/>
      <c r="Z309" s="158"/>
      <c r="AA309" s="162"/>
      <c r="AT309" s="163" t="s">
        <v>173</v>
      </c>
      <c r="AU309" s="163" t="s">
        <v>86</v>
      </c>
      <c r="AV309" s="11" t="s">
        <v>82</v>
      </c>
      <c r="AW309" s="11" t="s">
        <v>32</v>
      </c>
      <c r="AX309" s="11" t="s">
        <v>75</v>
      </c>
      <c r="AY309" s="163" t="s">
        <v>166</v>
      </c>
    </row>
    <row r="310" spans="2:65" s="10" customFormat="1" ht="16.5" customHeight="1">
      <c r="B310" s="149"/>
      <c r="C310" s="150"/>
      <c r="D310" s="150"/>
      <c r="E310" s="151" t="s">
        <v>5</v>
      </c>
      <c r="F310" s="262" t="s">
        <v>1513</v>
      </c>
      <c r="G310" s="263"/>
      <c r="H310" s="263"/>
      <c r="I310" s="263"/>
      <c r="J310" s="150"/>
      <c r="K310" s="152">
        <v>3.42</v>
      </c>
      <c r="L310" s="150"/>
      <c r="M310" s="150"/>
      <c r="N310" s="150"/>
      <c r="O310" s="150"/>
      <c r="P310" s="150"/>
      <c r="Q310" s="150"/>
      <c r="R310" s="153"/>
      <c r="T310" s="154"/>
      <c r="U310" s="150"/>
      <c r="V310" s="150"/>
      <c r="W310" s="150"/>
      <c r="X310" s="150"/>
      <c r="Y310" s="150"/>
      <c r="Z310" s="150"/>
      <c r="AA310" s="155"/>
      <c r="AT310" s="156" t="s">
        <v>173</v>
      </c>
      <c r="AU310" s="156" t="s">
        <v>86</v>
      </c>
      <c r="AV310" s="10" t="s">
        <v>86</v>
      </c>
      <c r="AW310" s="10" t="s">
        <v>32</v>
      </c>
      <c r="AX310" s="10" t="s">
        <v>82</v>
      </c>
      <c r="AY310" s="156" t="s">
        <v>166</v>
      </c>
    </row>
    <row r="311" spans="2:65" s="1" customFormat="1" ht="25.5" customHeight="1">
      <c r="B311" s="139"/>
      <c r="C311" s="176" t="s">
        <v>523</v>
      </c>
      <c r="D311" s="176" t="s">
        <v>388</v>
      </c>
      <c r="E311" s="177" t="s">
        <v>524</v>
      </c>
      <c r="F311" s="266" t="s">
        <v>525</v>
      </c>
      <c r="G311" s="266"/>
      <c r="H311" s="266"/>
      <c r="I311" s="266"/>
      <c r="J311" s="178" t="s">
        <v>270</v>
      </c>
      <c r="K311" s="179">
        <v>2.08</v>
      </c>
      <c r="L311" s="267">
        <v>0</v>
      </c>
      <c r="M311" s="267"/>
      <c r="N311" s="267">
        <f>ROUND(L311*K311,2)</f>
        <v>0</v>
      </c>
      <c r="O311" s="232"/>
      <c r="P311" s="232"/>
      <c r="Q311" s="232"/>
      <c r="R311" s="144"/>
      <c r="T311" s="145" t="s">
        <v>5</v>
      </c>
      <c r="U311" s="43" t="s">
        <v>40</v>
      </c>
      <c r="V311" s="146">
        <v>0</v>
      </c>
      <c r="W311" s="146">
        <f>V311*K311</f>
        <v>0</v>
      </c>
      <c r="X311" s="146">
        <v>0.13</v>
      </c>
      <c r="Y311" s="146">
        <f>X311*K311</f>
        <v>0.27040000000000003</v>
      </c>
      <c r="Z311" s="146">
        <v>0</v>
      </c>
      <c r="AA311" s="147">
        <f>Z311*K311</f>
        <v>0</v>
      </c>
      <c r="AR311" s="21" t="s">
        <v>104</v>
      </c>
      <c r="AT311" s="21" t="s">
        <v>388</v>
      </c>
      <c r="AU311" s="21" t="s">
        <v>86</v>
      </c>
      <c r="AY311" s="21" t="s">
        <v>166</v>
      </c>
      <c r="BE311" s="148">
        <f>IF(U311="základní",N311,0)</f>
        <v>0</v>
      </c>
      <c r="BF311" s="148">
        <f>IF(U311="snížená",N311,0)</f>
        <v>0</v>
      </c>
      <c r="BG311" s="148">
        <f>IF(U311="zákl. přenesená",N311,0)</f>
        <v>0</v>
      </c>
      <c r="BH311" s="148">
        <f>IF(U311="sníž. přenesená",N311,0)</f>
        <v>0</v>
      </c>
      <c r="BI311" s="148">
        <f>IF(U311="nulová",N311,0)</f>
        <v>0</v>
      </c>
      <c r="BJ311" s="21" t="s">
        <v>82</v>
      </c>
      <c r="BK311" s="148">
        <f>ROUND(L311*K311,2)</f>
        <v>0</v>
      </c>
      <c r="BL311" s="21" t="s">
        <v>92</v>
      </c>
      <c r="BM311" s="21" t="s">
        <v>526</v>
      </c>
    </row>
    <row r="312" spans="2:65" s="11" customFormat="1" ht="16.5" customHeight="1">
      <c r="B312" s="157"/>
      <c r="C312" s="158"/>
      <c r="D312" s="158"/>
      <c r="E312" s="159" t="s">
        <v>5</v>
      </c>
      <c r="F312" s="264" t="s">
        <v>471</v>
      </c>
      <c r="G312" s="265"/>
      <c r="H312" s="265"/>
      <c r="I312" s="265"/>
      <c r="J312" s="158"/>
      <c r="K312" s="159" t="s">
        <v>5</v>
      </c>
      <c r="L312" s="158"/>
      <c r="M312" s="158"/>
      <c r="N312" s="158"/>
      <c r="O312" s="158"/>
      <c r="P312" s="158"/>
      <c r="Q312" s="158"/>
      <c r="R312" s="160"/>
      <c r="T312" s="161"/>
      <c r="U312" s="158"/>
      <c r="V312" s="158"/>
      <c r="W312" s="158"/>
      <c r="X312" s="158"/>
      <c r="Y312" s="158"/>
      <c r="Z312" s="158"/>
      <c r="AA312" s="162"/>
      <c r="AT312" s="163" t="s">
        <v>173</v>
      </c>
      <c r="AU312" s="163" t="s">
        <v>86</v>
      </c>
      <c r="AV312" s="11" t="s">
        <v>82</v>
      </c>
      <c r="AW312" s="11" t="s">
        <v>32</v>
      </c>
      <c r="AX312" s="11" t="s">
        <v>75</v>
      </c>
      <c r="AY312" s="163" t="s">
        <v>166</v>
      </c>
    </row>
    <row r="313" spans="2:65" s="10" customFormat="1" ht="16.5" customHeight="1">
      <c r="B313" s="149"/>
      <c r="C313" s="150"/>
      <c r="D313" s="150"/>
      <c r="E313" s="151" t="s">
        <v>5</v>
      </c>
      <c r="F313" s="262" t="s">
        <v>1514</v>
      </c>
      <c r="G313" s="263"/>
      <c r="H313" s="263"/>
      <c r="I313" s="263"/>
      <c r="J313" s="150"/>
      <c r="K313" s="152">
        <v>2.08</v>
      </c>
      <c r="L313" s="150"/>
      <c r="M313" s="150"/>
      <c r="N313" s="150"/>
      <c r="O313" s="150"/>
      <c r="P313" s="150"/>
      <c r="Q313" s="150"/>
      <c r="R313" s="153"/>
      <c r="T313" s="154"/>
      <c r="U313" s="150"/>
      <c r="V313" s="150"/>
      <c r="W313" s="150"/>
      <c r="X313" s="150"/>
      <c r="Y313" s="150"/>
      <c r="Z313" s="150"/>
      <c r="AA313" s="155"/>
      <c r="AT313" s="156" t="s">
        <v>173</v>
      </c>
      <c r="AU313" s="156" t="s">
        <v>86</v>
      </c>
      <c r="AV313" s="10" t="s">
        <v>86</v>
      </c>
      <c r="AW313" s="10" t="s">
        <v>32</v>
      </c>
      <c r="AX313" s="10" t="s">
        <v>82</v>
      </c>
      <c r="AY313" s="156" t="s">
        <v>166</v>
      </c>
    </row>
    <row r="314" spans="2:65" s="1" customFormat="1" ht="38.25" customHeight="1">
      <c r="B314" s="139"/>
      <c r="C314" s="140" t="s">
        <v>528</v>
      </c>
      <c r="D314" s="140" t="s">
        <v>167</v>
      </c>
      <c r="E314" s="141" t="s">
        <v>529</v>
      </c>
      <c r="F314" s="231" t="s">
        <v>530</v>
      </c>
      <c r="G314" s="231"/>
      <c r="H314" s="231"/>
      <c r="I314" s="231"/>
      <c r="J314" s="142" t="s">
        <v>270</v>
      </c>
      <c r="K314" s="143">
        <v>45</v>
      </c>
      <c r="L314" s="232">
        <v>0</v>
      </c>
      <c r="M314" s="232"/>
      <c r="N314" s="232">
        <f>ROUND(L314*K314,2)</f>
        <v>0</v>
      </c>
      <c r="O314" s="232"/>
      <c r="P314" s="232"/>
      <c r="Q314" s="232"/>
      <c r="R314" s="144"/>
      <c r="T314" s="145" t="s">
        <v>5</v>
      </c>
      <c r="U314" s="43" t="s">
        <v>40</v>
      </c>
      <c r="V314" s="146">
        <v>0.75700000000000001</v>
      </c>
      <c r="W314" s="146">
        <f>V314*K314</f>
        <v>34.064999999999998</v>
      </c>
      <c r="X314" s="146">
        <v>0.10362</v>
      </c>
      <c r="Y314" s="146">
        <f>X314*K314</f>
        <v>4.6629000000000005</v>
      </c>
      <c r="Z314" s="146">
        <v>0</v>
      </c>
      <c r="AA314" s="147">
        <f>Z314*K314</f>
        <v>0</v>
      </c>
      <c r="AR314" s="21" t="s">
        <v>92</v>
      </c>
      <c r="AT314" s="21" t="s">
        <v>167</v>
      </c>
      <c r="AU314" s="21" t="s">
        <v>86</v>
      </c>
      <c r="AY314" s="21" t="s">
        <v>166</v>
      </c>
      <c r="BE314" s="148">
        <f>IF(U314="základní",N314,0)</f>
        <v>0</v>
      </c>
      <c r="BF314" s="148">
        <f>IF(U314="snížená",N314,0)</f>
        <v>0</v>
      </c>
      <c r="BG314" s="148">
        <f>IF(U314="zákl. přenesená",N314,0)</f>
        <v>0</v>
      </c>
      <c r="BH314" s="148">
        <f>IF(U314="sníž. přenesená",N314,0)</f>
        <v>0</v>
      </c>
      <c r="BI314" s="148">
        <f>IF(U314="nulová",N314,0)</f>
        <v>0</v>
      </c>
      <c r="BJ314" s="21" t="s">
        <v>82</v>
      </c>
      <c r="BK314" s="148">
        <f>ROUND(L314*K314,2)</f>
        <v>0</v>
      </c>
      <c r="BL314" s="21" t="s">
        <v>92</v>
      </c>
      <c r="BM314" s="21" t="s">
        <v>531</v>
      </c>
    </row>
    <row r="315" spans="2:65" s="1" customFormat="1" ht="16.5" customHeight="1">
      <c r="B315" s="139"/>
      <c r="C315" s="176" t="s">
        <v>532</v>
      </c>
      <c r="D315" s="176" t="s">
        <v>388</v>
      </c>
      <c r="E315" s="177" t="s">
        <v>533</v>
      </c>
      <c r="F315" s="266" t="s">
        <v>534</v>
      </c>
      <c r="G315" s="266"/>
      <c r="H315" s="266"/>
      <c r="I315" s="266"/>
      <c r="J315" s="178" t="s">
        <v>270</v>
      </c>
      <c r="K315" s="179">
        <v>45</v>
      </c>
      <c r="L315" s="267">
        <v>0</v>
      </c>
      <c r="M315" s="267"/>
      <c r="N315" s="267">
        <f>ROUND(L315*K315,2)</f>
        <v>0</v>
      </c>
      <c r="O315" s="232"/>
      <c r="P315" s="232"/>
      <c r="Q315" s="232"/>
      <c r="R315" s="144"/>
      <c r="T315" s="145" t="s">
        <v>5</v>
      </c>
      <c r="U315" s="43" t="s">
        <v>40</v>
      </c>
      <c r="V315" s="146">
        <v>0</v>
      </c>
      <c r="W315" s="146">
        <f>V315*K315</f>
        <v>0</v>
      </c>
      <c r="X315" s="146">
        <v>0.18</v>
      </c>
      <c r="Y315" s="146">
        <f>X315*K315</f>
        <v>8.1</v>
      </c>
      <c r="Z315" s="146">
        <v>0</v>
      </c>
      <c r="AA315" s="147">
        <f>Z315*K315</f>
        <v>0</v>
      </c>
      <c r="AR315" s="21" t="s">
        <v>104</v>
      </c>
      <c r="AT315" s="21" t="s">
        <v>388</v>
      </c>
      <c r="AU315" s="21" t="s">
        <v>86</v>
      </c>
      <c r="AY315" s="21" t="s">
        <v>166</v>
      </c>
      <c r="BE315" s="148">
        <f>IF(U315="základní",N315,0)</f>
        <v>0</v>
      </c>
      <c r="BF315" s="148">
        <f>IF(U315="snížená",N315,0)</f>
        <v>0</v>
      </c>
      <c r="BG315" s="148">
        <f>IF(U315="zákl. přenesená",N315,0)</f>
        <v>0</v>
      </c>
      <c r="BH315" s="148">
        <f>IF(U315="sníž. přenesená",N315,0)</f>
        <v>0</v>
      </c>
      <c r="BI315" s="148">
        <f>IF(U315="nulová",N315,0)</f>
        <v>0</v>
      </c>
      <c r="BJ315" s="21" t="s">
        <v>82</v>
      </c>
      <c r="BK315" s="148">
        <f>ROUND(L315*K315,2)</f>
        <v>0</v>
      </c>
      <c r="BL315" s="21" t="s">
        <v>92</v>
      </c>
      <c r="BM315" s="21" t="s">
        <v>535</v>
      </c>
    </row>
    <row r="316" spans="2:65" s="11" customFormat="1" ht="16.5" customHeight="1">
      <c r="B316" s="157"/>
      <c r="C316" s="158"/>
      <c r="D316" s="158"/>
      <c r="E316" s="159" t="s">
        <v>5</v>
      </c>
      <c r="F316" s="264" t="s">
        <v>290</v>
      </c>
      <c r="G316" s="265"/>
      <c r="H316" s="265"/>
      <c r="I316" s="265"/>
      <c r="J316" s="158"/>
      <c r="K316" s="159" t="s">
        <v>5</v>
      </c>
      <c r="L316" s="158"/>
      <c r="M316" s="158"/>
      <c r="N316" s="158"/>
      <c r="O316" s="158"/>
      <c r="P316" s="158"/>
      <c r="Q316" s="158"/>
      <c r="R316" s="160"/>
      <c r="T316" s="161"/>
      <c r="U316" s="158"/>
      <c r="V316" s="158"/>
      <c r="W316" s="158"/>
      <c r="X316" s="158"/>
      <c r="Y316" s="158"/>
      <c r="Z316" s="158"/>
      <c r="AA316" s="162"/>
      <c r="AT316" s="163" t="s">
        <v>173</v>
      </c>
      <c r="AU316" s="163" t="s">
        <v>86</v>
      </c>
      <c r="AV316" s="11" t="s">
        <v>82</v>
      </c>
      <c r="AW316" s="11" t="s">
        <v>32</v>
      </c>
      <c r="AX316" s="11" t="s">
        <v>75</v>
      </c>
      <c r="AY316" s="163" t="s">
        <v>166</v>
      </c>
    </row>
    <row r="317" spans="2:65" s="10" customFormat="1" ht="25.5" customHeight="1">
      <c r="B317" s="149"/>
      <c r="C317" s="150"/>
      <c r="D317" s="150"/>
      <c r="E317" s="151" t="s">
        <v>5</v>
      </c>
      <c r="F317" s="262" t="s">
        <v>1515</v>
      </c>
      <c r="G317" s="263"/>
      <c r="H317" s="263"/>
      <c r="I317" s="263"/>
      <c r="J317" s="150"/>
      <c r="K317" s="152">
        <v>45</v>
      </c>
      <c r="L317" s="150"/>
      <c r="M317" s="150"/>
      <c r="N317" s="150"/>
      <c r="O317" s="150"/>
      <c r="P317" s="150"/>
      <c r="Q317" s="150"/>
      <c r="R317" s="153"/>
      <c r="T317" s="154"/>
      <c r="U317" s="150"/>
      <c r="V317" s="150"/>
      <c r="W317" s="150"/>
      <c r="X317" s="150"/>
      <c r="Y317" s="150"/>
      <c r="Z317" s="150"/>
      <c r="AA317" s="155"/>
      <c r="AT317" s="156" t="s">
        <v>173</v>
      </c>
      <c r="AU317" s="156" t="s">
        <v>86</v>
      </c>
      <c r="AV317" s="10" t="s">
        <v>86</v>
      </c>
      <c r="AW317" s="10" t="s">
        <v>32</v>
      </c>
      <c r="AX317" s="10" t="s">
        <v>82</v>
      </c>
      <c r="AY317" s="156" t="s">
        <v>166</v>
      </c>
    </row>
    <row r="318" spans="2:65" s="1" customFormat="1" ht="25.5" customHeight="1">
      <c r="B318" s="139"/>
      <c r="C318" s="140" t="s">
        <v>538</v>
      </c>
      <c r="D318" s="140" t="s">
        <v>167</v>
      </c>
      <c r="E318" s="141" t="s">
        <v>544</v>
      </c>
      <c r="F318" s="231" t="s">
        <v>545</v>
      </c>
      <c r="G318" s="231"/>
      <c r="H318" s="231"/>
      <c r="I318" s="231"/>
      <c r="J318" s="142" t="s">
        <v>309</v>
      </c>
      <c r="K318" s="143">
        <v>134</v>
      </c>
      <c r="L318" s="232">
        <v>0</v>
      </c>
      <c r="M318" s="232"/>
      <c r="N318" s="232">
        <f>ROUND(L318*K318,2)</f>
        <v>0</v>
      </c>
      <c r="O318" s="232"/>
      <c r="P318" s="232"/>
      <c r="Q318" s="232"/>
      <c r="R318" s="144"/>
      <c r="T318" s="145" t="s">
        <v>5</v>
      </c>
      <c r="U318" s="43" t="s">
        <v>40</v>
      </c>
      <c r="V318" s="146">
        <v>4.5999999999999999E-2</v>
      </c>
      <c r="W318" s="146">
        <f>V318*K318</f>
        <v>6.1639999999999997</v>
      </c>
      <c r="X318" s="146">
        <v>3.5999999999999999E-3</v>
      </c>
      <c r="Y318" s="146">
        <f>X318*K318</f>
        <v>0.4824</v>
      </c>
      <c r="Z318" s="146">
        <v>0</v>
      </c>
      <c r="AA318" s="147">
        <f>Z318*K318</f>
        <v>0</v>
      </c>
      <c r="AR318" s="21" t="s">
        <v>92</v>
      </c>
      <c r="AT318" s="21" t="s">
        <v>167</v>
      </c>
      <c r="AU318" s="21" t="s">
        <v>86</v>
      </c>
      <c r="AY318" s="21" t="s">
        <v>166</v>
      </c>
      <c r="BE318" s="148">
        <f>IF(U318="základní",N318,0)</f>
        <v>0</v>
      </c>
      <c r="BF318" s="148">
        <f>IF(U318="snížená",N318,0)</f>
        <v>0</v>
      </c>
      <c r="BG318" s="148">
        <f>IF(U318="zákl. přenesená",N318,0)</f>
        <v>0</v>
      </c>
      <c r="BH318" s="148">
        <f>IF(U318="sníž. přenesená",N318,0)</f>
        <v>0</v>
      </c>
      <c r="BI318" s="148">
        <f>IF(U318="nulová",N318,0)</f>
        <v>0</v>
      </c>
      <c r="BJ318" s="21" t="s">
        <v>82</v>
      </c>
      <c r="BK318" s="148">
        <f>ROUND(L318*K318,2)</f>
        <v>0</v>
      </c>
      <c r="BL318" s="21" t="s">
        <v>92</v>
      </c>
      <c r="BM318" s="21" t="s">
        <v>546</v>
      </c>
    </row>
    <row r="319" spans="2:65" s="11" customFormat="1" ht="16.5" customHeight="1">
      <c r="B319" s="157"/>
      <c r="C319" s="158"/>
      <c r="D319" s="158"/>
      <c r="E319" s="159" t="s">
        <v>5</v>
      </c>
      <c r="F319" s="264" t="s">
        <v>275</v>
      </c>
      <c r="G319" s="265"/>
      <c r="H319" s="265"/>
      <c r="I319" s="265"/>
      <c r="J319" s="158"/>
      <c r="K319" s="159" t="s">
        <v>5</v>
      </c>
      <c r="L319" s="158"/>
      <c r="M319" s="158"/>
      <c r="N319" s="158"/>
      <c r="O319" s="158"/>
      <c r="P319" s="158"/>
      <c r="Q319" s="158"/>
      <c r="R319" s="160"/>
      <c r="T319" s="161"/>
      <c r="U319" s="158"/>
      <c r="V319" s="158"/>
      <c r="W319" s="158"/>
      <c r="X319" s="158"/>
      <c r="Y319" s="158"/>
      <c r="Z319" s="158"/>
      <c r="AA319" s="162"/>
      <c r="AT319" s="163" t="s">
        <v>173</v>
      </c>
      <c r="AU319" s="163" t="s">
        <v>86</v>
      </c>
      <c r="AV319" s="11" t="s">
        <v>82</v>
      </c>
      <c r="AW319" s="11" t="s">
        <v>32</v>
      </c>
      <c r="AX319" s="11" t="s">
        <v>75</v>
      </c>
      <c r="AY319" s="163" t="s">
        <v>166</v>
      </c>
    </row>
    <row r="320" spans="2:65" s="11" customFormat="1" ht="16.5" customHeight="1">
      <c r="B320" s="157"/>
      <c r="C320" s="158"/>
      <c r="D320" s="158"/>
      <c r="E320" s="159" t="s">
        <v>5</v>
      </c>
      <c r="F320" s="229" t="s">
        <v>276</v>
      </c>
      <c r="G320" s="230"/>
      <c r="H320" s="230"/>
      <c r="I320" s="230"/>
      <c r="J320" s="158"/>
      <c r="K320" s="159" t="s">
        <v>5</v>
      </c>
      <c r="L320" s="158"/>
      <c r="M320" s="158"/>
      <c r="N320" s="158"/>
      <c r="O320" s="158"/>
      <c r="P320" s="158"/>
      <c r="Q320" s="158"/>
      <c r="R320" s="160"/>
      <c r="T320" s="161"/>
      <c r="U320" s="158"/>
      <c r="V320" s="158"/>
      <c r="W320" s="158"/>
      <c r="X320" s="158"/>
      <c r="Y320" s="158"/>
      <c r="Z320" s="158"/>
      <c r="AA320" s="162"/>
      <c r="AT320" s="163" t="s">
        <v>173</v>
      </c>
      <c r="AU320" s="163" t="s">
        <v>86</v>
      </c>
      <c r="AV320" s="11" t="s">
        <v>82</v>
      </c>
      <c r="AW320" s="11" t="s">
        <v>32</v>
      </c>
      <c r="AX320" s="11" t="s">
        <v>75</v>
      </c>
      <c r="AY320" s="163" t="s">
        <v>166</v>
      </c>
    </row>
    <row r="321" spans="2:65" s="11" customFormat="1" ht="16.5" customHeight="1">
      <c r="B321" s="157"/>
      <c r="C321" s="158"/>
      <c r="D321" s="158"/>
      <c r="E321" s="159" t="s">
        <v>5</v>
      </c>
      <c r="F321" s="229" t="s">
        <v>277</v>
      </c>
      <c r="G321" s="230"/>
      <c r="H321" s="230"/>
      <c r="I321" s="230"/>
      <c r="J321" s="158"/>
      <c r="K321" s="159" t="s">
        <v>5</v>
      </c>
      <c r="L321" s="158"/>
      <c r="M321" s="158"/>
      <c r="N321" s="158"/>
      <c r="O321" s="158"/>
      <c r="P321" s="158"/>
      <c r="Q321" s="158"/>
      <c r="R321" s="160"/>
      <c r="T321" s="161"/>
      <c r="U321" s="158"/>
      <c r="V321" s="158"/>
      <c r="W321" s="158"/>
      <c r="X321" s="158"/>
      <c r="Y321" s="158"/>
      <c r="Z321" s="158"/>
      <c r="AA321" s="162"/>
      <c r="AT321" s="163" t="s">
        <v>173</v>
      </c>
      <c r="AU321" s="163" t="s">
        <v>86</v>
      </c>
      <c r="AV321" s="11" t="s">
        <v>82</v>
      </c>
      <c r="AW321" s="11" t="s">
        <v>32</v>
      </c>
      <c r="AX321" s="11" t="s">
        <v>75</v>
      </c>
      <c r="AY321" s="163" t="s">
        <v>166</v>
      </c>
    </row>
    <row r="322" spans="2:65" s="10" customFormat="1" ht="25.5" customHeight="1">
      <c r="B322" s="149"/>
      <c r="C322" s="150"/>
      <c r="D322" s="150"/>
      <c r="E322" s="151" t="s">
        <v>5</v>
      </c>
      <c r="F322" s="262" t="s">
        <v>1516</v>
      </c>
      <c r="G322" s="263"/>
      <c r="H322" s="263"/>
      <c r="I322" s="263"/>
      <c r="J322" s="150"/>
      <c r="K322" s="152">
        <v>134</v>
      </c>
      <c r="L322" s="150"/>
      <c r="M322" s="150"/>
      <c r="N322" s="150"/>
      <c r="O322" s="150"/>
      <c r="P322" s="150"/>
      <c r="Q322" s="150"/>
      <c r="R322" s="153"/>
      <c r="T322" s="154"/>
      <c r="U322" s="150"/>
      <c r="V322" s="150"/>
      <c r="W322" s="150"/>
      <c r="X322" s="150"/>
      <c r="Y322" s="150"/>
      <c r="Z322" s="150"/>
      <c r="AA322" s="155"/>
      <c r="AT322" s="156" t="s">
        <v>173</v>
      </c>
      <c r="AU322" s="156" t="s">
        <v>86</v>
      </c>
      <c r="AV322" s="10" t="s">
        <v>86</v>
      </c>
      <c r="AW322" s="10" t="s">
        <v>32</v>
      </c>
      <c r="AX322" s="10" t="s">
        <v>82</v>
      </c>
      <c r="AY322" s="156" t="s">
        <v>166</v>
      </c>
    </row>
    <row r="323" spans="2:65" s="9" customFormat="1" ht="29.85" customHeight="1">
      <c r="B323" s="129"/>
      <c r="C323" s="130"/>
      <c r="D323" s="164" t="s">
        <v>264</v>
      </c>
      <c r="E323" s="164"/>
      <c r="F323" s="164"/>
      <c r="G323" s="164"/>
      <c r="H323" s="164"/>
      <c r="I323" s="164"/>
      <c r="J323" s="164"/>
      <c r="K323" s="164"/>
      <c r="L323" s="164"/>
      <c r="M323" s="164"/>
      <c r="N323" s="237">
        <f>BK323</f>
        <v>0</v>
      </c>
      <c r="O323" s="238"/>
      <c r="P323" s="238"/>
      <c r="Q323" s="238"/>
      <c r="R323" s="132"/>
      <c r="T323" s="133"/>
      <c r="U323" s="130"/>
      <c r="V323" s="130"/>
      <c r="W323" s="134">
        <f>SUM(W324:W359)</f>
        <v>166.36960000000002</v>
      </c>
      <c r="X323" s="130"/>
      <c r="Y323" s="134">
        <f>SUM(Y324:Y359)</f>
        <v>22.412373000000002</v>
      </c>
      <c r="Z323" s="130"/>
      <c r="AA323" s="135">
        <f>SUM(AA324:AA359)</f>
        <v>0</v>
      </c>
      <c r="AR323" s="136" t="s">
        <v>82</v>
      </c>
      <c r="AT323" s="137" t="s">
        <v>74</v>
      </c>
      <c r="AU323" s="137" t="s">
        <v>82</v>
      </c>
      <c r="AY323" s="136" t="s">
        <v>166</v>
      </c>
      <c r="BK323" s="138">
        <f>SUM(BK324:BK359)</f>
        <v>0</v>
      </c>
    </row>
    <row r="324" spans="2:65" s="1" customFormat="1" ht="38.25" customHeight="1">
      <c r="B324" s="139"/>
      <c r="C324" s="140" t="s">
        <v>543</v>
      </c>
      <c r="D324" s="140" t="s">
        <v>167</v>
      </c>
      <c r="E324" s="141" t="s">
        <v>549</v>
      </c>
      <c r="F324" s="231" t="s">
        <v>550</v>
      </c>
      <c r="G324" s="231"/>
      <c r="H324" s="231"/>
      <c r="I324" s="231"/>
      <c r="J324" s="142" t="s">
        <v>309</v>
      </c>
      <c r="K324" s="143">
        <v>10.3</v>
      </c>
      <c r="L324" s="232">
        <v>0</v>
      </c>
      <c r="M324" s="232"/>
      <c r="N324" s="232">
        <f>ROUND(L324*K324,2)</f>
        <v>0</v>
      </c>
      <c r="O324" s="232"/>
      <c r="P324" s="232"/>
      <c r="Q324" s="232"/>
      <c r="R324" s="144"/>
      <c r="T324" s="145" t="s">
        <v>5</v>
      </c>
      <c r="U324" s="43" t="s">
        <v>40</v>
      </c>
      <c r="V324" s="146">
        <v>0.29199999999999998</v>
      </c>
      <c r="W324" s="146">
        <f>V324*K324</f>
        <v>3.0076000000000001</v>
      </c>
      <c r="X324" s="146">
        <v>1.0000000000000001E-5</v>
      </c>
      <c r="Y324" s="146">
        <f>X324*K324</f>
        <v>1.0300000000000001E-4</v>
      </c>
      <c r="Z324" s="146">
        <v>0</v>
      </c>
      <c r="AA324" s="147">
        <f>Z324*K324</f>
        <v>0</v>
      </c>
      <c r="AR324" s="21" t="s">
        <v>92</v>
      </c>
      <c r="AT324" s="21" t="s">
        <v>167</v>
      </c>
      <c r="AU324" s="21" t="s">
        <v>86</v>
      </c>
      <c r="AY324" s="21" t="s">
        <v>166</v>
      </c>
      <c r="BE324" s="148">
        <f>IF(U324="základní",N324,0)</f>
        <v>0</v>
      </c>
      <c r="BF324" s="148">
        <f>IF(U324="snížená",N324,0)</f>
        <v>0</v>
      </c>
      <c r="BG324" s="148">
        <f>IF(U324="zákl. přenesená",N324,0)</f>
        <v>0</v>
      </c>
      <c r="BH324" s="148">
        <f>IF(U324="sníž. přenesená",N324,0)</f>
        <v>0</v>
      </c>
      <c r="BI324" s="148">
        <f>IF(U324="nulová",N324,0)</f>
        <v>0</v>
      </c>
      <c r="BJ324" s="21" t="s">
        <v>82</v>
      </c>
      <c r="BK324" s="148">
        <f>ROUND(L324*K324,2)</f>
        <v>0</v>
      </c>
      <c r="BL324" s="21" t="s">
        <v>92</v>
      </c>
      <c r="BM324" s="21" t="s">
        <v>551</v>
      </c>
    </row>
    <row r="325" spans="2:65" s="1" customFormat="1" ht="16.5" customHeight="1">
      <c r="B325" s="139"/>
      <c r="C325" s="176" t="s">
        <v>548</v>
      </c>
      <c r="D325" s="176" t="s">
        <v>388</v>
      </c>
      <c r="E325" s="177" t="s">
        <v>553</v>
      </c>
      <c r="F325" s="266" t="s">
        <v>554</v>
      </c>
      <c r="G325" s="266"/>
      <c r="H325" s="266"/>
      <c r="I325" s="266"/>
      <c r="J325" s="178" t="s">
        <v>309</v>
      </c>
      <c r="K325" s="179">
        <v>10.3</v>
      </c>
      <c r="L325" s="267">
        <v>0</v>
      </c>
      <c r="M325" s="267"/>
      <c r="N325" s="267">
        <f>ROUND(L325*K325,2)</f>
        <v>0</v>
      </c>
      <c r="O325" s="232"/>
      <c r="P325" s="232"/>
      <c r="Q325" s="232"/>
      <c r="R325" s="144"/>
      <c r="T325" s="145" t="s">
        <v>5</v>
      </c>
      <c r="U325" s="43" t="s">
        <v>40</v>
      </c>
      <c r="V325" s="146">
        <v>0</v>
      </c>
      <c r="W325" s="146">
        <f>V325*K325</f>
        <v>0</v>
      </c>
      <c r="X325" s="146">
        <v>2.8999999999999998E-3</v>
      </c>
      <c r="Y325" s="146">
        <f>X325*K325</f>
        <v>2.9870000000000001E-2</v>
      </c>
      <c r="Z325" s="146">
        <v>0</v>
      </c>
      <c r="AA325" s="147">
        <f>Z325*K325</f>
        <v>0</v>
      </c>
      <c r="AR325" s="21" t="s">
        <v>104</v>
      </c>
      <c r="AT325" s="21" t="s">
        <v>388</v>
      </c>
      <c r="AU325" s="21" t="s">
        <v>86</v>
      </c>
      <c r="AY325" s="21" t="s">
        <v>166</v>
      </c>
      <c r="BE325" s="148">
        <f>IF(U325="základní",N325,0)</f>
        <v>0</v>
      </c>
      <c r="BF325" s="148">
        <f>IF(U325="snížená",N325,0)</f>
        <v>0</v>
      </c>
      <c r="BG325" s="148">
        <f>IF(U325="zákl. přenesená",N325,0)</f>
        <v>0</v>
      </c>
      <c r="BH325" s="148">
        <f>IF(U325="sníž. přenesená",N325,0)</f>
        <v>0</v>
      </c>
      <c r="BI325" s="148">
        <f>IF(U325="nulová",N325,0)</f>
        <v>0</v>
      </c>
      <c r="BJ325" s="21" t="s">
        <v>82</v>
      </c>
      <c r="BK325" s="148">
        <f>ROUND(L325*K325,2)</f>
        <v>0</v>
      </c>
      <c r="BL325" s="21" t="s">
        <v>92</v>
      </c>
      <c r="BM325" s="21" t="s">
        <v>555</v>
      </c>
    </row>
    <row r="326" spans="2:65" s="11" customFormat="1" ht="16.5" customHeight="1">
      <c r="B326" s="157"/>
      <c r="C326" s="158"/>
      <c r="D326" s="158"/>
      <c r="E326" s="159" t="s">
        <v>5</v>
      </c>
      <c r="F326" s="264" t="s">
        <v>275</v>
      </c>
      <c r="G326" s="265"/>
      <c r="H326" s="265"/>
      <c r="I326" s="265"/>
      <c r="J326" s="158"/>
      <c r="K326" s="159" t="s">
        <v>5</v>
      </c>
      <c r="L326" s="158"/>
      <c r="M326" s="158"/>
      <c r="N326" s="158"/>
      <c r="O326" s="158"/>
      <c r="P326" s="158"/>
      <c r="Q326" s="158"/>
      <c r="R326" s="160"/>
      <c r="T326" s="161"/>
      <c r="U326" s="158"/>
      <c r="V326" s="158"/>
      <c r="W326" s="158"/>
      <c r="X326" s="158"/>
      <c r="Y326" s="158"/>
      <c r="Z326" s="158"/>
      <c r="AA326" s="162"/>
      <c r="AT326" s="163" t="s">
        <v>173</v>
      </c>
      <c r="AU326" s="163" t="s">
        <v>86</v>
      </c>
      <c r="AV326" s="11" t="s">
        <v>82</v>
      </c>
      <c r="AW326" s="11" t="s">
        <v>32</v>
      </c>
      <c r="AX326" s="11" t="s">
        <v>75</v>
      </c>
      <c r="AY326" s="163" t="s">
        <v>166</v>
      </c>
    </row>
    <row r="327" spans="2:65" s="11" customFormat="1" ht="16.5" customHeight="1">
      <c r="B327" s="157"/>
      <c r="C327" s="158"/>
      <c r="D327" s="158"/>
      <c r="E327" s="159" t="s">
        <v>5</v>
      </c>
      <c r="F327" s="229" t="s">
        <v>276</v>
      </c>
      <c r="G327" s="230"/>
      <c r="H327" s="230"/>
      <c r="I327" s="230"/>
      <c r="J327" s="158"/>
      <c r="K327" s="159" t="s">
        <v>5</v>
      </c>
      <c r="L327" s="158"/>
      <c r="M327" s="158"/>
      <c r="N327" s="158"/>
      <c r="O327" s="158"/>
      <c r="P327" s="158"/>
      <c r="Q327" s="158"/>
      <c r="R327" s="160"/>
      <c r="T327" s="161"/>
      <c r="U327" s="158"/>
      <c r="V327" s="158"/>
      <c r="W327" s="158"/>
      <c r="X327" s="158"/>
      <c r="Y327" s="158"/>
      <c r="Z327" s="158"/>
      <c r="AA327" s="162"/>
      <c r="AT327" s="163" t="s">
        <v>173</v>
      </c>
      <c r="AU327" s="163" t="s">
        <v>86</v>
      </c>
      <c r="AV327" s="11" t="s">
        <v>82</v>
      </c>
      <c r="AW327" s="11" t="s">
        <v>32</v>
      </c>
      <c r="AX327" s="11" t="s">
        <v>75</v>
      </c>
      <c r="AY327" s="163" t="s">
        <v>166</v>
      </c>
    </row>
    <row r="328" spans="2:65" s="11" customFormat="1" ht="16.5" customHeight="1">
      <c r="B328" s="157"/>
      <c r="C328" s="158"/>
      <c r="D328" s="158"/>
      <c r="E328" s="159" t="s">
        <v>5</v>
      </c>
      <c r="F328" s="229" t="s">
        <v>277</v>
      </c>
      <c r="G328" s="230"/>
      <c r="H328" s="230"/>
      <c r="I328" s="230"/>
      <c r="J328" s="158"/>
      <c r="K328" s="159" t="s">
        <v>5</v>
      </c>
      <c r="L328" s="158"/>
      <c r="M328" s="158"/>
      <c r="N328" s="158"/>
      <c r="O328" s="158"/>
      <c r="P328" s="158"/>
      <c r="Q328" s="158"/>
      <c r="R328" s="160"/>
      <c r="T328" s="161"/>
      <c r="U328" s="158"/>
      <c r="V328" s="158"/>
      <c r="W328" s="158"/>
      <c r="X328" s="158"/>
      <c r="Y328" s="158"/>
      <c r="Z328" s="158"/>
      <c r="AA328" s="162"/>
      <c r="AT328" s="163" t="s">
        <v>173</v>
      </c>
      <c r="AU328" s="163" t="s">
        <v>86</v>
      </c>
      <c r="AV328" s="11" t="s">
        <v>82</v>
      </c>
      <c r="AW328" s="11" t="s">
        <v>32</v>
      </c>
      <c r="AX328" s="11" t="s">
        <v>75</v>
      </c>
      <c r="AY328" s="163" t="s">
        <v>166</v>
      </c>
    </row>
    <row r="329" spans="2:65" s="10" customFormat="1" ht="25.5" customHeight="1">
      <c r="B329" s="149"/>
      <c r="C329" s="150"/>
      <c r="D329" s="150"/>
      <c r="E329" s="151" t="s">
        <v>5</v>
      </c>
      <c r="F329" s="262" t="s">
        <v>1517</v>
      </c>
      <c r="G329" s="263"/>
      <c r="H329" s="263"/>
      <c r="I329" s="263"/>
      <c r="J329" s="150"/>
      <c r="K329" s="152">
        <v>10.3</v>
      </c>
      <c r="L329" s="150"/>
      <c r="M329" s="150"/>
      <c r="N329" s="150"/>
      <c r="O329" s="150"/>
      <c r="P329" s="150"/>
      <c r="Q329" s="150"/>
      <c r="R329" s="153"/>
      <c r="T329" s="154"/>
      <c r="U329" s="150"/>
      <c r="V329" s="150"/>
      <c r="W329" s="150"/>
      <c r="X329" s="150"/>
      <c r="Y329" s="150"/>
      <c r="Z329" s="150"/>
      <c r="AA329" s="155"/>
      <c r="AT329" s="156" t="s">
        <v>173</v>
      </c>
      <c r="AU329" s="156" t="s">
        <v>86</v>
      </c>
      <c r="AV329" s="10" t="s">
        <v>86</v>
      </c>
      <c r="AW329" s="10" t="s">
        <v>32</v>
      </c>
      <c r="AX329" s="10" t="s">
        <v>82</v>
      </c>
      <c r="AY329" s="156" t="s">
        <v>166</v>
      </c>
    </row>
    <row r="330" spans="2:65" s="1" customFormat="1" ht="16.5" customHeight="1">
      <c r="B330" s="139"/>
      <c r="C330" s="140" t="s">
        <v>552</v>
      </c>
      <c r="D330" s="140" t="s">
        <v>167</v>
      </c>
      <c r="E330" s="141" t="s">
        <v>558</v>
      </c>
      <c r="F330" s="231" t="s">
        <v>559</v>
      </c>
      <c r="G330" s="231"/>
      <c r="H330" s="231"/>
      <c r="I330" s="231"/>
      <c r="J330" s="142" t="s">
        <v>560</v>
      </c>
      <c r="K330" s="143">
        <v>8</v>
      </c>
      <c r="L330" s="232">
        <v>0</v>
      </c>
      <c r="M330" s="232"/>
      <c r="N330" s="232">
        <f>ROUND(L330*K330,2)</f>
        <v>0</v>
      </c>
      <c r="O330" s="232"/>
      <c r="P330" s="232"/>
      <c r="Q330" s="232"/>
      <c r="R330" s="144"/>
      <c r="T330" s="145" t="s">
        <v>5</v>
      </c>
      <c r="U330" s="43" t="s">
        <v>40</v>
      </c>
      <c r="V330" s="146">
        <v>4.1980000000000004</v>
      </c>
      <c r="W330" s="146">
        <f>V330*K330</f>
        <v>33.584000000000003</v>
      </c>
      <c r="X330" s="146">
        <v>0.34089999999999998</v>
      </c>
      <c r="Y330" s="146">
        <f>X330*K330</f>
        <v>2.7271999999999998</v>
      </c>
      <c r="Z330" s="146">
        <v>0</v>
      </c>
      <c r="AA330" s="147">
        <f>Z330*K330</f>
        <v>0</v>
      </c>
      <c r="AR330" s="21" t="s">
        <v>92</v>
      </c>
      <c r="AT330" s="21" t="s">
        <v>167</v>
      </c>
      <c r="AU330" s="21" t="s">
        <v>86</v>
      </c>
      <c r="AY330" s="21" t="s">
        <v>166</v>
      </c>
      <c r="BE330" s="148">
        <f>IF(U330="základní",N330,0)</f>
        <v>0</v>
      </c>
      <c r="BF330" s="148">
        <f>IF(U330="snížená",N330,0)</f>
        <v>0</v>
      </c>
      <c r="BG330" s="148">
        <f>IF(U330="zákl. přenesená",N330,0)</f>
        <v>0</v>
      </c>
      <c r="BH330" s="148">
        <f>IF(U330="sníž. přenesená",N330,0)</f>
        <v>0</v>
      </c>
      <c r="BI330" s="148">
        <f>IF(U330="nulová",N330,0)</f>
        <v>0</v>
      </c>
      <c r="BJ330" s="21" t="s">
        <v>82</v>
      </c>
      <c r="BK330" s="148">
        <f>ROUND(L330*K330,2)</f>
        <v>0</v>
      </c>
      <c r="BL330" s="21" t="s">
        <v>92</v>
      </c>
      <c r="BM330" s="21" t="s">
        <v>561</v>
      </c>
    </row>
    <row r="331" spans="2:65" s="1" customFormat="1" ht="25.5" customHeight="1">
      <c r="B331" s="139"/>
      <c r="C331" s="176" t="s">
        <v>557</v>
      </c>
      <c r="D331" s="176" t="s">
        <v>388</v>
      </c>
      <c r="E331" s="177" t="s">
        <v>568</v>
      </c>
      <c r="F331" s="266" t="s">
        <v>569</v>
      </c>
      <c r="G331" s="266"/>
      <c r="H331" s="266"/>
      <c r="I331" s="266"/>
      <c r="J331" s="178" t="s">
        <v>560</v>
      </c>
      <c r="K331" s="179">
        <v>4</v>
      </c>
      <c r="L331" s="267">
        <v>0</v>
      </c>
      <c r="M331" s="267"/>
      <c r="N331" s="267">
        <f>ROUND(L331*K331,2)</f>
        <v>0</v>
      </c>
      <c r="O331" s="232"/>
      <c r="P331" s="232"/>
      <c r="Q331" s="232"/>
      <c r="R331" s="144"/>
      <c r="T331" s="145" t="s">
        <v>5</v>
      </c>
      <c r="U331" s="43" t="s">
        <v>40</v>
      </c>
      <c r="V331" s="146">
        <v>0</v>
      </c>
      <c r="W331" s="146">
        <f>V331*K331</f>
        <v>0</v>
      </c>
      <c r="X331" s="146">
        <v>0.04</v>
      </c>
      <c r="Y331" s="146">
        <f>X331*K331</f>
        <v>0.16</v>
      </c>
      <c r="Z331" s="146">
        <v>0</v>
      </c>
      <c r="AA331" s="147">
        <f>Z331*K331</f>
        <v>0</v>
      </c>
      <c r="AR331" s="21" t="s">
        <v>104</v>
      </c>
      <c r="AT331" s="21" t="s">
        <v>388</v>
      </c>
      <c r="AU331" s="21" t="s">
        <v>86</v>
      </c>
      <c r="AY331" s="21" t="s">
        <v>166</v>
      </c>
      <c r="BE331" s="148">
        <f>IF(U331="základní",N331,0)</f>
        <v>0</v>
      </c>
      <c r="BF331" s="148">
        <f>IF(U331="snížená",N331,0)</f>
        <v>0</v>
      </c>
      <c r="BG331" s="148">
        <f>IF(U331="zákl. přenesená",N331,0)</f>
        <v>0</v>
      </c>
      <c r="BH331" s="148">
        <f>IF(U331="sníž. přenesená",N331,0)</f>
        <v>0</v>
      </c>
      <c r="BI331" s="148">
        <f>IF(U331="nulová",N331,0)</f>
        <v>0</v>
      </c>
      <c r="BJ331" s="21" t="s">
        <v>82</v>
      </c>
      <c r="BK331" s="148">
        <f>ROUND(L331*K331,2)</f>
        <v>0</v>
      </c>
      <c r="BL331" s="21" t="s">
        <v>92</v>
      </c>
      <c r="BM331" s="21" t="s">
        <v>570</v>
      </c>
    </row>
    <row r="332" spans="2:65" s="11" customFormat="1" ht="16.5" customHeight="1">
      <c r="B332" s="157"/>
      <c r="C332" s="158"/>
      <c r="D332" s="158"/>
      <c r="E332" s="159" t="s">
        <v>5</v>
      </c>
      <c r="F332" s="264" t="s">
        <v>566</v>
      </c>
      <c r="G332" s="265"/>
      <c r="H332" s="265"/>
      <c r="I332" s="265"/>
      <c r="J332" s="158"/>
      <c r="K332" s="159" t="s">
        <v>5</v>
      </c>
      <c r="L332" s="158"/>
      <c r="M332" s="158"/>
      <c r="N332" s="158"/>
      <c r="O332" s="158"/>
      <c r="P332" s="158"/>
      <c r="Q332" s="158"/>
      <c r="R332" s="160"/>
      <c r="T332" s="161"/>
      <c r="U332" s="158"/>
      <c r="V332" s="158"/>
      <c r="W332" s="158"/>
      <c r="X332" s="158"/>
      <c r="Y332" s="158"/>
      <c r="Z332" s="158"/>
      <c r="AA332" s="162"/>
      <c r="AT332" s="163" t="s">
        <v>173</v>
      </c>
      <c r="AU332" s="163" t="s">
        <v>86</v>
      </c>
      <c r="AV332" s="11" t="s">
        <v>82</v>
      </c>
      <c r="AW332" s="11" t="s">
        <v>32</v>
      </c>
      <c r="AX332" s="11" t="s">
        <v>75</v>
      </c>
      <c r="AY332" s="163" t="s">
        <v>166</v>
      </c>
    </row>
    <row r="333" spans="2:65" s="10" customFormat="1" ht="16.5" customHeight="1">
      <c r="B333" s="149"/>
      <c r="C333" s="150"/>
      <c r="D333" s="150"/>
      <c r="E333" s="151" t="s">
        <v>5</v>
      </c>
      <c r="F333" s="262" t="s">
        <v>92</v>
      </c>
      <c r="G333" s="263"/>
      <c r="H333" s="263"/>
      <c r="I333" s="263"/>
      <c r="J333" s="150"/>
      <c r="K333" s="152">
        <v>4</v>
      </c>
      <c r="L333" s="150"/>
      <c r="M333" s="150"/>
      <c r="N333" s="150"/>
      <c r="O333" s="150"/>
      <c r="P333" s="150"/>
      <c r="Q333" s="150"/>
      <c r="R333" s="153"/>
      <c r="T333" s="154"/>
      <c r="U333" s="150"/>
      <c r="V333" s="150"/>
      <c r="W333" s="150"/>
      <c r="X333" s="150"/>
      <c r="Y333" s="150"/>
      <c r="Z333" s="150"/>
      <c r="AA333" s="155"/>
      <c r="AT333" s="156" t="s">
        <v>173</v>
      </c>
      <c r="AU333" s="156" t="s">
        <v>86</v>
      </c>
      <c r="AV333" s="10" t="s">
        <v>86</v>
      </c>
      <c r="AW333" s="10" t="s">
        <v>32</v>
      </c>
      <c r="AX333" s="10" t="s">
        <v>82</v>
      </c>
      <c r="AY333" s="156" t="s">
        <v>166</v>
      </c>
    </row>
    <row r="334" spans="2:65" s="1" customFormat="1" ht="25.5" customHeight="1">
      <c r="B334" s="139"/>
      <c r="C334" s="176" t="s">
        <v>562</v>
      </c>
      <c r="D334" s="176" t="s">
        <v>388</v>
      </c>
      <c r="E334" s="177" t="s">
        <v>572</v>
      </c>
      <c r="F334" s="266" t="s">
        <v>573</v>
      </c>
      <c r="G334" s="266"/>
      <c r="H334" s="266"/>
      <c r="I334" s="266"/>
      <c r="J334" s="178" t="s">
        <v>560</v>
      </c>
      <c r="K334" s="179">
        <v>8</v>
      </c>
      <c r="L334" s="267">
        <v>0</v>
      </c>
      <c r="M334" s="267"/>
      <c r="N334" s="267">
        <f>ROUND(L334*K334,2)</f>
        <v>0</v>
      </c>
      <c r="O334" s="232"/>
      <c r="P334" s="232"/>
      <c r="Q334" s="232"/>
      <c r="R334" s="144"/>
      <c r="T334" s="145" t="s">
        <v>5</v>
      </c>
      <c r="U334" s="43" t="s">
        <v>40</v>
      </c>
      <c r="V334" s="146">
        <v>0</v>
      </c>
      <c r="W334" s="146">
        <f>V334*K334</f>
        <v>0</v>
      </c>
      <c r="X334" s="146">
        <v>7.1999999999999995E-2</v>
      </c>
      <c r="Y334" s="146">
        <f>X334*K334</f>
        <v>0.57599999999999996</v>
      </c>
      <c r="Z334" s="146">
        <v>0</v>
      </c>
      <c r="AA334" s="147">
        <f>Z334*K334</f>
        <v>0</v>
      </c>
      <c r="AR334" s="21" t="s">
        <v>104</v>
      </c>
      <c r="AT334" s="21" t="s">
        <v>388</v>
      </c>
      <c r="AU334" s="21" t="s">
        <v>86</v>
      </c>
      <c r="AY334" s="21" t="s">
        <v>166</v>
      </c>
      <c r="BE334" s="148">
        <f>IF(U334="základní",N334,0)</f>
        <v>0</v>
      </c>
      <c r="BF334" s="148">
        <f>IF(U334="snížená",N334,0)</f>
        <v>0</v>
      </c>
      <c r="BG334" s="148">
        <f>IF(U334="zákl. přenesená",N334,0)</f>
        <v>0</v>
      </c>
      <c r="BH334" s="148">
        <f>IF(U334="sníž. přenesená",N334,0)</f>
        <v>0</v>
      </c>
      <c r="BI334" s="148">
        <f>IF(U334="nulová",N334,0)</f>
        <v>0</v>
      </c>
      <c r="BJ334" s="21" t="s">
        <v>82</v>
      </c>
      <c r="BK334" s="148">
        <f>ROUND(L334*K334,2)</f>
        <v>0</v>
      </c>
      <c r="BL334" s="21" t="s">
        <v>92</v>
      </c>
      <c r="BM334" s="21" t="s">
        <v>574</v>
      </c>
    </row>
    <row r="335" spans="2:65" s="11" customFormat="1" ht="16.5" customHeight="1">
      <c r="B335" s="157"/>
      <c r="C335" s="158"/>
      <c r="D335" s="158"/>
      <c r="E335" s="159" t="s">
        <v>5</v>
      </c>
      <c r="F335" s="264" t="s">
        <v>566</v>
      </c>
      <c r="G335" s="265"/>
      <c r="H335" s="265"/>
      <c r="I335" s="265"/>
      <c r="J335" s="158"/>
      <c r="K335" s="159" t="s">
        <v>5</v>
      </c>
      <c r="L335" s="158"/>
      <c r="M335" s="158"/>
      <c r="N335" s="158"/>
      <c r="O335" s="158"/>
      <c r="P335" s="158"/>
      <c r="Q335" s="158"/>
      <c r="R335" s="160"/>
      <c r="T335" s="161"/>
      <c r="U335" s="158"/>
      <c r="V335" s="158"/>
      <c r="W335" s="158"/>
      <c r="X335" s="158"/>
      <c r="Y335" s="158"/>
      <c r="Z335" s="158"/>
      <c r="AA335" s="162"/>
      <c r="AT335" s="163" t="s">
        <v>173</v>
      </c>
      <c r="AU335" s="163" t="s">
        <v>86</v>
      </c>
      <c r="AV335" s="11" t="s">
        <v>82</v>
      </c>
      <c r="AW335" s="11" t="s">
        <v>32</v>
      </c>
      <c r="AX335" s="11" t="s">
        <v>75</v>
      </c>
      <c r="AY335" s="163" t="s">
        <v>166</v>
      </c>
    </row>
    <row r="336" spans="2:65" s="10" customFormat="1" ht="16.5" customHeight="1">
      <c r="B336" s="149"/>
      <c r="C336" s="150"/>
      <c r="D336" s="150"/>
      <c r="E336" s="151" t="s">
        <v>5</v>
      </c>
      <c r="F336" s="262" t="s">
        <v>104</v>
      </c>
      <c r="G336" s="263"/>
      <c r="H336" s="263"/>
      <c r="I336" s="263"/>
      <c r="J336" s="150"/>
      <c r="K336" s="152">
        <v>8</v>
      </c>
      <c r="L336" s="150"/>
      <c r="M336" s="150"/>
      <c r="N336" s="150"/>
      <c r="O336" s="150"/>
      <c r="P336" s="150"/>
      <c r="Q336" s="150"/>
      <c r="R336" s="153"/>
      <c r="T336" s="154"/>
      <c r="U336" s="150"/>
      <c r="V336" s="150"/>
      <c r="W336" s="150"/>
      <c r="X336" s="150"/>
      <c r="Y336" s="150"/>
      <c r="Z336" s="150"/>
      <c r="AA336" s="155"/>
      <c r="AT336" s="156" t="s">
        <v>173</v>
      </c>
      <c r="AU336" s="156" t="s">
        <v>86</v>
      </c>
      <c r="AV336" s="10" t="s">
        <v>86</v>
      </c>
      <c r="AW336" s="10" t="s">
        <v>32</v>
      </c>
      <c r="AX336" s="10" t="s">
        <v>82</v>
      </c>
      <c r="AY336" s="156" t="s">
        <v>166</v>
      </c>
    </row>
    <row r="337" spans="2:65" s="1" customFormat="1" ht="25.5" customHeight="1">
      <c r="B337" s="139"/>
      <c r="C337" s="176" t="s">
        <v>567</v>
      </c>
      <c r="D337" s="176" t="s">
        <v>388</v>
      </c>
      <c r="E337" s="177" t="s">
        <v>576</v>
      </c>
      <c r="F337" s="266" t="s">
        <v>577</v>
      </c>
      <c r="G337" s="266"/>
      <c r="H337" s="266"/>
      <c r="I337" s="266"/>
      <c r="J337" s="178" t="s">
        <v>560</v>
      </c>
      <c r="K337" s="179">
        <v>8</v>
      </c>
      <c r="L337" s="267">
        <v>0</v>
      </c>
      <c r="M337" s="267"/>
      <c r="N337" s="267">
        <f>ROUND(L337*K337,2)</f>
        <v>0</v>
      </c>
      <c r="O337" s="232"/>
      <c r="P337" s="232"/>
      <c r="Q337" s="232"/>
      <c r="R337" s="144"/>
      <c r="T337" s="145" t="s">
        <v>5</v>
      </c>
      <c r="U337" s="43" t="s">
        <v>40</v>
      </c>
      <c r="V337" s="146">
        <v>0</v>
      </c>
      <c r="W337" s="146">
        <f>V337*K337</f>
        <v>0</v>
      </c>
      <c r="X337" s="146">
        <v>0.08</v>
      </c>
      <c r="Y337" s="146">
        <f>X337*K337</f>
        <v>0.64</v>
      </c>
      <c r="Z337" s="146">
        <v>0</v>
      </c>
      <c r="AA337" s="147">
        <f>Z337*K337</f>
        <v>0</v>
      </c>
      <c r="AR337" s="21" t="s">
        <v>104</v>
      </c>
      <c r="AT337" s="21" t="s">
        <v>388</v>
      </c>
      <c r="AU337" s="21" t="s">
        <v>86</v>
      </c>
      <c r="AY337" s="21" t="s">
        <v>166</v>
      </c>
      <c r="BE337" s="148">
        <f>IF(U337="základní",N337,0)</f>
        <v>0</v>
      </c>
      <c r="BF337" s="148">
        <f>IF(U337="snížená",N337,0)</f>
        <v>0</v>
      </c>
      <c r="BG337" s="148">
        <f>IF(U337="zákl. přenesená",N337,0)</f>
        <v>0</v>
      </c>
      <c r="BH337" s="148">
        <f>IF(U337="sníž. přenesená",N337,0)</f>
        <v>0</v>
      </c>
      <c r="BI337" s="148">
        <f>IF(U337="nulová",N337,0)</f>
        <v>0</v>
      </c>
      <c r="BJ337" s="21" t="s">
        <v>82</v>
      </c>
      <c r="BK337" s="148">
        <f>ROUND(L337*K337,2)</f>
        <v>0</v>
      </c>
      <c r="BL337" s="21" t="s">
        <v>92</v>
      </c>
      <c r="BM337" s="21" t="s">
        <v>578</v>
      </c>
    </row>
    <row r="338" spans="2:65" s="11" customFormat="1" ht="16.5" customHeight="1">
      <c r="B338" s="157"/>
      <c r="C338" s="158"/>
      <c r="D338" s="158"/>
      <c r="E338" s="159" t="s">
        <v>5</v>
      </c>
      <c r="F338" s="264" t="s">
        <v>566</v>
      </c>
      <c r="G338" s="265"/>
      <c r="H338" s="265"/>
      <c r="I338" s="265"/>
      <c r="J338" s="158"/>
      <c r="K338" s="159" t="s">
        <v>5</v>
      </c>
      <c r="L338" s="158"/>
      <c r="M338" s="158"/>
      <c r="N338" s="158"/>
      <c r="O338" s="158"/>
      <c r="P338" s="158"/>
      <c r="Q338" s="158"/>
      <c r="R338" s="160"/>
      <c r="T338" s="161"/>
      <c r="U338" s="158"/>
      <c r="V338" s="158"/>
      <c r="W338" s="158"/>
      <c r="X338" s="158"/>
      <c r="Y338" s="158"/>
      <c r="Z338" s="158"/>
      <c r="AA338" s="162"/>
      <c r="AT338" s="163" t="s">
        <v>173</v>
      </c>
      <c r="AU338" s="163" t="s">
        <v>86</v>
      </c>
      <c r="AV338" s="11" t="s">
        <v>82</v>
      </c>
      <c r="AW338" s="11" t="s">
        <v>32</v>
      </c>
      <c r="AX338" s="11" t="s">
        <v>75</v>
      </c>
      <c r="AY338" s="163" t="s">
        <v>166</v>
      </c>
    </row>
    <row r="339" spans="2:65" s="10" customFormat="1" ht="16.5" customHeight="1">
      <c r="B339" s="149"/>
      <c r="C339" s="150"/>
      <c r="D339" s="150"/>
      <c r="E339" s="151" t="s">
        <v>5</v>
      </c>
      <c r="F339" s="262" t="s">
        <v>104</v>
      </c>
      <c r="G339" s="263"/>
      <c r="H339" s="263"/>
      <c r="I339" s="263"/>
      <c r="J339" s="150"/>
      <c r="K339" s="152">
        <v>8</v>
      </c>
      <c r="L339" s="150"/>
      <c r="M339" s="150"/>
      <c r="N339" s="150"/>
      <c r="O339" s="150"/>
      <c r="P339" s="150"/>
      <c r="Q339" s="150"/>
      <c r="R339" s="153"/>
      <c r="T339" s="154"/>
      <c r="U339" s="150"/>
      <c r="V339" s="150"/>
      <c r="W339" s="150"/>
      <c r="X339" s="150"/>
      <c r="Y339" s="150"/>
      <c r="Z339" s="150"/>
      <c r="AA339" s="155"/>
      <c r="AT339" s="156" t="s">
        <v>173</v>
      </c>
      <c r="AU339" s="156" t="s">
        <v>86</v>
      </c>
      <c r="AV339" s="10" t="s">
        <v>86</v>
      </c>
      <c r="AW339" s="10" t="s">
        <v>32</v>
      </c>
      <c r="AX339" s="10" t="s">
        <v>82</v>
      </c>
      <c r="AY339" s="156" t="s">
        <v>166</v>
      </c>
    </row>
    <row r="340" spans="2:65" s="1" customFormat="1" ht="25.5" customHeight="1">
      <c r="B340" s="139"/>
      <c r="C340" s="176" t="s">
        <v>571</v>
      </c>
      <c r="D340" s="176" t="s">
        <v>388</v>
      </c>
      <c r="E340" s="177" t="s">
        <v>580</v>
      </c>
      <c r="F340" s="266" t="s">
        <v>581</v>
      </c>
      <c r="G340" s="266"/>
      <c r="H340" s="266"/>
      <c r="I340" s="266"/>
      <c r="J340" s="178" t="s">
        <v>560</v>
      </c>
      <c r="K340" s="179">
        <v>8</v>
      </c>
      <c r="L340" s="267">
        <v>0</v>
      </c>
      <c r="M340" s="267"/>
      <c r="N340" s="267">
        <f>ROUND(L340*K340,2)</f>
        <v>0</v>
      </c>
      <c r="O340" s="232"/>
      <c r="P340" s="232"/>
      <c r="Q340" s="232"/>
      <c r="R340" s="144"/>
      <c r="T340" s="145" t="s">
        <v>5</v>
      </c>
      <c r="U340" s="43" t="s">
        <v>40</v>
      </c>
      <c r="V340" s="146">
        <v>0</v>
      </c>
      <c r="W340" s="146">
        <f>V340*K340</f>
        <v>0</v>
      </c>
      <c r="X340" s="146">
        <v>5.8000000000000003E-2</v>
      </c>
      <c r="Y340" s="146">
        <f>X340*K340</f>
        <v>0.46400000000000002</v>
      </c>
      <c r="Z340" s="146">
        <v>0</v>
      </c>
      <c r="AA340" s="147">
        <f>Z340*K340</f>
        <v>0</v>
      </c>
      <c r="AR340" s="21" t="s">
        <v>104</v>
      </c>
      <c r="AT340" s="21" t="s">
        <v>388</v>
      </c>
      <c r="AU340" s="21" t="s">
        <v>86</v>
      </c>
      <c r="AY340" s="21" t="s">
        <v>166</v>
      </c>
      <c r="BE340" s="148">
        <f>IF(U340="základní",N340,0)</f>
        <v>0</v>
      </c>
      <c r="BF340" s="148">
        <f>IF(U340="snížená",N340,0)</f>
        <v>0</v>
      </c>
      <c r="BG340" s="148">
        <f>IF(U340="zákl. přenesená",N340,0)</f>
        <v>0</v>
      </c>
      <c r="BH340" s="148">
        <f>IF(U340="sníž. přenesená",N340,0)</f>
        <v>0</v>
      </c>
      <c r="BI340" s="148">
        <f>IF(U340="nulová",N340,0)</f>
        <v>0</v>
      </c>
      <c r="BJ340" s="21" t="s">
        <v>82</v>
      </c>
      <c r="BK340" s="148">
        <f>ROUND(L340*K340,2)</f>
        <v>0</v>
      </c>
      <c r="BL340" s="21" t="s">
        <v>92</v>
      </c>
      <c r="BM340" s="21" t="s">
        <v>582</v>
      </c>
    </row>
    <row r="341" spans="2:65" s="11" customFormat="1" ht="16.5" customHeight="1">
      <c r="B341" s="157"/>
      <c r="C341" s="158"/>
      <c r="D341" s="158"/>
      <c r="E341" s="159" t="s">
        <v>5</v>
      </c>
      <c r="F341" s="264" t="s">
        <v>566</v>
      </c>
      <c r="G341" s="265"/>
      <c r="H341" s="265"/>
      <c r="I341" s="265"/>
      <c r="J341" s="158"/>
      <c r="K341" s="159" t="s">
        <v>5</v>
      </c>
      <c r="L341" s="158"/>
      <c r="M341" s="158"/>
      <c r="N341" s="158"/>
      <c r="O341" s="158"/>
      <c r="P341" s="158"/>
      <c r="Q341" s="158"/>
      <c r="R341" s="160"/>
      <c r="T341" s="161"/>
      <c r="U341" s="158"/>
      <c r="V341" s="158"/>
      <c r="W341" s="158"/>
      <c r="X341" s="158"/>
      <c r="Y341" s="158"/>
      <c r="Z341" s="158"/>
      <c r="AA341" s="162"/>
      <c r="AT341" s="163" t="s">
        <v>173</v>
      </c>
      <c r="AU341" s="163" t="s">
        <v>86</v>
      </c>
      <c r="AV341" s="11" t="s">
        <v>82</v>
      </c>
      <c r="AW341" s="11" t="s">
        <v>32</v>
      </c>
      <c r="AX341" s="11" t="s">
        <v>75</v>
      </c>
      <c r="AY341" s="163" t="s">
        <v>166</v>
      </c>
    </row>
    <row r="342" spans="2:65" s="10" customFormat="1" ht="16.5" customHeight="1">
      <c r="B342" s="149"/>
      <c r="C342" s="150"/>
      <c r="D342" s="150"/>
      <c r="E342" s="151" t="s">
        <v>5</v>
      </c>
      <c r="F342" s="262" t="s">
        <v>104</v>
      </c>
      <c r="G342" s="263"/>
      <c r="H342" s="263"/>
      <c r="I342" s="263"/>
      <c r="J342" s="150"/>
      <c r="K342" s="152">
        <v>8</v>
      </c>
      <c r="L342" s="150"/>
      <c r="M342" s="150"/>
      <c r="N342" s="150"/>
      <c r="O342" s="150"/>
      <c r="P342" s="150"/>
      <c r="Q342" s="150"/>
      <c r="R342" s="153"/>
      <c r="T342" s="154"/>
      <c r="U342" s="150"/>
      <c r="V342" s="150"/>
      <c r="W342" s="150"/>
      <c r="X342" s="150"/>
      <c r="Y342" s="150"/>
      <c r="Z342" s="150"/>
      <c r="AA342" s="155"/>
      <c r="AT342" s="156" t="s">
        <v>173</v>
      </c>
      <c r="AU342" s="156" t="s">
        <v>86</v>
      </c>
      <c r="AV342" s="10" t="s">
        <v>86</v>
      </c>
      <c r="AW342" s="10" t="s">
        <v>32</v>
      </c>
      <c r="AX342" s="10" t="s">
        <v>82</v>
      </c>
      <c r="AY342" s="156" t="s">
        <v>166</v>
      </c>
    </row>
    <row r="343" spans="2:65" s="1" customFormat="1" ht="25.5" customHeight="1">
      <c r="B343" s="139"/>
      <c r="C343" s="176" t="s">
        <v>575</v>
      </c>
      <c r="D343" s="176" t="s">
        <v>388</v>
      </c>
      <c r="E343" s="177" t="s">
        <v>584</v>
      </c>
      <c r="F343" s="266" t="s">
        <v>585</v>
      </c>
      <c r="G343" s="266"/>
      <c r="H343" s="266"/>
      <c r="I343" s="266"/>
      <c r="J343" s="178" t="s">
        <v>560</v>
      </c>
      <c r="K343" s="179">
        <v>20</v>
      </c>
      <c r="L343" s="267">
        <v>0</v>
      </c>
      <c r="M343" s="267"/>
      <c r="N343" s="267">
        <f>ROUND(L343*K343,2)</f>
        <v>0</v>
      </c>
      <c r="O343" s="232"/>
      <c r="P343" s="232"/>
      <c r="Q343" s="232"/>
      <c r="R343" s="144"/>
      <c r="T343" s="145" t="s">
        <v>5</v>
      </c>
      <c r="U343" s="43" t="s">
        <v>40</v>
      </c>
      <c r="V343" s="146">
        <v>0</v>
      </c>
      <c r="W343" s="146">
        <f>V343*K343</f>
        <v>0</v>
      </c>
      <c r="X343" s="146">
        <v>0.111</v>
      </c>
      <c r="Y343" s="146">
        <f>X343*K343</f>
        <v>2.2200000000000002</v>
      </c>
      <c r="Z343" s="146">
        <v>0</v>
      </c>
      <c r="AA343" s="147">
        <f>Z343*K343</f>
        <v>0</v>
      </c>
      <c r="AR343" s="21" t="s">
        <v>104</v>
      </c>
      <c r="AT343" s="21" t="s">
        <v>388</v>
      </c>
      <c r="AU343" s="21" t="s">
        <v>86</v>
      </c>
      <c r="AY343" s="21" t="s">
        <v>166</v>
      </c>
      <c r="BE343" s="148">
        <f>IF(U343="základní",N343,0)</f>
        <v>0</v>
      </c>
      <c r="BF343" s="148">
        <f>IF(U343="snížená",N343,0)</f>
        <v>0</v>
      </c>
      <c r="BG343" s="148">
        <f>IF(U343="zákl. přenesená",N343,0)</f>
        <v>0</v>
      </c>
      <c r="BH343" s="148">
        <f>IF(U343="sníž. přenesená",N343,0)</f>
        <v>0</v>
      </c>
      <c r="BI343" s="148">
        <f>IF(U343="nulová",N343,0)</f>
        <v>0</v>
      </c>
      <c r="BJ343" s="21" t="s">
        <v>82</v>
      </c>
      <c r="BK343" s="148">
        <f>ROUND(L343*K343,2)</f>
        <v>0</v>
      </c>
      <c r="BL343" s="21" t="s">
        <v>92</v>
      </c>
      <c r="BM343" s="21" t="s">
        <v>586</v>
      </c>
    </row>
    <row r="344" spans="2:65" s="11" customFormat="1" ht="16.5" customHeight="1">
      <c r="B344" s="157"/>
      <c r="C344" s="158"/>
      <c r="D344" s="158"/>
      <c r="E344" s="159" t="s">
        <v>5</v>
      </c>
      <c r="F344" s="264" t="s">
        <v>566</v>
      </c>
      <c r="G344" s="265"/>
      <c r="H344" s="265"/>
      <c r="I344" s="265"/>
      <c r="J344" s="158"/>
      <c r="K344" s="159" t="s">
        <v>5</v>
      </c>
      <c r="L344" s="158"/>
      <c r="M344" s="158"/>
      <c r="N344" s="158"/>
      <c r="O344" s="158"/>
      <c r="P344" s="158"/>
      <c r="Q344" s="158"/>
      <c r="R344" s="160"/>
      <c r="T344" s="161"/>
      <c r="U344" s="158"/>
      <c r="V344" s="158"/>
      <c r="W344" s="158"/>
      <c r="X344" s="158"/>
      <c r="Y344" s="158"/>
      <c r="Z344" s="158"/>
      <c r="AA344" s="162"/>
      <c r="AT344" s="163" t="s">
        <v>173</v>
      </c>
      <c r="AU344" s="163" t="s">
        <v>86</v>
      </c>
      <c r="AV344" s="11" t="s">
        <v>82</v>
      </c>
      <c r="AW344" s="11" t="s">
        <v>32</v>
      </c>
      <c r="AX344" s="11" t="s">
        <v>75</v>
      </c>
      <c r="AY344" s="163" t="s">
        <v>166</v>
      </c>
    </row>
    <row r="345" spans="2:65" s="10" customFormat="1" ht="16.5" customHeight="1">
      <c r="B345" s="149"/>
      <c r="C345" s="150"/>
      <c r="D345" s="150"/>
      <c r="E345" s="151" t="s">
        <v>5</v>
      </c>
      <c r="F345" s="262" t="s">
        <v>358</v>
      </c>
      <c r="G345" s="263"/>
      <c r="H345" s="263"/>
      <c r="I345" s="263"/>
      <c r="J345" s="150"/>
      <c r="K345" s="152">
        <v>20</v>
      </c>
      <c r="L345" s="150"/>
      <c r="M345" s="150"/>
      <c r="N345" s="150"/>
      <c r="O345" s="150"/>
      <c r="P345" s="150"/>
      <c r="Q345" s="150"/>
      <c r="R345" s="153"/>
      <c r="T345" s="154"/>
      <c r="U345" s="150"/>
      <c r="V345" s="150"/>
      <c r="W345" s="150"/>
      <c r="X345" s="150"/>
      <c r="Y345" s="150"/>
      <c r="Z345" s="150"/>
      <c r="AA345" s="155"/>
      <c r="AT345" s="156" t="s">
        <v>173</v>
      </c>
      <c r="AU345" s="156" t="s">
        <v>86</v>
      </c>
      <c r="AV345" s="10" t="s">
        <v>86</v>
      </c>
      <c r="AW345" s="10" t="s">
        <v>32</v>
      </c>
      <c r="AX345" s="10" t="s">
        <v>82</v>
      </c>
      <c r="AY345" s="156" t="s">
        <v>166</v>
      </c>
    </row>
    <row r="346" spans="2:65" s="1" customFormat="1" ht="16.5" customHeight="1">
      <c r="B346" s="139"/>
      <c r="C346" s="176" t="s">
        <v>579</v>
      </c>
      <c r="D346" s="176" t="s">
        <v>388</v>
      </c>
      <c r="E346" s="177" t="s">
        <v>588</v>
      </c>
      <c r="F346" s="266" t="s">
        <v>589</v>
      </c>
      <c r="G346" s="266"/>
      <c r="H346" s="266"/>
      <c r="I346" s="266"/>
      <c r="J346" s="178" t="s">
        <v>560</v>
      </c>
      <c r="K346" s="179">
        <v>8</v>
      </c>
      <c r="L346" s="267">
        <v>0</v>
      </c>
      <c r="M346" s="267"/>
      <c r="N346" s="267">
        <f>ROUND(L346*K346,2)</f>
        <v>0</v>
      </c>
      <c r="O346" s="232"/>
      <c r="P346" s="232"/>
      <c r="Q346" s="232"/>
      <c r="R346" s="144"/>
      <c r="T346" s="145" t="s">
        <v>5</v>
      </c>
      <c r="U346" s="43" t="s">
        <v>40</v>
      </c>
      <c r="V346" s="146">
        <v>0</v>
      </c>
      <c r="W346" s="146">
        <f>V346*K346</f>
        <v>0</v>
      </c>
      <c r="X346" s="146">
        <v>9.7000000000000003E-2</v>
      </c>
      <c r="Y346" s="146">
        <f>X346*K346</f>
        <v>0.77600000000000002</v>
      </c>
      <c r="Z346" s="146">
        <v>0</v>
      </c>
      <c r="AA346" s="147">
        <f>Z346*K346</f>
        <v>0</v>
      </c>
      <c r="AR346" s="21" t="s">
        <v>104</v>
      </c>
      <c r="AT346" s="21" t="s">
        <v>388</v>
      </c>
      <c r="AU346" s="21" t="s">
        <v>86</v>
      </c>
      <c r="AY346" s="21" t="s">
        <v>166</v>
      </c>
      <c r="BE346" s="148">
        <f>IF(U346="základní",N346,0)</f>
        <v>0</v>
      </c>
      <c r="BF346" s="148">
        <f>IF(U346="snížená",N346,0)</f>
        <v>0</v>
      </c>
      <c r="BG346" s="148">
        <f>IF(U346="zákl. přenesená",N346,0)</f>
        <v>0</v>
      </c>
      <c r="BH346" s="148">
        <f>IF(U346="sníž. přenesená",N346,0)</f>
        <v>0</v>
      </c>
      <c r="BI346" s="148">
        <f>IF(U346="nulová",N346,0)</f>
        <v>0</v>
      </c>
      <c r="BJ346" s="21" t="s">
        <v>82</v>
      </c>
      <c r="BK346" s="148">
        <f>ROUND(L346*K346,2)</f>
        <v>0</v>
      </c>
      <c r="BL346" s="21" t="s">
        <v>92</v>
      </c>
      <c r="BM346" s="21" t="s">
        <v>590</v>
      </c>
    </row>
    <row r="347" spans="2:65" s="11" customFormat="1" ht="16.5" customHeight="1">
      <c r="B347" s="157"/>
      <c r="C347" s="158"/>
      <c r="D347" s="158"/>
      <c r="E347" s="159" t="s">
        <v>5</v>
      </c>
      <c r="F347" s="264" t="s">
        <v>566</v>
      </c>
      <c r="G347" s="265"/>
      <c r="H347" s="265"/>
      <c r="I347" s="265"/>
      <c r="J347" s="158"/>
      <c r="K347" s="159" t="s">
        <v>5</v>
      </c>
      <c r="L347" s="158"/>
      <c r="M347" s="158"/>
      <c r="N347" s="158"/>
      <c r="O347" s="158"/>
      <c r="P347" s="158"/>
      <c r="Q347" s="158"/>
      <c r="R347" s="160"/>
      <c r="T347" s="161"/>
      <c r="U347" s="158"/>
      <c r="V347" s="158"/>
      <c r="W347" s="158"/>
      <c r="X347" s="158"/>
      <c r="Y347" s="158"/>
      <c r="Z347" s="158"/>
      <c r="AA347" s="162"/>
      <c r="AT347" s="163" t="s">
        <v>173</v>
      </c>
      <c r="AU347" s="163" t="s">
        <v>86</v>
      </c>
      <c r="AV347" s="11" t="s">
        <v>82</v>
      </c>
      <c r="AW347" s="11" t="s">
        <v>32</v>
      </c>
      <c r="AX347" s="11" t="s">
        <v>75</v>
      </c>
      <c r="AY347" s="163" t="s">
        <v>166</v>
      </c>
    </row>
    <row r="348" spans="2:65" s="10" customFormat="1" ht="16.5" customHeight="1">
      <c r="B348" s="149"/>
      <c r="C348" s="150"/>
      <c r="D348" s="150"/>
      <c r="E348" s="151" t="s">
        <v>5</v>
      </c>
      <c r="F348" s="262" t="s">
        <v>104</v>
      </c>
      <c r="G348" s="263"/>
      <c r="H348" s="263"/>
      <c r="I348" s="263"/>
      <c r="J348" s="150"/>
      <c r="K348" s="152">
        <v>8</v>
      </c>
      <c r="L348" s="150"/>
      <c r="M348" s="150"/>
      <c r="N348" s="150"/>
      <c r="O348" s="150"/>
      <c r="P348" s="150"/>
      <c r="Q348" s="150"/>
      <c r="R348" s="153"/>
      <c r="T348" s="154"/>
      <c r="U348" s="150"/>
      <c r="V348" s="150"/>
      <c r="W348" s="150"/>
      <c r="X348" s="150"/>
      <c r="Y348" s="150"/>
      <c r="Z348" s="150"/>
      <c r="AA348" s="155"/>
      <c r="AT348" s="156" t="s">
        <v>173</v>
      </c>
      <c r="AU348" s="156" t="s">
        <v>86</v>
      </c>
      <c r="AV348" s="10" t="s">
        <v>86</v>
      </c>
      <c r="AW348" s="10" t="s">
        <v>32</v>
      </c>
      <c r="AX348" s="10" t="s">
        <v>82</v>
      </c>
      <c r="AY348" s="156" t="s">
        <v>166</v>
      </c>
    </row>
    <row r="349" spans="2:65" s="1" customFormat="1" ht="16.5" customHeight="1">
      <c r="B349" s="139"/>
      <c r="C349" s="176" t="s">
        <v>583</v>
      </c>
      <c r="D349" s="176" t="s">
        <v>388</v>
      </c>
      <c r="E349" s="177" t="s">
        <v>592</v>
      </c>
      <c r="F349" s="266" t="s">
        <v>593</v>
      </c>
      <c r="G349" s="266"/>
      <c r="H349" s="266"/>
      <c r="I349" s="266"/>
      <c r="J349" s="178" t="s">
        <v>560</v>
      </c>
      <c r="K349" s="179">
        <v>8</v>
      </c>
      <c r="L349" s="267">
        <v>0</v>
      </c>
      <c r="M349" s="267"/>
      <c r="N349" s="267">
        <f>ROUND(L349*K349,2)</f>
        <v>0</v>
      </c>
      <c r="O349" s="232"/>
      <c r="P349" s="232"/>
      <c r="Q349" s="232"/>
      <c r="R349" s="144"/>
      <c r="T349" s="145" t="s">
        <v>5</v>
      </c>
      <c r="U349" s="43" t="s">
        <v>40</v>
      </c>
      <c r="V349" s="146">
        <v>0</v>
      </c>
      <c r="W349" s="146">
        <f>V349*K349</f>
        <v>0</v>
      </c>
      <c r="X349" s="146">
        <v>5.8000000000000003E-2</v>
      </c>
      <c r="Y349" s="146">
        <f>X349*K349</f>
        <v>0.46400000000000002</v>
      </c>
      <c r="Z349" s="146">
        <v>0</v>
      </c>
      <c r="AA349" s="147">
        <f>Z349*K349</f>
        <v>0</v>
      </c>
      <c r="AR349" s="21" t="s">
        <v>104</v>
      </c>
      <c r="AT349" s="21" t="s">
        <v>388</v>
      </c>
      <c r="AU349" s="21" t="s">
        <v>86</v>
      </c>
      <c r="AY349" s="21" t="s">
        <v>166</v>
      </c>
      <c r="BE349" s="148">
        <f>IF(U349="základní",N349,0)</f>
        <v>0</v>
      </c>
      <c r="BF349" s="148">
        <f>IF(U349="snížená",N349,0)</f>
        <v>0</v>
      </c>
      <c r="BG349" s="148">
        <f>IF(U349="zákl. přenesená",N349,0)</f>
        <v>0</v>
      </c>
      <c r="BH349" s="148">
        <f>IF(U349="sníž. přenesená",N349,0)</f>
        <v>0</v>
      </c>
      <c r="BI349" s="148">
        <f>IF(U349="nulová",N349,0)</f>
        <v>0</v>
      </c>
      <c r="BJ349" s="21" t="s">
        <v>82</v>
      </c>
      <c r="BK349" s="148">
        <f>ROUND(L349*K349,2)</f>
        <v>0</v>
      </c>
      <c r="BL349" s="21" t="s">
        <v>92</v>
      </c>
      <c r="BM349" s="21" t="s">
        <v>594</v>
      </c>
    </row>
    <row r="350" spans="2:65" s="11" customFormat="1" ht="16.5" customHeight="1">
      <c r="B350" s="157"/>
      <c r="C350" s="158"/>
      <c r="D350" s="158"/>
      <c r="E350" s="159" t="s">
        <v>5</v>
      </c>
      <c r="F350" s="264" t="s">
        <v>566</v>
      </c>
      <c r="G350" s="265"/>
      <c r="H350" s="265"/>
      <c r="I350" s="265"/>
      <c r="J350" s="158"/>
      <c r="K350" s="159" t="s">
        <v>5</v>
      </c>
      <c r="L350" s="158"/>
      <c r="M350" s="158"/>
      <c r="N350" s="158"/>
      <c r="O350" s="158"/>
      <c r="P350" s="158"/>
      <c r="Q350" s="158"/>
      <c r="R350" s="160"/>
      <c r="T350" s="161"/>
      <c r="U350" s="158"/>
      <c r="V350" s="158"/>
      <c r="W350" s="158"/>
      <c r="X350" s="158"/>
      <c r="Y350" s="158"/>
      <c r="Z350" s="158"/>
      <c r="AA350" s="162"/>
      <c r="AT350" s="163" t="s">
        <v>173</v>
      </c>
      <c r="AU350" s="163" t="s">
        <v>86</v>
      </c>
      <c r="AV350" s="11" t="s">
        <v>82</v>
      </c>
      <c r="AW350" s="11" t="s">
        <v>32</v>
      </c>
      <c r="AX350" s="11" t="s">
        <v>75</v>
      </c>
      <c r="AY350" s="163" t="s">
        <v>166</v>
      </c>
    </row>
    <row r="351" spans="2:65" s="10" customFormat="1" ht="16.5" customHeight="1">
      <c r="B351" s="149"/>
      <c r="C351" s="150"/>
      <c r="D351" s="150"/>
      <c r="E351" s="151" t="s">
        <v>5</v>
      </c>
      <c r="F351" s="262" t="s">
        <v>104</v>
      </c>
      <c r="G351" s="263"/>
      <c r="H351" s="263"/>
      <c r="I351" s="263"/>
      <c r="J351" s="150"/>
      <c r="K351" s="152">
        <v>8</v>
      </c>
      <c r="L351" s="150"/>
      <c r="M351" s="150"/>
      <c r="N351" s="150"/>
      <c r="O351" s="150"/>
      <c r="P351" s="150"/>
      <c r="Q351" s="150"/>
      <c r="R351" s="153"/>
      <c r="T351" s="154"/>
      <c r="U351" s="150"/>
      <c r="V351" s="150"/>
      <c r="W351" s="150"/>
      <c r="X351" s="150"/>
      <c r="Y351" s="150"/>
      <c r="Z351" s="150"/>
      <c r="AA351" s="155"/>
      <c r="AT351" s="156" t="s">
        <v>173</v>
      </c>
      <c r="AU351" s="156" t="s">
        <v>86</v>
      </c>
      <c r="AV351" s="10" t="s">
        <v>86</v>
      </c>
      <c r="AW351" s="10" t="s">
        <v>32</v>
      </c>
      <c r="AX351" s="10" t="s">
        <v>82</v>
      </c>
      <c r="AY351" s="156" t="s">
        <v>166</v>
      </c>
    </row>
    <row r="352" spans="2:65" s="1" customFormat="1" ht="16.5" customHeight="1">
      <c r="B352" s="139"/>
      <c r="C352" s="176" t="s">
        <v>587</v>
      </c>
      <c r="D352" s="176" t="s">
        <v>388</v>
      </c>
      <c r="E352" s="177" t="s">
        <v>596</v>
      </c>
      <c r="F352" s="266" t="s">
        <v>597</v>
      </c>
      <c r="G352" s="266"/>
      <c r="H352" s="266"/>
      <c r="I352" s="266"/>
      <c r="J352" s="178" t="s">
        <v>560</v>
      </c>
      <c r="K352" s="179">
        <v>8</v>
      </c>
      <c r="L352" s="267">
        <v>0</v>
      </c>
      <c r="M352" s="267"/>
      <c r="N352" s="267">
        <f>ROUND(L352*K352,2)</f>
        <v>0</v>
      </c>
      <c r="O352" s="232"/>
      <c r="P352" s="232"/>
      <c r="Q352" s="232"/>
      <c r="R352" s="144"/>
      <c r="T352" s="145" t="s">
        <v>5</v>
      </c>
      <c r="U352" s="43" t="s">
        <v>40</v>
      </c>
      <c r="V352" s="146">
        <v>0</v>
      </c>
      <c r="W352" s="146">
        <f>V352*K352</f>
        <v>0</v>
      </c>
      <c r="X352" s="146">
        <v>6.0000000000000001E-3</v>
      </c>
      <c r="Y352" s="146">
        <f>X352*K352</f>
        <v>4.8000000000000001E-2</v>
      </c>
      <c r="Z352" s="146">
        <v>0</v>
      </c>
      <c r="AA352" s="147">
        <f>Z352*K352</f>
        <v>0</v>
      </c>
      <c r="AR352" s="21" t="s">
        <v>104</v>
      </c>
      <c r="AT352" s="21" t="s">
        <v>388</v>
      </c>
      <c r="AU352" s="21" t="s">
        <v>86</v>
      </c>
      <c r="AY352" s="21" t="s">
        <v>166</v>
      </c>
      <c r="BE352" s="148">
        <f>IF(U352="základní",N352,0)</f>
        <v>0</v>
      </c>
      <c r="BF352" s="148">
        <f>IF(U352="snížená",N352,0)</f>
        <v>0</v>
      </c>
      <c r="BG352" s="148">
        <f>IF(U352="zákl. přenesená",N352,0)</f>
        <v>0</v>
      </c>
      <c r="BH352" s="148">
        <f>IF(U352="sníž. přenesená",N352,0)</f>
        <v>0</v>
      </c>
      <c r="BI352" s="148">
        <f>IF(U352="nulová",N352,0)</f>
        <v>0</v>
      </c>
      <c r="BJ352" s="21" t="s">
        <v>82</v>
      </c>
      <c r="BK352" s="148">
        <f>ROUND(L352*K352,2)</f>
        <v>0</v>
      </c>
      <c r="BL352" s="21" t="s">
        <v>92</v>
      </c>
      <c r="BM352" s="21" t="s">
        <v>598</v>
      </c>
    </row>
    <row r="353" spans="2:65" s="11" customFormat="1" ht="16.5" customHeight="1">
      <c r="B353" s="157"/>
      <c r="C353" s="158"/>
      <c r="D353" s="158"/>
      <c r="E353" s="159" t="s">
        <v>5</v>
      </c>
      <c r="F353" s="264" t="s">
        <v>566</v>
      </c>
      <c r="G353" s="265"/>
      <c r="H353" s="265"/>
      <c r="I353" s="265"/>
      <c r="J353" s="158"/>
      <c r="K353" s="159" t="s">
        <v>5</v>
      </c>
      <c r="L353" s="158"/>
      <c r="M353" s="158"/>
      <c r="N353" s="158"/>
      <c r="O353" s="158"/>
      <c r="P353" s="158"/>
      <c r="Q353" s="158"/>
      <c r="R353" s="160"/>
      <c r="T353" s="161"/>
      <c r="U353" s="158"/>
      <c r="V353" s="158"/>
      <c r="W353" s="158"/>
      <c r="X353" s="158"/>
      <c r="Y353" s="158"/>
      <c r="Z353" s="158"/>
      <c r="AA353" s="162"/>
      <c r="AT353" s="163" t="s">
        <v>173</v>
      </c>
      <c r="AU353" s="163" t="s">
        <v>86</v>
      </c>
      <c r="AV353" s="11" t="s">
        <v>82</v>
      </c>
      <c r="AW353" s="11" t="s">
        <v>32</v>
      </c>
      <c r="AX353" s="11" t="s">
        <v>75</v>
      </c>
      <c r="AY353" s="163" t="s">
        <v>166</v>
      </c>
    </row>
    <row r="354" spans="2:65" s="10" customFormat="1" ht="16.5" customHeight="1">
      <c r="B354" s="149"/>
      <c r="C354" s="150"/>
      <c r="D354" s="150"/>
      <c r="E354" s="151" t="s">
        <v>5</v>
      </c>
      <c r="F354" s="262" t="s">
        <v>104</v>
      </c>
      <c r="G354" s="263"/>
      <c r="H354" s="263"/>
      <c r="I354" s="263"/>
      <c r="J354" s="150"/>
      <c r="K354" s="152">
        <v>8</v>
      </c>
      <c r="L354" s="150"/>
      <c r="M354" s="150"/>
      <c r="N354" s="150"/>
      <c r="O354" s="150"/>
      <c r="P354" s="150"/>
      <c r="Q354" s="150"/>
      <c r="R354" s="153"/>
      <c r="T354" s="154"/>
      <c r="U354" s="150"/>
      <c r="V354" s="150"/>
      <c r="W354" s="150"/>
      <c r="X354" s="150"/>
      <c r="Y354" s="150"/>
      <c r="Z354" s="150"/>
      <c r="AA354" s="155"/>
      <c r="AT354" s="156" t="s">
        <v>173</v>
      </c>
      <c r="AU354" s="156" t="s">
        <v>86</v>
      </c>
      <c r="AV354" s="10" t="s">
        <v>86</v>
      </c>
      <c r="AW354" s="10" t="s">
        <v>32</v>
      </c>
      <c r="AX354" s="10" t="s">
        <v>82</v>
      </c>
      <c r="AY354" s="156" t="s">
        <v>166</v>
      </c>
    </row>
    <row r="355" spans="2:65" s="1" customFormat="1" ht="25.5" customHeight="1">
      <c r="B355" s="139"/>
      <c r="C355" s="140" t="s">
        <v>591</v>
      </c>
      <c r="D355" s="140" t="s">
        <v>167</v>
      </c>
      <c r="E355" s="141" t="s">
        <v>600</v>
      </c>
      <c r="F355" s="231" t="s">
        <v>601</v>
      </c>
      <c r="G355" s="231"/>
      <c r="H355" s="231"/>
      <c r="I355" s="231"/>
      <c r="J355" s="142" t="s">
        <v>560</v>
      </c>
      <c r="K355" s="143">
        <v>34</v>
      </c>
      <c r="L355" s="232">
        <v>0</v>
      </c>
      <c r="M355" s="232"/>
      <c r="N355" s="232">
        <f>ROUND(L355*K355,2)</f>
        <v>0</v>
      </c>
      <c r="O355" s="232"/>
      <c r="P355" s="232"/>
      <c r="Q355" s="232"/>
      <c r="R355" s="144"/>
      <c r="T355" s="145" t="s">
        <v>5</v>
      </c>
      <c r="U355" s="43" t="s">
        <v>40</v>
      </c>
      <c r="V355" s="146">
        <v>3.8170000000000002</v>
      </c>
      <c r="W355" s="146">
        <f>V355*K355</f>
        <v>129.77800000000002</v>
      </c>
      <c r="X355" s="146">
        <v>0.42080000000000001</v>
      </c>
      <c r="Y355" s="146">
        <f>X355*K355</f>
        <v>14.3072</v>
      </c>
      <c r="Z355" s="146">
        <v>0</v>
      </c>
      <c r="AA355" s="147">
        <f>Z355*K355</f>
        <v>0</v>
      </c>
      <c r="AR355" s="21" t="s">
        <v>92</v>
      </c>
      <c r="AT355" s="21" t="s">
        <v>167</v>
      </c>
      <c r="AU355" s="21" t="s">
        <v>86</v>
      </c>
      <c r="AY355" s="21" t="s">
        <v>166</v>
      </c>
      <c r="BE355" s="148">
        <f>IF(U355="základní",N355,0)</f>
        <v>0</v>
      </c>
      <c r="BF355" s="148">
        <f>IF(U355="snížená",N355,0)</f>
        <v>0</v>
      </c>
      <c r="BG355" s="148">
        <f>IF(U355="zákl. přenesená",N355,0)</f>
        <v>0</v>
      </c>
      <c r="BH355" s="148">
        <f>IF(U355="sníž. přenesená",N355,0)</f>
        <v>0</v>
      </c>
      <c r="BI355" s="148">
        <f>IF(U355="nulová",N355,0)</f>
        <v>0</v>
      </c>
      <c r="BJ355" s="21" t="s">
        <v>82</v>
      </c>
      <c r="BK355" s="148">
        <f>ROUND(L355*K355,2)</f>
        <v>0</v>
      </c>
      <c r="BL355" s="21" t="s">
        <v>92</v>
      </c>
      <c r="BM355" s="21" t="s">
        <v>602</v>
      </c>
    </row>
    <row r="356" spans="2:65" s="11" customFormat="1" ht="16.5" customHeight="1">
      <c r="B356" s="157"/>
      <c r="C356" s="158"/>
      <c r="D356" s="158"/>
      <c r="E356" s="159" t="s">
        <v>5</v>
      </c>
      <c r="F356" s="264" t="s">
        <v>275</v>
      </c>
      <c r="G356" s="265"/>
      <c r="H356" s="265"/>
      <c r="I356" s="265"/>
      <c r="J356" s="158"/>
      <c r="K356" s="159" t="s">
        <v>5</v>
      </c>
      <c r="L356" s="158"/>
      <c r="M356" s="158"/>
      <c r="N356" s="158"/>
      <c r="O356" s="158"/>
      <c r="P356" s="158"/>
      <c r="Q356" s="158"/>
      <c r="R356" s="160"/>
      <c r="T356" s="161"/>
      <c r="U356" s="158"/>
      <c r="V356" s="158"/>
      <c r="W356" s="158"/>
      <c r="X356" s="158"/>
      <c r="Y356" s="158"/>
      <c r="Z356" s="158"/>
      <c r="AA356" s="162"/>
      <c r="AT356" s="163" t="s">
        <v>173</v>
      </c>
      <c r="AU356" s="163" t="s">
        <v>86</v>
      </c>
      <c r="AV356" s="11" t="s">
        <v>82</v>
      </c>
      <c r="AW356" s="11" t="s">
        <v>32</v>
      </c>
      <c r="AX356" s="11" t="s">
        <v>75</v>
      </c>
      <c r="AY356" s="163" t="s">
        <v>166</v>
      </c>
    </row>
    <row r="357" spans="2:65" s="11" customFormat="1" ht="16.5" customHeight="1">
      <c r="B357" s="157"/>
      <c r="C357" s="158"/>
      <c r="D357" s="158"/>
      <c r="E357" s="159" t="s">
        <v>5</v>
      </c>
      <c r="F357" s="229" t="s">
        <v>276</v>
      </c>
      <c r="G357" s="230"/>
      <c r="H357" s="230"/>
      <c r="I357" s="230"/>
      <c r="J357" s="158"/>
      <c r="K357" s="159" t="s">
        <v>5</v>
      </c>
      <c r="L357" s="158"/>
      <c r="M357" s="158"/>
      <c r="N357" s="158"/>
      <c r="O357" s="158"/>
      <c r="P357" s="158"/>
      <c r="Q357" s="158"/>
      <c r="R357" s="160"/>
      <c r="T357" s="161"/>
      <c r="U357" s="158"/>
      <c r="V357" s="158"/>
      <c r="W357" s="158"/>
      <c r="X357" s="158"/>
      <c r="Y357" s="158"/>
      <c r="Z357" s="158"/>
      <c r="AA357" s="162"/>
      <c r="AT357" s="163" t="s">
        <v>173</v>
      </c>
      <c r="AU357" s="163" t="s">
        <v>86</v>
      </c>
      <c r="AV357" s="11" t="s">
        <v>82</v>
      </c>
      <c r="AW357" s="11" t="s">
        <v>32</v>
      </c>
      <c r="AX357" s="11" t="s">
        <v>75</v>
      </c>
      <c r="AY357" s="163" t="s">
        <v>166</v>
      </c>
    </row>
    <row r="358" spans="2:65" s="11" customFormat="1" ht="16.5" customHeight="1">
      <c r="B358" s="157"/>
      <c r="C358" s="158"/>
      <c r="D358" s="158"/>
      <c r="E358" s="159" t="s">
        <v>5</v>
      </c>
      <c r="F358" s="229" t="s">
        <v>277</v>
      </c>
      <c r="G358" s="230"/>
      <c r="H358" s="230"/>
      <c r="I358" s="230"/>
      <c r="J358" s="158"/>
      <c r="K358" s="159" t="s">
        <v>5</v>
      </c>
      <c r="L358" s="158"/>
      <c r="M358" s="158"/>
      <c r="N358" s="158"/>
      <c r="O358" s="158"/>
      <c r="P358" s="158"/>
      <c r="Q358" s="158"/>
      <c r="R358" s="160"/>
      <c r="T358" s="161"/>
      <c r="U358" s="158"/>
      <c r="V358" s="158"/>
      <c r="W358" s="158"/>
      <c r="X358" s="158"/>
      <c r="Y358" s="158"/>
      <c r="Z358" s="158"/>
      <c r="AA358" s="162"/>
      <c r="AT358" s="163" t="s">
        <v>173</v>
      </c>
      <c r="AU358" s="163" t="s">
        <v>86</v>
      </c>
      <c r="AV358" s="11" t="s">
        <v>82</v>
      </c>
      <c r="AW358" s="11" t="s">
        <v>32</v>
      </c>
      <c r="AX358" s="11" t="s">
        <v>75</v>
      </c>
      <c r="AY358" s="163" t="s">
        <v>166</v>
      </c>
    </row>
    <row r="359" spans="2:65" s="10" customFormat="1" ht="16.5" customHeight="1">
      <c r="B359" s="149"/>
      <c r="C359" s="150"/>
      <c r="D359" s="150"/>
      <c r="E359" s="151" t="s">
        <v>5</v>
      </c>
      <c r="F359" s="262" t="s">
        <v>427</v>
      </c>
      <c r="G359" s="263"/>
      <c r="H359" s="263"/>
      <c r="I359" s="263"/>
      <c r="J359" s="150"/>
      <c r="K359" s="152">
        <v>34</v>
      </c>
      <c r="L359" s="150"/>
      <c r="M359" s="150"/>
      <c r="N359" s="150"/>
      <c r="O359" s="150"/>
      <c r="P359" s="150"/>
      <c r="Q359" s="150"/>
      <c r="R359" s="153"/>
      <c r="T359" s="154"/>
      <c r="U359" s="150"/>
      <c r="V359" s="150"/>
      <c r="W359" s="150"/>
      <c r="X359" s="150"/>
      <c r="Y359" s="150"/>
      <c r="Z359" s="150"/>
      <c r="AA359" s="155"/>
      <c r="AT359" s="156" t="s">
        <v>173</v>
      </c>
      <c r="AU359" s="156" t="s">
        <v>86</v>
      </c>
      <c r="AV359" s="10" t="s">
        <v>86</v>
      </c>
      <c r="AW359" s="10" t="s">
        <v>32</v>
      </c>
      <c r="AX359" s="10" t="s">
        <v>82</v>
      </c>
      <c r="AY359" s="156" t="s">
        <v>166</v>
      </c>
    </row>
    <row r="360" spans="2:65" s="9" customFormat="1" ht="29.85" customHeight="1">
      <c r="B360" s="129"/>
      <c r="C360" s="130"/>
      <c r="D360" s="164" t="s">
        <v>265</v>
      </c>
      <c r="E360" s="164"/>
      <c r="F360" s="164"/>
      <c r="G360" s="164"/>
      <c r="H360" s="164"/>
      <c r="I360" s="164"/>
      <c r="J360" s="164"/>
      <c r="K360" s="164"/>
      <c r="L360" s="164"/>
      <c r="M360" s="164"/>
      <c r="N360" s="237">
        <f>BK360</f>
        <v>0</v>
      </c>
      <c r="O360" s="238"/>
      <c r="P360" s="238"/>
      <c r="Q360" s="238"/>
      <c r="R360" s="132"/>
      <c r="T360" s="133"/>
      <c r="U360" s="130"/>
      <c r="V360" s="130"/>
      <c r="W360" s="134">
        <f>SUM(W361:W402)</f>
        <v>546.81999999999994</v>
      </c>
      <c r="X360" s="130"/>
      <c r="Y360" s="134">
        <f>SUM(Y361:Y402)</f>
        <v>268.53300400000001</v>
      </c>
      <c r="Z360" s="130"/>
      <c r="AA360" s="135">
        <f>SUM(AA361:AA402)</f>
        <v>0</v>
      </c>
      <c r="AR360" s="136" t="s">
        <v>82</v>
      </c>
      <c r="AT360" s="137" t="s">
        <v>74</v>
      </c>
      <c r="AU360" s="137" t="s">
        <v>82</v>
      </c>
      <c r="AY360" s="136" t="s">
        <v>166</v>
      </c>
      <c r="BK360" s="138">
        <f>SUM(BK361:BK402)</f>
        <v>0</v>
      </c>
    </row>
    <row r="361" spans="2:65" s="1" customFormat="1" ht="16.5" customHeight="1">
      <c r="B361" s="139"/>
      <c r="C361" s="140" t="s">
        <v>595</v>
      </c>
      <c r="D361" s="140" t="s">
        <v>167</v>
      </c>
      <c r="E361" s="141" t="s">
        <v>604</v>
      </c>
      <c r="F361" s="231" t="s">
        <v>605</v>
      </c>
      <c r="G361" s="231"/>
      <c r="H361" s="231"/>
      <c r="I361" s="231"/>
      <c r="J361" s="142" t="s">
        <v>560</v>
      </c>
      <c r="K361" s="189">
        <v>11</v>
      </c>
      <c r="L361" s="232">
        <v>0</v>
      </c>
      <c r="M361" s="232"/>
      <c r="N361" s="232">
        <f>ROUND(L361*K361,2)</f>
        <v>0</v>
      </c>
      <c r="O361" s="232"/>
      <c r="P361" s="232"/>
      <c r="Q361" s="232"/>
      <c r="R361" s="144"/>
      <c r="T361" s="145" t="s">
        <v>5</v>
      </c>
      <c r="U361" s="43" t="s">
        <v>40</v>
      </c>
      <c r="V361" s="146">
        <v>0</v>
      </c>
      <c r="W361" s="146">
        <f>V361*K361</f>
        <v>0</v>
      </c>
      <c r="X361" s="146">
        <v>0</v>
      </c>
      <c r="Y361" s="146">
        <f>X361*K361</f>
        <v>0</v>
      </c>
      <c r="Z361" s="146">
        <v>0</v>
      </c>
      <c r="AA361" s="147">
        <f>Z361*K361</f>
        <v>0</v>
      </c>
      <c r="AR361" s="21" t="s">
        <v>92</v>
      </c>
      <c r="AT361" s="21" t="s">
        <v>167</v>
      </c>
      <c r="AU361" s="21" t="s">
        <v>86</v>
      </c>
      <c r="AY361" s="21" t="s">
        <v>166</v>
      </c>
      <c r="BE361" s="148">
        <f>IF(U361="základní",N361,0)</f>
        <v>0</v>
      </c>
      <c r="BF361" s="148">
        <f>IF(U361="snížená",N361,0)</f>
        <v>0</v>
      </c>
      <c r="BG361" s="148">
        <f>IF(U361="zákl. přenesená",N361,0)</f>
        <v>0</v>
      </c>
      <c r="BH361" s="148">
        <f>IF(U361="sníž. přenesená",N361,0)</f>
        <v>0</v>
      </c>
      <c r="BI361" s="148">
        <f>IF(U361="nulová",N361,0)</f>
        <v>0</v>
      </c>
      <c r="BJ361" s="21" t="s">
        <v>82</v>
      </c>
      <c r="BK361" s="148">
        <f>ROUND(L361*K361,2)</f>
        <v>0</v>
      </c>
      <c r="BL361" s="21" t="s">
        <v>92</v>
      </c>
      <c r="BM361" s="21" t="s">
        <v>606</v>
      </c>
    </row>
    <row r="362" spans="2:65" s="1" customFormat="1" ht="25.5" customHeight="1">
      <c r="B362" s="139"/>
      <c r="C362" s="140" t="s">
        <v>599</v>
      </c>
      <c r="D362" s="140" t="s">
        <v>167</v>
      </c>
      <c r="E362" s="141" t="s">
        <v>626</v>
      </c>
      <c r="F362" s="231" t="s">
        <v>627</v>
      </c>
      <c r="G362" s="231"/>
      <c r="H362" s="231"/>
      <c r="I362" s="231"/>
      <c r="J362" s="142" t="s">
        <v>309</v>
      </c>
      <c r="K362" s="143">
        <v>830</v>
      </c>
      <c r="L362" s="232">
        <v>0</v>
      </c>
      <c r="M362" s="232"/>
      <c r="N362" s="232">
        <f>ROUND(L362*K362,2)</f>
        <v>0</v>
      </c>
      <c r="O362" s="232"/>
      <c r="P362" s="232"/>
      <c r="Q362" s="232"/>
      <c r="R362" s="144"/>
      <c r="T362" s="145" t="s">
        <v>5</v>
      </c>
      <c r="U362" s="43" t="s">
        <v>40</v>
      </c>
      <c r="V362" s="146">
        <v>0.11899999999999999</v>
      </c>
      <c r="W362" s="146">
        <f>V362*K362</f>
        <v>98.77</v>
      </c>
      <c r="X362" s="146">
        <v>8.9779999999999999E-2</v>
      </c>
      <c r="Y362" s="146">
        <f>X362*K362</f>
        <v>74.517399999999995</v>
      </c>
      <c r="Z362" s="146">
        <v>0</v>
      </c>
      <c r="AA362" s="147">
        <f>Z362*K362</f>
        <v>0</v>
      </c>
      <c r="AR362" s="21" t="s">
        <v>92</v>
      </c>
      <c r="AT362" s="21" t="s">
        <v>167</v>
      </c>
      <c r="AU362" s="21" t="s">
        <v>86</v>
      </c>
      <c r="AY362" s="21" t="s">
        <v>166</v>
      </c>
      <c r="BE362" s="148">
        <f>IF(U362="základní",N362,0)</f>
        <v>0</v>
      </c>
      <c r="BF362" s="148">
        <f>IF(U362="snížená",N362,0)</f>
        <v>0</v>
      </c>
      <c r="BG362" s="148">
        <f>IF(U362="zákl. přenesená",N362,0)</f>
        <v>0</v>
      </c>
      <c r="BH362" s="148">
        <f>IF(U362="sníž. přenesená",N362,0)</f>
        <v>0</v>
      </c>
      <c r="BI362" s="148">
        <f>IF(U362="nulová",N362,0)</f>
        <v>0</v>
      </c>
      <c r="BJ362" s="21" t="s">
        <v>82</v>
      </c>
      <c r="BK362" s="148">
        <f>ROUND(L362*K362,2)</f>
        <v>0</v>
      </c>
      <c r="BL362" s="21" t="s">
        <v>92</v>
      </c>
      <c r="BM362" s="21" t="s">
        <v>628</v>
      </c>
    </row>
    <row r="363" spans="2:65" s="11" customFormat="1" ht="16.5" customHeight="1">
      <c r="B363" s="157"/>
      <c r="C363" s="158"/>
      <c r="D363" s="158"/>
      <c r="E363" s="159" t="s">
        <v>5</v>
      </c>
      <c r="F363" s="264" t="s">
        <v>275</v>
      </c>
      <c r="G363" s="265"/>
      <c r="H363" s="265"/>
      <c r="I363" s="265"/>
      <c r="J363" s="158"/>
      <c r="K363" s="159" t="s">
        <v>5</v>
      </c>
      <c r="L363" s="158"/>
      <c r="M363" s="158"/>
      <c r="N363" s="158"/>
      <c r="O363" s="158"/>
      <c r="P363" s="158"/>
      <c r="Q363" s="158"/>
      <c r="R363" s="160"/>
      <c r="T363" s="161"/>
      <c r="U363" s="158"/>
      <c r="V363" s="158"/>
      <c r="W363" s="158"/>
      <c r="X363" s="158"/>
      <c r="Y363" s="158"/>
      <c r="Z363" s="158"/>
      <c r="AA363" s="162"/>
      <c r="AT363" s="163" t="s">
        <v>173</v>
      </c>
      <c r="AU363" s="163" t="s">
        <v>86</v>
      </c>
      <c r="AV363" s="11" t="s">
        <v>82</v>
      </c>
      <c r="AW363" s="11" t="s">
        <v>32</v>
      </c>
      <c r="AX363" s="11" t="s">
        <v>75</v>
      </c>
      <c r="AY363" s="163" t="s">
        <v>166</v>
      </c>
    </row>
    <row r="364" spans="2:65" s="11" customFormat="1" ht="16.5" customHeight="1">
      <c r="B364" s="157"/>
      <c r="C364" s="158"/>
      <c r="D364" s="158"/>
      <c r="E364" s="159" t="s">
        <v>5</v>
      </c>
      <c r="F364" s="229" t="s">
        <v>276</v>
      </c>
      <c r="G364" s="230"/>
      <c r="H364" s="230"/>
      <c r="I364" s="230"/>
      <c r="J364" s="158"/>
      <c r="K364" s="159" t="s">
        <v>5</v>
      </c>
      <c r="L364" s="158"/>
      <c r="M364" s="158"/>
      <c r="N364" s="158"/>
      <c r="O364" s="158"/>
      <c r="P364" s="158"/>
      <c r="Q364" s="158"/>
      <c r="R364" s="160"/>
      <c r="T364" s="161"/>
      <c r="U364" s="158"/>
      <c r="V364" s="158"/>
      <c r="W364" s="158"/>
      <c r="X364" s="158"/>
      <c r="Y364" s="158"/>
      <c r="Z364" s="158"/>
      <c r="AA364" s="162"/>
      <c r="AT364" s="163" t="s">
        <v>173</v>
      </c>
      <c r="AU364" s="163" t="s">
        <v>86</v>
      </c>
      <c r="AV364" s="11" t="s">
        <v>82</v>
      </c>
      <c r="AW364" s="11" t="s">
        <v>32</v>
      </c>
      <c r="AX364" s="11" t="s">
        <v>75</v>
      </c>
      <c r="AY364" s="163" t="s">
        <v>166</v>
      </c>
    </row>
    <row r="365" spans="2:65" s="11" customFormat="1" ht="16.5" customHeight="1">
      <c r="B365" s="157"/>
      <c r="C365" s="158"/>
      <c r="D365" s="158"/>
      <c r="E365" s="159" t="s">
        <v>5</v>
      </c>
      <c r="F365" s="229" t="s">
        <v>277</v>
      </c>
      <c r="G365" s="230"/>
      <c r="H365" s="230"/>
      <c r="I365" s="230"/>
      <c r="J365" s="158"/>
      <c r="K365" s="159" t="s">
        <v>5</v>
      </c>
      <c r="L365" s="158"/>
      <c r="M365" s="158"/>
      <c r="N365" s="158"/>
      <c r="O365" s="158"/>
      <c r="P365" s="158"/>
      <c r="Q365" s="158"/>
      <c r="R365" s="160"/>
      <c r="T365" s="161"/>
      <c r="U365" s="158"/>
      <c r="V365" s="158"/>
      <c r="W365" s="158"/>
      <c r="X365" s="158"/>
      <c r="Y365" s="158"/>
      <c r="Z365" s="158"/>
      <c r="AA365" s="162"/>
      <c r="AT365" s="163" t="s">
        <v>173</v>
      </c>
      <c r="AU365" s="163" t="s">
        <v>86</v>
      </c>
      <c r="AV365" s="11" t="s">
        <v>82</v>
      </c>
      <c r="AW365" s="11" t="s">
        <v>32</v>
      </c>
      <c r="AX365" s="11" t="s">
        <v>75</v>
      </c>
      <c r="AY365" s="163" t="s">
        <v>166</v>
      </c>
    </row>
    <row r="366" spans="2:65" s="10" customFormat="1" ht="16.5" customHeight="1">
      <c r="B366" s="149"/>
      <c r="C366" s="150"/>
      <c r="D366" s="150"/>
      <c r="E366" s="151" t="s">
        <v>5</v>
      </c>
      <c r="F366" s="262" t="s">
        <v>1518</v>
      </c>
      <c r="G366" s="263"/>
      <c r="H366" s="263"/>
      <c r="I366" s="263"/>
      <c r="J366" s="150"/>
      <c r="K366" s="152">
        <v>830</v>
      </c>
      <c r="L366" s="150"/>
      <c r="M366" s="150"/>
      <c r="N366" s="150"/>
      <c r="O366" s="150"/>
      <c r="P366" s="150"/>
      <c r="Q366" s="150"/>
      <c r="R366" s="153"/>
      <c r="T366" s="154"/>
      <c r="U366" s="150"/>
      <c r="V366" s="150"/>
      <c r="W366" s="150"/>
      <c r="X366" s="150"/>
      <c r="Y366" s="150"/>
      <c r="Z366" s="150"/>
      <c r="AA366" s="155"/>
      <c r="AT366" s="156" t="s">
        <v>173</v>
      </c>
      <c r="AU366" s="156" t="s">
        <v>86</v>
      </c>
      <c r="AV366" s="10" t="s">
        <v>86</v>
      </c>
      <c r="AW366" s="10" t="s">
        <v>32</v>
      </c>
      <c r="AX366" s="10" t="s">
        <v>82</v>
      </c>
      <c r="AY366" s="156" t="s">
        <v>166</v>
      </c>
    </row>
    <row r="367" spans="2:65" s="1" customFormat="1" ht="25.5" customHeight="1">
      <c r="B367" s="139"/>
      <c r="C367" s="176" t="s">
        <v>603</v>
      </c>
      <c r="D367" s="176" t="s">
        <v>388</v>
      </c>
      <c r="E367" s="177" t="s">
        <v>631</v>
      </c>
      <c r="F367" s="266" t="s">
        <v>632</v>
      </c>
      <c r="G367" s="266"/>
      <c r="H367" s="266"/>
      <c r="I367" s="266"/>
      <c r="J367" s="178" t="s">
        <v>374</v>
      </c>
      <c r="K367" s="179">
        <v>19.920000000000002</v>
      </c>
      <c r="L367" s="267">
        <v>0</v>
      </c>
      <c r="M367" s="267"/>
      <c r="N367" s="267">
        <f>ROUND(L367*K367,2)</f>
        <v>0</v>
      </c>
      <c r="O367" s="232"/>
      <c r="P367" s="232"/>
      <c r="Q367" s="232"/>
      <c r="R367" s="144"/>
      <c r="T367" s="145" t="s">
        <v>5</v>
      </c>
      <c r="U367" s="43" t="s">
        <v>40</v>
      </c>
      <c r="V367" s="146">
        <v>0</v>
      </c>
      <c r="W367" s="146">
        <f>V367*K367</f>
        <v>0</v>
      </c>
      <c r="X367" s="146">
        <v>1</v>
      </c>
      <c r="Y367" s="146">
        <f>X367*K367</f>
        <v>19.920000000000002</v>
      </c>
      <c r="Z367" s="146">
        <v>0</v>
      </c>
      <c r="AA367" s="147">
        <f>Z367*K367</f>
        <v>0</v>
      </c>
      <c r="AR367" s="21" t="s">
        <v>104</v>
      </c>
      <c r="AT367" s="21" t="s">
        <v>388</v>
      </c>
      <c r="AU367" s="21" t="s">
        <v>86</v>
      </c>
      <c r="AY367" s="21" t="s">
        <v>166</v>
      </c>
      <c r="BE367" s="148">
        <f>IF(U367="základní",N367,0)</f>
        <v>0</v>
      </c>
      <c r="BF367" s="148">
        <f>IF(U367="snížená",N367,0)</f>
        <v>0</v>
      </c>
      <c r="BG367" s="148">
        <f>IF(U367="zákl. přenesená",N367,0)</f>
        <v>0</v>
      </c>
      <c r="BH367" s="148">
        <f>IF(U367="sníž. přenesená",N367,0)</f>
        <v>0</v>
      </c>
      <c r="BI367" s="148">
        <f>IF(U367="nulová",N367,0)</f>
        <v>0</v>
      </c>
      <c r="BJ367" s="21" t="s">
        <v>82</v>
      </c>
      <c r="BK367" s="148">
        <f>ROUND(L367*K367,2)</f>
        <v>0</v>
      </c>
      <c r="BL367" s="21" t="s">
        <v>92</v>
      </c>
      <c r="BM367" s="21" t="s">
        <v>633</v>
      </c>
    </row>
    <row r="368" spans="2:65" s="10" customFormat="1" ht="16.5" customHeight="1">
      <c r="B368" s="149"/>
      <c r="C368" s="150"/>
      <c r="D368" s="150"/>
      <c r="E368" s="151" t="s">
        <v>5</v>
      </c>
      <c r="F368" s="240" t="s">
        <v>1519</v>
      </c>
      <c r="G368" s="241"/>
      <c r="H368" s="241"/>
      <c r="I368" s="241"/>
      <c r="J368" s="150"/>
      <c r="K368" s="152">
        <v>19.920000000000002</v>
      </c>
      <c r="L368" s="150"/>
      <c r="M368" s="150"/>
      <c r="N368" s="150"/>
      <c r="O368" s="150"/>
      <c r="P368" s="150"/>
      <c r="Q368" s="150"/>
      <c r="R368" s="153"/>
      <c r="T368" s="154"/>
      <c r="U368" s="150"/>
      <c r="V368" s="150"/>
      <c r="W368" s="150"/>
      <c r="X368" s="150"/>
      <c r="Y368" s="150"/>
      <c r="Z368" s="150"/>
      <c r="AA368" s="155"/>
      <c r="AT368" s="156" t="s">
        <v>173</v>
      </c>
      <c r="AU368" s="156" t="s">
        <v>86</v>
      </c>
      <c r="AV368" s="10" t="s">
        <v>86</v>
      </c>
      <c r="AW368" s="10" t="s">
        <v>32</v>
      </c>
      <c r="AX368" s="10" t="s">
        <v>82</v>
      </c>
      <c r="AY368" s="156" t="s">
        <v>166</v>
      </c>
    </row>
    <row r="369" spans="2:65" s="1" customFormat="1" ht="38.25" customHeight="1">
      <c r="B369" s="139"/>
      <c r="C369" s="140" t="s">
        <v>607</v>
      </c>
      <c r="D369" s="140" t="s">
        <v>167</v>
      </c>
      <c r="E369" s="141" t="s">
        <v>636</v>
      </c>
      <c r="F369" s="231" t="s">
        <v>637</v>
      </c>
      <c r="G369" s="231"/>
      <c r="H369" s="231"/>
      <c r="I369" s="231"/>
      <c r="J369" s="142" t="s">
        <v>309</v>
      </c>
      <c r="K369" s="143">
        <v>636</v>
      </c>
      <c r="L369" s="232">
        <v>0</v>
      </c>
      <c r="M369" s="232"/>
      <c r="N369" s="232">
        <f>ROUND(L369*K369,2)</f>
        <v>0</v>
      </c>
      <c r="O369" s="232"/>
      <c r="P369" s="232"/>
      <c r="Q369" s="232"/>
      <c r="R369" s="144"/>
      <c r="T369" s="145" t="s">
        <v>5</v>
      </c>
      <c r="U369" s="43" t="s">
        <v>40</v>
      </c>
      <c r="V369" s="146">
        <v>0.26800000000000002</v>
      </c>
      <c r="W369" s="146">
        <f>V369*K369</f>
        <v>170.44800000000001</v>
      </c>
      <c r="X369" s="146">
        <v>0.15540000000000001</v>
      </c>
      <c r="Y369" s="146">
        <f>X369*K369</f>
        <v>98.834400000000002</v>
      </c>
      <c r="Z369" s="146">
        <v>0</v>
      </c>
      <c r="AA369" s="147">
        <f>Z369*K369</f>
        <v>0</v>
      </c>
      <c r="AR369" s="21" t="s">
        <v>92</v>
      </c>
      <c r="AT369" s="21" t="s">
        <v>167</v>
      </c>
      <c r="AU369" s="21" t="s">
        <v>86</v>
      </c>
      <c r="AY369" s="21" t="s">
        <v>166</v>
      </c>
      <c r="BE369" s="148">
        <f>IF(U369="základní",N369,0)</f>
        <v>0</v>
      </c>
      <c r="BF369" s="148">
        <f>IF(U369="snížená",N369,0)</f>
        <v>0</v>
      </c>
      <c r="BG369" s="148">
        <f>IF(U369="zákl. přenesená",N369,0)</f>
        <v>0</v>
      </c>
      <c r="BH369" s="148">
        <f>IF(U369="sníž. přenesená",N369,0)</f>
        <v>0</v>
      </c>
      <c r="BI369" s="148">
        <f>IF(U369="nulová",N369,0)</f>
        <v>0</v>
      </c>
      <c r="BJ369" s="21" t="s">
        <v>82</v>
      </c>
      <c r="BK369" s="148">
        <f>ROUND(L369*K369,2)</f>
        <v>0</v>
      </c>
      <c r="BL369" s="21" t="s">
        <v>92</v>
      </c>
      <c r="BM369" s="21" t="s">
        <v>638</v>
      </c>
    </row>
    <row r="370" spans="2:65" s="1" customFormat="1" ht="16.5" customHeight="1">
      <c r="B370" s="139"/>
      <c r="C370" s="176" t="s">
        <v>611</v>
      </c>
      <c r="D370" s="176" t="s">
        <v>388</v>
      </c>
      <c r="E370" s="177" t="s">
        <v>640</v>
      </c>
      <c r="F370" s="266" t="s">
        <v>641</v>
      </c>
      <c r="G370" s="266"/>
      <c r="H370" s="266"/>
      <c r="I370" s="266"/>
      <c r="J370" s="178" t="s">
        <v>560</v>
      </c>
      <c r="K370" s="179">
        <v>828</v>
      </c>
      <c r="L370" s="267">
        <v>0</v>
      </c>
      <c r="M370" s="267"/>
      <c r="N370" s="267">
        <f>ROUND(L370*K370,2)</f>
        <v>0</v>
      </c>
      <c r="O370" s="232"/>
      <c r="P370" s="232"/>
      <c r="Q370" s="232"/>
      <c r="R370" s="144"/>
      <c r="T370" s="145" t="s">
        <v>5</v>
      </c>
      <c r="U370" s="43" t="s">
        <v>40</v>
      </c>
      <c r="V370" s="146">
        <v>0</v>
      </c>
      <c r="W370" s="146">
        <f>V370*K370</f>
        <v>0</v>
      </c>
      <c r="X370" s="146">
        <v>8.2100000000000006E-2</v>
      </c>
      <c r="Y370" s="146">
        <f>X370*K370</f>
        <v>67.978800000000007</v>
      </c>
      <c r="Z370" s="146">
        <v>0</v>
      </c>
      <c r="AA370" s="147">
        <f>Z370*K370</f>
        <v>0</v>
      </c>
      <c r="AR370" s="21" t="s">
        <v>104</v>
      </c>
      <c r="AT370" s="21" t="s">
        <v>388</v>
      </c>
      <c r="AU370" s="21" t="s">
        <v>86</v>
      </c>
      <c r="AY370" s="21" t="s">
        <v>166</v>
      </c>
      <c r="BE370" s="148">
        <f>IF(U370="základní",N370,0)</f>
        <v>0</v>
      </c>
      <c r="BF370" s="148">
        <f>IF(U370="snížená",N370,0)</f>
        <v>0</v>
      </c>
      <c r="BG370" s="148">
        <f>IF(U370="zákl. přenesená",N370,0)</f>
        <v>0</v>
      </c>
      <c r="BH370" s="148">
        <f>IF(U370="sníž. přenesená",N370,0)</f>
        <v>0</v>
      </c>
      <c r="BI370" s="148">
        <f>IF(U370="nulová",N370,0)</f>
        <v>0</v>
      </c>
      <c r="BJ370" s="21" t="s">
        <v>82</v>
      </c>
      <c r="BK370" s="148">
        <f>ROUND(L370*K370,2)</f>
        <v>0</v>
      </c>
      <c r="BL370" s="21" t="s">
        <v>92</v>
      </c>
      <c r="BM370" s="21" t="s">
        <v>642</v>
      </c>
    </row>
    <row r="371" spans="2:65" s="11" customFormat="1" ht="16.5" customHeight="1">
      <c r="B371" s="157"/>
      <c r="C371" s="158"/>
      <c r="D371" s="158"/>
      <c r="E371" s="159" t="s">
        <v>5</v>
      </c>
      <c r="F371" s="264" t="s">
        <v>275</v>
      </c>
      <c r="G371" s="265"/>
      <c r="H371" s="265"/>
      <c r="I371" s="265"/>
      <c r="J371" s="158"/>
      <c r="K371" s="159" t="s">
        <v>5</v>
      </c>
      <c r="L371" s="158"/>
      <c r="M371" s="158"/>
      <c r="N371" s="158"/>
      <c r="O371" s="158"/>
      <c r="P371" s="158"/>
      <c r="Q371" s="158"/>
      <c r="R371" s="160"/>
      <c r="T371" s="161"/>
      <c r="U371" s="158"/>
      <c r="V371" s="158"/>
      <c r="W371" s="158"/>
      <c r="X371" s="158"/>
      <c r="Y371" s="158"/>
      <c r="Z371" s="158"/>
      <c r="AA371" s="162"/>
      <c r="AT371" s="163" t="s">
        <v>173</v>
      </c>
      <c r="AU371" s="163" t="s">
        <v>86</v>
      </c>
      <c r="AV371" s="11" t="s">
        <v>82</v>
      </c>
      <c r="AW371" s="11" t="s">
        <v>32</v>
      </c>
      <c r="AX371" s="11" t="s">
        <v>75</v>
      </c>
      <c r="AY371" s="163" t="s">
        <v>166</v>
      </c>
    </row>
    <row r="372" spans="2:65" s="11" customFormat="1" ht="16.5" customHeight="1">
      <c r="B372" s="157"/>
      <c r="C372" s="158"/>
      <c r="D372" s="158"/>
      <c r="E372" s="159" t="s">
        <v>5</v>
      </c>
      <c r="F372" s="229" t="s">
        <v>276</v>
      </c>
      <c r="G372" s="230"/>
      <c r="H372" s="230"/>
      <c r="I372" s="230"/>
      <c r="J372" s="158"/>
      <c r="K372" s="159" t="s">
        <v>5</v>
      </c>
      <c r="L372" s="158"/>
      <c r="M372" s="158"/>
      <c r="N372" s="158"/>
      <c r="O372" s="158"/>
      <c r="P372" s="158"/>
      <c r="Q372" s="158"/>
      <c r="R372" s="160"/>
      <c r="T372" s="161"/>
      <c r="U372" s="158"/>
      <c r="V372" s="158"/>
      <c r="W372" s="158"/>
      <c r="X372" s="158"/>
      <c r="Y372" s="158"/>
      <c r="Z372" s="158"/>
      <c r="AA372" s="162"/>
      <c r="AT372" s="163" t="s">
        <v>173</v>
      </c>
      <c r="AU372" s="163" t="s">
        <v>86</v>
      </c>
      <c r="AV372" s="11" t="s">
        <v>82</v>
      </c>
      <c r="AW372" s="11" t="s">
        <v>32</v>
      </c>
      <c r="AX372" s="11" t="s">
        <v>75</v>
      </c>
      <c r="AY372" s="163" t="s">
        <v>166</v>
      </c>
    </row>
    <row r="373" spans="2:65" s="11" customFormat="1" ht="16.5" customHeight="1">
      <c r="B373" s="157"/>
      <c r="C373" s="158"/>
      <c r="D373" s="158"/>
      <c r="E373" s="159" t="s">
        <v>5</v>
      </c>
      <c r="F373" s="229" t="s">
        <v>277</v>
      </c>
      <c r="G373" s="230"/>
      <c r="H373" s="230"/>
      <c r="I373" s="230"/>
      <c r="J373" s="158"/>
      <c r="K373" s="159" t="s">
        <v>5</v>
      </c>
      <c r="L373" s="158"/>
      <c r="M373" s="158"/>
      <c r="N373" s="158"/>
      <c r="O373" s="158"/>
      <c r="P373" s="158"/>
      <c r="Q373" s="158"/>
      <c r="R373" s="160"/>
      <c r="T373" s="161"/>
      <c r="U373" s="158"/>
      <c r="V373" s="158"/>
      <c r="W373" s="158"/>
      <c r="X373" s="158"/>
      <c r="Y373" s="158"/>
      <c r="Z373" s="158"/>
      <c r="AA373" s="162"/>
      <c r="AT373" s="163" t="s">
        <v>173</v>
      </c>
      <c r="AU373" s="163" t="s">
        <v>86</v>
      </c>
      <c r="AV373" s="11" t="s">
        <v>82</v>
      </c>
      <c r="AW373" s="11" t="s">
        <v>32</v>
      </c>
      <c r="AX373" s="11" t="s">
        <v>75</v>
      </c>
      <c r="AY373" s="163" t="s">
        <v>166</v>
      </c>
    </row>
    <row r="374" spans="2:65" s="10" customFormat="1" ht="16.5" customHeight="1">
      <c r="B374" s="149"/>
      <c r="C374" s="150"/>
      <c r="D374" s="150"/>
      <c r="E374" s="151" t="s">
        <v>5</v>
      </c>
      <c r="F374" s="262" t="s">
        <v>1520</v>
      </c>
      <c r="G374" s="263"/>
      <c r="H374" s="263"/>
      <c r="I374" s="263"/>
      <c r="J374" s="150"/>
      <c r="K374" s="152">
        <v>828</v>
      </c>
      <c r="L374" s="150"/>
      <c r="M374" s="150"/>
      <c r="N374" s="150"/>
      <c r="O374" s="150"/>
      <c r="P374" s="150"/>
      <c r="Q374" s="150"/>
      <c r="R374" s="153"/>
      <c r="T374" s="154"/>
      <c r="U374" s="150"/>
      <c r="V374" s="150"/>
      <c r="W374" s="150"/>
      <c r="X374" s="150"/>
      <c r="Y374" s="150"/>
      <c r="Z374" s="150"/>
      <c r="AA374" s="155"/>
      <c r="AT374" s="156" t="s">
        <v>173</v>
      </c>
      <c r="AU374" s="156" t="s">
        <v>86</v>
      </c>
      <c r="AV374" s="10" t="s">
        <v>86</v>
      </c>
      <c r="AW374" s="10" t="s">
        <v>32</v>
      </c>
      <c r="AX374" s="10" t="s">
        <v>82</v>
      </c>
      <c r="AY374" s="156" t="s">
        <v>166</v>
      </c>
    </row>
    <row r="375" spans="2:65" s="1" customFormat="1" ht="38.25" customHeight="1">
      <c r="B375" s="139"/>
      <c r="C375" s="140" t="s">
        <v>615</v>
      </c>
      <c r="D375" s="140" t="s">
        <v>167</v>
      </c>
      <c r="E375" s="141" t="s">
        <v>645</v>
      </c>
      <c r="F375" s="231" t="s">
        <v>646</v>
      </c>
      <c r="G375" s="231"/>
      <c r="H375" s="231"/>
      <c r="I375" s="231"/>
      <c r="J375" s="142" t="s">
        <v>309</v>
      </c>
      <c r="K375" s="143">
        <v>6</v>
      </c>
      <c r="L375" s="232">
        <v>0</v>
      </c>
      <c r="M375" s="232"/>
      <c r="N375" s="232">
        <f>ROUND(L375*K375,2)</f>
        <v>0</v>
      </c>
      <c r="O375" s="232"/>
      <c r="P375" s="232"/>
      <c r="Q375" s="232"/>
      <c r="R375" s="144"/>
      <c r="T375" s="145" t="s">
        <v>5</v>
      </c>
      <c r="U375" s="43" t="s">
        <v>40</v>
      </c>
      <c r="V375" s="146">
        <v>0.216</v>
      </c>
      <c r="W375" s="146">
        <f>V375*K375</f>
        <v>1.296</v>
      </c>
      <c r="X375" s="146">
        <v>0.1295</v>
      </c>
      <c r="Y375" s="146">
        <f>X375*K375</f>
        <v>0.77700000000000002</v>
      </c>
      <c r="Z375" s="146">
        <v>0</v>
      </c>
      <c r="AA375" s="147">
        <f>Z375*K375</f>
        <v>0</v>
      </c>
      <c r="AR375" s="21" t="s">
        <v>92</v>
      </c>
      <c r="AT375" s="21" t="s">
        <v>167</v>
      </c>
      <c r="AU375" s="21" t="s">
        <v>86</v>
      </c>
      <c r="AY375" s="21" t="s">
        <v>166</v>
      </c>
      <c r="BE375" s="148">
        <f>IF(U375="základní",N375,0)</f>
        <v>0</v>
      </c>
      <c r="BF375" s="148">
        <f>IF(U375="snížená",N375,0)</f>
        <v>0</v>
      </c>
      <c r="BG375" s="148">
        <f>IF(U375="zákl. přenesená",N375,0)</f>
        <v>0</v>
      </c>
      <c r="BH375" s="148">
        <f>IF(U375="sníž. přenesená",N375,0)</f>
        <v>0</v>
      </c>
      <c r="BI375" s="148">
        <f>IF(U375="nulová",N375,0)</f>
        <v>0</v>
      </c>
      <c r="BJ375" s="21" t="s">
        <v>82</v>
      </c>
      <c r="BK375" s="148">
        <f>ROUND(L375*K375,2)</f>
        <v>0</v>
      </c>
      <c r="BL375" s="21" t="s">
        <v>92</v>
      </c>
      <c r="BM375" s="21" t="s">
        <v>647</v>
      </c>
    </row>
    <row r="376" spans="2:65" s="11" customFormat="1" ht="16.5" customHeight="1">
      <c r="B376" s="157"/>
      <c r="C376" s="158"/>
      <c r="D376" s="158"/>
      <c r="E376" s="159" t="s">
        <v>5</v>
      </c>
      <c r="F376" s="264" t="s">
        <v>275</v>
      </c>
      <c r="G376" s="265"/>
      <c r="H376" s="265"/>
      <c r="I376" s="265"/>
      <c r="J376" s="158"/>
      <c r="K376" s="159" t="s">
        <v>5</v>
      </c>
      <c r="L376" s="158"/>
      <c r="M376" s="158"/>
      <c r="N376" s="158"/>
      <c r="O376" s="158"/>
      <c r="P376" s="158"/>
      <c r="Q376" s="158"/>
      <c r="R376" s="160"/>
      <c r="T376" s="161"/>
      <c r="U376" s="158"/>
      <c r="V376" s="158"/>
      <c r="W376" s="158"/>
      <c r="X376" s="158"/>
      <c r="Y376" s="158"/>
      <c r="Z376" s="158"/>
      <c r="AA376" s="162"/>
      <c r="AT376" s="163" t="s">
        <v>173</v>
      </c>
      <c r="AU376" s="163" t="s">
        <v>86</v>
      </c>
      <c r="AV376" s="11" t="s">
        <v>82</v>
      </c>
      <c r="AW376" s="11" t="s">
        <v>32</v>
      </c>
      <c r="AX376" s="11" t="s">
        <v>75</v>
      </c>
      <c r="AY376" s="163" t="s">
        <v>166</v>
      </c>
    </row>
    <row r="377" spans="2:65" s="11" customFormat="1" ht="16.5" customHeight="1">
      <c r="B377" s="157"/>
      <c r="C377" s="158"/>
      <c r="D377" s="158"/>
      <c r="E377" s="159" t="s">
        <v>5</v>
      </c>
      <c r="F377" s="229" t="s">
        <v>276</v>
      </c>
      <c r="G377" s="230"/>
      <c r="H377" s="230"/>
      <c r="I377" s="230"/>
      <c r="J377" s="158"/>
      <c r="K377" s="159" t="s">
        <v>5</v>
      </c>
      <c r="L377" s="158"/>
      <c r="M377" s="158"/>
      <c r="N377" s="158"/>
      <c r="O377" s="158"/>
      <c r="P377" s="158"/>
      <c r="Q377" s="158"/>
      <c r="R377" s="160"/>
      <c r="T377" s="161"/>
      <c r="U377" s="158"/>
      <c r="V377" s="158"/>
      <c r="W377" s="158"/>
      <c r="X377" s="158"/>
      <c r="Y377" s="158"/>
      <c r="Z377" s="158"/>
      <c r="AA377" s="162"/>
      <c r="AT377" s="163" t="s">
        <v>173</v>
      </c>
      <c r="AU377" s="163" t="s">
        <v>86</v>
      </c>
      <c r="AV377" s="11" t="s">
        <v>82</v>
      </c>
      <c r="AW377" s="11" t="s">
        <v>32</v>
      </c>
      <c r="AX377" s="11" t="s">
        <v>75</v>
      </c>
      <c r="AY377" s="163" t="s">
        <v>166</v>
      </c>
    </row>
    <row r="378" spans="2:65" s="11" customFormat="1" ht="16.5" customHeight="1">
      <c r="B378" s="157"/>
      <c r="C378" s="158"/>
      <c r="D378" s="158"/>
      <c r="E378" s="159" t="s">
        <v>5</v>
      </c>
      <c r="F378" s="229" t="s">
        <v>277</v>
      </c>
      <c r="G378" s="230"/>
      <c r="H378" s="230"/>
      <c r="I378" s="230"/>
      <c r="J378" s="158"/>
      <c r="K378" s="159" t="s">
        <v>5</v>
      </c>
      <c r="L378" s="158"/>
      <c r="M378" s="158"/>
      <c r="N378" s="158"/>
      <c r="O378" s="158"/>
      <c r="P378" s="158"/>
      <c r="Q378" s="158"/>
      <c r="R378" s="160"/>
      <c r="T378" s="161"/>
      <c r="U378" s="158"/>
      <c r="V378" s="158"/>
      <c r="W378" s="158"/>
      <c r="X378" s="158"/>
      <c r="Y378" s="158"/>
      <c r="Z378" s="158"/>
      <c r="AA378" s="162"/>
      <c r="AT378" s="163" t="s">
        <v>173</v>
      </c>
      <c r="AU378" s="163" t="s">
        <v>86</v>
      </c>
      <c r="AV378" s="11" t="s">
        <v>82</v>
      </c>
      <c r="AW378" s="11" t="s">
        <v>32</v>
      </c>
      <c r="AX378" s="11" t="s">
        <v>75</v>
      </c>
      <c r="AY378" s="163" t="s">
        <v>166</v>
      </c>
    </row>
    <row r="379" spans="2:65" s="10" customFormat="1" ht="16.5" customHeight="1">
      <c r="B379" s="149"/>
      <c r="C379" s="150"/>
      <c r="D379" s="150"/>
      <c r="E379" s="151" t="s">
        <v>5</v>
      </c>
      <c r="F379" s="262" t="s">
        <v>858</v>
      </c>
      <c r="G379" s="263"/>
      <c r="H379" s="263"/>
      <c r="I379" s="263"/>
      <c r="J379" s="150"/>
      <c r="K379" s="152">
        <v>6</v>
      </c>
      <c r="L379" s="150"/>
      <c r="M379" s="150"/>
      <c r="N379" s="150"/>
      <c r="O379" s="150"/>
      <c r="P379" s="150"/>
      <c r="Q379" s="150"/>
      <c r="R379" s="153"/>
      <c r="T379" s="154"/>
      <c r="U379" s="150"/>
      <c r="V379" s="150"/>
      <c r="W379" s="150"/>
      <c r="X379" s="150"/>
      <c r="Y379" s="150"/>
      <c r="Z379" s="150"/>
      <c r="AA379" s="155"/>
      <c r="AT379" s="156" t="s">
        <v>173</v>
      </c>
      <c r="AU379" s="156" t="s">
        <v>86</v>
      </c>
      <c r="AV379" s="10" t="s">
        <v>86</v>
      </c>
      <c r="AW379" s="10" t="s">
        <v>32</v>
      </c>
      <c r="AX379" s="10" t="s">
        <v>82</v>
      </c>
      <c r="AY379" s="156" t="s">
        <v>166</v>
      </c>
    </row>
    <row r="380" spans="2:65" s="1" customFormat="1" ht="16.5" customHeight="1">
      <c r="B380" s="139"/>
      <c r="C380" s="176" t="s">
        <v>621</v>
      </c>
      <c r="D380" s="176" t="s">
        <v>388</v>
      </c>
      <c r="E380" s="177" t="s">
        <v>650</v>
      </c>
      <c r="F380" s="266" t="s">
        <v>651</v>
      </c>
      <c r="G380" s="266"/>
      <c r="H380" s="266"/>
      <c r="I380" s="266"/>
      <c r="J380" s="178" t="s">
        <v>560</v>
      </c>
      <c r="K380" s="179">
        <v>12</v>
      </c>
      <c r="L380" s="267">
        <v>0</v>
      </c>
      <c r="M380" s="267"/>
      <c r="N380" s="267">
        <f>ROUND(L380*K380,2)</f>
        <v>0</v>
      </c>
      <c r="O380" s="232"/>
      <c r="P380" s="232"/>
      <c r="Q380" s="232"/>
      <c r="R380" s="144"/>
      <c r="T380" s="145" t="s">
        <v>5</v>
      </c>
      <c r="U380" s="43" t="s">
        <v>40</v>
      </c>
      <c r="V380" s="146">
        <v>0</v>
      </c>
      <c r="W380" s="146">
        <f>V380*K380</f>
        <v>0</v>
      </c>
      <c r="X380" s="146">
        <v>0.01</v>
      </c>
      <c r="Y380" s="146">
        <f>X380*K380</f>
        <v>0.12</v>
      </c>
      <c r="Z380" s="146">
        <v>0</v>
      </c>
      <c r="AA380" s="147">
        <f>Z380*K380</f>
        <v>0</v>
      </c>
      <c r="AR380" s="21" t="s">
        <v>104</v>
      </c>
      <c r="AT380" s="21" t="s">
        <v>388</v>
      </c>
      <c r="AU380" s="21" t="s">
        <v>86</v>
      </c>
      <c r="AY380" s="21" t="s">
        <v>166</v>
      </c>
      <c r="BE380" s="148">
        <f>IF(U380="základní",N380,0)</f>
        <v>0</v>
      </c>
      <c r="BF380" s="148">
        <f>IF(U380="snížená",N380,0)</f>
        <v>0</v>
      </c>
      <c r="BG380" s="148">
        <f>IF(U380="zákl. přenesená",N380,0)</f>
        <v>0</v>
      </c>
      <c r="BH380" s="148">
        <f>IF(U380="sníž. přenesená",N380,0)</f>
        <v>0</v>
      </c>
      <c r="BI380" s="148">
        <f>IF(U380="nulová",N380,0)</f>
        <v>0</v>
      </c>
      <c r="BJ380" s="21" t="s">
        <v>82</v>
      </c>
      <c r="BK380" s="148">
        <f>ROUND(L380*K380,2)</f>
        <v>0</v>
      </c>
      <c r="BL380" s="21" t="s">
        <v>92</v>
      </c>
      <c r="BM380" s="21" t="s">
        <v>652</v>
      </c>
    </row>
    <row r="381" spans="2:65" s="10" customFormat="1" ht="16.5" customHeight="1">
      <c r="B381" s="149"/>
      <c r="C381" s="150"/>
      <c r="D381" s="150"/>
      <c r="E381" s="151" t="s">
        <v>5</v>
      </c>
      <c r="F381" s="240" t="s">
        <v>1521</v>
      </c>
      <c r="G381" s="241"/>
      <c r="H381" s="241"/>
      <c r="I381" s="241"/>
      <c r="J381" s="150"/>
      <c r="K381" s="152">
        <v>12</v>
      </c>
      <c r="L381" s="150"/>
      <c r="M381" s="150"/>
      <c r="N381" s="150"/>
      <c r="O381" s="150"/>
      <c r="P381" s="150"/>
      <c r="Q381" s="150"/>
      <c r="R381" s="153"/>
      <c r="T381" s="154"/>
      <c r="U381" s="150"/>
      <c r="V381" s="150"/>
      <c r="W381" s="150"/>
      <c r="X381" s="150"/>
      <c r="Y381" s="150"/>
      <c r="Z381" s="150"/>
      <c r="AA381" s="155"/>
      <c r="AT381" s="156" t="s">
        <v>173</v>
      </c>
      <c r="AU381" s="156" t="s">
        <v>86</v>
      </c>
      <c r="AV381" s="10" t="s">
        <v>86</v>
      </c>
      <c r="AW381" s="10" t="s">
        <v>32</v>
      </c>
      <c r="AX381" s="10" t="s">
        <v>82</v>
      </c>
      <c r="AY381" s="156" t="s">
        <v>166</v>
      </c>
    </row>
    <row r="382" spans="2:65" s="1" customFormat="1" ht="25.5" customHeight="1">
      <c r="B382" s="139"/>
      <c r="C382" s="140" t="s">
        <v>625</v>
      </c>
      <c r="D382" s="140" t="s">
        <v>167</v>
      </c>
      <c r="E382" s="141" t="s">
        <v>655</v>
      </c>
      <c r="F382" s="231" t="s">
        <v>656</v>
      </c>
      <c r="G382" s="231"/>
      <c r="H382" s="231"/>
      <c r="I382" s="231"/>
      <c r="J382" s="142" t="s">
        <v>270</v>
      </c>
      <c r="K382" s="143">
        <v>3147.6</v>
      </c>
      <c r="L382" s="232">
        <v>0</v>
      </c>
      <c r="M382" s="232"/>
      <c r="N382" s="232">
        <f>ROUND(L382*K382,2)</f>
        <v>0</v>
      </c>
      <c r="O382" s="232"/>
      <c r="P382" s="232"/>
      <c r="Q382" s="232"/>
      <c r="R382" s="144"/>
      <c r="T382" s="145" t="s">
        <v>5</v>
      </c>
      <c r="U382" s="43" t="s">
        <v>40</v>
      </c>
      <c r="V382" s="146">
        <v>0.08</v>
      </c>
      <c r="W382" s="146">
        <f>V382*K382</f>
        <v>251.80799999999999</v>
      </c>
      <c r="X382" s="146">
        <v>6.8999999999999997E-4</v>
      </c>
      <c r="Y382" s="146">
        <f>X382*K382</f>
        <v>2.1718439999999997</v>
      </c>
      <c r="Z382" s="146">
        <v>0</v>
      </c>
      <c r="AA382" s="147">
        <f>Z382*K382</f>
        <v>0</v>
      </c>
      <c r="AR382" s="21" t="s">
        <v>92</v>
      </c>
      <c r="AT382" s="21" t="s">
        <v>167</v>
      </c>
      <c r="AU382" s="21" t="s">
        <v>86</v>
      </c>
      <c r="AY382" s="21" t="s">
        <v>166</v>
      </c>
      <c r="BE382" s="148">
        <f>IF(U382="základní",N382,0)</f>
        <v>0</v>
      </c>
      <c r="BF382" s="148">
        <f>IF(U382="snížená",N382,0)</f>
        <v>0</v>
      </c>
      <c r="BG382" s="148">
        <f>IF(U382="zákl. přenesená",N382,0)</f>
        <v>0</v>
      </c>
      <c r="BH382" s="148">
        <f>IF(U382="sníž. přenesená",N382,0)</f>
        <v>0</v>
      </c>
      <c r="BI382" s="148">
        <f>IF(U382="nulová",N382,0)</f>
        <v>0</v>
      </c>
      <c r="BJ382" s="21" t="s">
        <v>82</v>
      </c>
      <c r="BK382" s="148">
        <f>ROUND(L382*K382,2)</f>
        <v>0</v>
      </c>
      <c r="BL382" s="21" t="s">
        <v>92</v>
      </c>
      <c r="BM382" s="21" t="s">
        <v>657</v>
      </c>
    </row>
    <row r="383" spans="2:65" s="11" customFormat="1" ht="16.5" customHeight="1">
      <c r="B383" s="157"/>
      <c r="C383" s="158"/>
      <c r="D383" s="158"/>
      <c r="E383" s="159" t="s">
        <v>5</v>
      </c>
      <c r="F383" s="264" t="s">
        <v>275</v>
      </c>
      <c r="G383" s="265"/>
      <c r="H383" s="265"/>
      <c r="I383" s="265"/>
      <c r="J383" s="158"/>
      <c r="K383" s="159" t="s">
        <v>5</v>
      </c>
      <c r="L383" s="158"/>
      <c r="M383" s="158"/>
      <c r="N383" s="158"/>
      <c r="O383" s="158"/>
      <c r="P383" s="158"/>
      <c r="Q383" s="158"/>
      <c r="R383" s="160"/>
      <c r="T383" s="161"/>
      <c r="U383" s="158"/>
      <c r="V383" s="158"/>
      <c r="W383" s="158"/>
      <c r="X383" s="158"/>
      <c r="Y383" s="158"/>
      <c r="Z383" s="158"/>
      <c r="AA383" s="162"/>
      <c r="AT383" s="163" t="s">
        <v>173</v>
      </c>
      <c r="AU383" s="163" t="s">
        <v>86</v>
      </c>
      <c r="AV383" s="11" t="s">
        <v>82</v>
      </c>
      <c r="AW383" s="11" t="s">
        <v>32</v>
      </c>
      <c r="AX383" s="11" t="s">
        <v>75</v>
      </c>
      <c r="AY383" s="163" t="s">
        <v>166</v>
      </c>
    </row>
    <row r="384" spans="2:65" s="11" customFormat="1" ht="16.5" customHeight="1">
      <c r="B384" s="157"/>
      <c r="C384" s="158"/>
      <c r="D384" s="158"/>
      <c r="E384" s="159" t="s">
        <v>5</v>
      </c>
      <c r="F384" s="229" t="s">
        <v>276</v>
      </c>
      <c r="G384" s="230"/>
      <c r="H384" s="230"/>
      <c r="I384" s="230"/>
      <c r="J384" s="158"/>
      <c r="K384" s="159" t="s">
        <v>5</v>
      </c>
      <c r="L384" s="158"/>
      <c r="M384" s="158"/>
      <c r="N384" s="158"/>
      <c r="O384" s="158"/>
      <c r="P384" s="158"/>
      <c r="Q384" s="158"/>
      <c r="R384" s="160"/>
      <c r="T384" s="161"/>
      <c r="U384" s="158"/>
      <c r="V384" s="158"/>
      <c r="W384" s="158"/>
      <c r="X384" s="158"/>
      <c r="Y384" s="158"/>
      <c r="Z384" s="158"/>
      <c r="AA384" s="162"/>
      <c r="AT384" s="163" t="s">
        <v>173</v>
      </c>
      <c r="AU384" s="163" t="s">
        <v>86</v>
      </c>
      <c r="AV384" s="11" t="s">
        <v>82</v>
      </c>
      <c r="AW384" s="11" t="s">
        <v>32</v>
      </c>
      <c r="AX384" s="11" t="s">
        <v>75</v>
      </c>
      <c r="AY384" s="163" t="s">
        <v>166</v>
      </c>
    </row>
    <row r="385" spans="2:65" s="11" customFormat="1" ht="16.5" customHeight="1">
      <c r="B385" s="157"/>
      <c r="C385" s="158"/>
      <c r="D385" s="158"/>
      <c r="E385" s="159" t="s">
        <v>5</v>
      </c>
      <c r="F385" s="229" t="s">
        <v>277</v>
      </c>
      <c r="G385" s="230"/>
      <c r="H385" s="230"/>
      <c r="I385" s="230"/>
      <c r="J385" s="158"/>
      <c r="K385" s="159" t="s">
        <v>5</v>
      </c>
      <c r="L385" s="158"/>
      <c r="M385" s="158"/>
      <c r="N385" s="158"/>
      <c r="O385" s="158"/>
      <c r="P385" s="158"/>
      <c r="Q385" s="158"/>
      <c r="R385" s="160"/>
      <c r="T385" s="161"/>
      <c r="U385" s="158"/>
      <c r="V385" s="158"/>
      <c r="W385" s="158"/>
      <c r="X385" s="158"/>
      <c r="Y385" s="158"/>
      <c r="Z385" s="158"/>
      <c r="AA385" s="162"/>
      <c r="AT385" s="163" t="s">
        <v>173</v>
      </c>
      <c r="AU385" s="163" t="s">
        <v>86</v>
      </c>
      <c r="AV385" s="11" t="s">
        <v>82</v>
      </c>
      <c r="AW385" s="11" t="s">
        <v>32</v>
      </c>
      <c r="AX385" s="11" t="s">
        <v>75</v>
      </c>
      <c r="AY385" s="163" t="s">
        <v>166</v>
      </c>
    </row>
    <row r="386" spans="2:65" s="11" customFormat="1" ht="16.5" customHeight="1">
      <c r="B386" s="157"/>
      <c r="C386" s="158"/>
      <c r="D386" s="158"/>
      <c r="E386" s="159" t="s">
        <v>5</v>
      </c>
      <c r="F386" s="229" t="s">
        <v>298</v>
      </c>
      <c r="G386" s="230"/>
      <c r="H386" s="230"/>
      <c r="I386" s="230"/>
      <c r="J386" s="158"/>
      <c r="K386" s="159" t="s">
        <v>5</v>
      </c>
      <c r="L386" s="158"/>
      <c r="M386" s="158"/>
      <c r="N386" s="158"/>
      <c r="O386" s="158"/>
      <c r="P386" s="158"/>
      <c r="Q386" s="158"/>
      <c r="R386" s="160"/>
      <c r="T386" s="161"/>
      <c r="U386" s="158"/>
      <c r="V386" s="158"/>
      <c r="W386" s="158"/>
      <c r="X386" s="158"/>
      <c r="Y386" s="158"/>
      <c r="Z386" s="158"/>
      <c r="AA386" s="162"/>
      <c r="AT386" s="163" t="s">
        <v>173</v>
      </c>
      <c r="AU386" s="163" t="s">
        <v>86</v>
      </c>
      <c r="AV386" s="11" t="s">
        <v>82</v>
      </c>
      <c r="AW386" s="11" t="s">
        <v>32</v>
      </c>
      <c r="AX386" s="11" t="s">
        <v>75</v>
      </c>
      <c r="AY386" s="163" t="s">
        <v>166</v>
      </c>
    </row>
    <row r="387" spans="2:65" s="10" customFormat="1" ht="16.5" customHeight="1">
      <c r="B387" s="149"/>
      <c r="C387" s="150"/>
      <c r="D387" s="150"/>
      <c r="E387" s="151" t="s">
        <v>5</v>
      </c>
      <c r="F387" s="262" t="s">
        <v>1503</v>
      </c>
      <c r="G387" s="263"/>
      <c r="H387" s="263"/>
      <c r="I387" s="263"/>
      <c r="J387" s="150"/>
      <c r="K387" s="152">
        <v>3147.6</v>
      </c>
      <c r="L387" s="150"/>
      <c r="M387" s="150"/>
      <c r="N387" s="150"/>
      <c r="O387" s="150"/>
      <c r="P387" s="150"/>
      <c r="Q387" s="150"/>
      <c r="R387" s="153"/>
      <c r="T387" s="154"/>
      <c r="U387" s="150"/>
      <c r="V387" s="150"/>
      <c r="W387" s="150"/>
      <c r="X387" s="150"/>
      <c r="Y387" s="150"/>
      <c r="Z387" s="150"/>
      <c r="AA387" s="155"/>
      <c r="AT387" s="156" t="s">
        <v>173</v>
      </c>
      <c r="AU387" s="156" t="s">
        <v>86</v>
      </c>
      <c r="AV387" s="10" t="s">
        <v>86</v>
      </c>
      <c r="AW387" s="10" t="s">
        <v>32</v>
      </c>
      <c r="AX387" s="10" t="s">
        <v>82</v>
      </c>
      <c r="AY387" s="156" t="s">
        <v>166</v>
      </c>
    </row>
    <row r="388" spans="2:65" s="1" customFormat="1" ht="25.5" customHeight="1">
      <c r="B388" s="139"/>
      <c r="C388" s="140" t="s">
        <v>630</v>
      </c>
      <c r="D388" s="140" t="s">
        <v>167</v>
      </c>
      <c r="E388" s="141" t="s">
        <v>659</v>
      </c>
      <c r="F388" s="231" t="s">
        <v>660</v>
      </c>
      <c r="G388" s="231"/>
      <c r="H388" s="231"/>
      <c r="I388" s="231"/>
      <c r="J388" s="142" t="s">
        <v>309</v>
      </c>
      <c r="K388" s="143">
        <v>134</v>
      </c>
      <c r="L388" s="232">
        <v>0</v>
      </c>
      <c r="M388" s="232"/>
      <c r="N388" s="232">
        <f>ROUND(L388*K388,2)</f>
        <v>0</v>
      </c>
      <c r="O388" s="232"/>
      <c r="P388" s="232"/>
      <c r="Q388" s="232"/>
      <c r="R388" s="144"/>
      <c r="T388" s="145" t="s">
        <v>5</v>
      </c>
      <c r="U388" s="43" t="s">
        <v>40</v>
      </c>
      <c r="V388" s="146">
        <v>0.155</v>
      </c>
      <c r="W388" s="146">
        <f>V388*K388</f>
        <v>20.77</v>
      </c>
      <c r="X388" s="146">
        <v>0</v>
      </c>
      <c r="Y388" s="146">
        <f>X388*K388</f>
        <v>0</v>
      </c>
      <c r="Z388" s="146">
        <v>0</v>
      </c>
      <c r="AA388" s="147">
        <f>Z388*K388</f>
        <v>0</v>
      </c>
      <c r="AR388" s="21" t="s">
        <v>92</v>
      </c>
      <c r="AT388" s="21" t="s">
        <v>167</v>
      </c>
      <c r="AU388" s="21" t="s">
        <v>86</v>
      </c>
      <c r="AY388" s="21" t="s">
        <v>166</v>
      </c>
      <c r="BE388" s="148">
        <f>IF(U388="základní",N388,0)</f>
        <v>0</v>
      </c>
      <c r="BF388" s="148">
        <f>IF(U388="snížená",N388,0)</f>
        <v>0</v>
      </c>
      <c r="BG388" s="148">
        <f>IF(U388="zákl. přenesená",N388,0)</f>
        <v>0</v>
      </c>
      <c r="BH388" s="148">
        <f>IF(U388="sníž. přenesená",N388,0)</f>
        <v>0</v>
      </c>
      <c r="BI388" s="148">
        <f>IF(U388="nulová",N388,0)</f>
        <v>0</v>
      </c>
      <c r="BJ388" s="21" t="s">
        <v>82</v>
      </c>
      <c r="BK388" s="148">
        <f>ROUND(L388*K388,2)</f>
        <v>0</v>
      </c>
      <c r="BL388" s="21" t="s">
        <v>92</v>
      </c>
      <c r="BM388" s="21" t="s">
        <v>661</v>
      </c>
    </row>
    <row r="389" spans="2:65" s="11" customFormat="1" ht="16.5" customHeight="1">
      <c r="B389" s="157"/>
      <c r="C389" s="158"/>
      <c r="D389" s="158"/>
      <c r="E389" s="159" t="s">
        <v>5</v>
      </c>
      <c r="F389" s="264" t="s">
        <v>275</v>
      </c>
      <c r="G389" s="265"/>
      <c r="H389" s="265"/>
      <c r="I389" s="265"/>
      <c r="J389" s="158"/>
      <c r="K389" s="159" t="s">
        <v>5</v>
      </c>
      <c r="L389" s="158"/>
      <c r="M389" s="158"/>
      <c r="N389" s="158"/>
      <c r="O389" s="158"/>
      <c r="P389" s="158"/>
      <c r="Q389" s="158"/>
      <c r="R389" s="160"/>
      <c r="T389" s="161"/>
      <c r="U389" s="158"/>
      <c r="V389" s="158"/>
      <c r="W389" s="158"/>
      <c r="X389" s="158"/>
      <c r="Y389" s="158"/>
      <c r="Z389" s="158"/>
      <c r="AA389" s="162"/>
      <c r="AT389" s="163" t="s">
        <v>173</v>
      </c>
      <c r="AU389" s="163" t="s">
        <v>86</v>
      </c>
      <c r="AV389" s="11" t="s">
        <v>82</v>
      </c>
      <c r="AW389" s="11" t="s">
        <v>32</v>
      </c>
      <c r="AX389" s="11" t="s">
        <v>75</v>
      </c>
      <c r="AY389" s="163" t="s">
        <v>166</v>
      </c>
    </row>
    <row r="390" spans="2:65" s="11" customFormat="1" ht="16.5" customHeight="1">
      <c r="B390" s="157"/>
      <c r="C390" s="158"/>
      <c r="D390" s="158"/>
      <c r="E390" s="159" t="s">
        <v>5</v>
      </c>
      <c r="F390" s="229" t="s">
        <v>276</v>
      </c>
      <c r="G390" s="230"/>
      <c r="H390" s="230"/>
      <c r="I390" s="230"/>
      <c r="J390" s="158"/>
      <c r="K390" s="159" t="s">
        <v>5</v>
      </c>
      <c r="L390" s="158"/>
      <c r="M390" s="158"/>
      <c r="N390" s="158"/>
      <c r="O390" s="158"/>
      <c r="P390" s="158"/>
      <c r="Q390" s="158"/>
      <c r="R390" s="160"/>
      <c r="T390" s="161"/>
      <c r="U390" s="158"/>
      <c r="V390" s="158"/>
      <c r="W390" s="158"/>
      <c r="X390" s="158"/>
      <c r="Y390" s="158"/>
      <c r="Z390" s="158"/>
      <c r="AA390" s="162"/>
      <c r="AT390" s="163" t="s">
        <v>173</v>
      </c>
      <c r="AU390" s="163" t="s">
        <v>86</v>
      </c>
      <c r="AV390" s="11" t="s">
        <v>82</v>
      </c>
      <c r="AW390" s="11" t="s">
        <v>32</v>
      </c>
      <c r="AX390" s="11" t="s">
        <v>75</v>
      </c>
      <c r="AY390" s="163" t="s">
        <v>166</v>
      </c>
    </row>
    <row r="391" spans="2:65" s="11" customFormat="1" ht="16.5" customHeight="1">
      <c r="B391" s="157"/>
      <c r="C391" s="158"/>
      <c r="D391" s="158"/>
      <c r="E391" s="159" t="s">
        <v>5</v>
      </c>
      <c r="F391" s="229" t="s">
        <v>277</v>
      </c>
      <c r="G391" s="230"/>
      <c r="H391" s="230"/>
      <c r="I391" s="230"/>
      <c r="J391" s="158"/>
      <c r="K391" s="159" t="s">
        <v>5</v>
      </c>
      <c r="L391" s="158"/>
      <c r="M391" s="158"/>
      <c r="N391" s="158"/>
      <c r="O391" s="158"/>
      <c r="P391" s="158"/>
      <c r="Q391" s="158"/>
      <c r="R391" s="160"/>
      <c r="T391" s="161"/>
      <c r="U391" s="158"/>
      <c r="V391" s="158"/>
      <c r="W391" s="158"/>
      <c r="X391" s="158"/>
      <c r="Y391" s="158"/>
      <c r="Z391" s="158"/>
      <c r="AA391" s="162"/>
      <c r="AT391" s="163" t="s">
        <v>173</v>
      </c>
      <c r="AU391" s="163" t="s">
        <v>86</v>
      </c>
      <c r="AV391" s="11" t="s">
        <v>82</v>
      </c>
      <c r="AW391" s="11" t="s">
        <v>32</v>
      </c>
      <c r="AX391" s="11" t="s">
        <v>75</v>
      </c>
      <c r="AY391" s="163" t="s">
        <v>166</v>
      </c>
    </row>
    <row r="392" spans="2:65" s="10" customFormat="1" ht="16.5" customHeight="1">
      <c r="B392" s="149"/>
      <c r="C392" s="150"/>
      <c r="D392" s="150"/>
      <c r="E392" s="151" t="s">
        <v>5</v>
      </c>
      <c r="F392" s="262" t="s">
        <v>1522</v>
      </c>
      <c r="G392" s="263"/>
      <c r="H392" s="263"/>
      <c r="I392" s="263"/>
      <c r="J392" s="150"/>
      <c r="K392" s="152">
        <v>134</v>
      </c>
      <c r="L392" s="150"/>
      <c r="M392" s="150"/>
      <c r="N392" s="150"/>
      <c r="O392" s="150"/>
      <c r="P392" s="150"/>
      <c r="Q392" s="150"/>
      <c r="R392" s="153"/>
      <c r="T392" s="154"/>
      <c r="U392" s="150"/>
      <c r="V392" s="150"/>
      <c r="W392" s="150"/>
      <c r="X392" s="150"/>
      <c r="Y392" s="150"/>
      <c r="Z392" s="150"/>
      <c r="AA392" s="155"/>
      <c r="AT392" s="156" t="s">
        <v>173</v>
      </c>
      <c r="AU392" s="156" t="s">
        <v>86</v>
      </c>
      <c r="AV392" s="10" t="s">
        <v>86</v>
      </c>
      <c r="AW392" s="10" t="s">
        <v>32</v>
      </c>
      <c r="AX392" s="10" t="s">
        <v>82</v>
      </c>
      <c r="AY392" s="156" t="s">
        <v>166</v>
      </c>
    </row>
    <row r="393" spans="2:65" s="1" customFormat="1" ht="25.5" customHeight="1">
      <c r="B393" s="139"/>
      <c r="C393" s="140" t="s">
        <v>635</v>
      </c>
      <c r="D393" s="140" t="s">
        <v>167</v>
      </c>
      <c r="E393" s="141" t="s">
        <v>1523</v>
      </c>
      <c r="F393" s="231" t="s">
        <v>1524</v>
      </c>
      <c r="G393" s="231"/>
      <c r="H393" s="231"/>
      <c r="I393" s="231"/>
      <c r="J393" s="142" t="s">
        <v>309</v>
      </c>
      <c r="K393" s="143">
        <v>12</v>
      </c>
      <c r="L393" s="232">
        <v>0</v>
      </c>
      <c r="M393" s="232"/>
      <c r="N393" s="232">
        <f>ROUND(L393*K393,2)</f>
        <v>0</v>
      </c>
      <c r="O393" s="232"/>
      <c r="P393" s="232"/>
      <c r="Q393" s="232"/>
      <c r="R393" s="144"/>
      <c r="T393" s="145" t="s">
        <v>5</v>
      </c>
      <c r="U393" s="43" t="s">
        <v>40</v>
      </c>
      <c r="V393" s="146">
        <v>0.26900000000000002</v>
      </c>
      <c r="W393" s="146">
        <f>V393*K393</f>
        <v>3.2280000000000002</v>
      </c>
      <c r="X393" s="146">
        <v>0.29221000000000003</v>
      </c>
      <c r="Y393" s="146">
        <f>X393*K393</f>
        <v>3.5065200000000001</v>
      </c>
      <c r="Z393" s="146">
        <v>0</v>
      </c>
      <c r="AA393" s="147">
        <f>Z393*K393</f>
        <v>0</v>
      </c>
      <c r="AR393" s="21" t="s">
        <v>92</v>
      </c>
      <c r="AT393" s="21" t="s">
        <v>167</v>
      </c>
      <c r="AU393" s="21" t="s">
        <v>86</v>
      </c>
      <c r="AY393" s="21" t="s">
        <v>166</v>
      </c>
      <c r="BE393" s="148">
        <f>IF(U393="základní",N393,0)</f>
        <v>0</v>
      </c>
      <c r="BF393" s="148">
        <f>IF(U393="snížená",N393,0)</f>
        <v>0</v>
      </c>
      <c r="BG393" s="148">
        <f>IF(U393="zákl. přenesená",N393,0)</f>
        <v>0</v>
      </c>
      <c r="BH393" s="148">
        <f>IF(U393="sníž. přenesená",N393,0)</f>
        <v>0</v>
      </c>
      <c r="BI393" s="148">
        <f>IF(U393="nulová",N393,0)</f>
        <v>0</v>
      </c>
      <c r="BJ393" s="21" t="s">
        <v>82</v>
      </c>
      <c r="BK393" s="148">
        <f>ROUND(L393*K393,2)</f>
        <v>0</v>
      </c>
      <c r="BL393" s="21" t="s">
        <v>92</v>
      </c>
      <c r="BM393" s="21" t="s">
        <v>1525</v>
      </c>
    </row>
    <row r="394" spans="2:65" s="11" customFormat="1" ht="16.5" customHeight="1">
      <c r="B394" s="157"/>
      <c r="C394" s="158"/>
      <c r="D394" s="158"/>
      <c r="E394" s="159" t="s">
        <v>5</v>
      </c>
      <c r="F394" s="264" t="s">
        <v>275</v>
      </c>
      <c r="G394" s="265"/>
      <c r="H394" s="265"/>
      <c r="I394" s="265"/>
      <c r="J394" s="158"/>
      <c r="K394" s="159" t="s">
        <v>5</v>
      </c>
      <c r="L394" s="158"/>
      <c r="M394" s="158"/>
      <c r="N394" s="158"/>
      <c r="O394" s="158"/>
      <c r="P394" s="158"/>
      <c r="Q394" s="158"/>
      <c r="R394" s="160"/>
      <c r="T394" s="161"/>
      <c r="U394" s="158"/>
      <c r="V394" s="158"/>
      <c r="W394" s="158"/>
      <c r="X394" s="158"/>
      <c r="Y394" s="158"/>
      <c r="Z394" s="158"/>
      <c r="AA394" s="162"/>
      <c r="AT394" s="163" t="s">
        <v>173</v>
      </c>
      <c r="AU394" s="163" t="s">
        <v>86</v>
      </c>
      <c r="AV394" s="11" t="s">
        <v>82</v>
      </c>
      <c r="AW394" s="11" t="s">
        <v>32</v>
      </c>
      <c r="AX394" s="11" t="s">
        <v>75</v>
      </c>
      <c r="AY394" s="163" t="s">
        <v>166</v>
      </c>
    </row>
    <row r="395" spans="2:65" s="11" customFormat="1" ht="16.5" customHeight="1">
      <c r="B395" s="157"/>
      <c r="C395" s="158"/>
      <c r="D395" s="158"/>
      <c r="E395" s="159" t="s">
        <v>5</v>
      </c>
      <c r="F395" s="229" t="s">
        <v>276</v>
      </c>
      <c r="G395" s="230"/>
      <c r="H395" s="230"/>
      <c r="I395" s="230"/>
      <c r="J395" s="158"/>
      <c r="K395" s="159" t="s">
        <v>5</v>
      </c>
      <c r="L395" s="158"/>
      <c r="M395" s="158"/>
      <c r="N395" s="158"/>
      <c r="O395" s="158"/>
      <c r="P395" s="158"/>
      <c r="Q395" s="158"/>
      <c r="R395" s="160"/>
      <c r="T395" s="161"/>
      <c r="U395" s="158"/>
      <c r="V395" s="158"/>
      <c r="W395" s="158"/>
      <c r="X395" s="158"/>
      <c r="Y395" s="158"/>
      <c r="Z395" s="158"/>
      <c r="AA395" s="162"/>
      <c r="AT395" s="163" t="s">
        <v>173</v>
      </c>
      <c r="AU395" s="163" t="s">
        <v>86</v>
      </c>
      <c r="AV395" s="11" t="s">
        <v>82</v>
      </c>
      <c r="AW395" s="11" t="s">
        <v>32</v>
      </c>
      <c r="AX395" s="11" t="s">
        <v>75</v>
      </c>
      <c r="AY395" s="163" t="s">
        <v>166</v>
      </c>
    </row>
    <row r="396" spans="2:65" s="11" customFormat="1" ht="16.5" customHeight="1">
      <c r="B396" s="157"/>
      <c r="C396" s="158"/>
      <c r="D396" s="158"/>
      <c r="E396" s="159" t="s">
        <v>5</v>
      </c>
      <c r="F396" s="229" t="s">
        <v>277</v>
      </c>
      <c r="G396" s="230"/>
      <c r="H396" s="230"/>
      <c r="I396" s="230"/>
      <c r="J396" s="158"/>
      <c r="K396" s="159" t="s">
        <v>5</v>
      </c>
      <c r="L396" s="158"/>
      <c r="M396" s="158"/>
      <c r="N396" s="158"/>
      <c r="O396" s="158"/>
      <c r="P396" s="158"/>
      <c r="Q396" s="158"/>
      <c r="R396" s="160"/>
      <c r="T396" s="161"/>
      <c r="U396" s="158"/>
      <c r="V396" s="158"/>
      <c r="W396" s="158"/>
      <c r="X396" s="158"/>
      <c r="Y396" s="158"/>
      <c r="Z396" s="158"/>
      <c r="AA396" s="162"/>
      <c r="AT396" s="163" t="s">
        <v>173</v>
      </c>
      <c r="AU396" s="163" t="s">
        <v>86</v>
      </c>
      <c r="AV396" s="11" t="s">
        <v>82</v>
      </c>
      <c r="AW396" s="11" t="s">
        <v>32</v>
      </c>
      <c r="AX396" s="11" t="s">
        <v>75</v>
      </c>
      <c r="AY396" s="163" t="s">
        <v>166</v>
      </c>
    </row>
    <row r="397" spans="2:65" s="10" customFormat="1" ht="16.5" customHeight="1">
      <c r="B397" s="149"/>
      <c r="C397" s="150"/>
      <c r="D397" s="150"/>
      <c r="E397" s="151" t="s">
        <v>5</v>
      </c>
      <c r="F397" s="262" t="s">
        <v>293</v>
      </c>
      <c r="G397" s="263"/>
      <c r="H397" s="263"/>
      <c r="I397" s="263"/>
      <c r="J397" s="150"/>
      <c r="K397" s="152">
        <v>12</v>
      </c>
      <c r="L397" s="150"/>
      <c r="M397" s="150"/>
      <c r="N397" s="150"/>
      <c r="O397" s="150"/>
      <c r="P397" s="150"/>
      <c r="Q397" s="150"/>
      <c r="R397" s="153"/>
      <c r="T397" s="154"/>
      <c r="U397" s="150"/>
      <c r="V397" s="150"/>
      <c r="W397" s="150"/>
      <c r="X397" s="150"/>
      <c r="Y397" s="150"/>
      <c r="Z397" s="150"/>
      <c r="AA397" s="155"/>
      <c r="AT397" s="156" t="s">
        <v>173</v>
      </c>
      <c r="AU397" s="156" t="s">
        <v>86</v>
      </c>
      <c r="AV397" s="10" t="s">
        <v>86</v>
      </c>
      <c r="AW397" s="10" t="s">
        <v>32</v>
      </c>
      <c r="AX397" s="10" t="s">
        <v>82</v>
      </c>
      <c r="AY397" s="156" t="s">
        <v>166</v>
      </c>
    </row>
    <row r="398" spans="2:65" s="1" customFormat="1" ht="16.5" customHeight="1">
      <c r="B398" s="139"/>
      <c r="C398" s="176" t="s">
        <v>639</v>
      </c>
      <c r="D398" s="176" t="s">
        <v>388</v>
      </c>
      <c r="E398" s="177" t="s">
        <v>1526</v>
      </c>
      <c r="F398" s="266" t="s">
        <v>1527</v>
      </c>
      <c r="G398" s="266"/>
      <c r="H398" s="266"/>
      <c r="I398" s="266"/>
      <c r="J398" s="178" t="s">
        <v>560</v>
      </c>
      <c r="K398" s="179">
        <v>12</v>
      </c>
      <c r="L398" s="267">
        <v>0</v>
      </c>
      <c r="M398" s="267"/>
      <c r="N398" s="267">
        <f>ROUND(L398*K398,2)</f>
        <v>0</v>
      </c>
      <c r="O398" s="232"/>
      <c r="P398" s="232"/>
      <c r="Q398" s="232"/>
      <c r="R398" s="144"/>
      <c r="T398" s="145" t="s">
        <v>5</v>
      </c>
      <c r="U398" s="43" t="s">
        <v>40</v>
      </c>
      <c r="V398" s="146">
        <v>0</v>
      </c>
      <c r="W398" s="146">
        <f>V398*K398</f>
        <v>0</v>
      </c>
      <c r="X398" s="146">
        <v>1.5599999999999999E-2</v>
      </c>
      <c r="Y398" s="146">
        <f>X398*K398</f>
        <v>0.18719999999999998</v>
      </c>
      <c r="Z398" s="146">
        <v>0</v>
      </c>
      <c r="AA398" s="147">
        <f>Z398*K398</f>
        <v>0</v>
      </c>
      <c r="AR398" s="21" t="s">
        <v>104</v>
      </c>
      <c r="AT398" s="21" t="s">
        <v>388</v>
      </c>
      <c r="AU398" s="21" t="s">
        <v>86</v>
      </c>
      <c r="AY398" s="21" t="s">
        <v>166</v>
      </c>
      <c r="BE398" s="148">
        <f>IF(U398="základní",N398,0)</f>
        <v>0</v>
      </c>
      <c r="BF398" s="148">
        <f>IF(U398="snížená",N398,0)</f>
        <v>0</v>
      </c>
      <c r="BG398" s="148">
        <f>IF(U398="zákl. přenesená",N398,0)</f>
        <v>0</v>
      </c>
      <c r="BH398" s="148">
        <f>IF(U398="sníž. přenesená",N398,0)</f>
        <v>0</v>
      </c>
      <c r="BI398" s="148">
        <f>IF(U398="nulová",N398,0)</f>
        <v>0</v>
      </c>
      <c r="BJ398" s="21" t="s">
        <v>82</v>
      </c>
      <c r="BK398" s="148">
        <f>ROUND(L398*K398,2)</f>
        <v>0</v>
      </c>
      <c r="BL398" s="21" t="s">
        <v>92</v>
      </c>
      <c r="BM398" s="21" t="s">
        <v>1528</v>
      </c>
    </row>
    <row r="399" spans="2:65" s="1" customFormat="1" ht="16.5" customHeight="1">
      <c r="B399" s="139"/>
      <c r="C399" s="176" t="s">
        <v>644</v>
      </c>
      <c r="D399" s="176" t="s">
        <v>388</v>
      </c>
      <c r="E399" s="177" t="s">
        <v>1529</v>
      </c>
      <c r="F399" s="266" t="s">
        <v>1530</v>
      </c>
      <c r="G399" s="266"/>
      <c r="H399" s="266"/>
      <c r="I399" s="266"/>
      <c r="J399" s="178" t="s">
        <v>560</v>
      </c>
      <c r="K399" s="179">
        <v>12</v>
      </c>
      <c r="L399" s="267">
        <v>0</v>
      </c>
      <c r="M399" s="267"/>
      <c r="N399" s="267">
        <f>ROUND(L399*K399,2)</f>
        <v>0</v>
      </c>
      <c r="O399" s="232"/>
      <c r="P399" s="232"/>
      <c r="Q399" s="232"/>
      <c r="R399" s="144"/>
      <c r="T399" s="145" t="s">
        <v>5</v>
      </c>
      <c r="U399" s="43" t="s">
        <v>40</v>
      </c>
      <c r="V399" s="146">
        <v>0</v>
      </c>
      <c r="W399" s="146">
        <f>V399*K399</f>
        <v>0</v>
      </c>
      <c r="X399" s="146">
        <v>5.4000000000000003E-3</v>
      </c>
      <c r="Y399" s="146">
        <f>X399*K399</f>
        <v>6.4799999999999996E-2</v>
      </c>
      <c r="Z399" s="146">
        <v>0</v>
      </c>
      <c r="AA399" s="147">
        <f>Z399*K399</f>
        <v>0</v>
      </c>
      <c r="AR399" s="21" t="s">
        <v>104</v>
      </c>
      <c r="AT399" s="21" t="s">
        <v>388</v>
      </c>
      <c r="AU399" s="21" t="s">
        <v>86</v>
      </c>
      <c r="AY399" s="21" t="s">
        <v>166</v>
      </c>
      <c r="BE399" s="148">
        <f>IF(U399="základní",N399,0)</f>
        <v>0</v>
      </c>
      <c r="BF399" s="148">
        <f>IF(U399="snížená",N399,0)</f>
        <v>0</v>
      </c>
      <c r="BG399" s="148">
        <f>IF(U399="zákl. přenesená",N399,0)</f>
        <v>0</v>
      </c>
      <c r="BH399" s="148">
        <f>IF(U399="sníž. přenesená",N399,0)</f>
        <v>0</v>
      </c>
      <c r="BI399" s="148">
        <f>IF(U399="nulová",N399,0)</f>
        <v>0</v>
      </c>
      <c r="BJ399" s="21" t="s">
        <v>82</v>
      </c>
      <c r="BK399" s="148">
        <f>ROUND(L399*K399,2)</f>
        <v>0</v>
      </c>
      <c r="BL399" s="21" t="s">
        <v>92</v>
      </c>
      <c r="BM399" s="21" t="s">
        <v>1531</v>
      </c>
    </row>
    <row r="400" spans="2:65" s="1" customFormat="1" ht="16.5" customHeight="1">
      <c r="B400" s="139"/>
      <c r="C400" s="140" t="s">
        <v>649</v>
      </c>
      <c r="D400" s="140" t="s">
        <v>167</v>
      </c>
      <c r="E400" s="141" t="s">
        <v>1532</v>
      </c>
      <c r="F400" s="231" t="s">
        <v>1533</v>
      </c>
      <c r="G400" s="231"/>
      <c r="H400" s="231"/>
      <c r="I400" s="231"/>
      <c r="J400" s="142" t="s">
        <v>560</v>
      </c>
      <c r="K400" s="143">
        <v>1</v>
      </c>
      <c r="L400" s="232">
        <v>0</v>
      </c>
      <c r="M400" s="232"/>
      <c r="N400" s="232">
        <f>ROUND(L400*K400,2)</f>
        <v>0</v>
      </c>
      <c r="O400" s="232"/>
      <c r="P400" s="232"/>
      <c r="Q400" s="232"/>
      <c r="R400" s="144"/>
      <c r="T400" s="145" t="s">
        <v>5</v>
      </c>
      <c r="U400" s="43" t="s">
        <v>40</v>
      </c>
      <c r="V400" s="146">
        <v>0.5</v>
      </c>
      <c r="W400" s="146">
        <f>V400*K400</f>
        <v>0.5</v>
      </c>
      <c r="X400" s="146">
        <v>0.45504</v>
      </c>
      <c r="Y400" s="146">
        <f>X400*K400</f>
        <v>0.45504</v>
      </c>
      <c r="Z400" s="146">
        <v>0</v>
      </c>
      <c r="AA400" s="147">
        <f>Z400*K400</f>
        <v>0</v>
      </c>
      <c r="AR400" s="21" t="s">
        <v>92</v>
      </c>
      <c r="AT400" s="21" t="s">
        <v>167</v>
      </c>
      <c r="AU400" s="21" t="s">
        <v>86</v>
      </c>
      <c r="AY400" s="21" t="s">
        <v>166</v>
      </c>
      <c r="BE400" s="148">
        <f>IF(U400="základní",N400,0)</f>
        <v>0</v>
      </c>
      <c r="BF400" s="148">
        <f>IF(U400="snížená",N400,0)</f>
        <v>0</v>
      </c>
      <c r="BG400" s="148">
        <f>IF(U400="zákl. přenesená",N400,0)</f>
        <v>0</v>
      </c>
      <c r="BH400" s="148">
        <f>IF(U400="sníž. přenesená",N400,0)</f>
        <v>0</v>
      </c>
      <c r="BI400" s="148">
        <f>IF(U400="nulová",N400,0)</f>
        <v>0</v>
      </c>
      <c r="BJ400" s="21" t="s">
        <v>82</v>
      </c>
      <c r="BK400" s="148">
        <f>ROUND(L400*K400,2)</f>
        <v>0</v>
      </c>
      <c r="BL400" s="21" t="s">
        <v>92</v>
      </c>
      <c r="BM400" s="21" t="s">
        <v>1534</v>
      </c>
    </row>
    <row r="401" spans="2:65" s="11" customFormat="1" ht="16.5" customHeight="1">
      <c r="B401" s="157"/>
      <c r="C401" s="158"/>
      <c r="D401" s="158"/>
      <c r="E401" s="159" t="s">
        <v>5</v>
      </c>
      <c r="F401" s="264" t="s">
        <v>566</v>
      </c>
      <c r="G401" s="265"/>
      <c r="H401" s="265"/>
      <c r="I401" s="265"/>
      <c r="J401" s="158"/>
      <c r="K401" s="159" t="s">
        <v>5</v>
      </c>
      <c r="L401" s="158"/>
      <c r="M401" s="158"/>
      <c r="N401" s="158"/>
      <c r="O401" s="158"/>
      <c r="P401" s="158"/>
      <c r="Q401" s="158"/>
      <c r="R401" s="160"/>
      <c r="T401" s="161"/>
      <c r="U401" s="158"/>
      <c r="V401" s="158"/>
      <c r="W401" s="158"/>
      <c r="X401" s="158"/>
      <c r="Y401" s="158"/>
      <c r="Z401" s="158"/>
      <c r="AA401" s="162"/>
      <c r="AT401" s="163" t="s">
        <v>173</v>
      </c>
      <c r="AU401" s="163" t="s">
        <v>86</v>
      </c>
      <c r="AV401" s="11" t="s">
        <v>82</v>
      </c>
      <c r="AW401" s="11" t="s">
        <v>32</v>
      </c>
      <c r="AX401" s="11" t="s">
        <v>75</v>
      </c>
      <c r="AY401" s="163" t="s">
        <v>166</v>
      </c>
    </row>
    <row r="402" spans="2:65" s="10" customFormat="1" ht="16.5" customHeight="1">
      <c r="B402" s="149"/>
      <c r="C402" s="150"/>
      <c r="D402" s="150"/>
      <c r="E402" s="151" t="s">
        <v>5</v>
      </c>
      <c r="F402" s="262" t="s">
        <v>82</v>
      </c>
      <c r="G402" s="263"/>
      <c r="H402" s="263"/>
      <c r="I402" s="263"/>
      <c r="J402" s="150"/>
      <c r="K402" s="152">
        <v>1</v>
      </c>
      <c r="L402" s="150"/>
      <c r="M402" s="150"/>
      <c r="N402" s="150"/>
      <c r="O402" s="150"/>
      <c r="P402" s="150"/>
      <c r="Q402" s="150"/>
      <c r="R402" s="153"/>
      <c r="T402" s="154"/>
      <c r="U402" s="150"/>
      <c r="V402" s="150"/>
      <c r="W402" s="150"/>
      <c r="X402" s="150"/>
      <c r="Y402" s="150"/>
      <c r="Z402" s="150"/>
      <c r="AA402" s="155"/>
      <c r="AT402" s="156" t="s">
        <v>173</v>
      </c>
      <c r="AU402" s="156" t="s">
        <v>86</v>
      </c>
      <c r="AV402" s="10" t="s">
        <v>86</v>
      </c>
      <c r="AW402" s="10" t="s">
        <v>32</v>
      </c>
      <c r="AX402" s="10" t="s">
        <v>82</v>
      </c>
      <c r="AY402" s="156" t="s">
        <v>166</v>
      </c>
    </row>
    <row r="403" spans="2:65" s="9" customFormat="1" ht="29.85" customHeight="1">
      <c r="B403" s="129"/>
      <c r="C403" s="130"/>
      <c r="D403" s="164" t="s">
        <v>266</v>
      </c>
      <c r="E403" s="164"/>
      <c r="F403" s="164"/>
      <c r="G403" s="164"/>
      <c r="H403" s="164"/>
      <c r="I403" s="164"/>
      <c r="J403" s="164"/>
      <c r="K403" s="164"/>
      <c r="L403" s="164"/>
      <c r="M403" s="164"/>
      <c r="N403" s="237">
        <f>BK403</f>
        <v>0</v>
      </c>
      <c r="O403" s="238"/>
      <c r="P403" s="238"/>
      <c r="Q403" s="238"/>
      <c r="R403" s="132"/>
      <c r="T403" s="133"/>
      <c r="U403" s="130"/>
      <c r="V403" s="130"/>
      <c r="W403" s="134">
        <f>SUM(W404:W408)</f>
        <v>131.1456</v>
      </c>
      <c r="X403" s="130"/>
      <c r="Y403" s="134">
        <f>SUM(Y404:Y408)</f>
        <v>0</v>
      </c>
      <c r="Z403" s="130"/>
      <c r="AA403" s="135">
        <f>SUM(AA404:AA408)</f>
        <v>0</v>
      </c>
      <c r="AR403" s="136" t="s">
        <v>82</v>
      </c>
      <c r="AT403" s="137" t="s">
        <v>74</v>
      </c>
      <c r="AU403" s="137" t="s">
        <v>82</v>
      </c>
      <c r="AY403" s="136" t="s">
        <v>166</v>
      </c>
      <c r="BK403" s="138">
        <f>SUM(BK404:BK408)</f>
        <v>0</v>
      </c>
    </row>
    <row r="404" spans="2:65" s="1" customFormat="1" ht="25.5" customHeight="1">
      <c r="B404" s="139"/>
      <c r="C404" s="140" t="s">
        <v>654</v>
      </c>
      <c r="D404" s="140" t="s">
        <v>167</v>
      </c>
      <c r="E404" s="141" t="s">
        <v>668</v>
      </c>
      <c r="F404" s="231" t="s">
        <v>669</v>
      </c>
      <c r="G404" s="231"/>
      <c r="H404" s="231"/>
      <c r="I404" s="231"/>
      <c r="J404" s="142" t="s">
        <v>374</v>
      </c>
      <c r="K404" s="143">
        <v>2732.2</v>
      </c>
      <c r="L404" s="232">
        <v>0</v>
      </c>
      <c r="M404" s="232"/>
      <c r="N404" s="232">
        <f>ROUND(L404*K404,2)</f>
        <v>0</v>
      </c>
      <c r="O404" s="232"/>
      <c r="P404" s="232"/>
      <c r="Q404" s="232"/>
      <c r="R404" s="144"/>
      <c r="T404" s="145" t="s">
        <v>5</v>
      </c>
      <c r="U404" s="43" t="s">
        <v>40</v>
      </c>
      <c r="V404" s="146">
        <v>0.03</v>
      </c>
      <c r="W404" s="146">
        <f>V404*K404</f>
        <v>81.965999999999994</v>
      </c>
      <c r="X404" s="146">
        <v>0</v>
      </c>
      <c r="Y404" s="146">
        <f>X404*K404</f>
        <v>0</v>
      </c>
      <c r="Z404" s="146">
        <v>0</v>
      </c>
      <c r="AA404" s="147">
        <f>Z404*K404</f>
        <v>0</v>
      </c>
      <c r="AR404" s="21" t="s">
        <v>92</v>
      </c>
      <c r="AT404" s="21" t="s">
        <v>167</v>
      </c>
      <c r="AU404" s="21" t="s">
        <v>86</v>
      </c>
      <c r="AY404" s="21" t="s">
        <v>166</v>
      </c>
      <c r="BE404" s="148">
        <f>IF(U404="základní",N404,0)</f>
        <v>0</v>
      </c>
      <c r="BF404" s="148">
        <f>IF(U404="snížená",N404,0)</f>
        <v>0</v>
      </c>
      <c r="BG404" s="148">
        <f>IF(U404="zákl. přenesená",N404,0)</f>
        <v>0</v>
      </c>
      <c r="BH404" s="148">
        <f>IF(U404="sníž. přenesená",N404,0)</f>
        <v>0</v>
      </c>
      <c r="BI404" s="148">
        <f>IF(U404="nulová",N404,0)</f>
        <v>0</v>
      </c>
      <c r="BJ404" s="21" t="s">
        <v>82</v>
      </c>
      <c r="BK404" s="148">
        <f>ROUND(L404*K404,2)</f>
        <v>0</v>
      </c>
      <c r="BL404" s="21" t="s">
        <v>92</v>
      </c>
      <c r="BM404" s="21" t="s">
        <v>670</v>
      </c>
    </row>
    <row r="405" spans="2:65" s="1" customFormat="1" ht="25.5" customHeight="1">
      <c r="B405" s="139"/>
      <c r="C405" s="140" t="s">
        <v>658</v>
      </c>
      <c r="D405" s="140" t="s">
        <v>167</v>
      </c>
      <c r="E405" s="141" t="s">
        <v>672</v>
      </c>
      <c r="F405" s="231" t="s">
        <v>673</v>
      </c>
      <c r="G405" s="231"/>
      <c r="H405" s="231"/>
      <c r="I405" s="231"/>
      <c r="J405" s="142" t="s">
        <v>374</v>
      </c>
      <c r="K405" s="143">
        <v>24589.8</v>
      </c>
      <c r="L405" s="232">
        <v>0</v>
      </c>
      <c r="M405" s="232"/>
      <c r="N405" s="232">
        <f>ROUND(L405*K405,2)</f>
        <v>0</v>
      </c>
      <c r="O405" s="232"/>
      <c r="P405" s="232"/>
      <c r="Q405" s="232"/>
      <c r="R405" s="144"/>
      <c r="T405" s="145" t="s">
        <v>5</v>
      </c>
      <c r="U405" s="43" t="s">
        <v>40</v>
      </c>
      <c r="V405" s="146">
        <v>2E-3</v>
      </c>
      <c r="W405" s="146">
        <f>V405*K405</f>
        <v>49.179600000000001</v>
      </c>
      <c r="X405" s="146">
        <v>0</v>
      </c>
      <c r="Y405" s="146">
        <f>X405*K405</f>
        <v>0</v>
      </c>
      <c r="Z405" s="146">
        <v>0</v>
      </c>
      <c r="AA405" s="147">
        <f>Z405*K405</f>
        <v>0</v>
      </c>
      <c r="AR405" s="21" t="s">
        <v>92</v>
      </c>
      <c r="AT405" s="21" t="s">
        <v>167</v>
      </c>
      <c r="AU405" s="21" t="s">
        <v>86</v>
      </c>
      <c r="AY405" s="21" t="s">
        <v>166</v>
      </c>
      <c r="BE405" s="148">
        <f>IF(U405="základní",N405,0)</f>
        <v>0</v>
      </c>
      <c r="BF405" s="148">
        <f>IF(U405="snížená",N405,0)</f>
        <v>0</v>
      </c>
      <c r="BG405" s="148">
        <f>IF(U405="zákl. přenesená",N405,0)</f>
        <v>0</v>
      </c>
      <c r="BH405" s="148">
        <f>IF(U405="sníž. přenesená",N405,0)</f>
        <v>0</v>
      </c>
      <c r="BI405" s="148">
        <f>IF(U405="nulová",N405,0)</f>
        <v>0</v>
      </c>
      <c r="BJ405" s="21" t="s">
        <v>82</v>
      </c>
      <c r="BK405" s="148">
        <f>ROUND(L405*K405,2)</f>
        <v>0</v>
      </c>
      <c r="BL405" s="21" t="s">
        <v>92</v>
      </c>
      <c r="BM405" s="21" t="s">
        <v>674</v>
      </c>
    </row>
    <row r="406" spans="2:65" s="1" customFormat="1" ht="25.5" customHeight="1">
      <c r="B406" s="139"/>
      <c r="C406" s="140" t="s">
        <v>663</v>
      </c>
      <c r="D406" s="140" t="s">
        <v>167</v>
      </c>
      <c r="E406" s="141" t="s">
        <v>676</v>
      </c>
      <c r="F406" s="231" t="s">
        <v>677</v>
      </c>
      <c r="G406" s="231"/>
      <c r="H406" s="231"/>
      <c r="I406" s="231"/>
      <c r="J406" s="142" t="s">
        <v>374</v>
      </c>
      <c r="K406" s="143">
        <v>512.77599999999995</v>
      </c>
      <c r="L406" s="232">
        <v>0</v>
      </c>
      <c r="M406" s="232"/>
      <c r="N406" s="232">
        <f>ROUND(L406*K406,2)</f>
        <v>0</v>
      </c>
      <c r="O406" s="232"/>
      <c r="P406" s="232"/>
      <c r="Q406" s="232"/>
      <c r="R406" s="144"/>
      <c r="T406" s="145" t="s">
        <v>5</v>
      </c>
      <c r="U406" s="43" t="s">
        <v>40</v>
      </c>
      <c r="V406" s="146">
        <v>0</v>
      </c>
      <c r="W406" s="146">
        <f>V406*K406</f>
        <v>0</v>
      </c>
      <c r="X406" s="146">
        <v>0</v>
      </c>
      <c r="Y406" s="146">
        <f>X406*K406</f>
        <v>0</v>
      </c>
      <c r="Z406" s="146">
        <v>0</v>
      </c>
      <c r="AA406" s="147">
        <f>Z406*K406</f>
        <v>0</v>
      </c>
      <c r="AR406" s="21" t="s">
        <v>92</v>
      </c>
      <c r="AT406" s="21" t="s">
        <v>167</v>
      </c>
      <c r="AU406" s="21" t="s">
        <v>86</v>
      </c>
      <c r="AY406" s="21" t="s">
        <v>166</v>
      </c>
      <c r="BE406" s="148">
        <f>IF(U406="základní",N406,0)</f>
        <v>0</v>
      </c>
      <c r="BF406" s="148">
        <f>IF(U406="snížená",N406,0)</f>
        <v>0</v>
      </c>
      <c r="BG406" s="148">
        <f>IF(U406="zákl. přenesená",N406,0)</f>
        <v>0</v>
      </c>
      <c r="BH406" s="148">
        <f>IF(U406="sníž. přenesená",N406,0)</f>
        <v>0</v>
      </c>
      <c r="BI406" s="148">
        <f>IF(U406="nulová",N406,0)</f>
        <v>0</v>
      </c>
      <c r="BJ406" s="21" t="s">
        <v>82</v>
      </c>
      <c r="BK406" s="148">
        <f>ROUND(L406*K406,2)</f>
        <v>0</v>
      </c>
      <c r="BL406" s="21" t="s">
        <v>92</v>
      </c>
      <c r="BM406" s="21" t="s">
        <v>678</v>
      </c>
    </row>
    <row r="407" spans="2:65" s="1" customFormat="1" ht="25.5" customHeight="1">
      <c r="B407" s="139"/>
      <c r="C407" s="140" t="s">
        <v>667</v>
      </c>
      <c r="D407" s="140" t="s">
        <v>167</v>
      </c>
      <c r="E407" s="141" t="s">
        <v>680</v>
      </c>
      <c r="F407" s="231" t="s">
        <v>681</v>
      </c>
      <c r="G407" s="231"/>
      <c r="H407" s="231"/>
      <c r="I407" s="231"/>
      <c r="J407" s="142" t="s">
        <v>374</v>
      </c>
      <c r="K407" s="143">
        <v>675.86400000000003</v>
      </c>
      <c r="L407" s="232">
        <v>0</v>
      </c>
      <c r="M407" s="232"/>
      <c r="N407" s="232">
        <f>ROUND(L407*K407,2)</f>
        <v>0</v>
      </c>
      <c r="O407" s="232"/>
      <c r="P407" s="232"/>
      <c r="Q407" s="232"/>
      <c r="R407" s="144"/>
      <c r="T407" s="145" t="s">
        <v>5</v>
      </c>
      <c r="U407" s="43" t="s">
        <v>40</v>
      </c>
      <c r="V407" s="146">
        <v>0</v>
      </c>
      <c r="W407" s="146">
        <f>V407*K407</f>
        <v>0</v>
      </c>
      <c r="X407" s="146">
        <v>0</v>
      </c>
      <c r="Y407" s="146">
        <f>X407*K407</f>
        <v>0</v>
      </c>
      <c r="Z407" s="146">
        <v>0</v>
      </c>
      <c r="AA407" s="147">
        <f>Z407*K407</f>
        <v>0</v>
      </c>
      <c r="AR407" s="21" t="s">
        <v>92</v>
      </c>
      <c r="AT407" s="21" t="s">
        <v>167</v>
      </c>
      <c r="AU407" s="21" t="s">
        <v>86</v>
      </c>
      <c r="AY407" s="21" t="s">
        <v>166</v>
      </c>
      <c r="BE407" s="148">
        <f>IF(U407="základní",N407,0)</f>
        <v>0</v>
      </c>
      <c r="BF407" s="148">
        <f>IF(U407="snížená",N407,0)</f>
        <v>0</v>
      </c>
      <c r="BG407" s="148">
        <f>IF(U407="zákl. přenesená",N407,0)</f>
        <v>0</v>
      </c>
      <c r="BH407" s="148">
        <f>IF(U407="sníž. přenesená",N407,0)</f>
        <v>0</v>
      </c>
      <c r="BI407" s="148">
        <f>IF(U407="nulová",N407,0)</f>
        <v>0</v>
      </c>
      <c r="BJ407" s="21" t="s">
        <v>82</v>
      </c>
      <c r="BK407" s="148">
        <f>ROUND(L407*K407,2)</f>
        <v>0</v>
      </c>
      <c r="BL407" s="21" t="s">
        <v>92</v>
      </c>
      <c r="BM407" s="21" t="s">
        <v>682</v>
      </c>
    </row>
    <row r="408" spans="2:65" s="1" customFormat="1" ht="25.5" customHeight="1">
      <c r="B408" s="139"/>
      <c r="C408" s="140" t="s">
        <v>671</v>
      </c>
      <c r="D408" s="140" t="s">
        <v>167</v>
      </c>
      <c r="E408" s="141" t="s">
        <v>684</v>
      </c>
      <c r="F408" s="231" t="s">
        <v>685</v>
      </c>
      <c r="G408" s="231"/>
      <c r="H408" s="231"/>
      <c r="I408" s="231"/>
      <c r="J408" s="142" t="s">
        <v>374</v>
      </c>
      <c r="K408" s="143">
        <v>1543.56</v>
      </c>
      <c r="L408" s="232">
        <v>0</v>
      </c>
      <c r="M408" s="232"/>
      <c r="N408" s="232">
        <f>ROUND(L408*K408,2)</f>
        <v>0</v>
      </c>
      <c r="O408" s="232"/>
      <c r="P408" s="232"/>
      <c r="Q408" s="232"/>
      <c r="R408" s="144"/>
      <c r="T408" s="145" t="s">
        <v>5</v>
      </c>
      <c r="U408" s="43" t="s">
        <v>40</v>
      </c>
      <c r="V408" s="146">
        <v>0</v>
      </c>
      <c r="W408" s="146">
        <f>V408*K408</f>
        <v>0</v>
      </c>
      <c r="X408" s="146">
        <v>0</v>
      </c>
      <c r="Y408" s="146">
        <f>X408*K408</f>
        <v>0</v>
      </c>
      <c r="Z408" s="146">
        <v>0</v>
      </c>
      <c r="AA408" s="147">
        <f>Z408*K408</f>
        <v>0</v>
      </c>
      <c r="AR408" s="21" t="s">
        <v>92</v>
      </c>
      <c r="AT408" s="21" t="s">
        <v>167</v>
      </c>
      <c r="AU408" s="21" t="s">
        <v>86</v>
      </c>
      <c r="AY408" s="21" t="s">
        <v>166</v>
      </c>
      <c r="BE408" s="148">
        <f>IF(U408="základní",N408,0)</f>
        <v>0</v>
      </c>
      <c r="BF408" s="148">
        <f>IF(U408="snížená",N408,0)</f>
        <v>0</v>
      </c>
      <c r="BG408" s="148">
        <f>IF(U408="zákl. přenesená",N408,0)</f>
        <v>0</v>
      </c>
      <c r="BH408" s="148">
        <f>IF(U408="sníž. přenesená",N408,0)</f>
        <v>0</v>
      </c>
      <c r="BI408" s="148">
        <f>IF(U408="nulová",N408,0)</f>
        <v>0</v>
      </c>
      <c r="BJ408" s="21" t="s">
        <v>82</v>
      </c>
      <c r="BK408" s="148">
        <f>ROUND(L408*K408,2)</f>
        <v>0</v>
      </c>
      <c r="BL408" s="21" t="s">
        <v>92</v>
      </c>
      <c r="BM408" s="21" t="s">
        <v>686</v>
      </c>
    </row>
    <row r="409" spans="2:65" s="9" customFormat="1" ht="29.85" customHeight="1">
      <c r="B409" s="129"/>
      <c r="C409" s="130"/>
      <c r="D409" s="164" t="s">
        <v>267</v>
      </c>
      <c r="E409" s="164"/>
      <c r="F409" s="164"/>
      <c r="G409" s="164"/>
      <c r="H409" s="164"/>
      <c r="I409" s="164"/>
      <c r="J409" s="164"/>
      <c r="K409" s="164"/>
      <c r="L409" s="164"/>
      <c r="M409" s="164"/>
      <c r="N409" s="260">
        <f>BK409</f>
        <v>0</v>
      </c>
      <c r="O409" s="261"/>
      <c r="P409" s="261"/>
      <c r="Q409" s="261"/>
      <c r="R409" s="132"/>
      <c r="T409" s="133"/>
      <c r="U409" s="130"/>
      <c r="V409" s="130"/>
      <c r="W409" s="134">
        <f>W410</f>
        <v>43.597026000000007</v>
      </c>
      <c r="X409" s="130"/>
      <c r="Y409" s="134">
        <f>Y410</f>
        <v>0</v>
      </c>
      <c r="Z409" s="130"/>
      <c r="AA409" s="135">
        <f>AA410</f>
        <v>0</v>
      </c>
      <c r="AR409" s="136" t="s">
        <v>82</v>
      </c>
      <c r="AT409" s="137" t="s">
        <v>74</v>
      </c>
      <c r="AU409" s="137" t="s">
        <v>82</v>
      </c>
      <c r="AY409" s="136" t="s">
        <v>166</v>
      </c>
      <c r="BK409" s="138">
        <f>BK410</f>
        <v>0</v>
      </c>
    </row>
    <row r="410" spans="2:65" s="1" customFormat="1" ht="38.25" customHeight="1">
      <c r="B410" s="139"/>
      <c r="C410" s="140" t="s">
        <v>675</v>
      </c>
      <c r="D410" s="140" t="s">
        <v>167</v>
      </c>
      <c r="E410" s="141" t="s">
        <v>688</v>
      </c>
      <c r="F410" s="231" t="s">
        <v>689</v>
      </c>
      <c r="G410" s="231"/>
      <c r="H410" s="231"/>
      <c r="I410" s="231"/>
      <c r="J410" s="142" t="s">
        <v>374</v>
      </c>
      <c r="K410" s="143">
        <v>660.56100000000004</v>
      </c>
      <c r="L410" s="232">
        <v>0</v>
      </c>
      <c r="M410" s="232"/>
      <c r="N410" s="232">
        <f>ROUND(L410*K410,2)</f>
        <v>0</v>
      </c>
      <c r="O410" s="232"/>
      <c r="P410" s="232"/>
      <c r="Q410" s="232"/>
      <c r="R410" s="144"/>
      <c r="T410" s="145" t="s">
        <v>5</v>
      </c>
      <c r="U410" s="165" t="s">
        <v>40</v>
      </c>
      <c r="V410" s="166">
        <v>6.6000000000000003E-2</v>
      </c>
      <c r="W410" s="166">
        <f>V410*K410</f>
        <v>43.597026000000007</v>
      </c>
      <c r="X410" s="166">
        <v>0</v>
      </c>
      <c r="Y410" s="166">
        <f>X410*K410</f>
        <v>0</v>
      </c>
      <c r="Z410" s="166">
        <v>0</v>
      </c>
      <c r="AA410" s="167">
        <f>Z410*K410</f>
        <v>0</v>
      </c>
      <c r="AR410" s="21" t="s">
        <v>92</v>
      </c>
      <c r="AT410" s="21" t="s">
        <v>167</v>
      </c>
      <c r="AU410" s="21" t="s">
        <v>86</v>
      </c>
      <c r="AY410" s="21" t="s">
        <v>166</v>
      </c>
      <c r="BE410" s="148">
        <f>IF(U410="základní",N410,0)</f>
        <v>0</v>
      </c>
      <c r="BF410" s="148">
        <f>IF(U410="snížená",N410,0)</f>
        <v>0</v>
      </c>
      <c r="BG410" s="148">
        <f>IF(U410="zákl. přenesená",N410,0)</f>
        <v>0</v>
      </c>
      <c r="BH410" s="148">
        <f>IF(U410="sníž. přenesená",N410,0)</f>
        <v>0</v>
      </c>
      <c r="BI410" s="148">
        <f>IF(U410="nulová",N410,0)</f>
        <v>0</v>
      </c>
      <c r="BJ410" s="21" t="s">
        <v>82</v>
      </c>
      <c r="BK410" s="148">
        <f>ROUND(L410*K410,2)</f>
        <v>0</v>
      </c>
      <c r="BL410" s="21" t="s">
        <v>92</v>
      </c>
      <c r="BM410" s="21" t="s">
        <v>690</v>
      </c>
    </row>
    <row r="411" spans="2:65" s="1" customFormat="1" ht="6.95" customHeight="1">
      <c r="B411" s="58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60"/>
    </row>
  </sheetData>
  <mergeCells count="526">
    <mergeCell ref="C2:Q2"/>
    <mergeCell ref="C4:Q4"/>
    <mergeCell ref="F6:P6"/>
    <mergeCell ref="F7:P7"/>
    <mergeCell ref="O9:P9"/>
    <mergeCell ref="O11:P11"/>
    <mergeCell ref="O12:P12"/>
    <mergeCell ref="O14:P14"/>
    <mergeCell ref="O15:P15"/>
    <mergeCell ref="O17:P17"/>
    <mergeCell ref="O18:P18"/>
    <mergeCell ref="O20:P20"/>
    <mergeCell ref="O21:P21"/>
    <mergeCell ref="E24:L24"/>
    <mergeCell ref="M27:P27"/>
    <mergeCell ref="M28:P28"/>
    <mergeCell ref="M30:P30"/>
    <mergeCell ref="H32:J32"/>
    <mergeCell ref="M32:P32"/>
    <mergeCell ref="H33:J33"/>
    <mergeCell ref="M33:P33"/>
    <mergeCell ref="H34:J34"/>
    <mergeCell ref="M34:P34"/>
    <mergeCell ref="H35:J35"/>
    <mergeCell ref="M35:P35"/>
    <mergeCell ref="H36:J36"/>
    <mergeCell ref="M36:P36"/>
    <mergeCell ref="L38:P38"/>
    <mergeCell ref="N94:Q94"/>
    <mergeCell ref="N95:Q95"/>
    <mergeCell ref="N96:Q96"/>
    <mergeCell ref="N97:Q97"/>
    <mergeCell ref="C76:Q76"/>
    <mergeCell ref="F78:P78"/>
    <mergeCell ref="F79:P79"/>
    <mergeCell ref="M81:P81"/>
    <mergeCell ref="M83:Q83"/>
    <mergeCell ref="M84:Q84"/>
    <mergeCell ref="C86:G86"/>
    <mergeCell ref="N86:Q86"/>
    <mergeCell ref="N88:Q88"/>
    <mergeCell ref="F118:I118"/>
    <mergeCell ref="L118:M118"/>
    <mergeCell ref="N118:Q118"/>
    <mergeCell ref="F122:I122"/>
    <mergeCell ref="L122:M122"/>
    <mergeCell ref="N122:Q122"/>
    <mergeCell ref="F123:I123"/>
    <mergeCell ref="L123:M123"/>
    <mergeCell ref="N123:Q123"/>
    <mergeCell ref="N119:Q119"/>
    <mergeCell ref="N120:Q120"/>
    <mergeCell ref="N121:Q121"/>
    <mergeCell ref="F124:I124"/>
    <mergeCell ref="F125:I125"/>
    <mergeCell ref="F126:I126"/>
    <mergeCell ref="F127:I127"/>
    <mergeCell ref="F128:I128"/>
    <mergeCell ref="F129:I129"/>
    <mergeCell ref="L129:M129"/>
    <mergeCell ref="N129:Q129"/>
    <mergeCell ref="F130:I130"/>
    <mergeCell ref="F131:I131"/>
    <mergeCell ref="F132:I132"/>
    <mergeCell ref="F133:I133"/>
    <mergeCell ref="F134:I134"/>
    <mergeCell ref="F135:I135"/>
    <mergeCell ref="L135:M135"/>
    <mergeCell ref="N135:Q135"/>
    <mergeCell ref="F136:I136"/>
    <mergeCell ref="F137:I137"/>
    <mergeCell ref="F138:I138"/>
    <mergeCell ref="F139:I139"/>
    <mergeCell ref="F140:I140"/>
    <mergeCell ref="F141:I141"/>
    <mergeCell ref="F142:I142"/>
    <mergeCell ref="F143:I143"/>
    <mergeCell ref="F144:I144"/>
    <mergeCell ref="L144:M144"/>
    <mergeCell ref="N144:Q144"/>
    <mergeCell ref="F145:I145"/>
    <mergeCell ref="F146:I146"/>
    <mergeCell ref="F147:I147"/>
    <mergeCell ref="F148:I148"/>
    <mergeCell ref="F149:I149"/>
    <mergeCell ref="F150:I150"/>
    <mergeCell ref="L150:M150"/>
    <mergeCell ref="N150:Q150"/>
    <mergeCell ref="F151:I151"/>
    <mergeCell ref="F152:I152"/>
    <mergeCell ref="F153:I153"/>
    <mergeCell ref="F154:I154"/>
    <mergeCell ref="F155:I155"/>
    <mergeCell ref="L155:M155"/>
    <mergeCell ref="N155:Q155"/>
    <mergeCell ref="F156:I156"/>
    <mergeCell ref="F157:I157"/>
    <mergeCell ref="F158:I158"/>
    <mergeCell ref="F159:I159"/>
    <mergeCell ref="F160:I160"/>
    <mergeCell ref="L160:M160"/>
    <mergeCell ref="N160:Q160"/>
    <mergeCell ref="F161:I161"/>
    <mergeCell ref="F162:I162"/>
    <mergeCell ref="F163:I163"/>
    <mergeCell ref="F164:I164"/>
    <mergeCell ref="F165:I165"/>
    <mergeCell ref="L165:M165"/>
    <mergeCell ref="N165:Q165"/>
    <mergeCell ref="F166:I166"/>
    <mergeCell ref="F167:I167"/>
    <mergeCell ref="F168:I168"/>
    <mergeCell ref="F169:I169"/>
    <mergeCell ref="F170:I170"/>
    <mergeCell ref="L170:M170"/>
    <mergeCell ref="N170:Q170"/>
    <mergeCell ref="F171:I171"/>
    <mergeCell ref="F172:I172"/>
    <mergeCell ref="F173:I173"/>
    <mergeCell ref="F174:I174"/>
    <mergeCell ref="F175:I175"/>
    <mergeCell ref="L175:M175"/>
    <mergeCell ref="N175:Q175"/>
    <mergeCell ref="F176:I176"/>
    <mergeCell ref="F177:I177"/>
    <mergeCell ref="F178:I178"/>
    <mergeCell ref="F179:I179"/>
    <mergeCell ref="F180:I180"/>
    <mergeCell ref="L180:M180"/>
    <mergeCell ref="N180:Q180"/>
    <mergeCell ref="F181:I181"/>
    <mergeCell ref="F182:I182"/>
    <mergeCell ref="F183:I183"/>
    <mergeCell ref="F184:I184"/>
    <mergeCell ref="F185:I185"/>
    <mergeCell ref="L185:M185"/>
    <mergeCell ref="N185:Q185"/>
    <mergeCell ref="F186:I186"/>
    <mergeCell ref="L186:M186"/>
    <mergeCell ref="N186:Q186"/>
    <mergeCell ref="F187:I187"/>
    <mergeCell ref="L187:M187"/>
    <mergeCell ref="N187:Q187"/>
    <mergeCell ref="F188:I188"/>
    <mergeCell ref="F189:I189"/>
    <mergeCell ref="F190:I190"/>
    <mergeCell ref="F191:I191"/>
    <mergeCell ref="F192:I192"/>
    <mergeCell ref="L192:M192"/>
    <mergeCell ref="N192:Q192"/>
    <mergeCell ref="F193:I193"/>
    <mergeCell ref="L193:M193"/>
    <mergeCell ref="N193:Q193"/>
    <mergeCell ref="F194:I194"/>
    <mergeCell ref="F195:I195"/>
    <mergeCell ref="F196:I196"/>
    <mergeCell ref="F197:I197"/>
    <mergeCell ref="F198:I198"/>
    <mergeCell ref="L198:M198"/>
    <mergeCell ref="N198:Q198"/>
    <mergeCell ref="F199:I199"/>
    <mergeCell ref="L199:M199"/>
    <mergeCell ref="N199:Q199"/>
    <mergeCell ref="F200:I200"/>
    <mergeCell ref="F201:I201"/>
    <mergeCell ref="F202:I202"/>
    <mergeCell ref="F203:I203"/>
    <mergeCell ref="F204:I204"/>
    <mergeCell ref="L204:M204"/>
    <mergeCell ref="N204:Q204"/>
    <mergeCell ref="F205:I205"/>
    <mergeCell ref="L205:M205"/>
    <mergeCell ref="N205:Q205"/>
    <mergeCell ref="F206:I206"/>
    <mergeCell ref="F207:I207"/>
    <mergeCell ref="F208:I208"/>
    <mergeCell ref="F209:I209"/>
    <mergeCell ref="L209:M209"/>
    <mergeCell ref="N209:Q209"/>
    <mergeCell ref="F210:I210"/>
    <mergeCell ref="L210:M210"/>
    <mergeCell ref="N210:Q210"/>
    <mergeCell ref="F211:I211"/>
    <mergeCell ref="F212:I212"/>
    <mergeCell ref="L212:M212"/>
    <mergeCell ref="N212:Q212"/>
    <mergeCell ref="F213:I213"/>
    <mergeCell ref="F214:I214"/>
    <mergeCell ref="L214:M214"/>
    <mergeCell ref="N214:Q214"/>
    <mergeCell ref="F215:I215"/>
    <mergeCell ref="F216:I216"/>
    <mergeCell ref="F217:I217"/>
    <mergeCell ref="F218:I218"/>
    <mergeCell ref="F219:I219"/>
    <mergeCell ref="L219:M219"/>
    <mergeCell ref="N219:Q219"/>
    <mergeCell ref="F220:I220"/>
    <mergeCell ref="F221:I221"/>
    <mergeCell ref="L221:M221"/>
    <mergeCell ref="N221:Q221"/>
    <mergeCell ref="F222:I222"/>
    <mergeCell ref="F223:I223"/>
    <mergeCell ref="F224:I224"/>
    <mergeCell ref="F225:I225"/>
    <mergeCell ref="F226:I226"/>
    <mergeCell ref="F227:I227"/>
    <mergeCell ref="L227:M227"/>
    <mergeCell ref="N227:Q227"/>
    <mergeCell ref="F228:I228"/>
    <mergeCell ref="F229:I229"/>
    <mergeCell ref="F230:I230"/>
    <mergeCell ref="F231:I231"/>
    <mergeCell ref="F232:I232"/>
    <mergeCell ref="F233:I233"/>
    <mergeCell ref="F234:I234"/>
    <mergeCell ref="L234:M234"/>
    <mergeCell ref="N234:Q234"/>
    <mergeCell ref="F235:I235"/>
    <mergeCell ref="F236:I236"/>
    <mergeCell ref="L236:M236"/>
    <mergeCell ref="N236:Q236"/>
    <mergeCell ref="F237:I237"/>
    <mergeCell ref="L237:M237"/>
    <mergeCell ref="N237:Q237"/>
    <mergeCell ref="F238:I238"/>
    <mergeCell ref="F239:I239"/>
    <mergeCell ref="F240:I240"/>
    <mergeCell ref="F241:I241"/>
    <mergeCell ref="F242:I242"/>
    <mergeCell ref="L242:M242"/>
    <mergeCell ref="N242:Q242"/>
    <mergeCell ref="F243:I243"/>
    <mergeCell ref="F244:I244"/>
    <mergeCell ref="L244:M244"/>
    <mergeCell ref="N244:Q244"/>
    <mergeCell ref="F245:I245"/>
    <mergeCell ref="L245:M245"/>
    <mergeCell ref="N245:Q245"/>
    <mergeCell ref="F247:I247"/>
    <mergeCell ref="L247:M247"/>
    <mergeCell ref="N247:Q247"/>
    <mergeCell ref="F248:I248"/>
    <mergeCell ref="F249:I249"/>
    <mergeCell ref="L249:M249"/>
    <mergeCell ref="N249:Q249"/>
    <mergeCell ref="F250:I250"/>
    <mergeCell ref="L250:M250"/>
    <mergeCell ref="N250:Q250"/>
    <mergeCell ref="F251:I251"/>
    <mergeCell ref="F252:I252"/>
    <mergeCell ref="F253:I253"/>
    <mergeCell ref="F254:I254"/>
    <mergeCell ref="F256:I256"/>
    <mergeCell ref="L256:M256"/>
    <mergeCell ref="N256:Q256"/>
    <mergeCell ref="F257:I257"/>
    <mergeCell ref="F258:I258"/>
    <mergeCell ref="F259:I259"/>
    <mergeCell ref="F260:I260"/>
    <mergeCell ref="F261:I261"/>
    <mergeCell ref="F263:I263"/>
    <mergeCell ref="L263:M263"/>
    <mergeCell ref="N263:Q263"/>
    <mergeCell ref="F264:I264"/>
    <mergeCell ref="F265:I265"/>
    <mergeCell ref="F266:I266"/>
    <mergeCell ref="F267:I267"/>
    <mergeCell ref="F269:I269"/>
    <mergeCell ref="L269:M269"/>
    <mergeCell ref="N269:Q269"/>
    <mergeCell ref="F270:I270"/>
    <mergeCell ref="F271:I271"/>
    <mergeCell ref="L271:M271"/>
    <mergeCell ref="N271:Q271"/>
    <mergeCell ref="F272:I272"/>
    <mergeCell ref="F273:I273"/>
    <mergeCell ref="L273:M273"/>
    <mergeCell ref="N273:Q273"/>
    <mergeCell ref="F274:I274"/>
    <mergeCell ref="F275:I275"/>
    <mergeCell ref="F276:I276"/>
    <mergeCell ref="F277:I277"/>
    <mergeCell ref="F278:I278"/>
    <mergeCell ref="F279:I279"/>
    <mergeCell ref="L279:M279"/>
    <mergeCell ref="N279:Q279"/>
    <mergeCell ref="F280:I280"/>
    <mergeCell ref="F281:I281"/>
    <mergeCell ref="F282:I282"/>
    <mergeCell ref="F283:I283"/>
    <mergeCell ref="F284:I284"/>
    <mergeCell ref="F285:I285"/>
    <mergeCell ref="L285:M285"/>
    <mergeCell ref="N285:Q285"/>
    <mergeCell ref="F286:I286"/>
    <mergeCell ref="F287:I287"/>
    <mergeCell ref="F288:I288"/>
    <mergeCell ref="L288:M288"/>
    <mergeCell ref="N288:Q288"/>
    <mergeCell ref="F289:I289"/>
    <mergeCell ref="F290:I290"/>
    <mergeCell ref="F291:I291"/>
    <mergeCell ref="F292:I292"/>
    <mergeCell ref="F293:I293"/>
    <mergeCell ref="F294:I294"/>
    <mergeCell ref="L294:M294"/>
    <mergeCell ref="N294:Q294"/>
    <mergeCell ref="F295:I295"/>
    <mergeCell ref="L295:M295"/>
    <mergeCell ref="N295:Q295"/>
    <mergeCell ref="F296:I296"/>
    <mergeCell ref="F297:I297"/>
    <mergeCell ref="L297:M297"/>
    <mergeCell ref="N297:Q297"/>
    <mergeCell ref="F298:I298"/>
    <mergeCell ref="F299:I299"/>
    <mergeCell ref="F300:I300"/>
    <mergeCell ref="F301:I301"/>
    <mergeCell ref="F302:I302"/>
    <mergeCell ref="F303:I303"/>
    <mergeCell ref="L303:M303"/>
    <mergeCell ref="N303:Q303"/>
    <mergeCell ref="F304:I304"/>
    <mergeCell ref="L304:M304"/>
    <mergeCell ref="N304:Q304"/>
    <mergeCell ref="F305:I305"/>
    <mergeCell ref="F306:I306"/>
    <mergeCell ref="F307:I307"/>
    <mergeCell ref="L307:M307"/>
    <mergeCell ref="N307:Q307"/>
    <mergeCell ref="F308:I308"/>
    <mergeCell ref="L308:M308"/>
    <mergeCell ref="N308:Q308"/>
    <mergeCell ref="F309:I309"/>
    <mergeCell ref="F310:I310"/>
    <mergeCell ref="F311:I311"/>
    <mergeCell ref="L311:M311"/>
    <mergeCell ref="N311:Q311"/>
    <mergeCell ref="F312:I312"/>
    <mergeCell ref="F313:I313"/>
    <mergeCell ref="F314:I314"/>
    <mergeCell ref="L314:M314"/>
    <mergeCell ref="N314:Q314"/>
    <mergeCell ref="F315:I315"/>
    <mergeCell ref="L315:M315"/>
    <mergeCell ref="N315:Q315"/>
    <mergeCell ref="F316:I316"/>
    <mergeCell ref="F317:I317"/>
    <mergeCell ref="F318:I318"/>
    <mergeCell ref="L318:M318"/>
    <mergeCell ref="N318:Q318"/>
    <mergeCell ref="F319:I319"/>
    <mergeCell ref="F320:I320"/>
    <mergeCell ref="F321:I321"/>
    <mergeCell ref="F322:I322"/>
    <mergeCell ref="F324:I324"/>
    <mergeCell ref="L324:M324"/>
    <mergeCell ref="N324:Q324"/>
    <mergeCell ref="F325:I325"/>
    <mergeCell ref="L325:M325"/>
    <mergeCell ref="N325:Q325"/>
    <mergeCell ref="F326:I326"/>
    <mergeCell ref="F327:I327"/>
    <mergeCell ref="F328:I328"/>
    <mergeCell ref="F329:I329"/>
    <mergeCell ref="F330:I330"/>
    <mergeCell ref="L330:M330"/>
    <mergeCell ref="N330:Q330"/>
    <mergeCell ref="F331:I331"/>
    <mergeCell ref="L331:M331"/>
    <mergeCell ref="N331:Q331"/>
    <mergeCell ref="F332:I332"/>
    <mergeCell ref="F333:I333"/>
    <mergeCell ref="F334:I334"/>
    <mergeCell ref="L334:M334"/>
    <mergeCell ref="N334:Q334"/>
    <mergeCell ref="F335:I335"/>
    <mergeCell ref="F336:I336"/>
    <mergeCell ref="F337:I337"/>
    <mergeCell ref="L337:M337"/>
    <mergeCell ref="N337:Q337"/>
    <mergeCell ref="F338:I338"/>
    <mergeCell ref="F339:I339"/>
    <mergeCell ref="F340:I340"/>
    <mergeCell ref="L340:M340"/>
    <mergeCell ref="N340:Q340"/>
    <mergeCell ref="F341:I341"/>
    <mergeCell ref="F342:I342"/>
    <mergeCell ref="F343:I343"/>
    <mergeCell ref="L343:M343"/>
    <mergeCell ref="N343:Q343"/>
    <mergeCell ref="F344:I344"/>
    <mergeCell ref="F345:I345"/>
    <mergeCell ref="F346:I346"/>
    <mergeCell ref="L346:M346"/>
    <mergeCell ref="N346:Q346"/>
    <mergeCell ref="F347:I347"/>
    <mergeCell ref="F348:I348"/>
    <mergeCell ref="F349:I349"/>
    <mergeCell ref="L349:M349"/>
    <mergeCell ref="N349:Q349"/>
    <mergeCell ref="F350:I350"/>
    <mergeCell ref="F351:I351"/>
    <mergeCell ref="F352:I352"/>
    <mergeCell ref="L352:M352"/>
    <mergeCell ref="N352:Q352"/>
    <mergeCell ref="F353:I353"/>
    <mergeCell ref="F354:I354"/>
    <mergeCell ref="F355:I355"/>
    <mergeCell ref="L355:M355"/>
    <mergeCell ref="N355:Q355"/>
    <mergeCell ref="F356:I356"/>
    <mergeCell ref="F357:I357"/>
    <mergeCell ref="F358:I358"/>
    <mergeCell ref="F359:I359"/>
    <mergeCell ref="F361:I361"/>
    <mergeCell ref="L361:M361"/>
    <mergeCell ref="N361:Q361"/>
    <mergeCell ref="F362:I362"/>
    <mergeCell ref="L362:M362"/>
    <mergeCell ref="N362:Q362"/>
    <mergeCell ref="F363:I363"/>
    <mergeCell ref="F364:I364"/>
    <mergeCell ref="F365:I365"/>
    <mergeCell ref="F366:I366"/>
    <mergeCell ref="F367:I367"/>
    <mergeCell ref="L367:M367"/>
    <mergeCell ref="N367:Q367"/>
    <mergeCell ref="F368:I368"/>
    <mergeCell ref="F369:I369"/>
    <mergeCell ref="L369:M369"/>
    <mergeCell ref="N369:Q369"/>
    <mergeCell ref="F370:I370"/>
    <mergeCell ref="L370:M370"/>
    <mergeCell ref="N370:Q370"/>
    <mergeCell ref="F371:I371"/>
    <mergeCell ref="F372:I372"/>
    <mergeCell ref="F373:I373"/>
    <mergeCell ref="F374:I374"/>
    <mergeCell ref="F375:I375"/>
    <mergeCell ref="L375:M375"/>
    <mergeCell ref="N375:Q375"/>
    <mergeCell ref="F376:I376"/>
    <mergeCell ref="F377:I377"/>
    <mergeCell ref="F378:I378"/>
    <mergeCell ref="F379:I379"/>
    <mergeCell ref="F380:I380"/>
    <mergeCell ref="L380:M380"/>
    <mergeCell ref="N380:Q380"/>
    <mergeCell ref="F381:I381"/>
    <mergeCell ref="F382:I382"/>
    <mergeCell ref="L382:M382"/>
    <mergeCell ref="N382:Q382"/>
    <mergeCell ref="F383:I383"/>
    <mergeCell ref="F384:I384"/>
    <mergeCell ref="F385:I385"/>
    <mergeCell ref="F386:I386"/>
    <mergeCell ref="F387:I387"/>
    <mergeCell ref="F388:I388"/>
    <mergeCell ref="L388:M388"/>
    <mergeCell ref="N388:Q388"/>
    <mergeCell ref="F389:I389"/>
    <mergeCell ref="F399:I399"/>
    <mergeCell ref="L399:M399"/>
    <mergeCell ref="N399:Q399"/>
    <mergeCell ref="F400:I400"/>
    <mergeCell ref="L400:M400"/>
    <mergeCell ref="N400:Q400"/>
    <mergeCell ref="F390:I390"/>
    <mergeCell ref="F391:I391"/>
    <mergeCell ref="F392:I392"/>
    <mergeCell ref="F393:I393"/>
    <mergeCell ref="L393:M393"/>
    <mergeCell ref="N393:Q393"/>
    <mergeCell ref="F394:I394"/>
    <mergeCell ref="F395:I395"/>
    <mergeCell ref="F396:I396"/>
    <mergeCell ref="H1:K1"/>
    <mergeCell ref="F407:I407"/>
    <mergeCell ref="L407:M407"/>
    <mergeCell ref="N407:Q407"/>
    <mergeCell ref="F408:I408"/>
    <mergeCell ref="L408:M408"/>
    <mergeCell ref="N408:Q408"/>
    <mergeCell ref="F410:I410"/>
    <mergeCell ref="L410:M410"/>
    <mergeCell ref="N410:Q410"/>
    <mergeCell ref="F401:I401"/>
    <mergeCell ref="F402:I402"/>
    <mergeCell ref="F404:I404"/>
    <mergeCell ref="L404:M404"/>
    <mergeCell ref="N404:Q404"/>
    <mergeCell ref="F405:I405"/>
    <mergeCell ref="L405:M405"/>
    <mergeCell ref="N405:Q405"/>
    <mergeCell ref="F406:I406"/>
    <mergeCell ref="L406:M406"/>
    <mergeCell ref="N406:Q406"/>
    <mergeCell ref="F397:I397"/>
    <mergeCell ref="F398:I398"/>
    <mergeCell ref="L398:M398"/>
    <mergeCell ref="S2:AC2"/>
    <mergeCell ref="N246:Q246"/>
    <mergeCell ref="N255:Q255"/>
    <mergeCell ref="N262:Q262"/>
    <mergeCell ref="N268:Q268"/>
    <mergeCell ref="N323:Q323"/>
    <mergeCell ref="N360:Q360"/>
    <mergeCell ref="N403:Q403"/>
    <mergeCell ref="N409:Q409"/>
    <mergeCell ref="N398:Q398"/>
    <mergeCell ref="N98:Q98"/>
    <mergeCell ref="N100:Q100"/>
    <mergeCell ref="L102:Q102"/>
    <mergeCell ref="C108:Q108"/>
    <mergeCell ref="F110:P110"/>
    <mergeCell ref="F111:P111"/>
    <mergeCell ref="M113:P113"/>
    <mergeCell ref="M115:Q115"/>
    <mergeCell ref="M116:Q116"/>
    <mergeCell ref="N89:Q89"/>
    <mergeCell ref="N90:Q90"/>
    <mergeCell ref="N91:Q91"/>
    <mergeCell ref="N92:Q92"/>
    <mergeCell ref="N93:Q93"/>
  </mergeCells>
  <hyperlinks>
    <hyperlink ref="F1:G1" location="C2" display="1) Krycí list rozpočtu"/>
    <hyperlink ref="H1:K1" location="C86" display="2) Rekapitulace rozpočtu"/>
    <hyperlink ref="L1" location="C118" display="3) Rozpočet"/>
    <hyperlink ref="S1:T1" location="'Rekapitulace stavby'!C2" display="Rekapitulace stavby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404"/>
  <sheetViews>
    <sheetView showGridLines="0" workbookViewId="0">
      <pane ySplit="1" topLeftCell="A2" activePane="bottomLeft" state="frozen"/>
      <selection pane="bottomLeft" activeCell="BO405" sqref="BO405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7" width="11.1640625" customWidth="1"/>
    <col min="8" max="8" width="12.5" customWidth="1"/>
    <col min="9" max="9" width="7" customWidth="1"/>
    <col min="10" max="10" width="5.1640625" customWidth="1"/>
    <col min="11" max="11" width="11.5" customWidth="1"/>
    <col min="12" max="12" width="12" customWidth="1"/>
    <col min="13" max="14" width="6" customWidth="1"/>
    <col min="15" max="15" width="2" customWidth="1"/>
    <col min="16" max="16" width="12.5" customWidth="1"/>
    <col min="17" max="17" width="4.1640625" customWidth="1"/>
    <col min="18" max="18" width="1.6640625" customWidth="1"/>
    <col min="19" max="19" width="8.1640625" customWidth="1"/>
    <col min="20" max="20" width="29.6640625" hidden="1" customWidth="1"/>
    <col min="21" max="21" width="16.33203125" hidden="1" customWidth="1"/>
    <col min="22" max="22" width="12.33203125" hidden="1" customWidth="1"/>
    <col min="23" max="23" width="16.33203125" hidden="1" customWidth="1"/>
    <col min="24" max="24" width="12.1640625" hidden="1" customWidth="1"/>
    <col min="25" max="25" width="15" hidden="1" customWidth="1"/>
    <col min="26" max="26" width="11" hidden="1" customWidth="1"/>
    <col min="27" max="27" width="15" hidden="1" customWidth="1"/>
    <col min="28" max="28" width="16.33203125" hidden="1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66" ht="21.75" customHeight="1">
      <c r="A1" s="104"/>
      <c r="B1" s="14"/>
      <c r="C1" s="14"/>
      <c r="D1" s="15" t="s">
        <v>1</v>
      </c>
      <c r="E1" s="14"/>
      <c r="F1" s="16" t="s">
        <v>134</v>
      </c>
      <c r="G1" s="16"/>
      <c r="H1" s="239" t="s">
        <v>135</v>
      </c>
      <c r="I1" s="239"/>
      <c r="J1" s="239"/>
      <c r="K1" s="239"/>
      <c r="L1" s="16" t="s">
        <v>136</v>
      </c>
      <c r="M1" s="14"/>
      <c r="N1" s="14"/>
      <c r="O1" s="15" t="s">
        <v>137</v>
      </c>
      <c r="P1" s="14"/>
      <c r="Q1" s="14"/>
      <c r="R1" s="14"/>
      <c r="S1" s="16" t="s">
        <v>138</v>
      </c>
      <c r="T1" s="16"/>
      <c r="U1" s="104"/>
      <c r="V1" s="104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ht="36.950000000000003" customHeight="1">
      <c r="C2" s="220" t="s">
        <v>7</v>
      </c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S2" s="194" t="s">
        <v>8</v>
      </c>
      <c r="T2" s="195"/>
      <c r="U2" s="195"/>
      <c r="V2" s="195"/>
      <c r="W2" s="195"/>
      <c r="X2" s="195"/>
      <c r="Y2" s="195"/>
      <c r="Z2" s="195"/>
      <c r="AA2" s="195"/>
      <c r="AB2" s="195"/>
      <c r="AC2" s="195"/>
      <c r="AT2" s="21" t="s">
        <v>118</v>
      </c>
    </row>
    <row r="3" spans="1:66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  <c r="AT3" s="21" t="s">
        <v>86</v>
      </c>
    </row>
    <row r="4" spans="1:66" ht="36.950000000000003" customHeight="1">
      <c r="B4" s="25"/>
      <c r="C4" s="211" t="s">
        <v>139</v>
      </c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Q4" s="212"/>
      <c r="R4" s="26"/>
      <c r="T4" s="20" t="s">
        <v>13</v>
      </c>
      <c r="AT4" s="21" t="s">
        <v>6</v>
      </c>
    </row>
    <row r="5" spans="1:66" ht="6.95" customHeight="1">
      <c r="B5" s="25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6"/>
    </row>
    <row r="6" spans="1:66" ht="25.35" customHeight="1">
      <c r="B6" s="25"/>
      <c r="C6" s="27"/>
      <c r="D6" s="31" t="s">
        <v>16</v>
      </c>
      <c r="E6" s="27"/>
      <c r="F6" s="251" t="str">
        <f>'Rekapitulace stavby'!K6</f>
        <v>Rekonstrukce vodovodu a kanalizace Radvanice a Bartovice - komunikace</v>
      </c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7"/>
      <c r="R6" s="26"/>
    </row>
    <row r="7" spans="1:66" s="1" customFormat="1" ht="32.85" customHeight="1">
      <c r="B7" s="34"/>
      <c r="C7" s="35"/>
      <c r="D7" s="30" t="s">
        <v>140</v>
      </c>
      <c r="E7" s="35"/>
      <c r="F7" s="224" t="s">
        <v>1535</v>
      </c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35"/>
      <c r="R7" s="36"/>
    </row>
    <row r="8" spans="1:66" s="1" customFormat="1" ht="14.45" customHeight="1">
      <c r="B8" s="34"/>
      <c r="C8" s="35"/>
      <c r="D8" s="31" t="s">
        <v>18</v>
      </c>
      <c r="E8" s="35"/>
      <c r="F8" s="29" t="s">
        <v>5</v>
      </c>
      <c r="G8" s="35"/>
      <c r="H8" s="35"/>
      <c r="I8" s="35"/>
      <c r="J8" s="35"/>
      <c r="K8" s="35"/>
      <c r="L8" s="35"/>
      <c r="M8" s="31" t="s">
        <v>19</v>
      </c>
      <c r="N8" s="35"/>
      <c r="O8" s="29" t="s">
        <v>5</v>
      </c>
      <c r="P8" s="35"/>
      <c r="Q8" s="35"/>
      <c r="R8" s="36"/>
    </row>
    <row r="9" spans="1:66" s="1" customFormat="1" ht="14.45" customHeight="1">
      <c r="B9" s="34"/>
      <c r="C9" s="35"/>
      <c r="D9" s="31" t="s">
        <v>20</v>
      </c>
      <c r="E9" s="35"/>
      <c r="F9" s="29" t="s">
        <v>21</v>
      </c>
      <c r="G9" s="35"/>
      <c r="H9" s="35"/>
      <c r="I9" s="35"/>
      <c r="J9" s="35"/>
      <c r="K9" s="35"/>
      <c r="L9" s="35"/>
      <c r="M9" s="31" t="s">
        <v>22</v>
      </c>
      <c r="N9" s="35"/>
      <c r="O9" s="253" t="str">
        <f>'Rekapitulace stavby'!AN8</f>
        <v>25. 4. 2018</v>
      </c>
      <c r="P9" s="253"/>
      <c r="Q9" s="35"/>
      <c r="R9" s="36"/>
    </row>
    <row r="10" spans="1:66" s="1" customFormat="1" ht="10.9" customHeight="1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6"/>
    </row>
    <row r="11" spans="1:66" s="1" customFormat="1" ht="14.45" customHeight="1">
      <c r="B11" s="34"/>
      <c r="C11" s="35"/>
      <c r="D11" s="31" t="s">
        <v>24</v>
      </c>
      <c r="E11" s="35"/>
      <c r="F11" s="35"/>
      <c r="G11" s="35"/>
      <c r="H11" s="35"/>
      <c r="I11" s="35"/>
      <c r="J11" s="35"/>
      <c r="K11" s="35"/>
      <c r="L11" s="35"/>
      <c r="M11" s="31" t="s">
        <v>25</v>
      </c>
      <c r="N11" s="35"/>
      <c r="O11" s="222" t="s">
        <v>5</v>
      </c>
      <c r="P11" s="222"/>
      <c r="Q11" s="35"/>
      <c r="R11" s="36"/>
    </row>
    <row r="12" spans="1:66" s="1" customFormat="1" ht="18" customHeight="1">
      <c r="B12" s="34"/>
      <c r="C12" s="35"/>
      <c r="D12" s="35"/>
      <c r="E12" s="29" t="s">
        <v>26</v>
      </c>
      <c r="F12" s="35"/>
      <c r="G12" s="35"/>
      <c r="H12" s="35"/>
      <c r="I12" s="35"/>
      <c r="J12" s="35"/>
      <c r="K12" s="35"/>
      <c r="L12" s="35"/>
      <c r="M12" s="31" t="s">
        <v>27</v>
      </c>
      <c r="N12" s="35"/>
      <c r="O12" s="222" t="s">
        <v>5</v>
      </c>
      <c r="P12" s="222"/>
      <c r="Q12" s="35"/>
      <c r="R12" s="36"/>
    </row>
    <row r="13" spans="1:66" s="1" customFormat="1" ht="6.95" customHeight="1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6"/>
    </row>
    <row r="14" spans="1:66" s="1" customFormat="1" ht="14.45" customHeight="1">
      <c r="B14" s="34"/>
      <c r="C14" s="35"/>
      <c r="D14" s="31" t="s">
        <v>28</v>
      </c>
      <c r="E14" s="35"/>
      <c r="F14" s="35"/>
      <c r="G14" s="35"/>
      <c r="H14" s="35"/>
      <c r="I14" s="35"/>
      <c r="J14" s="35"/>
      <c r="K14" s="35"/>
      <c r="L14" s="35"/>
      <c r="M14" s="31" t="s">
        <v>25</v>
      </c>
      <c r="N14" s="35"/>
      <c r="O14" s="222" t="str">
        <f>IF('Rekapitulace stavby'!AN13="","",'Rekapitulace stavby'!AN13)</f>
        <v/>
      </c>
      <c r="P14" s="222"/>
      <c r="Q14" s="35"/>
      <c r="R14" s="36"/>
    </row>
    <row r="15" spans="1:66" s="1" customFormat="1" ht="18" customHeight="1">
      <c r="B15" s="34"/>
      <c r="C15" s="35"/>
      <c r="D15" s="35"/>
      <c r="E15" s="29" t="str">
        <f>IF('Rekapitulace stavby'!E14="","",'Rekapitulace stavby'!E14)</f>
        <v xml:space="preserve"> </v>
      </c>
      <c r="F15" s="35"/>
      <c r="G15" s="35"/>
      <c r="H15" s="35"/>
      <c r="I15" s="35"/>
      <c r="J15" s="35"/>
      <c r="K15" s="35"/>
      <c r="L15" s="35"/>
      <c r="M15" s="31" t="s">
        <v>27</v>
      </c>
      <c r="N15" s="35"/>
      <c r="O15" s="222" t="str">
        <f>IF('Rekapitulace stavby'!AN14="","",'Rekapitulace stavby'!AN14)</f>
        <v/>
      </c>
      <c r="P15" s="222"/>
      <c r="Q15" s="35"/>
      <c r="R15" s="36"/>
    </row>
    <row r="16" spans="1:66" s="1" customFormat="1" ht="6.95" customHeight="1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6"/>
    </row>
    <row r="17" spans="2:18" s="1" customFormat="1" ht="14.45" customHeight="1">
      <c r="B17" s="34"/>
      <c r="C17" s="35"/>
      <c r="D17" s="31" t="s">
        <v>30</v>
      </c>
      <c r="E17" s="35"/>
      <c r="F17" s="35"/>
      <c r="G17" s="35"/>
      <c r="H17" s="35"/>
      <c r="I17" s="35"/>
      <c r="J17" s="35"/>
      <c r="K17" s="35"/>
      <c r="L17" s="35"/>
      <c r="M17" s="31" t="s">
        <v>25</v>
      </c>
      <c r="N17" s="35"/>
      <c r="O17" s="222" t="s">
        <v>5</v>
      </c>
      <c r="P17" s="222"/>
      <c r="Q17" s="35"/>
      <c r="R17" s="36"/>
    </row>
    <row r="18" spans="2:18" s="1" customFormat="1" ht="18" customHeight="1">
      <c r="B18" s="34"/>
      <c r="C18" s="35"/>
      <c r="D18" s="35"/>
      <c r="E18" s="29" t="s">
        <v>31</v>
      </c>
      <c r="F18" s="35"/>
      <c r="G18" s="35"/>
      <c r="H18" s="35"/>
      <c r="I18" s="35"/>
      <c r="J18" s="35"/>
      <c r="K18" s="35"/>
      <c r="L18" s="35"/>
      <c r="M18" s="31" t="s">
        <v>27</v>
      </c>
      <c r="N18" s="35"/>
      <c r="O18" s="222" t="s">
        <v>5</v>
      </c>
      <c r="P18" s="222"/>
      <c r="Q18" s="35"/>
      <c r="R18" s="36"/>
    </row>
    <row r="19" spans="2:18" s="1" customFormat="1" ht="6.95" customHeigh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6"/>
    </row>
    <row r="20" spans="2:18" s="1" customFormat="1" ht="14.45" customHeight="1">
      <c r="B20" s="34"/>
      <c r="C20" s="35"/>
      <c r="D20" s="31" t="s">
        <v>33</v>
      </c>
      <c r="E20" s="35"/>
      <c r="F20" s="35"/>
      <c r="G20" s="35"/>
      <c r="H20" s="35"/>
      <c r="I20" s="35"/>
      <c r="J20" s="35"/>
      <c r="K20" s="35"/>
      <c r="L20" s="35"/>
      <c r="M20" s="31" t="s">
        <v>25</v>
      </c>
      <c r="N20" s="35"/>
      <c r="O20" s="222" t="s">
        <v>5</v>
      </c>
      <c r="P20" s="222"/>
      <c r="Q20" s="35"/>
      <c r="R20" s="36"/>
    </row>
    <row r="21" spans="2:18" s="1" customFormat="1" ht="18" customHeight="1">
      <c r="B21" s="34"/>
      <c r="C21" s="35"/>
      <c r="D21" s="35"/>
      <c r="E21" s="29" t="s">
        <v>34</v>
      </c>
      <c r="F21" s="35"/>
      <c r="G21" s="35"/>
      <c r="H21" s="35"/>
      <c r="I21" s="35"/>
      <c r="J21" s="35"/>
      <c r="K21" s="35"/>
      <c r="L21" s="35"/>
      <c r="M21" s="31" t="s">
        <v>27</v>
      </c>
      <c r="N21" s="35"/>
      <c r="O21" s="222" t="s">
        <v>5</v>
      </c>
      <c r="P21" s="222"/>
      <c r="Q21" s="35"/>
      <c r="R21" s="36"/>
    </row>
    <row r="22" spans="2:18" s="1" customFormat="1" ht="6.95" customHeight="1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6"/>
    </row>
    <row r="23" spans="2:18" s="1" customFormat="1" ht="14.45" customHeight="1">
      <c r="B23" s="34"/>
      <c r="C23" s="35"/>
      <c r="D23" s="31" t="s">
        <v>35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6"/>
    </row>
    <row r="24" spans="2:18" s="1" customFormat="1" ht="16.5" customHeight="1">
      <c r="B24" s="34"/>
      <c r="C24" s="35"/>
      <c r="D24" s="35"/>
      <c r="E24" s="225" t="s">
        <v>5</v>
      </c>
      <c r="F24" s="225"/>
      <c r="G24" s="225"/>
      <c r="H24" s="225"/>
      <c r="I24" s="225"/>
      <c r="J24" s="225"/>
      <c r="K24" s="225"/>
      <c r="L24" s="225"/>
      <c r="M24" s="35"/>
      <c r="N24" s="35"/>
      <c r="O24" s="35"/>
      <c r="P24" s="35"/>
      <c r="Q24" s="35"/>
      <c r="R24" s="36"/>
    </row>
    <row r="25" spans="2:18" s="1" customFormat="1" ht="6.95" customHeight="1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</row>
    <row r="26" spans="2:18" s="1" customFormat="1" ht="6.95" customHeight="1">
      <c r="B26" s="34"/>
      <c r="C26" s="35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35"/>
      <c r="R26" s="36"/>
    </row>
    <row r="27" spans="2:18" s="1" customFormat="1" ht="14.45" customHeight="1">
      <c r="B27" s="34"/>
      <c r="C27" s="35"/>
      <c r="D27" s="105" t="s">
        <v>142</v>
      </c>
      <c r="E27" s="35"/>
      <c r="F27" s="35"/>
      <c r="G27" s="35"/>
      <c r="H27" s="35"/>
      <c r="I27" s="35"/>
      <c r="J27" s="35"/>
      <c r="K27" s="35"/>
      <c r="L27" s="35"/>
      <c r="M27" s="226">
        <f>N88</f>
        <v>0</v>
      </c>
      <c r="N27" s="226"/>
      <c r="O27" s="226"/>
      <c r="P27" s="226"/>
      <c r="Q27" s="35"/>
      <c r="R27" s="36"/>
    </row>
    <row r="28" spans="2:18" s="1" customFormat="1" ht="14.45" customHeight="1">
      <c r="B28" s="34"/>
      <c r="C28" s="35"/>
      <c r="D28" s="33" t="s">
        <v>143</v>
      </c>
      <c r="E28" s="35"/>
      <c r="F28" s="35"/>
      <c r="G28" s="35"/>
      <c r="H28" s="35"/>
      <c r="I28" s="35"/>
      <c r="J28" s="35"/>
      <c r="K28" s="35"/>
      <c r="L28" s="35"/>
      <c r="M28" s="226">
        <f>N100</f>
        <v>0</v>
      </c>
      <c r="N28" s="226"/>
      <c r="O28" s="226"/>
      <c r="P28" s="226"/>
      <c r="Q28" s="35"/>
      <c r="R28" s="36"/>
    </row>
    <row r="29" spans="2:18" s="1" customFormat="1" ht="6.95" customHeight="1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6"/>
    </row>
    <row r="30" spans="2:18" s="1" customFormat="1" ht="25.35" customHeight="1">
      <c r="B30" s="34"/>
      <c r="C30" s="35"/>
      <c r="D30" s="106" t="s">
        <v>38</v>
      </c>
      <c r="E30" s="35"/>
      <c r="F30" s="35"/>
      <c r="G30" s="35"/>
      <c r="H30" s="35"/>
      <c r="I30" s="35"/>
      <c r="J30" s="35"/>
      <c r="K30" s="35"/>
      <c r="L30" s="35"/>
      <c r="M30" s="259">
        <f>ROUND(M27+M28,2)</f>
        <v>0</v>
      </c>
      <c r="N30" s="250"/>
      <c r="O30" s="250"/>
      <c r="P30" s="250"/>
      <c r="Q30" s="35"/>
      <c r="R30" s="36"/>
    </row>
    <row r="31" spans="2:18" s="1" customFormat="1" ht="6.95" customHeight="1">
      <c r="B31" s="34"/>
      <c r="C31" s="35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35"/>
      <c r="R31" s="36"/>
    </row>
    <row r="32" spans="2:18" s="1" customFormat="1" ht="14.45" customHeight="1">
      <c r="B32" s="34"/>
      <c r="C32" s="35"/>
      <c r="D32" s="41" t="s">
        <v>39</v>
      </c>
      <c r="E32" s="41" t="s">
        <v>40</v>
      </c>
      <c r="F32" s="42">
        <v>0.21</v>
      </c>
      <c r="G32" s="107" t="s">
        <v>41</v>
      </c>
      <c r="H32" s="256">
        <f>ROUND((SUM(BE100:BE101)+SUM(BE119:BE403)), 2)</f>
        <v>0</v>
      </c>
      <c r="I32" s="250"/>
      <c r="J32" s="250"/>
      <c r="K32" s="35"/>
      <c r="L32" s="35"/>
      <c r="M32" s="256">
        <f>ROUND(ROUND((SUM(BE100:BE101)+SUM(BE119:BE403)), 2)*F32, 2)</f>
        <v>0</v>
      </c>
      <c r="N32" s="250"/>
      <c r="O32" s="250"/>
      <c r="P32" s="250"/>
      <c r="Q32" s="35"/>
      <c r="R32" s="36"/>
    </row>
    <row r="33" spans="2:18" s="1" customFormat="1" ht="14.45" customHeight="1">
      <c r="B33" s="34"/>
      <c r="C33" s="35"/>
      <c r="D33" s="35"/>
      <c r="E33" s="41" t="s">
        <v>42</v>
      </c>
      <c r="F33" s="42">
        <v>0.15</v>
      </c>
      <c r="G33" s="107" t="s">
        <v>41</v>
      </c>
      <c r="H33" s="256">
        <f>ROUND((SUM(BF100:BF101)+SUM(BF119:BF403)), 2)</f>
        <v>0</v>
      </c>
      <c r="I33" s="250"/>
      <c r="J33" s="250"/>
      <c r="K33" s="35"/>
      <c r="L33" s="35"/>
      <c r="M33" s="256">
        <f>ROUND(ROUND((SUM(BF100:BF101)+SUM(BF119:BF403)), 2)*F33, 2)</f>
        <v>0</v>
      </c>
      <c r="N33" s="250"/>
      <c r="O33" s="250"/>
      <c r="P33" s="250"/>
      <c r="Q33" s="35"/>
      <c r="R33" s="36"/>
    </row>
    <row r="34" spans="2:18" s="1" customFormat="1" ht="14.45" hidden="1" customHeight="1">
      <c r="B34" s="34"/>
      <c r="C34" s="35"/>
      <c r="D34" s="35"/>
      <c r="E34" s="41" t="s">
        <v>43</v>
      </c>
      <c r="F34" s="42">
        <v>0.21</v>
      </c>
      <c r="G34" s="107" t="s">
        <v>41</v>
      </c>
      <c r="H34" s="256">
        <f>ROUND((SUM(BG100:BG101)+SUM(BG119:BG403)), 2)</f>
        <v>0</v>
      </c>
      <c r="I34" s="250"/>
      <c r="J34" s="250"/>
      <c r="K34" s="35"/>
      <c r="L34" s="35"/>
      <c r="M34" s="256">
        <v>0</v>
      </c>
      <c r="N34" s="250"/>
      <c r="O34" s="250"/>
      <c r="P34" s="250"/>
      <c r="Q34" s="35"/>
      <c r="R34" s="36"/>
    </row>
    <row r="35" spans="2:18" s="1" customFormat="1" ht="14.45" hidden="1" customHeight="1">
      <c r="B35" s="34"/>
      <c r="C35" s="35"/>
      <c r="D35" s="35"/>
      <c r="E35" s="41" t="s">
        <v>44</v>
      </c>
      <c r="F35" s="42">
        <v>0.15</v>
      </c>
      <c r="G35" s="107" t="s">
        <v>41</v>
      </c>
      <c r="H35" s="256">
        <f>ROUND((SUM(BH100:BH101)+SUM(BH119:BH403)), 2)</f>
        <v>0</v>
      </c>
      <c r="I35" s="250"/>
      <c r="J35" s="250"/>
      <c r="K35" s="35"/>
      <c r="L35" s="35"/>
      <c r="M35" s="256">
        <v>0</v>
      </c>
      <c r="N35" s="250"/>
      <c r="O35" s="250"/>
      <c r="P35" s="250"/>
      <c r="Q35" s="35"/>
      <c r="R35" s="36"/>
    </row>
    <row r="36" spans="2:18" s="1" customFormat="1" ht="14.45" hidden="1" customHeight="1">
      <c r="B36" s="34"/>
      <c r="C36" s="35"/>
      <c r="D36" s="35"/>
      <c r="E36" s="41" t="s">
        <v>45</v>
      </c>
      <c r="F36" s="42">
        <v>0</v>
      </c>
      <c r="G36" s="107" t="s">
        <v>41</v>
      </c>
      <c r="H36" s="256">
        <f>ROUND((SUM(BI100:BI101)+SUM(BI119:BI403)), 2)</f>
        <v>0</v>
      </c>
      <c r="I36" s="250"/>
      <c r="J36" s="250"/>
      <c r="K36" s="35"/>
      <c r="L36" s="35"/>
      <c r="M36" s="256">
        <v>0</v>
      </c>
      <c r="N36" s="250"/>
      <c r="O36" s="250"/>
      <c r="P36" s="250"/>
      <c r="Q36" s="35"/>
      <c r="R36" s="36"/>
    </row>
    <row r="37" spans="2:18" s="1" customFormat="1" ht="6.95" customHeight="1"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</row>
    <row r="38" spans="2:18" s="1" customFormat="1" ht="25.35" customHeight="1">
      <c r="B38" s="34"/>
      <c r="C38" s="103"/>
      <c r="D38" s="108" t="s">
        <v>46</v>
      </c>
      <c r="E38" s="74"/>
      <c r="F38" s="74"/>
      <c r="G38" s="109" t="s">
        <v>47</v>
      </c>
      <c r="H38" s="110" t="s">
        <v>48</v>
      </c>
      <c r="I38" s="74"/>
      <c r="J38" s="74"/>
      <c r="K38" s="74"/>
      <c r="L38" s="257">
        <f>SUM(M30:M36)</f>
        <v>0</v>
      </c>
      <c r="M38" s="257"/>
      <c r="N38" s="257"/>
      <c r="O38" s="257"/>
      <c r="P38" s="258"/>
      <c r="Q38" s="103"/>
      <c r="R38" s="36"/>
    </row>
    <row r="39" spans="2:18" s="1" customFormat="1" ht="14.45" customHeight="1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2:18" s="1" customFormat="1" ht="14.45" customHeight="1"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6"/>
    </row>
    <row r="41" spans="2:18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6"/>
    </row>
    <row r="42" spans="2:18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6"/>
    </row>
    <row r="43" spans="2:18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6"/>
    </row>
    <row r="44" spans="2:18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6"/>
    </row>
    <row r="45" spans="2:18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6"/>
    </row>
    <row r="46" spans="2:18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6"/>
    </row>
    <row r="47" spans="2:18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6"/>
    </row>
    <row r="48" spans="2:18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6"/>
    </row>
    <row r="49" spans="2:18">
      <c r="B49" s="2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6"/>
    </row>
    <row r="50" spans="2:18" s="1" customFormat="1" ht="15">
      <c r="B50" s="34"/>
      <c r="C50" s="35"/>
      <c r="D50" s="49" t="s">
        <v>49</v>
      </c>
      <c r="E50" s="50"/>
      <c r="F50" s="50"/>
      <c r="G50" s="50"/>
      <c r="H50" s="51"/>
      <c r="I50" s="35"/>
      <c r="J50" s="49" t="s">
        <v>50</v>
      </c>
      <c r="K50" s="50"/>
      <c r="L50" s="50"/>
      <c r="M50" s="50"/>
      <c r="N50" s="50"/>
      <c r="O50" s="50"/>
      <c r="P50" s="51"/>
      <c r="Q50" s="35"/>
      <c r="R50" s="36"/>
    </row>
    <row r="51" spans="2:18">
      <c r="B51" s="25"/>
      <c r="C51" s="27"/>
      <c r="D51" s="52"/>
      <c r="E51" s="27"/>
      <c r="F51" s="27"/>
      <c r="G51" s="27"/>
      <c r="H51" s="53"/>
      <c r="I51" s="27"/>
      <c r="J51" s="52"/>
      <c r="K51" s="27"/>
      <c r="L51" s="27"/>
      <c r="M51" s="27"/>
      <c r="N51" s="27"/>
      <c r="O51" s="27"/>
      <c r="P51" s="53"/>
      <c r="Q51" s="27"/>
      <c r="R51" s="26"/>
    </row>
    <row r="52" spans="2:18">
      <c r="B52" s="25"/>
      <c r="C52" s="27"/>
      <c r="D52" s="52"/>
      <c r="E52" s="27"/>
      <c r="F52" s="27"/>
      <c r="G52" s="27"/>
      <c r="H52" s="53"/>
      <c r="I52" s="27"/>
      <c r="J52" s="52"/>
      <c r="K52" s="27"/>
      <c r="L52" s="27"/>
      <c r="M52" s="27"/>
      <c r="N52" s="27"/>
      <c r="O52" s="27"/>
      <c r="P52" s="53"/>
      <c r="Q52" s="27"/>
      <c r="R52" s="26"/>
    </row>
    <row r="53" spans="2:18">
      <c r="B53" s="25"/>
      <c r="C53" s="27"/>
      <c r="D53" s="52"/>
      <c r="E53" s="27"/>
      <c r="F53" s="27"/>
      <c r="G53" s="27"/>
      <c r="H53" s="53"/>
      <c r="I53" s="27"/>
      <c r="J53" s="52"/>
      <c r="K53" s="27"/>
      <c r="L53" s="27"/>
      <c r="M53" s="27"/>
      <c r="N53" s="27"/>
      <c r="O53" s="27"/>
      <c r="P53" s="53"/>
      <c r="Q53" s="27"/>
      <c r="R53" s="26"/>
    </row>
    <row r="54" spans="2:18">
      <c r="B54" s="25"/>
      <c r="C54" s="27"/>
      <c r="D54" s="52"/>
      <c r="E54" s="27"/>
      <c r="F54" s="27"/>
      <c r="G54" s="27"/>
      <c r="H54" s="53"/>
      <c r="I54" s="27"/>
      <c r="J54" s="52"/>
      <c r="K54" s="27"/>
      <c r="L54" s="27"/>
      <c r="M54" s="27"/>
      <c r="N54" s="27"/>
      <c r="O54" s="27"/>
      <c r="P54" s="53"/>
      <c r="Q54" s="27"/>
      <c r="R54" s="26"/>
    </row>
    <row r="55" spans="2:18">
      <c r="B55" s="25"/>
      <c r="C55" s="27"/>
      <c r="D55" s="52"/>
      <c r="E55" s="27"/>
      <c r="F55" s="27"/>
      <c r="G55" s="27"/>
      <c r="H55" s="53"/>
      <c r="I55" s="27"/>
      <c r="J55" s="52"/>
      <c r="K55" s="27"/>
      <c r="L55" s="27"/>
      <c r="M55" s="27"/>
      <c r="N55" s="27"/>
      <c r="O55" s="27"/>
      <c r="P55" s="53"/>
      <c r="Q55" s="27"/>
      <c r="R55" s="26"/>
    </row>
    <row r="56" spans="2:18">
      <c r="B56" s="25"/>
      <c r="C56" s="27"/>
      <c r="D56" s="52"/>
      <c r="E56" s="27"/>
      <c r="F56" s="27"/>
      <c r="G56" s="27"/>
      <c r="H56" s="53"/>
      <c r="I56" s="27"/>
      <c r="J56" s="52"/>
      <c r="K56" s="27"/>
      <c r="L56" s="27"/>
      <c r="M56" s="27"/>
      <c r="N56" s="27"/>
      <c r="O56" s="27"/>
      <c r="P56" s="53"/>
      <c r="Q56" s="27"/>
      <c r="R56" s="26"/>
    </row>
    <row r="57" spans="2:18">
      <c r="B57" s="25"/>
      <c r="C57" s="27"/>
      <c r="D57" s="52"/>
      <c r="E57" s="27"/>
      <c r="F57" s="27"/>
      <c r="G57" s="27"/>
      <c r="H57" s="53"/>
      <c r="I57" s="27"/>
      <c r="J57" s="52"/>
      <c r="K57" s="27"/>
      <c r="L57" s="27"/>
      <c r="M57" s="27"/>
      <c r="N57" s="27"/>
      <c r="O57" s="27"/>
      <c r="P57" s="53"/>
      <c r="Q57" s="27"/>
      <c r="R57" s="26"/>
    </row>
    <row r="58" spans="2:18">
      <c r="B58" s="25"/>
      <c r="C58" s="27"/>
      <c r="D58" s="52"/>
      <c r="E58" s="27"/>
      <c r="F58" s="27"/>
      <c r="G58" s="27"/>
      <c r="H58" s="53"/>
      <c r="I58" s="27"/>
      <c r="J58" s="52"/>
      <c r="K58" s="27"/>
      <c r="L58" s="27"/>
      <c r="M58" s="27"/>
      <c r="N58" s="27"/>
      <c r="O58" s="27"/>
      <c r="P58" s="53"/>
      <c r="Q58" s="27"/>
      <c r="R58" s="26"/>
    </row>
    <row r="59" spans="2:18" s="1" customFormat="1" ht="15">
      <c r="B59" s="34"/>
      <c r="C59" s="35"/>
      <c r="D59" s="54" t="s">
        <v>51</v>
      </c>
      <c r="E59" s="55"/>
      <c r="F59" s="55"/>
      <c r="G59" s="56" t="s">
        <v>52</v>
      </c>
      <c r="H59" s="57"/>
      <c r="I59" s="35"/>
      <c r="J59" s="54" t="s">
        <v>51</v>
      </c>
      <c r="K59" s="55"/>
      <c r="L59" s="55"/>
      <c r="M59" s="55"/>
      <c r="N59" s="56" t="s">
        <v>52</v>
      </c>
      <c r="O59" s="55"/>
      <c r="P59" s="57"/>
      <c r="Q59" s="35"/>
      <c r="R59" s="36"/>
    </row>
    <row r="60" spans="2:18">
      <c r="B60" s="25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6"/>
    </row>
    <row r="61" spans="2:18" s="1" customFormat="1" ht="15">
      <c r="B61" s="34"/>
      <c r="C61" s="35"/>
      <c r="D61" s="49" t="s">
        <v>53</v>
      </c>
      <c r="E61" s="50"/>
      <c r="F61" s="50"/>
      <c r="G61" s="50"/>
      <c r="H61" s="51"/>
      <c r="I61" s="35"/>
      <c r="J61" s="49" t="s">
        <v>54</v>
      </c>
      <c r="K61" s="50"/>
      <c r="L61" s="50"/>
      <c r="M61" s="50"/>
      <c r="N61" s="50"/>
      <c r="O61" s="50"/>
      <c r="P61" s="51"/>
      <c r="Q61" s="35"/>
      <c r="R61" s="36"/>
    </row>
    <row r="62" spans="2:18">
      <c r="B62" s="25"/>
      <c r="C62" s="27"/>
      <c r="D62" s="52"/>
      <c r="E62" s="27"/>
      <c r="F62" s="27"/>
      <c r="G62" s="27"/>
      <c r="H62" s="53"/>
      <c r="I62" s="27"/>
      <c r="J62" s="52"/>
      <c r="K62" s="27"/>
      <c r="L62" s="27"/>
      <c r="M62" s="27"/>
      <c r="N62" s="27"/>
      <c r="O62" s="27"/>
      <c r="P62" s="53"/>
      <c r="Q62" s="27"/>
      <c r="R62" s="26"/>
    </row>
    <row r="63" spans="2:18">
      <c r="B63" s="25"/>
      <c r="C63" s="27"/>
      <c r="D63" s="52"/>
      <c r="E63" s="27"/>
      <c r="F63" s="27"/>
      <c r="G63" s="27"/>
      <c r="H63" s="53"/>
      <c r="I63" s="27"/>
      <c r="J63" s="52"/>
      <c r="K63" s="27"/>
      <c r="L63" s="27"/>
      <c r="M63" s="27"/>
      <c r="N63" s="27"/>
      <c r="O63" s="27"/>
      <c r="P63" s="53"/>
      <c r="Q63" s="27"/>
      <c r="R63" s="26"/>
    </row>
    <row r="64" spans="2:18">
      <c r="B64" s="25"/>
      <c r="C64" s="27"/>
      <c r="D64" s="52"/>
      <c r="E64" s="27"/>
      <c r="F64" s="27"/>
      <c r="G64" s="27"/>
      <c r="H64" s="53"/>
      <c r="I64" s="27"/>
      <c r="J64" s="52"/>
      <c r="K64" s="27"/>
      <c r="L64" s="27"/>
      <c r="M64" s="27"/>
      <c r="N64" s="27"/>
      <c r="O64" s="27"/>
      <c r="P64" s="53"/>
      <c r="Q64" s="27"/>
      <c r="R64" s="26"/>
    </row>
    <row r="65" spans="2:18">
      <c r="B65" s="25"/>
      <c r="C65" s="27"/>
      <c r="D65" s="52"/>
      <c r="E65" s="27"/>
      <c r="F65" s="27"/>
      <c r="G65" s="27"/>
      <c r="H65" s="53"/>
      <c r="I65" s="27"/>
      <c r="J65" s="52"/>
      <c r="K65" s="27"/>
      <c r="L65" s="27"/>
      <c r="M65" s="27"/>
      <c r="N65" s="27"/>
      <c r="O65" s="27"/>
      <c r="P65" s="53"/>
      <c r="Q65" s="27"/>
      <c r="R65" s="26"/>
    </row>
    <row r="66" spans="2:18">
      <c r="B66" s="25"/>
      <c r="C66" s="27"/>
      <c r="D66" s="52"/>
      <c r="E66" s="27"/>
      <c r="F66" s="27"/>
      <c r="G66" s="27"/>
      <c r="H66" s="53"/>
      <c r="I66" s="27"/>
      <c r="J66" s="52"/>
      <c r="K66" s="27"/>
      <c r="L66" s="27"/>
      <c r="M66" s="27"/>
      <c r="N66" s="27"/>
      <c r="O66" s="27"/>
      <c r="P66" s="53"/>
      <c r="Q66" s="27"/>
      <c r="R66" s="26"/>
    </row>
    <row r="67" spans="2:18">
      <c r="B67" s="25"/>
      <c r="C67" s="27"/>
      <c r="D67" s="52"/>
      <c r="E67" s="27"/>
      <c r="F67" s="27"/>
      <c r="G67" s="27"/>
      <c r="H67" s="53"/>
      <c r="I67" s="27"/>
      <c r="J67" s="52"/>
      <c r="K67" s="27"/>
      <c r="L67" s="27"/>
      <c r="M67" s="27"/>
      <c r="N67" s="27"/>
      <c r="O67" s="27"/>
      <c r="P67" s="53"/>
      <c r="Q67" s="27"/>
      <c r="R67" s="26"/>
    </row>
    <row r="68" spans="2:18">
      <c r="B68" s="25"/>
      <c r="C68" s="27"/>
      <c r="D68" s="52"/>
      <c r="E68" s="27"/>
      <c r="F68" s="27"/>
      <c r="G68" s="27"/>
      <c r="H68" s="53"/>
      <c r="I68" s="27"/>
      <c r="J68" s="52"/>
      <c r="K68" s="27"/>
      <c r="L68" s="27"/>
      <c r="M68" s="27"/>
      <c r="N68" s="27"/>
      <c r="O68" s="27"/>
      <c r="P68" s="53"/>
      <c r="Q68" s="27"/>
      <c r="R68" s="26"/>
    </row>
    <row r="69" spans="2:18">
      <c r="B69" s="25"/>
      <c r="C69" s="27"/>
      <c r="D69" s="52"/>
      <c r="E69" s="27"/>
      <c r="F69" s="27"/>
      <c r="G69" s="27"/>
      <c r="H69" s="53"/>
      <c r="I69" s="27"/>
      <c r="J69" s="52"/>
      <c r="K69" s="27"/>
      <c r="L69" s="27"/>
      <c r="M69" s="27"/>
      <c r="N69" s="27"/>
      <c r="O69" s="27"/>
      <c r="P69" s="53"/>
      <c r="Q69" s="27"/>
      <c r="R69" s="26"/>
    </row>
    <row r="70" spans="2:18" s="1" customFormat="1" ht="15">
      <c r="B70" s="34"/>
      <c r="C70" s="35"/>
      <c r="D70" s="54" t="s">
        <v>51</v>
      </c>
      <c r="E70" s="55"/>
      <c r="F70" s="55"/>
      <c r="G70" s="56" t="s">
        <v>52</v>
      </c>
      <c r="H70" s="57"/>
      <c r="I70" s="35"/>
      <c r="J70" s="54" t="s">
        <v>51</v>
      </c>
      <c r="K70" s="55"/>
      <c r="L70" s="55"/>
      <c r="M70" s="55"/>
      <c r="N70" s="56" t="s">
        <v>52</v>
      </c>
      <c r="O70" s="55"/>
      <c r="P70" s="57"/>
      <c r="Q70" s="35"/>
      <c r="R70" s="36"/>
    </row>
    <row r="71" spans="2:18" s="1" customFormat="1" ht="14.4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5" spans="2:18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3"/>
    </row>
    <row r="76" spans="2:18" s="1" customFormat="1" ht="36.950000000000003" customHeight="1">
      <c r="B76" s="34"/>
      <c r="C76" s="211" t="s">
        <v>144</v>
      </c>
      <c r="D76" s="212"/>
      <c r="E76" s="212"/>
      <c r="F76" s="212"/>
      <c r="G76" s="212"/>
      <c r="H76" s="212"/>
      <c r="I76" s="212"/>
      <c r="J76" s="212"/>
      <c r="K76" s="212"/>
      <c r="L76" s="212"/>
      <c r="M76" s="212"/>
      <c r="N76" s="212"/>
      <c r="O76" s="212"/>
      <c r="P76" s="212"/>
      <c r="Q76" s="212"/>
      <c r="R76" s="36"/>
    </row>
    <row r="77" spans="2:18" s="1" customFormat="1" ht="6.95" customHeight="1"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6"/>
    </row>
    <row r="78" spans="2:18" s="1" customFormat="1" ht="30" customHeight="1">
      <c r="B78" s="34"/>
      <c r="C78" s="31" t="s">
        <v>16</v>
      </c>
      <c r="D78" s="35"/>
      <c r="E78" s="35"/>
      <c r="F78" s="251" t="str">
        <f>F6</f>
        <v>Rekonstrukce vodovodu a kanalizace Radvanice a Bartovice - komunikace</v>
      </c>
      <c r="G78" s="252"/>
      <c r="H78" s="252"/>
      <c r="I78" s="252"/>
      <c r="J78" s="252"/>
      <c r="K78" s="252"/>
      <c r="L78" s="252"/>
      <c r="M78" s="252"/>
      <c r="N78" s="252"/>
      <c r="O78" s="252"/>
      <c r="P78" s="252"/>
      <c r="Q78" s="35"/>
      <c r="R78" s="36"/>
    </row>
    <row r="79" spans="2:18" s="1" customFormat="1" ht="36.950000000000003" customHeight="1">
      <c r="B79" s="34"/>
      <c r="C79" s="68" t="s">
        <v>140</v>
      </c>
      <c r="D79" s="35"/>
      <c r="E79" s="35"/>
      <c r="F79" s="213" t="str">
        <f>F7</f>
        <v>12 - SO 112 - Ul. U Výhybky</v>
      </c>
      <c r="G79" s="250"/>
      <c r="H79" s="250"/>
      <c r="I79" s="250"/>
      <c r="J79" s="250"/>
      <c r="K79" s="250"/>
      <c r="L79" s="250"/>
      <c r="M79" s="250"/>
      <c r="N79" s="250"/>
      <c r="O79" s="250"/>
      <c r="P79" s="250"/>
      <c r="Q79" s="35"/>
      <c r="R79" s="36"/>
    </row>
    <row r="80" spans="2:18" s="1" customFormat="1" ht="6.95" customHeight="1"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6"/>
    </row>
    <row r="81" spans="2:47" s="1" customFormat="1" ht="18" customHeight="1">
      <c r="B81" s="34"/>
      <c r="C81" s="31" t="s">
        <v>20</v>
      </c>
      <c r="D81" s="35"/>
      <c r="E81" s="35"/>
      <c r="F81" s="29" t="str">
        <f>F9</f>
        <v>Ostrava</v>
      </c>
      <c r="G81" s="35"/>
      <c r="H81" s="35"/>
      <c r="I81" s="35"/>
      <c r="J81" s="35"/>
      <c r="K81" s="31" t="s">
        <v>22</v>
      </c>
      <c r="L81" s="35"/>
      <c r="M81" s="253" t="str">
        <f>IF(O9="","",O9)</f>
        <v>25. 4. 2018</v>
      </c>
      <c r="N81" s="253"/>
      <c r="O81" s="253"/>
      <c r="P81" s="253"/>
      <c r="Q81" s="35"/>
      <c r="R81" s="36"/>
    </row>
    <row r="82" spans="2:47" s="1" customFormat="1" ht="6.95" customHeight="1"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6"/>
    </row>
    <row r="83" spans="2:47" s="1" customFormat="1" ht="15">
      <c r="B83" s="34"/>
      <c r="C83" s="31" t="s">
        <v>24</v>
      </c>
      <c r="D83" s="35"/>
      <c r="E83" s="35"/>
      <c r="F83" s="29" t="str">
        <f>E12</f>
        <v>Statutární město Ostrava</v>
      </c>
      <c r="G83" s="35"/>
      <c r="H83" s="35"/>
      <c r="I83" s="35"/>
      <c r="J83" s="35"/>
      <c r="K83" s="31" t="s">
        <v>30</v>
      </c>
      <c r="L83" s="35"/>
      <c r="M83" s="222" t="str">
        <f>E18</f>
        <v>Projekt 2010, s.r.o.</v>
      </c>
      <c r="N83" s="222"/>
      <c r="O83" s="222"/>
      <c r="P83" s="222"/>
      <c r="Q83" s="222"/>
      <c r="R83" s="36"/>
    </row>
    <row r="84" spans="2:47" s="1" customFormat="1" ht="14.45" customHeight="1">
      <c r="B84" s="34"/>
      <c r="C84" s="31" t="s">
        <v>28</v>
      </c>
      <c r="D84" s="35"/>
      <c r="E84" s="35"/>
      <c r="F84" s="29" t="str">
        <f>IF(E15="","",E15)</f>
        <v xml:space="preserve"> </v>
      </c>
      <c r="G84" s="35"/>
      <c r="H84" s="35"/>
      <c r="I84" s="35"/>
      <c r="J84" s="35"/>
      <c r="K84" s="31" t="s">
        <v>33</v>
      </c>
      <c r="L84" s="35"/>
      <c r="M84" s="222" t="str">
        <f>E21</f>
        <v>Jakub Nevyjel</v>
      </c>
      <c r="N84" s="222"/>
      <c r="O84" s="222"/>
      <c r="P84" s="222"/>
      <c r="Q84" s="222"/>
      <c r="R84" s="36"/>
    </row>
    <row r="85" spans="2:47" s="1" customFormat="1" ht="10.35" customHeight="1"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6"/>
    </row>
    <row r="86" spans="2:47" s="1" customFormat="1" ht="29.25" customHeight="1">
      <c r="B86" s="34"/>
      <c r="C86" s="254" t="s">
        <v>145</v>
      </c>
      <c r="D86" s="255"/>
      <c r="E86" s="255"/>
      <c r="F86" s="255"/>
      <c r="G86" s="255"/>
      <c r="H86" s="103"/>
      <c r="I86" s="103"/>
      <c r="J86" s="103"/>
      <c r="K86" s="103"/>
      <c r="L86" s="103"/>
      <c r="M86" s="103"/>
      <c r="N86" s="254" t="s">
        <v>146</v>
      </c>
      <c r="O86" s="255"/>
      <c r="P86" s="255"/>
      <c r="Q86" s="255"/>
      <c r="R86" s="36"/>
    </row>
    <row r="87" spans="2:47" s="1" customFormat="1" ht="10.35" customHeight="1"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6"/>
    </row>
    <row r="88" spans="2:47" s="1" customFormat="1" ht="29.25" customHeight="1">
      <c r="B88" s="34"/>
      <c r="C88" s="111" t="s">
        <v>147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192">
        <f>N119</f>
        <v>0</v>
      </c>
      <c r="O88" s="248"/>
      <c r="P88" s="248"/>
      <c r="Q88" s="248"/>
      <c r="R88" s="36"/>
      <c r="AU88" s="21" t="s">
        <v>148</v>
      </c>
    </row>
    <row r="89" spans="2:47" s="6" customFormat="1" ht="24.95" customHeight="1">
      <c r="B89" s="112"/>
      <c r="C89" s="113"/>
      <c r="D89" s="114" t="s">
        <v>258</v>
      </c>
      <c r="E89" s="113"/>
      <c r="F89" s="113"/>
      <c r="G89" s="113"/>
      <c r="H89" s="113"/>
      <c r="I89" s="113"/>
      <c r="J89" s="113"/>
      <c r="K89" s="113"/>
      <c r="L89" s="113"/>
      <c r="M89" s="113"/>
      <c r="N89" s="244">
        <f>N120</f>
        <v>0</v>
      </c>
      <c r="O89" s="245"/>
      <c r="P89" s="245"/>
      <c r="Q89" s="245"/>
      <c r="R89" s="115"/>
    </row>
    <row r="90" spans="2:47" s="7" customFormat="1" ht="19.899999999999999" customHeight="1">
      <c r="B90" s="116"/>
      <c r="C90" s="117"/>
      <c r="D90" s="118" t="s">
        <v>259</v>
      </c>
      <c r="E90" s="117"/>
      <c r="F90" s="117"/>
      <c r="G90" s="117"/>
      <c r="H90" s="117"/>
      <c r="I90" s="117"/>
      <c r="J90" s="117"/>
      <c r="K90" s="117"/>
      <c r="L90" s="117"/>
      <c r="M90" s="117"/>
      <c r="N90" s="246">
        <f>N121</f>
        <v>0</v>
      </c>
      <c r="O90" s="247"/>
      <c r="P90" s="247"/>
      <c r="Q90" s="247"/>
      <c r="R90" s="119"/>
    </row>
    <row r="91" spans="2:47" s="7" customFormat="1" ht="19.899999999999999" customHeight="1">
      <c r="B91" s="116"/>
      <c r="C91" s="117"/>
      <c r="D91" s="118" t="s">
        <v>260</v>
      </c>
      <c r="E91" s="117"/>
      <c r="F91" s="117"/>
      <c r="G91" s="117"/>
      <c r="H91" s="117"/>
      <c r="I91" s="117"/>
      <c r="J91" s="117"/>
      <c r="K91" s="117"/>
      <c r="L91" s="117"/>
      <c r="M91" s="117"/>
      <c r="N91" s="246">
        <f>N250</f>
        <v>0</v>
      </c>
      <c r="O91" s="247"/>
      <c r="P91" s="247"/>
      <c r="Q91" s="247"/>
      <c r="R91" s="119"/>
    </row>
    <row r="92" spans="2:47" s="7" customFormat="1" ht="19.899999999999999" customHeight="1">
      <c r="B92" s="116"/>
      <c r="C92" s="117"/>
      <c r="D92" s="118" t="s">
        <v>261</v>
      </c>
      <c r="E92" s="117"/>
      <c r="F92" s="117"/>
      <c r="G92" s="117"/>
      <c r="H92" s="117"/>
      <c r="I92" s="117"/>
      <c r="J92" s="117"/>
      <c r="K92" s="117"/>
      <c r="L92" s="117"/>
      <c r="M92" s="117"/>
      <c r="N92" s="246">
        <f>N259</f>
        <v>0</v>
      </c>
      <c r="O92" s="247"/>
      <c r="P92" s="247"/>
      <c r="Q92" s="247"/>
      <c r="R92" s="119"/>
    </row>
    <row r="93" spans="2:47" s="7" customFormat="1" ht="19.899999999999999" customHeight="1">
      <c r="B93" s="116"/>
      <c r="C93" s="117"/>
      <c r="D93" s="118" t="s">
        <v>262</v>
      </c>
      <c r="E93" s="117"/>
      <c r="F93" s="117"/>
      <c r="G93" s="117"/>
      <c r="H93" s="117"/>
      <c r="I93" s="117"/>
      <c r="J93" s="117"/>
      <c r="K93" s="117"/>
      <c r="L93" s="117"/>
      <c r="M93" s="117"/>
      <c r="N93" s="246">
        <f>N266</f>
        <v>0</v>
      </c>
      <c r="O93" s="247"/>
      <c r="P93" s="247"/>
      <c r="Q93" s="247"/>
      <c r="R93" s="119"/>
    </row>
    <row r="94" spans="2:47" s="7" customFormat="1" ht="19.899999999999999" customHeight="1">
      <c r="B94" s="116"/>
      <c r="C94" s="117"/>
      <c r="D94" s="118" t="s">
        <v>263</v>
      </c>
      <c r="E94" s="117"/>
      <c r="F94" s="117"/>
      <c r="G94" s="117"/>
      <c r="H94" s="117"/>
      <c r="I94" s="117"/>
      <c r="J94" s="117"/>
      <c r="K94" s="117"/>
      <c r="L94" s="117"/>
      <c r="M94" s="117"/>
      <c r="N94" s="246">
        <f>N272</f>
        <v>0</v>
      </c>
      <c r="O94" s="247"/>
      <c r="P94" s="247"/>
      <c r="Q94" s="247"/>
      <c r="R94" s="119"/>
    </row>
    <row r="95" spans="2:47" s="7" customFormat="1" ht="19.899999999999999" customHeight="1">
      <c r="B95" s="116"/>
      <c r="C95" s="117"/>
      <c r="D95" s="118" t="s">
        <v>264</v>
      </c>
      <c r="E95" s="117"/>
      <c r="F95" s="117"/>
      <c r="G95" s="117"/>
      <c r="H95" s="117"/>
      <c r="I95" s="117"/>
      <c r="J95" s="117"/>
      <c r="K95" s="117"/>
      <c r="L95" s="117"/>
      <c r="M95" s="117"/>
      <c r="N95" s="246">
        <f>N325</f>
        <v>0</v>
      </c>
      <c r="O95" s="247"/>
      <c r="P95" s="247"/>
      <c r="Q95" s="247"/>
      <c r="R95" s="119"/>
    </row>
    <row r="96" spans="2:47" s="7" customFormat="1" ht="19.899999999999999" customHeight="1">
      <c r="B96" s="116"/>
      <c r="C96" s="117"/>
      <c r="D96" s="118" t="s">
        <v>265</v>
      </c>
      <c r="E96" s="117"/>
      <c r="F96" s="117"/>
      <c r="G96" s="117"/>
      <c r="H96" s="117"/>
      <c r="I96" s="117"/>
      <c r="J96" s="117"/>
      <c r="K96" s="117"/>
      <c r="L96" s="117"/>
      <c r="M96" s="117"/>
      <c r="N96" s="246">
        <f>N359</f>
        <v>0</v>
      </c>
      <c r="O96" s="247"/>
      <c r="P96" s="247"/>
      <c r="Q96" s="247"/>
      <c r="R96" s="119"/>
    </row>
    <row r="97" spans="2:21" s="7" customFormat="1" ht="19.899999999999999" customHeight="1">
      <c r="B97" s="116"/>
      <c r="C97" s="117"/>
      <c r="D97" s="118" t="s">
        <v>266</v>
      </c>
      <c r="E97" s="117"/>
      <c r="F97" s="117"/>
      <c r="G97" s="117"/>
      <c r="H97" s="117"/>
      <c r="I97" s="117"/>
      <c r="J97" s="117"/>
      <c r="K97" s="117"/>
      <c r="L97" s="117"/>
      <c r="M97" s="117"/>
      <c r="N97" s="246">
        <f>N396</f>
        <v>0</v>
      </c>
      <c r="O97" s="247"/>
      <c r="P97" s="247"/>
      <c r="Q97" s="247"/>
      <c r="R97" s="119"/>
    </row>
    <row r="98" spans="2:21" s="7" customFormat="1" ht="19.899999999999999" customHeight="1">
      <c r="B98" s="116"/>
      <c r="C98" s="117"/>
      <c r="D98" s="118" t="s">
        <v>267</v>
      </c>
      <c r="E98" s="117"/>
      <c r="F98" s="117"/>
      <c r="G98" s="117"/>
      <c r="H98" s="117"/>
      <c r="I98" s="117"/>
      <c r="J98" s="117"/>
      <c r="K98" s="117"/>
      <c r="L98" s="117"/>
      <c r="M98" s="117"/>
      <c r="N98" s="246">
        <f>N402</f>
        <v>0</v>
      </c>
      <c r="O98" s="247"/>
      <c r="P98" s="247"/>
      <c r="Q98" s="247"/>
      <c r="R98" s="119"/>
    </row>
    <row r="99" spans="2:21" s="1" customFormat="1" ht="21.75" customHeight="1">
      <c r="B99" s="34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6"/>
    </row>
    <row r="100" spans="2:21" s="1" customFormat="1" ht="29.25" customHeight="1">
      <c r="B100" s="34"/>
      <c r="C100" s="111" t="s">
        <v>151</v>
      </c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248">
        <v>0</v>
      </c>
      <c r="O100" s="249"/>
      <c r="P100" s="249"/>
      <c r="Q100" s="249"/>
      <c r="R100" s="36"/>
      <c r="T100" s="120"/>
      <c r="U100" s="121" t="s">
        <v>39</v>
      </c>
    </row>
    <row r="101" spans="2:21" s="1" customFormat="1" ht="18" customHeight="1">
      <c r="B101" s="34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6"/>
    </row>
    <row r="102" spans="2:21" s="1" customFormat="1" ht="29.25" customHeight="1">
      <c r="B102" s="34"/>
      <c r="C102" s="102" t="s">
        <v>133</v>
      </c>
      <c r="D102" s="103"/>
      <c r="E102" s="103"/>
      <c r="F102" s="103"/>
      <c r="G102" s="103"/>
      <c r="H102" s="103"/>
      <c r="I102" s="103"/>
      <c r="J102" s="103"/>
      <c r="K102" s="103"/>
      <c r="L102" s="193">
        <f>ROUND(SUM(N88+N100),2)</f>
        <v>0</v>
      </c>
      <c r="M102" s="193"/>
      <c r="N102" s="193"/>
      <c r="O102" s="193"/>
      <c r="P102" s="193"/>
      <c r="Q102" s="193"/>
      <c r="R102" s="36"/>
    </row>
    <row r="103" spans="2:21" s="1" customFormat="1" ht="6.95" customHeight="1">
      <c r="B103" s="58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60"/>
    </row>
    <row r="107" spans="2:21" s="1" customFormat="1" ht="6.95" customHeight="1">
      <c r="B107" s="61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3"/>
    </row>
    <row r="108" spans="2:21" s="1" customFormat="1" ht="36.950000000000003" customHeight="1">
      <c r="B108" s="34"/>
      <c r="C108" s="211" t="s">
        <v>152</v>
      </c>
      <c r="D108" s="250"/>
      <c r="E108" s="250"/>
      <c r="F108" s="250"/>
      <c r="G108" s="250"/>
      <c r="H108" s="250"/>
      <c r="I108" s="250"/>
      <c r="J108" s="250"/>
      <c r="K108" s="250"/>
      <c r="L108" s="250"/>
      <c r="M108" s="250"/>
      <c r="N108" s="250"/>
      <c r="O108" s="250"/>
      <c r="P108" s="250"/>
      <c r="Q108" s="250"/>
      <c r="R108" s="36"/>
    </row>
    <row r="109" spans="2:21" s="1" customFormat="1" ht="6.95" customHeight="1"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6"/>
    </row>
    <row r="110" spans="2:21" s="1" customFormat="1" ht="30" customHeight="1">
      <c r="B110" s="34"/>
      <c r="C110" s="31" t="s">
        <v>16</v>
      </c>
      <c r="D110" s="35"/>
      <c r="E110" s="35"/>
      <c r="F110" s="251" t="str">
        <f>F6</f>
        <v>Rekonstrukce vodovodu a kanalizace Radvanice a Bartovice - komunikace</v>
      </c>
      <c r="G110" s="252"/>
      <c r="H110" s="252"/>
      <c r="I110" s="252"/>
      <c r="J110" s="252"/>
      <c r="K110" s="252"/>
      <c r="L110" s="252"/>
      <c r="M110" s="252"/>
      <c r="N110" s="252"/>
      <c r="O110" s="252"/>
      <c r="P110" s="252"/>
      <c r="Q110" s="35"/>
      <c r="R110" s="36"/>
    </row>
    <row r="111" spans="2:21" s="1" customFormat="1" ht="36.950000000000003" customHeight="1">
      <c r="B111" s="34"/>
      <c r="C111" s="68" t="s">
        <v>140</v>
      </c>
      <c r="D111" s="35"/>
      <c r="E111" s="35"/>
      <c r="F111" s="213" t="str">
        <f>F7</f>
        <v>12 - SO 112 - Ul. U Výhybky</v>
      </c>
      <c r="G111" s="250"/>
      <c r="H111" s="250"/>
      <c r="I111" s="250"/>
      <c r="J111" s="250"/>
      <c r="K111" s="250"/>
      <c r="L111" s="250"/>
      <c r="M111" s="250"/>
      <c r="N111" s="250"/>
      <c r="O111" s="250"/>
      <c r="P111" s="250"/>
      <c r="Q111" s="35"/>
      <c r="R111" s="36"/>
    </row>
    <row r="112" spans="2:21" s="1" customFormat="1" ht="6.95" customHeight="1">
      <c r="B112" s="34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6"/>
    </row>
    <row r="113" spans="2:65" s="1" customFormat="1" ht="18" customHeight="1">
      <c r="B113" s="34"/>
      <c r="C113" s="31" t="s">
        <v>20</v>
      </c>
      <c r="D113" s="35"/>
      <c r="E113" s="35"/>
      <c r="F113" s="29" t="str">
        <f>F9</f>
        <v>Ostrava</v>
      </c>
      <c r="G113" s="35"/>
      <c r="H113" s="35"/>
      <c r="I113" s="35"/>
      <c r="J113" s="35"/>
      <c r="K113" s="31" t="s">
        <v>22</v>
      </c>
      <c r="L113" s="35"/>
      <c r="M113" s="253" t="str">
        <f>IF(O9="","",O9)</f>
        <v>25. 4. 2018</v>
      </c>
      <c r="N113" s="253"/>
      <c r="O113" s="253"/>
      <c r="P113" s="253"/>
      <c r="Q113" s="35"/>
      <c r="R113" s="36"/>
    </row>
    <row r="114" spans="2:65" s="1" customFormat="1" ht="6.95" customHeight="1">
      <c r="B114" s="34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6"/>
    </row>
    <row r="115" spans="2:65" s="1" customFormat="1" ht="15">
      <c r="B115" s="34"/>
      <c r="C115" s="31" t="s">
        <v>24</v>
      </c>
      <c r="D115" s="35"/>
      <c r="E115" s="35"/>
      <c r="F115" s="29" t="str">
        <f>E12</f>
        <v>Statutární město Ostrava</v>
      </c>
      <c r="G115" s="35"/>
      <c r="H115" s="35"/>
      <c r="I115" s="35"/>
      <c r="J115" s="35"/>
      <c r="K115" s="31" t="s">
        <v>30</v>
      </c>
      <c r="L115" s="35"/>
      <c r="M115" s="222" t="str">
        <f>E18</f>
        <v>Projekt 2010, s.r.o.</v>
      </c>
      <c r="N115" s="222"/>
      <c r="O115" s="222"/>
      <c r="P115" s="222"/>
      <c r="Q115" s="222"/>
      <c r="R115" s="36"/>
    </row>
    <row r="116" spans="2:65" s="1" customFormat="1" ht="14.45" customHeight="1">
      <c r="B116" s="34"/>
      <c r="C116" s="31" t="s">
        <v>28</v>
      </c>
      <c r="D116" s="35"/>
      <c r="E116" s="35"/>
      <c r="F116" s="29" t="str">
        <f>IF(E15="","",E15)</f>
        <v xml:space="preserve"> </v>
      </c>
      <c r="G116" s="35"/>
      <c r="H116" s="35"/>
      <c r="I116" s="35"/>
      <c r="J116" s="35"/>
      <c r="K116" s="31" t="s">
        <v>33</v>
      </c>
      <c r="L116" s="35"/>
      <c r="M116" s="222" t="str">
        <f>E21</f>
        <v>Jakub Nevyjel</v>
      </c>
      <c r="N116" s="222"/>
      <c r="O116" s="222"/>
      <c r="P116" s="222"/>
      <c r="Q116" s="222"/>
      <c r="R116" s="36"/>
    </row>
    <row r="117" spans="2:65" s="1" customFormat="1" ht="10.35" customHeight="1">
      <c r="B117" s="34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6"/>
    </row>
    <row r="118" spans="2:65" s="8" customFormat="1" ht="29.25" customHeight="1">
      <c r="B118" s="122"/>
      <c r="C118" s="123" t="s">
        <v>153</v>
      </c>
      <c r="D118" s="124" t="s">
        <v>154</v>
      </c>
      <c r="E118" s="124" t="s">
        <v>57</v>
      </c>
      <c r="F118" s="242" t="s">
        <v>155</v>
      </c>
      <c r="G118" s="242"/>
      <c r="H118" s="242"/>
      <c r="I118" s="242"/>
      <c r="J118" s="124" t="s">
        <v>156</v>
      </c>
      <c r="K118" s="124" t="s">
        <v>157</v>
      </c>
      <c r="L118" s="242" t="s">
        <v>158</v>
      </c>
      <c r="M118" s="242"/>
      <c r="N118" s="242" t="s">
        <v>146</v>
      </c>
      <c r="O118" s="242"/>
      <c r="P118" s="242"/>
      <c r="Q118" s="243"/>
      <c r="R118" s="125"/>
      <c r="T118" s="75" t="s">
        <v>159</v>
      </c>
      <c r="U118" s="76" t="s">
        <v>39</v>
      </c>
      <c r="V118" s="76" t="s">
        <v>160</v>
      </c>
      <c r="W118" s="76" t="s">
        <v>161</v>
      </c>
      <c r="X118" s="76" t="s">
        <v>162</v>
      </c>
      <c r="Y118" s="76" t="s">
        <v>163</v>
      </c>
      <c r="Z118" s="76" t="s">
        <v>164</v>
      </c>
      <c r="AA118" s="77" t="s">
        <v>165</v>
      </c>
    </row>
    <row r="119" spans="2:65" s="1" customFormat="1" ht="29.25" customHeight="1">
      <c r="B119" s="34"/>
      <c r="C119" s="79" t="s">
        <v>142</v>
      </c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233">
        <f>BK119</f>
        <v>0</v>
      </c>
      <c r="O119" s="234"/>
      <c r="P119" s="234"/>
      <c r="Q119" s="234"/>
      <c r="R119" s="36"/>
      <c r="T119" s="78"/>
      <c r="U119" s="50"/>
      <c r="V119" s="50"/>
      <c r="W119" s="126">
        <f>W120</f>
        <v>1541.6194030000001</v>
      </c>
      <c r="X119" s="50"/>
      <c r="Y119" s="126">
        <f>Y120</f>
        <v>293.45718399999998</v>
      </c>
      <c r="Z119" s="50"/>
      <c r="AA119" s="127">
        <f>AA120</f>
        <v>851.15969999999993</v>
      </c>
      <c r="AT119" s="21" t="s">
        <v>74</v>
      </c>
      <c r="AU119" s="21" t="s">
        <v>148</v>
      </c>
      <c r="BK119" s="128">
        <f>BK120</f>
        <v>0</v>
      </c>
    </row>
    <row r="120" spans="2:65" s="9" customFormat="1" ht="37.35" customHeight="1">
      <c r="B120" s="129"/>
      <c r="C120" s="130"/>
      <c r="D120" s="131" t="s">
        <v>258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270">
        <f>BK120</f>
        <v>0</v>
      </c>
      <c r="O120" s="244"/>
      <c r="P120" s="244"/>
      <c r="Q120" s="244"/>
      <c r="R120" s="132"/>
      <c r="T120" s="133"/>
      <c r="U120" s="130"/>
      <c r="V120" s="130"/>
      <c r="W120" s="134">
        <f>W121+W250+W259+W266+W272+W325+W359+W396+W402</f>
        <v>1541.6194030000001</v>
      </c>
      <c r="X120" s="130"/>
      <c r="Y120" s="134">
        <f>Y121+Y250+Y259+Y266+Y272+Y325+Y359+Y396+Y402</f>
        <v>293.45718399999998</v>
      </c>
      <c r="Z120" s="130"/>
      <c r="AA120" s="135">
        <f>AA121+AA250+AA259+AA266+AA272+AA325+AA359+AA396+AA402</f>
        <v>851.15969999999993</v>
      </c>
      <c r="AR120" s="136" t="s">
        <v>82</v>
      </c>
      <c r="AT120" s="137" t="s">
        <v>74</v>
      </c>
      <c r="AU120" s="137" t="s">
        <v>75</v>
      </c>
      <c r="AY120" s="136" t="s">
        <v>166</v>
      </c>
      <c r="BK120" s="138">
        <f>BK121+BK250+BK259+BK266+BK272+BK325+BK359+BK396+BK402</f>
        <v>0</v>
      </c>
    </row>
    <row r="121" spans="2:65" s="9" customFormat="1" ht="19.899999999999999" customHeight="1">
      <c r="B121" s="129"/>
      <c r="C121" s="130"/>
      <c r="D121" s="164" t="s">
        <v>259</v>
      </c>
      <c r="E121" s="164"/>
      <c r="F121" s="164"/>
      <c r="G121" s="164"/>
      <c r="H121" s="164"/>
      <c r="I121" s="164"/>
      <c r="J121" s="164"/>
      <c r="K121" s="164"/>
      <c r="L121" s="164"/>
      <c r="M121" s="164"/>
      <c r="N121" s="237">
        <f>BK121</f>
        <v>0</v>
      </c>
      <c r="O121" s="238"/>
      <c r="P121" s="238"/>
      <c r="Q121" s="238"/>
      <c r="R121" s="132"/>
      <c r="T121" s="133"/>
      <c r="U121" s="130"/>
      <c r="V121" s="130"/>
      <c r="W121" s="134">
        <f>SUM(W122:W249)</f>
        <v>876.42161500000009</v>
      </c>
      <c r="X121" s="130"/>
      <c r="Y121" s="134">
        <f>SUM(Y122:Y249)</f>
        <v>135.77675199999999</v>
      </c>
      <c r="Z121" s="130"/>
      <c r="AA121" s="135">
        <f>SUM(AA122:AA249)</f>
        <v>850.88249999999994</v>
      </c>
      <c r="AR121" s="136" t="s">
        <v>82</v>
      </c>
      <c r="AT121" s="137" t="s">
        <v>74</v>
      </c>
      <c r="AU121" s="137" t="s">
        <v>82</v>
      </c>
      <c r="AY121" s="136" t="s">
        <v>166</v>
      </c>
      <c r="BK121" s="138">
        <f>SUM(BK122:BK249)</f>
        <v>0</v>
      </c>
    </row>
    <row r="122" spans="2:65" s="1" customFormat="1" ht="25.5" customHeight="1">
      <c r="B122" s="139"/>
      <c r="C122" s="140" t="s">
        <v>82</v>
      </c>
      <c r="D122" s="140" t="s">
        <v>167</v>
      </c>
      <c r="E122" s="141" t="s">
        <v>268</v>
      </c>
      <c r="F122" s="231" t="s">
        <v>269</v>
      </c>
      <c r="G122" s="231"/>
      <c r="H122" s="231"/>
      <c r="I122" s="231"/>
      <c r="J122" s="142" t="s">
        <v>270</v>
      </c>
      <c r="K122" s="143">
        <v>51.8</v>
      </c>
      <c r="L122" s="232">
        <v>0</v>
      </c>
      <c r="M122" s="232"/>
      <c r="N122" s="232">
        <f>ROUND(L122*K122,2)</f>
        <v>0</v>
      </c>
      <c r="O122" s="232"/>
      <c r="P122" s="232"/>
      <c r="Q122" s="232"/>
      <c r="R122" s="144"/>
      <c r="T122" s="145" t="s">
        <v>5</v>
      </c>
      <c r="U122" s="43" t="s">
        <v>40</v>
      </c>
      <c r="V122" s="146">
        <v>0.23</v>
      </c>
      <c r="W122" s="146">
        <f>V122*K122</f>
        <v>11.914</v>
      </c>
      <c r="X122" s="146">
        <v>0</v>
      </c>
      <c r="Y122" s="146">
        <f>X122*K122</f>
        <v>0</v>
      </c>
      <c r="Z122" s="146">
        <v>0.26</v>
      </c>
      <c r="AA122" s="147">
        <f>Z122*K122</f>
        <v>13.468</v>
      </c>
      <c r="AR122" s="21" t="s">
        <v>92</v>
      </c>
      <c r="AT122" s="21" t="s">
        <v>167</v>
      </c>
      <c r="AU122" s="21" t="s">
        <v>86</v>
      </c>
      <c r="AY122" s="21" t="s">
        <v>166</v>
      </c>
      <c r="BE122" s="148">
        <f>IF(U122="základní",N122,0)</f>
        <v>0</v>
      </c>
      <c r="BF122" s="148">
        <f>IF(U122="snížená",N122,0)</f>
        <v>0</v>
      </c>
      <c r="BG122" s="148">
        <f>IF(U122="zákl. přenesená",N122,0)</f>
        <v>0</v>
      </c>
      <c r="BH122" s="148">
        <f>IF(U122="sníž. přenesená",N122,0)</f>
        <v>0</v>
      </c>
      <c r="BI122" s="148">
        <f>IF(U122="nulová",N122,0)</f>
        <v>0</v>
      </c>
      <c r="BJ122" s="21" t="s">
        <v>82</v>
      </c>
      <c r="BK122" s="148">
        <f>ROUND(L122*K122,2)</f>
        <v>0</v>
      </c>
      <c r="BL122" s="21" t="s">
        <v>92</v>
      </c>
      <c r="BM122" s="21" t="s">
        <v>271</v>
      </c>
    </row>
    <row r="123" spans="2:65" s="1" customFormat="1" ht="25.5" customHeight="1">
      <c r="B123" s="139"/>
      <c r="C123" s="140" t="s">
        <v>86</v>
      </c>
      <c r="D123" s="140" t="s">
        <v>167</v>
      </c>
      <c r="E123" s="141" t="s">
        <v>272</v>
      </c>
      <c r="F123" s="231" t="s">
        <v>273</v>
      </c>
      <c r="G123" s="231"/>
      <c r="H123" s="231"/>
      <c r="I123" s="231"/>
      <c r="J123" s="142" t="s">
        <v>270</v>
      </c>
      <c r="K123" s="143">
        <v>9.5</v>
      </c>
      <c r="L123" s="232">
        <v>0</v>
      </c>
      <c r="M123" s="232"/>
      <c r="N123" s="232">
        <f>ROUND(L123*K123,2)</f>
        <v>0</v>
      </c>
      <c r="O123" s="232"/>
      <c r="P123" s="232"/>
      <c r="Q123" s="232"/>
      <c r="R123" s="144"/>
      <c r="T123" s="145" t="s">
        <v>5</v>
      </c>
      <c r="U123" s="43" t="s">
        <v>40</v>
      </c>
      <c r="V123" s="146">
        <v>2.2789999999999999</v>
      </c>
      <c r="W123" s="146">
        <f>V123*K123</f>
        <v>21.650500000000001</v>
      </c>
      <c r="X123" s="146">
        <v>0</v>
      </c>
      <c r="Y123" s="146">
        <f>X123*K123</f>
        <v>0</v>
      </c>
      <c r="Z123" s="146">
        <v>0.625</v>
      </c>
      <c r="AA123" s="147">
        <f>Z123*K123</f>
        <v>5.9375</v>
      </c>
      <c r="AR123" s="21" t="s">
        <v>92</v>
      </c>
      <c r="AT123" s="21" t="s">
        <v>167</v>
      </c>
      <c r="AU123" s="21" t="s">
        <v>86</v>
      </c>
      <c r="AY123" s="21" t="s">
        <v>166</v>
      </c>
      <c r="BE123" s="148">
        <f>IF(U123="základní",N123,0)</f>
        <v>0</v>
      </c>
      <c r="BF123" s="148">
        <f>IF(U123="snížená",N123,0)</f>
        <v>0</v>
      </c>
      <c r="BG123" s="148">
        <f>IF(U123="zákl. přenesená",N123,0)</f>
        <v>0</v>
      </c>
      <c r="BH123" s="148">
        <f>IF(U123="sníž. přenesená",N123,0)</f>
        <v>0</v>
      </c>
      <c r="BI123" s="148">
        <f>IF(U123="nulová",N123,0)</f>
        <v>0</v>
      </c>
      <c r="BJ123" s="21" t="s">
        <v>82</v>
      </c>
      <c r="BK123" s="148">
        <f>ROUND(L123*K123,2)</f>
        <v>0</v>
      </c>
      <c r="BL123" s="21" t="s">
        <v>92</v>
      </c>
      <c r="BM123" s="21" t="s">
        <v>274</v>
      </c>
    </row>
    <row r="124" spans="2:65" s="11" customFormat="1" ht="16.5" customHeight="1">
      <c r="B124" s="157"/>
      <c r="C124" s="158"/>
      <c r="D124" s="158"/>
      <c r="E124" s="159" t="s">
        <v>5</v>
      </c>
      <c r="F124" s="264" t="s">
        <v>275</v>
      </c>
      <c r="G124" s="265"/>
      <c r="H124" s="265"/>
      <c r="I124" s="265"/>
      <c r="J124" s="158"/>
      <c r="K124" s="159" t="s">
        <v>5</v>
      </c>
      <c r="L124" s="158"/>
      <c r="M124" s="158"/>
      <c r="N124" s="158"/>
      <c r="O124" s="158"/>
      <c r="P124" s="158"/>
      <c r="Q124" s="158"/>
      <c r="R124" s="160"/>
      <c r="T124" s="161"/>
      <c r="U124" s="158"/>
      <c r="V124" s="158"/>
      <c r="W124" s="158"/>
      <c r="X124" s="158"/>
      <c r="Y124" s="158"/>
      <c r="Z124" s="158"/>
      <c r="AA124" s="162"/>
      <c r="AT124" s="163" t="s">
        <v>173</v>
      </c>
      <c r="AU124" s="163" t="s">
        <v>86</v>
      </c>
      <c r="AV124" s="11" t="s">
        <v>82</v>
      </c>
      <c r="AW124" s="11" t="s">
        <v>32</v>
      </c>
      <c r="AX124" s="11" t="s">
        <v>75</v>
      </c>
      <c r="AY124" s="163" t="s">
        <v>166</v>
      </c>
    </row>
    <row r="125" spans="2:65" s="11" customFormat="1" ht="16.5" customHeight="1">
      <c r="B125" s="157"/>
      <c r="C125" s="158"/>
      <c r="D125" s="158"/>
      <c r="E125" s="159" t="s">
        <v>5</v>
      </c>
      <c r="F125" s="229" t="s">
        <v>276</v>
      </c>
      <c r="G125" s="230"/>
      <c r="H125" s="230"/>
      <c r="I125" s="230"/>
      <c r="J125" s="158"/>
      <c r="K125" s="159" t="s">
        <v>5</v>
      </c>
      <c r="L125" s="158"/>
      <c r="M125" s="158"/>
      <c r="N125" s="158"/>
      <c r="O125" s="158"/>
      <c r="P125" s="158"/>
      <c r="Q125" s="158"/>
      <c r="R125" s="160"/>
      <c r="T125" s="161"/>
      <c r="U125" s="158"/>
      <c r="V125" s="158"/>
      <c r="W125" s="158"/>
      <c r="X125" s="158"/>
      <c r="Y125" s="158"/>
      <c r="Z125" s="158"/>
      <c r="AA125" s="162"/>
      <c r="AT125" s="163" t="s">
        <v>173</v>
      </c>
      <c r="AU125" s="163" t="s">
        <v>86</v>
      </c>
      <c r="AV125" s="11" t="s">
        <v>82</v>
      </c>
      <c r="AW125" s="11" t="s">
        <v>32</v>
      </c>
      <c r="AX125" s="11" t="s">
        <v>75</v>
      </c>
      <c r="AY125" s="163" t="s">
        <v>166</v>
      </c>
    </row>
    <row r="126" spans="2:65" s="11" customFormat="1" ht="16.5" customHeight="1">
      <c r="B126" s="157"/>
      <c r="C126" s="158"/>
      <c r="D126" s="158"/>
      <c r="E126" s="159" t="s">
        <v>5</v>
      </c>
      <c r="F126" s="229" t="s">
        <v>277</v>
      </c>
      <c r="G126" s="230"/>
      <c r="H126" s="230"/>
      <c r="I126" s="230"/>
      <c r="J126" s="158"/>
      <c r="K126" s="159" t="s">
        <v>5</v>
      </c>
      <c r="L126" s="158"/>
      <c r="M126" s="158"/>
      <c r="N126" s="158"/>
      <c r="O126" s="158"/>
      <c r="P126" s="158"/>
      <c r="Q126" s="158"/>
      <c r="R126" s="160"/>
      <c r="T126" s="161"/>
      <c r="U126" s="158"/>
      <c r="V126" s="158"/>
      <c r="W126" s="158"/>
      <c r="X126" s="158"/>
      <c r="Y126" s="158"/>
      <c r="Z126" s="158"/>
      <c r="AA126" s="162"/>
      <c r="AT126" s="163" t="s">
        <v>173</v>
      </c>
      <c r="AU126" s="163" t="s">
        <v>86</v>
      </c>
      <c r="AV126" s="11" t="s">
        <v>82</v>
      </c>
      <c r="AW126" s="11" t="s">
        <v>32</v>
      </c>
      <c r="AX126" s="11" t="s">
        <v>75</v>
      </c>
      <c r="AY126" s="163" t="s">
        <v>166</v>
      </c>
    </row>
    <row r="127" spans="2:65" s="11" customFormat="1" ht="16.5" customHeight="1">
      <c r="B127" s="157"/>
      <c r="C127" s="158"/>
      <c r="D127" s="158"/>
      <c r="E127" s="159" t="s">
        <v>5</v>
      </c>
      <c r="F127" s="229" t="s">
        <v>278</v>
      </c>
      <c r="G127" s="230"/>
      <c r="H127" s="230"/>
      <c r="I127" s="230"/>
      <c r="J127" s="158"/>
      <c r="K127" s="159" t="s">
        <v>5</v>
      </c>
      <c r="L127" s="158"/>
      <c r="M127" s="158"/>
      <c r="N127" s="158"/>
      <c r="O127" s="158"/>
      <c r="P127" s="158"/>
      <c r="Q127" s="158"/>
      <c r="R127" s="160"/>
      <c r="T127" s="161"/>
      <c r="U127" s="158"/>
      <c r="V127" s="158"/>
      <c r="W127" s="158"/>
      <c r="X127" s="158"/>
      <c r="Y127" s="158"/>
      <c r="Z127" s="158"/>
      <c r="AA127" s="162"/>
      <c r="AT127" s="163" t="s">
        <v>173</v>
      </c>
      <c r="AU127" s="163" t="s">
        <v>86</v>
      </c>
      <c r="AV127" s="11" t="s">
        <v>82</v>
      </c>
      <c r="AW127" s="11" t="s">
        <v>32</v>
      </c>
      <c r="AX127" s="11" t="s">
        <v>75</v>
      </c>
      <c r="AY127" s="163" t="s">
        <v>166</v>
      </c>
    </row>
    <row r="128" spans="2:65" s="10" customFormat="1" ht="16.5" customHeight="1">
      <c r="B128" s="149"/>
      <c r="C128" s="150"/>
      <c r="D128" s="150"/>
      <c r="E128" s="151" t="s">
        <v>5</v>
      </c>
      <c r="F128" s="262" t="s">
        <v>1536</v>
      </c>
      <c r="G128" s="263"/>
      <c r="H128" s="263"/>
      <c r="I128" s="263"/>
      <c r="J128" s="150"/>
      <c r="K128" s="152">
        <v>9.5</v>
      </c>
      <c r="L128" s="150"/>
      <c r="M128" s="150"/>
      <c r="N128" s="150"/>
      <c r="O128" s="150"/>
      <c r="P128" s="150"/>
      <c r="Q128" s="150"/>
      <c r="R128" s="153"/>
      <c r="T128" s="154"/>
      <c r="U128" s="150"/>
      <c r="V128" s="150"/>
      <c r="W128" s="150"/>
      <c r="X128" s="150"/>
      <c r="Y128" s="150"/>
      <c r="Z128" s="150"/>
      <c r="AA128" s="155"/>
      <c r="AT128" s="156" t="s">
        <v>173</v>
      </c>
      <c r="AU128" s="156" t="s">
        <v>86</v>
      </c>
      <c r="AV128" s="10" t="s">
        <v>86</v>
      </c>
      <c r="AW128" s="10" t="s">
        <v>32</v>
      </c>
      <c r="AX128" s="10" t="s">
        <v>82</v>
      </c>
      <c r="AY128" s="156" t="s">
        <v>166</v>
      </c>
    </row>
    <row r="129" spans="2:65" s="1" customFormat="1" ht="25.5" customHeight="1">
      <c r="B129" s="139"/>
      <c r="C129" s="140" t="s">
        <v>89</v>
      </c>
      <c r="D129" s="140" t="s">
        <v>167</v>
      </c>
      <c r="E129" s="141" t="s">
        <v>280</v>
      </c>
      <c r="F129" s="231" t="s">
        <v>281</v>
      </c>
      <c r="G129" s="231"/>
      <c r="H129" s="231"/>
      <c r="I129" s="231"/>
      <c r="J129" s="142" t="s">
        <v>270</v>
      </c>
      <c r="K129" s="143">
        <v>4.5</v>
      </c>
      <c r="L129" s="232">
        <v>0</v>
      </c>
      <c r="M129" s="232"/>
      <c r="N129" s="232">
        <f>ROUND(L129*K129,2)</f>
        <v>0</v>
      </c>
      <c r="O129" s="232"/>
      <c r="P129" s="232"/>
      <c r="Q129" s="232"/>
      <c r="R129" s="144"/>
      <c r="T129" s="145" t="s">
        <v>5</v>
      </c>
      <c r="U129" s="43" t="s">
        <v>40</v>
      </c>
      <c r="V129" s="146">
        <v>0.22</v>
      </c>
      <c r="W129" s="146">
        <f>V129*K129</f>
        <v>0.99</v>
      </c>
      <c r="X129" s="146">
        <v>0</v>
      </c>
      <c r="Y129" s="146">
        <f>X129*K129</f>
        <v>0</v>
      </c>
      <c r="Z129" s="146">
        <v>9.8000000000000004E-2</v>
      </c>
      <c r="AA129" s="147">
        <f>Z129*K129</f>
        <v>0.441</v>
      </c>
      <c r="AR129" s="21" t="s">
        <v>92</v>
      </c>
      <c r="AT129" s="21" t="s">
        <v>167</v>
      </c>
      <c r="AU129" s="21" t="s">
        <v>86</v>
      </c>
      <c r="AY129" s="21" t="s">
        <v>166</v>
      </c>
      <c r="BE129" s="148">
        <f>IF(U129="základní",N129,0)</f>
        <v>0</v>
      </c>
      <c r="BF129" s="148">
        <f>IF(U129="snížená",N129,0)</f>
        <v>0</v>
      </c>
      <c r="BG129" s="148">
        <f>IF(U129="zákl. přenesená",N129,0)</f>
        <v>0</v>
      </c>
      <c r="BH129" s="148">
        <f>IF(U129="sníž. přenesená",N129,0)</f>
        <v>0</v>
      </c>
      <c r="BI129" s="148">
        <f>IF(U129="nulová",N129,0)</f>
        <v>0</v>
      </c>
      <c r="BJ129" s="21" t="s">
        <v>82</v>
      </c>
      <c r="BK129" s="148">
        <f>ROUND(L129*K129,2)</f>
        <v>0</v>
      </c>
      <c r="BL129" s="21" t="s">
        <v>92</v>
      </c>
      <c r="BM129" s="21" t="s">
        <v>1537</v>
      </c>
    </row>
    <row r="130" spans="2:65" s="11" customFormat="1" ht="16.5" customHeight="1">
      <c r="B130" s="157"/>
      <c r="C130" s="158"/>
      <c r="D130" s="158"/>
      <c r="E130" s="159" t="s">
        <v>5</v>
      </c>
      <c r="F130" s="264" t="s">
        <v>275</v>
      </c>
      <c r="G130" s="265"/>
      <c r="H130" s="265"/>
      <c r="I130" s="265"/>
      <c r="J130" s="158"/>
      <c r="K130" s="159" t="s">
        <v>5</v>
      </c>
      <c r="L130" s="158"/>
      <c r="M130" s="158"/>
      <c r="N130" s="158"/>
      <c r="O130" s="158"/>
      <c r="P130" s="158"/>
      <c r="Q130" s="158"/>
      <c r="R130" s="160"/>
      <c r="T130" s="161"/>
      <c r="U130" s="158"/>
      <c r="V130" s="158"/>
      <c r="W130" s="158"/>
      <c r="X130" s="158"/>
      <c r="Y130" s="158"/>
      <c r="Z130" s="158"/>
      <c r="AA130" s="162"/>
      <c r="AT130" s="163" t="s">
        <v>173</v>
      </c>
      <c r="AU130" s="163" t="s">
        <v>86</v>
      </c>
      <c r="AV130" s="11" t="s">
        <v>82</v>
      </c>
      <c r="AW130" s="11" t="s">
        <v>32</v>
      </c>
      <c r="AX130" s="11" t="s">
        <v>75</v>
      </c>
      <c r="AY130" s="163" t="s">
        <v>166</v>
      </c>
    </row>
    <row r="131" spans="2:65" s="11" customFormat="1" ht="16.5" customHeight="1">
      <c r="B131" s="157"/>
      <c r="C131" s="158"/>
      <c r="D131" s="158"/>
      <c r="E131" s="159" t="s">
        <v>5</v>
      </c>
      <c r="F131" s="229" t="s">
        <v>276</v>
      </c>
      <c r="G131" s="230"/>
      <c r="H131" s="230"/>
      <c r="I131" s="230"/>
      <c r="J131" s="158"/>
      <c r="K131" s="159" t="s">
        <v>5</v>
      </c>
      <c r="L131" s="158"/>
      <c r="M131" s="158"/>
      <c r="N131" s="158"/>
      <c r="O131" s="158"/>
      <c r="P131" s="158"/>
      <c r="Q131" s="158"/>
      <c r="R131" s="160"/>
      <c r="T131" s="161"/>
      <c r="U131" s="158"/>
      <c r="V131" s="158"/>
      <c r="W131" s="158"/>
      <c r="X131" s="158"/>
      <c r="Y131" s="158"/>
      <c r="Z131" s="158"/>
      <c r="AA131" s="162"/>
      <c r="AT131" s="163" t="s">
        <v>173</v>
      </c>
      <c r="AU131" s="163" t="s">
        <v>86</v>
      </c>
      <c r="AV131" s="11" t="s">
        <v>82</v>
      </c>
      <c r="AW131" s="11" t="s">
        <v>32</v>
      </c>
      <c r="AX131" s="11" t="s">
        <v>75</v>
      </c>
      <c r="AY131" s="163" t="s">
        <v>166</v>
      </c>
    </row>
    <row r="132" spans="2:65" s="11" customFormat="1" ht="16.5" customHeight="1">
      <c r="B132" s="157"/>
      <c r="C132" s="158"/>
      <c r="D132" s="158"/>
      <c r="E132" s="159" t="s">
        <v>5</v>
      </c>
      <c r="F132" s="229" t="s">
        <v>277</v>
      </c>
      <c r="G132" s="230"/>
      <c r="H132" s="230"/>
      <c r="I132" s="230"/>
      <c r="J132" s="158"/>
      <c r="K132" s="159" t="s">
        <v>5</v>
      </c>
      <c r="L132" s="158"/>
      <c r="M132" s="158"/>
      <c r="N132" s="158"/>
      <c r="O132" s="158"/>
      <c r="P132" s="158"/>
      <c r="Q132" s="158"/>
      <c r="R132" s="160"/>
      <c r="T132" s="161"/>
      <c r="U132" s="158"/>
      <c r="V132" s="158"/>
      <c r="W132" s="158"/>
      <c r="X132" s="158"/>
      <c r="Y132" s="158"/>
      <c r="Z132" s="158"/>
      <c r="AA132" s="162"/>
      <c r="AT132" s="163" t="s">
        <v>173</v>
      </c>
      <c r="AU132" s="163" t="s">
        <v>86</v>
      </c>
      <c r="AV132" s="11" t="s">
        <v>82</v>
      </c>
      <c r="AW132" s="11" t="s">
        <v>32</v>
      </c>
      <c r="AX132" s="11" t="s">
        <v>75</v>
      </c>
      <c r="AY132" s="163" t="s">
        <v>166</v>
      </c>
    </row>
    <row r="133" spans="2:65" s="11" customFormat="1" ht="16.5" customHeight="1">
      <c r="B133" s="157"/>
      <c r="C133" s="158"/>
      <c r="D133" s="158"/>
      <c r="E133" s="159" t="s">
        <v>5</v>
      </c>
      <c r="F133" s="229" t="s">
        <v>1538</v>
      </c>
      <c r="G133" s="230"/>
      <c r="H133" s="230"/>
      <c r="I133" s="230"/>
      <c r="J133" s="158"/>
      <c r="K133" s="159" t="s">
        <v>5</v>
      </c>
      <c r="L133" s="158"/>
      <c r="M133" s="158"/>
      <c r="N133" s="158"/>
      <c r="O133" s="158"/>
      <c r="P133" s="158"/>
      <c r="Q133" s="158"/>
      <c r="R133" s="160"/>
      <c r="T133" s="161"/>
      <c r="U133" s="158"/>
      <c r="V133" s="158"/>
      <c r="W133" s="158"/>
      <c r="X133" s="158"/>
      <c r="Y133" s="158"/>
      <c r="Z133" s="158"/>
      <c r="AA133" s="162"/>
      <c r="AT133" s="163" t="s">
        <v>173</v>
      </c>
      <c r="AU133" s="163" t="s">
        <v>86</v>
      </c>
      <c r="AV133" s="11" t="s">
        <v>82</v>
      </c>
      <c r="AW133" s="11" t="s">
        <v>32</v>
      </c>
      <c r="AX133" s="11" t="s">
        <v>75</v>
      </c>
      <c r="AY133" s="163" t="s">
        <v>166</v>
      </c>
    </row>
    <row r="134" spans="2:65" s="10" customFormat="1" ht="16.5" customHeight="1">
      <c r="B134" s="149"/>
      <c r="C134" s="150"/>
      <c r="D134" s="150"/>
      <c r="E134" s="151" t="s">
        <v>5</v>
      </c>
      <c r="F134" s="262" t="s">
        <v>1539</v>
      </c>
      <c r="G134" s="263"/>
      <c r="H134" s="263"/>
      <c r="I134" s="263"/>
      <c r="J134" s="150"/>
      <c r="K134" s="152">
        <v>4.5</v>
      </c>
      <c r="L134" s="150"/>
      <c r="M134" s="150"/>
      <c r="N134" s="150"/>
      <c r="O134" s="150"/>
      <c r="P134" s="150"/>
      <c r="Q134" s="150"/>
      <c r="R134" s="153"/>
      <c r="T134" s="154"/>
      <c r="U134" s="150"/>
      <c r="V134" s="150"/>
      <c r="W134" s="150"/>
      <c r="X134" s="150"/>
      <c r="Y134" s="150"/>
      <c r="Z134" s="150"/>
      <c r="AA134" s="155"/>
      <c r="AT134" s="156" t="s">
        <v>173</v>
      </c>
      <c r="AU134" s="156" t="s">
        <v>86</v>
      </c>
      <c r="AV134" s="10" t="s">
        <v>86</v>
      </c>
      <c r="AW134" s="10" t="s">
        <v>32</v>
      </c>
      <c r="AX134" s="10" t="s">
        <v>82</v>
      </c>
      <c r="AY134" s="156" t="s">
        <v>166</v>
      </c>
    </row>
    <row r="135" spans="2:65" s="1" customFormat="1" ht="25.5" customHeight="1">
      <c r="B135" s="139"/>
      <c r="C135" s="140" t="s">
        <v>92</v>
      </c>
      <c r="D135" s="140" t="s">
        <v>167</v>
      </c>
      <c r="E135" s="141" t="s">
        <v>285</v>
      </c>
      <c r="F135" s="231" t="s">
        <v>286</v>
      </c>
      <c r="G135" s="231"/>
      <c r="H135" s="231"/>
      <c r="I135" s="231"/>
      <c r="J135" s="142" t="s">
        <v>270</v>
      </c>
      <c r="K135" s="143">
        <v>51.8</v>
      </c>
      <c r="L135" s="232">
        <v>0</v>
      </c>
      <c r="M135" s="232"/>
      <c r="N135" s="232">
        <f>ROUND(L135*K135,2)</f>
        <v>0</v>
      </c>
      <c r="O135" s="232"/>
      <c r="P135" s="232"/>
      <c r="Q135" s="232"/>
      <c r="R135" s="144"/>
      <c r="T135" s="145" t="s">
        <v>5</v>
      </c>
      <c r="U135" s="43" t="s">
        <v>40</v>
      </c>
      <c r="V135" s="146">
        <v>0.16600000000000001</v>
      </c>
      <c r="W135" s="146">
        <f>V135*K135</f>
        <v>8.5988000000000007</v>
      </c>
      <c r="X135" s="146">
        <v>0</v>
      </c>
      <c r="Y135" s="146">
        <f>X135*K135</f>
        <v>0</v>
      </c>
      <c r="Z135" s="146">
        <v>0.44</v>
      </c>
      <c r="AA135" s="147">
        <f>Z135*K135</f>
        <v>22.791999999999998</v>
      </c>
      <c r="AR135" s="21" t="s">
        <v>92</v>
      </c>
      <c r="AT135" s="21" t="s">
        <v>167</v>
      </c>
      <c r="AU135" s="21" t="s">
        <v>86</v>
      </c>
      <c r="AY135" s="21" t="s">
        <v>166</v>
      </c>
      <c r="BE135" s="148">
        <f>IF(U135="základní",N135,0)</f>
        <v>0</v>
      </c>
      <c r="BF135" s="148">
        <f>IF(U135="snížená",N135,0)</f>
        <v>0</v>
      </c>
      <c r="BG135" s="148">
        <f>IF(U135="zákl. přenesená",N135,0)</f>
        <v>0</v>
      </c>
      <c r="BH135" s="148">
        <f>IF(U135="sníž. přenesená",N135,0)</f>
        <v>0</v>
      </c>
      <c r="BI135" s="148">
        <f>IF(U135="nulová",N135,0)</f>
        <v>0</v>
      </c>
      <c r="BJ135" s="21" t="s">
        <v>82</v>
      </c>
      <c r="BK135" s="148">
        <f>ROUND(L135*K135,2)</f>
        <v>0</v>
      </c>
      <c r="BL135" s="21" t="s">
        <v>92</v>
      </c>
      <c r="BM135" s="21" t="s">
        <v>1540</v>
      </c>
    </row>
    <row r="136" spans="2:65" s="11" customFormat="1" ht="16.5" customHeight="1">
      <c r="B136" s="157"/>
      <c r="C136" s="158"/>
      <c r="D136" s="158"/>
      <c r="E136" s="159" t="s">
        <v>5</v>
      </c>
      <c r="F136" s="264" t="s">
        <v>275</v>
      </c>
      <c r="G136" s="265"/>
      <c r="H136" s="265"/>
      <c r="I136" s="265"/>
      <c r="J136" s="158"/>
      <c r="K136" s="159" t="s">
        <v>5</v>
      </c>
      <c r="L136" s="158"/>
      <c r="M136" s="158"/>
      <c r="N136" s="158"/>
      <c r="O136" s="158"/>
      <c r="P136" s="158"/>
      <c r="Q136" s="158"/>
      <c r="R136" s="160"/>
      <c r="T136" s="161"/>
      <c r="U136" s="158"/>
      <c r="V136" s="158"/>
      <c r="W136" s="158"/>
      <c r="X136" s="158"/>
      <c r="Y136" s="158"/>
      <c r="Z136" s="158"/>
      <c r="AA136" s="162"/>
      <c r="AT136" s="163" t="s">
        <v>173</v>
      </c>
      <c r="AU136" s="163" t="s">
        <v>86</v>
      </c>
      <c r="AV136" s="11" t="s">
        <v>82</v>
      </c>
      <c r="AW136" s="11" t="s">
        <v>32</v>
      </c>
      <c r="AX136" s="11" t="s">
        <v>75</v>
      </c>
      <c r="AY136" s="163" t="s">
        <v>166</v>
      </c>
    </row>
    <row r="137" spans="2:65" s="11" customFormat="1" ht="16.5" customHeight="1">
      <c r="B137" s="157"/>
      <c r="C137" s="158"/>
      <c r="D137" s="158"/>
      <c r="E137" s="159" t="s">
        <v>5</v>
      </c>
      <c r="F137" s="229" t="s">
        <v>276</v>
      </c>
      <c r="G137" s="230"/>
      <c r="H137" s="230"/>
      <c r="I137" s="230"/>
      <c r="J137" s="158"/>
      <c r="K137" s="159" t="s">
        <v>5</v>
      </c>
      <c r="L137" s="158"/>
      <c r="M137" s="158"/>
      <c r="N137" s="158"/>
      <c r="O137" s="158"/>
      <c r="P137" s="158"/>
      <c r="Q137" s="158"/>
      <c r="R137" s="160"/>
      <c r="T137" s="161"/>
      <c r="U137" s="158"/>
      <c r="V137" s="158"/>
      <c r="W137" s="158"/>
      <c r="X137" s="158"/>
      <c r="Y137" s="158"/>
      <c r="Z137" s="158"/>
      <c r="AA137" s="162"/>
      <c r="AT137" s="163" t="s">
        <v>173</v>
      </c>
      <c r="AU137" s="163" t="s">
        <v>86</v>
      </c>
      <c r="AV137" s="11" t="s">
        <v>82</v>
      </c>
      <c r="AW137" s="11" t="s">
        <v>32</v>
      </c>
      <c r="AX137" s="11" t="s">
        <v>75</v>
      </c>
      <c r="AY137" s="163" t="s">
        <v>166</v>
      </c>
    </row>
    <row r="138" spans="2:65" s="11" customFormat="1" ht="16.5" customHeight="1">
      <c r="B138" s="157"/>
      <c r="C138" s="158"/>
      <c r="D138" s="158"/>
      <c r="E138" s="159" t="s">
        <v>5</v>
      </c>
      <c r="F138" s="229" t="s">
        <v>277</v>
      </c>
      <c r="G138" s="230"/>
      <c r="H138" s="230"/>
      <c r="I138" s="230"/>
      <c r="J138" s="158"/>
      <c r="K138" s="159" t="s">
        <v>5</v>
      </c>
      <c r="L138" s="158"/>
      <c r="M138" s="158"/>
      <c r="N138" s="158"/>
      <c r="O138" s="158"/>
      <c r="P138" s="158"/>
      <c r="Q138" s="158"/>
      <c r="R138" s="160"/>
      <c r="T138" s="161"/>
      <c r="U138" s="158"/>
      <c r="V138" s="158"/>
      <c r="W138" s="158"/>
      <c r="X138" s="158"/>
      <c r="Y138" s="158"/>
      <c r="Z138" s="158"/>
      <c r="AA138" s="162"/>
      <c r="AT138" s="163" t="s">
        <v>173</v>
      </c>
      <c r="AU138" s="163" t="s">
        <v>86</v>
      </c>
      <c r="AV138" s="11" t="s">
        <v>82</v>
      </c>
      <c r="AW138" s="11" t="s">
        <v>32</v>
      </c>
      <c r="AX138" s="11" t="s">
        <v>75</v>
      </c>
      <c r="AY138" s="163" t="s">
        <v>166</v>
      </c>
    </row>
    <row r="139" spans="2:65" s="11" customFormat="1" ht="16.5" customHeight="1">
      <c r="B139" s="157"/>
      <c r="C139" s="158"/>
      <c r="D139" s="158"/>
      <c r="E139" s="159" t="s">
        <v>5</v>
      </c>
      <c r="F139" s="229" t="s">
        <v>288</v>
      </c>
      <c r="G139" s="230"/>
      <c r="H139" s="230"/>
      <c r="I139" s="230"/>
      <c r="J139" s="158"/>
      <c r="K139" s="159" t="s">
        <v>5</v>
      </c>
      <c r="L139" s="158"/>
      <c r="M139" s="158"/>
      <c r="N139" s="158"/>
      <c r="O139" s="158"/>
      <c r="P139" s="158"/>
      <c r="Q139" s="158"/>
      <c r="R139" s="160"/>
      <c r="T139" s="161"/>
      <c r="U139" s="158"/>
      <c r="V139" s="158"/>
      <c r="W139" s="158"/>
      <c r="X139" s="158"/>
      <c r="Y139" s="158"/>
      <c r="Z139" s="158"/>
      <c r="AA139" s="162"/>
      <c r="AT139" s="163" t="s">
        <v>173</v>
      </c>
      <c r="AU139" s="163" t="s">
        <v>86</v>
      </c>
      <c r="AV139" s="11" t="s">
        <v>82</v>
      </c>
      <c r="AW139" s="11" t="s">
        <v>32</v>
      </c>
      <c r="AX139" s="11" t="s">
        <v>75</v>
      </c>
      <c r="AY139" s="163" t="s">
        <v>166</v>
      </c>
    </row>
    <row r="140" spans="2:65" s="10" customFormat="1" ht="16.5" customHeight="1">
      <c r="B140" s="149"/>
      <c r="C140" s="150"/>
      <c r="D140" s="150"/>
      <c r="E140" s="151" t="s">
        <v>5</v>
      </c>
      <c r="F140" s="262" t="s">
        <v>747</v>
      </c>
      <c r="G140" s="263"/>
      <c r="H140" s="263"/>
      <c r="I140" s="263"/>
      <c r="J140" s="150"/>
      <c r="K140" s="152">
        <v>44</v>
      </c>
      <c r="L140" s="150"/>
      <c r="M140" s="150"/>
      <c r="N140" s="150"/>
      <c r="O140" s="150"/>
      <c r="P140" s="150"/>
      <c r="Q140" s="150"/>
      <c r="R140" s="153"/>
      <c r="T140" s="154"/>
      <c r="U140" s="150"/>
      <c r="V140" s="150"/>
      <c r="W140" s="150"/>
      <c r="X140" s="150"/>
      <c r="Y140" s="150"/>
      <c r="Z140" s="150"/>
      <c r="AA140" s="155"/>
      <c r="AT140" s="156" t="s">
        <v>173</v>
      </c>
      <c r="AU140" s="156" t="s">
        <v>86</v>
      </c>
      <c r="AV140" s="10" t="s">
        <v>86</v>
      </c>
      <c r="AW140" s="10" t="s">
        <v>32</v>
      </c>
      <c r="AX140" s="10" t="s">
        <v>75</v>
      </c>
      <c r="AY140" s="156" t="s">
        <v>166</v>
      </c>
    </row>
    <row r="141" spans="2:65" s="11" customFormat="1" ht="16.5" customHeight="1">
      <c r="B141" s="157"/>
      <c r="C141" s="158"/>
      <c r="D141" s="158"/>
      <c r="E141" s="159" t="s">
        <v>5</v>
      </c>
      <c r="F141" s="229" t="s">
        <v>1541</v>
      </c>
      <c r="G141" s="230"/>
      <c r="H141" s="230"/>
      <c r="I141" s="230"/>
      <c r="J141" s="158"/>
      <c r="K141" s="159" t="s">
        <v>5</v>
      </c>
      <c r="L141" s="158"/>
      <c r="M141" s="158"/>
      <c r="N141" s="158"/>
      <c r="O141" s="158"/>
      <c r="P141" s="158"/>
      <c r="Q141" s="158"/>
      <c r="R141" s="160"/>
      <c r="T141" s="161"/>
      <c r="U141" s="158"/>
      <c r="V141" s="158"/>
      <c r="W141" s="158"/>
      <c r="X141" s="158"/>
      <c r="Y141" s="158"/>
      <c r="Z141" s="158"/>
      <c r="AA141" s="162"/>
      <c r="AT141" s="163" t="s">
        <v>173</v>
      </c>
      <c r="AU141" s="163" t="s">
        <v>86</v>
      </c>
      <c r="AV141" s="11" t="s">
        <v>82</v>
      </c>
      <c r="AW141" s="11" t="s">
        <v>32</v>
      </c>
      <c r="AX141" s="11" t="s">
        <v>75</v>
      </c>
      <c r="AY141" s="163" t="s">
        <v>166</v>
      </c>
    </row>
    <row r="142" spans="2:65" s="10" customFormat="1" ht="16.5" customHeight="1">
      <c r="B142" s="149"/>
      <c r="C142" s="150"/>
      <c r="D142" s="150"/>
      <c r="E142" s="151" t="s">
        <v>5</v>
      </c>
      <c r="F142" s="262" t="s">
        <v>1542</v>
      </c>
      <c r="G142" s="263"/>
      <c r="H142" s="263"/>
      <c r="I142" s="263"/>
      <c r="J142" s="150"/>
      <c r="K142" s="152">
        <v>7.8</v>
      </c>
      <c r="L142" s="150"/>
      <c r="M142" s="150"/>
      <c r="N142" s="150"/>
      <c r="O142" s="150"/>
      <c r="P142" s="150"/>
      <c r="Q142" s="150"/>
      <c r="R142" s="153"/>
      <c r="T142" s="154"/>
      <c r="U142" s="150"/>
      <c r="V142" s="150"/>
      <c r="W142" s="150"/>
      <c r="X142" s="150"/>
      <c r="Y142" s="150"/>
      <c r="Z142" s="150"/>
      <c r="AA142" s="155"/>
      <c r="AT142" s="156" t="s">
        <v>173</v>
      </c>
      <c r="AU142" s="156" t="s">
        <v>86</v>
      </c>
      <c r="AV142" s="10" t="s">
        <v>86</v>
      </c>
      <c r="AW142" s="10" t="s">
        <v>32</v>
      </c>
      <c r="AX142" s="10" t="s">
        <v>75</v>
      </c>
      <c r="AY142" s="156" t="s">
        <v>166</v>
      </c>
    </row>
    <row r="143" spans="2:65" s="12" customFormat="1" ht="16.5" customHeight="1">
      <c r="B143" s="168"/>
      <c r="C143" s="169"/>
      <c r="D143" s="169"/>
      <c r="E143" s="170" t="s">
        <v>5</v>
      </c>
      <c r="F143" s="268" t="s">
        <v>294</v>
      </c>
      <c r="G143" s="269"/>
      <c r="H143" s="269"/>
      <c r="I143" s="269"/>
      <c r="J143" s="169"/>
      <c r="K143" s="171">
        <v>51.8</v>
      </c>
      <c r="L143" s="169"/>
      <c r="M143" s="169"/>
      <c r="N143" s="169"/>
      <c r="O143" s="169"/>
      <c r="P143" s="169"/>
      <c r="Q143" s="169"/>
      <c r="R143" s="172"/>
      <c r="T143" s="173"/>
      <c r="U143" s="169"/>
      <c r="V143" s="169"/>
      <c r="W143" s="169"/>
      <c r="X143" s="169"/>
      <c r="Y143" s="169"/>
      <c r="Z143" s="169"/>
      <c r="AA143" s="174"/>
      <c r="AT143" s="175" t="s">
        <v>173</v>
      </c>
      <c r="AU143" s="175" t="s">
        <v>86</v>
      </c>
      <c r="AV143" s="12" t="s">
        <v>92</v>
      </c>
      <c r="AW143" s="12" t="s">
        <v>32</v>
      </c>
      <c r="AX143" s="12" t="s">
        <v>82</v>
      </c>
      <c r="AY143" s="175" t="s">
        <v>166</v>
      </c>
    </row>
    <row r="144" spans="2:65" s="1" customFormat="1" ht="25.5" customHeight="1">
      <c r="B144" s="139"/>
      <c r="C144" s="140" t="s">
        <v>95</v>
      </c>
      <c r="D144" s="140" t="s">
        <v>167</v>
      </c>
      <c r="E144" s="141" t="s">
        <v>295</v>
      </c>
      <c r="F144" s="231" t="s">
        <v>296</v>
      </c>
      <c r="G144" s="231"/>
      <c r="H144" s="231"/>
      <c r="I144" s="231"/>
      <c r="J144" s="142" t="s">
        <v>270</v>
      </c>
      <c r="K144" s="143">
        <v>875</v>
      </c>
      <c r="L144" s="232">
        <v>0</v>
      </c>
      <c r="M144" s="232"/>
      <c r="N144" s="232">
        <f>ROUND(L144*K144,2)</f>
        <v>0</v>
      </c>
      <c r="O144" s="232"/>
      <c r="P144" s="232"/>
      <c r="Q144" s="232"/>
      <c r="R144" s="144"/>
      <c r="T144" s="145" t="s">
        <v>5</v>
      </c>
      <c r="U144" s="43" t="s">
        <v>40</v>
      </c>
      <c r="V144" s="146">
        <v>0.14399999999999999</v>
      </c>
      <c r="W144" s="146">
        <f>V144*K144</f>
        <v>125.99999999999999</v>
      </c>
      <c r="X144" s="146">
        <v>0</v>
      </c>
      <c r="Y144" s="146">
        <f>X144*K144</f>
        <v>0</v>
      </c>
      <c r="Z144" s="146">
        <v>0.57999999999999996</v>
      </c>
      <c r="AA144" s="147">
        <f>Z144*K144</f>
        <v>507.49999999999994</v>
      </c>
      <c r="AR144" s="21" t="s">
        <v>92</v>
      </c>
      <c r="AT144" s="21" t="s">
        <v>167</v>
      </c>
      <c r="AU144" s="21" t="s">
        <v>86</v>
      </c>
      <c r="AY144" s="21" t="s">
        <v>166</v>
      </c>
      <c r="BE144" s="148">
        <f>IF(U144="základní",N144,0)</f>
        <v>0</v>
      </c>
      <c r="BF144" s="148">
        <f>IF(U144="snížená",N144,0)</f>
        <v>0</v>
      </c>
      <c r="BG144" s="148">
        <f>IF(U144="zákl. přenesená",N144,0)</f>
        <v>0</v>
      </c>
      <c r="BH144" s="148">
        <f>IF(U144="sníž. přenesená",N144,0)</f>
        <v>0</v>
      </c>
      <c r="BI144" s="148">
        <f>IF(U144="nulová",N144,0)</f>
        <v>0</v>
      </c>
      <c r="BJ144" s="21" t="s">
        <v>82</v>
      </c>
      <c r="BK144" s="148">
        <f>ROUND(L144*K144,2)</f>
        <v>0</v>
      </c>
      <c r="BL144" s="21" t="s">
        <v>92</v>
      </c>
      <c r="BM144" s="21" t="s">
        <v>297</v>
      </c>
    </row>
    <row r="145" spans="2:65" s="11" customFormat="1" ht="16.5" customHeight="1">
      <c r="B145" s="157"/>
      <c r="C145" s="158"/>
      <c r="D145" s="158"/>
      <c r="E145" s="159" t="s">
        <v>5</v>
      </c>
      <c r="F145" s="264" t="s">
        <v>275</v>
      </c>
      <c r="G145" s="265"/>
      <c r="H145" s="265"/>
      <c r="I145" s="265"/>
      <c r="J145" s="158"/>
      <c r="K145" s="159" t="s">
        <v>5</v>
      </c>
      <c r="L145" s="158"/>
      <c r="M145" s="158"/>
      <c r="N145" s="158"/>
      <c r="O145" s="158"/>
      <c r="P145" s="158"/>
      <c r="Q145" s="158"/>
      <c r="R145" s="160"/>
      <c r="T145" s="161"/>
      <c r="U145" s="158"/>
      <c r="V145" s="158"/>
      <c r="W145" s="158"/>
      <c r="X145" s="158"/>
      <c r="Y145" s="158"/>
      <c r="Z145" s="158"/>
      <c r="AA145" s="162"/>
      <c r="AT145" s="163" t="s">
        <v>173</v>
      </c>
      <c r="AU145" s="163" t="s">
        <v>86</v>
      </c>
      <c r="AV145" s="11" t="s">
        <v>82</v>
      </c>
      <c r="AW145" s="11" t="s">
        <v>32</v>
      </c>
      <c r="AX145" s="11" t="s">
        <v>75</v>
      </c>
      <c r="AY145" s="163" t="s">
        <v>166</v>
      </c>
    </row>
    <row r="146" spans="2:65" s="11" customFormat="1" ht="16.5" customHeight="1">
      <c r="B146" s="157"/>
      <c r="C146" s="158"/>
      <c r="D146" s="158"/>
      <c r="E146" s="159" t="s">
        <v>5</v>
      </c>
      <c r="F146" s="229" t="s">
        <v>276</v>
      </c>
      <c r="G146" s="230"/>
      <c r="H146" s="230"/>
      <c r="I146" s="230"/>
      <c r="J146" s="158"/>
      <c r="K146" s="159" t="s">
        <v>5</v>
      </c>
      <c r="L146" s="158"/>
      <c r="M146" s="158"/>
      <c r="N146" s="158"/>
      <c r="O146" s="158"/>
      <c r="P146" s="158"/>
      <c r="Q146" s="158"/>
      <c r="R146" s="160"/>
      <c r="T146" s="161"/>
      <c r="U146" s="158"/>
      <c r="V146" s="158"/>
      <c r="W146" s="158"/>
      <c r="X146" s="158"/>
      <c r="Y146" s="158"/>
      <c r="Z146" s="158"/>
      <c r="AA146" s="162"/>
      <c r="AT146" s="163" t="s">
        <v>173</v>
      </c>
      <c r="AU146" s="163" t="s">
        <v>86</v>
      </c>
      <c r="AV146" s="11" t="s">
        <v>82</v>
      </c>
      <c r="AW146" s="11" t="s">
        <v>32</v>
      </c>
      <c r="AX146" s="11" t="s">
        <v>75</v>
      </c>
      <c r="AY146" s="163" t="s">
        <v>166</v>
      </c>
    </row>
    <row r="147" spans="2:65" s="11" customFormat="1" ht="16.5" customHeight="1">
      <c r="B147" s="157"/>
      <c r="C147" s="158"/>
      <c r="D147" s="158"/>
      <c r="E147" s="159" t="s">
        <v>5</v>
      </c>
      <c r="F147" s="229" t="s">
        <v>277</v>
      </c>
      <c r="G147" s="230"/>
      <c r="H147" s="230"/>
      <c r="I147" s="230"/>
      <c r="J147" s="158"/>
      <c r="K147" s="159" t="s">
        <v>5</v>
      </c>
      <c r="L147" s="158"/>
      <c r="M147" s="158"/>
      <c r="N147" s="158"/>
      <c r="O147" s="158"/>
      <c r="P147" s="158"/>
      <c r="Q147" s="158"/>
      <c r="R147" s="160"/>
      <c r="T147" s="161"/>
      <c r="U147" s="158"/>
      <c r="V147" s="158"/>
      <c r="W147" s="158"/>
      <c r="X147" s="158"/>
      <c r="Y147" s="158"/>
      <c r="Z147" s="158"/>
      <c r="AA147" s="162"/>
      <c r="AT147" s="163" t="s">
        <v>173</v>
      </c>
      <c r="AU147" s="163" t="s">
        <v>86</v>
      </c>
      <c r="AV147" s="11" t="s">
        <v>82</v>
      </c>
      <c r="AW147" s="11" t="s">
        <v>32</v>
      </c>
      <c r="AX147" s="11" t="s">
        <v>75</v>
      </c>
      <c r="AY147" s="163" t="s">
        <v>166</v>
      </c>
    </row>
    <row r="148" spans="2:65" s="11" customFormat="1" ht="16.5" customHeight="1">
      <c r="B148" s="157"/>
      <c r="C148" s="158"/>
      <c r="D148" s="158"/>
      <c r="E148" s="159" t="s">
        <v>5</v>
      </c>
      <c r="F148" s="229" t="s">
        <v>298</v>
      </c>
      <c r="G148" s="230"/>
      <c r="H148" s="230"/>
      <c r="I148" s="230"/>
      <c r="J148" s="158"/>
      <c r="K148" s="159" t="s">
        <v>5</v>
      </c>
      <c r="L148" s="158"/>
      <c r="M148" s="158"/>
      <c r="N148" s="158"/>
      <c r="O148" s="158"/>
      <c r="P148" s="158"/>
      <c r="Q148" s="158"/>
      <c r="R148" s="160"/>
      <c r="T148" s="161"/>
      <c r="U148" s="158"/>
      <c r="V148" s="158"/>
      <c r="W148" s="158"/>
      <c r="X148" s="158"/>
      <c r="Y148" s="158"/>
      <c r="Z148" s="158"/>
      <c r="AA148" s="162"/>
      <c r="AT148" s="163" t="s">
        <v>173</v>
      </c>
      <c r="AU148" s="163" t="s">
        <v>86</v>
      </c>
      <c r="AV148" s="11" t="s">
        <v>82</v>
      </c>
      <c r="AW148" s="11" t="s">
        <v>32</v>
      </c>
      <c r="AX148" s="11" t="s">
        <v>75</v>
      </c>
      <c r="AY148" s="163" t="s">
        <v>166</v>
      </c>
    </row>
    <row r="149" spans="2:65" s="10" customFormat="1" ht="16.5" customHeight="1">
      <c r="B149" s="149"/>
      <c r="C149" s="150"/>
      <c r="D149" s="150"/>
      <c r="E149" s="151" t="s">
        <v>5</v>
      </c>
      <c r="F149" s="262" t="s">
        <v>1543</v>
      </c>
      <c r="G149" s="263"/>
      <c r="H149" s="263"/>
      <c r="I149" s="263"/>
      <c r="J149" s="150"/>
      <c r="K149" s="152">
        <v>875</v>
      </c>
      <c r="L149" s="150"/>
      <c r="M149" s="150"/>
      <c r="N149" s="150"/>
      <c r="O149" s="150"/>
      <c r="P149" s="150"/>
      <c r="Q149" s="150"/>
      <c r="R149" s="153"/>
      <c r="T149" s="154"/>
      <c r="U149" s="150"/>
      <c r="V149" s="150"/>
      <c r="W149" s="150"/>
      <c r="X149" s="150"/>
      <c r="Y149" s="150"/>
      <c r="Z149" s="150"/>
      <c r="AA149" s="155"/>
      <c r="AT149" s="156" t="s">
        <v>173</v>
      </c>
      <c r="AU149" s="156" t="s">
        <v>86</v>
      </c>
      <c r="AV149" s="10" t="s">
        <v>86</v>
      </c>
      <c r="AW149" s="10" t="s">
        <v>32</v>
      </c>
      <c r="AX149" s="10" t="s">
        <v>82</v>
      </c>
      <c r="AY149" s="156" t="s">
        <v>166</v>
      </c>
    </row>
    <row r="150" spans="2:65" s="1" customFormat="1" ht="38.25" customHeight="1">
      <c r="B150" s="139"/>
      <c r="C150" s="140" t="s">
        <v>98</v>
      </c>
      <c r="D150" s="140" t="s">
        <v>167</v>
      </c>
      <c r="E150" s="141" t="s">
        <v>300</v>
      </c>
      <c r="F150" s="231" t="s">
        <v>301</v>
      </c>
      <c r="G150" s="231"/>
      <c r="H150" s="231"/>
      <c r="I150" s="231"/>
      <c r="J150" s="142" t="s">
        <v>270</v>
      </c>
      <c r="K150" s="143">
        <v>43</v>
      </c>
      <c r="L150" s="232">
        <v>0</v>
      </c>
      <c r="M150" s="232"/>
      <c r="N150" s="232">
        <f>ROUND(L150*K150,2)</f>
        <v>0</v>
      </c>
      <c r="O150" s="232"/>
      <c r="P150" s="232"/>
      <c r="Q150" s="232"/>
      <c r="R150" s="144"/>
      <c r="T150" s="145" t="s">
        <v>5</v>
      </c>
      <c r="U150" s="43" t="s">
        <v>40</v>
      </c>
      <c r="V150" s="146">
        <v>7.5999999999999998E-2</v>
      </c>
      <c r="W150" s="146">
        <f>V150*K150</f>
        <v>3.2679999999999998</v>
      </c>
      <c r="X150" s="146">
        <v>4.0000000000000003E-5</v>
      </c>
      <c r="Y150" s="146">
        <f>X150*K150</f>
        <v>1.7200000000000002E-3</v>
      </c>
      <c r="Z150" s="146">
        <v>0.128</v>
      </c>
      <c r="AA150" s="147">
        <f>Z150*K150</f>
        <v>5.5040000000000004</v>
      </c>
      <c r="AR150" s="21" t="s">
        <v>92</v>
      </c>
      <c r="AT150" s="21" t="s">
        <v>167</v>
      </c>
      <c r="AU150" s="21" t="s">
        <v>86</v>
      </c>
      <c r="AY150" s="21" t="s">
        <v>166</v>
      </c>
      <c r="BE150" s="148">
        <f>IF(U150="základní",N150,0)</f>
        <v>0</v>
      </c>
      <c r="BF150" s="148">
        <f>IF(U150="snížená",N150,0)</f>
        <v>0</v>
      </c>
      <c r="BG150" s="148">
        <f>IF(U150="zákl. přenesená",N150,0)</f>
        <v>0</v>
      </c>
      <c r="BH150" s="148">
        <f>IF(U150="sníž. přenesená",N150,0)</f>
        <v>0</v>
      </c>
      <c r="BI150" s="148">
        <f>IF(U150="nulová",N150,0)</f>
        <v>0</v>
      </c>
      <c r="BJ150" s="21" t="s">
        <v>82</v>
      </c>
      <c r="BK150" s="148">
        <f>ROUND(L150*K150,2)</f>
        <v>0</v>
      </c>
      <c r="BL150" s="21" t="s">
        <v>92</v>
      </c>
      <c r="BM150" s="21" t="s">
        <v>302</v>
      </c>
    </row>
    <row r="151" spans="2:65" s="11" customFormat="1" ht="16.5" customHeight="1">
      <c r="B151" s="157"/>
      <c r="C151" s="158"/>
      <c r="D151" s="158"/>
      <c r="E151" s="159" t="s">
        <v>5</v>
      </c>
      <c r="F151" s="264" t="s">
        <v>275</v>
      </c>
      <c r="G151" s="265"/>
      <c r="H151" s="265"/>
      <c r="I151" s="265"/>
      <c r="J151" s="158"/>
      <c r="K151" s="159" t="s">
        <v>5</v>
      </c>
      <c r="L151" s="158"/>
      <c r="M151" s="158"/>
      <c r="N151" s="158"/>
      <c r="O151" s="158"/>
      <c r="P151" s="158"/>
      <c r="Q151" s="158"/>
      <c r="R151" s="160"/>
      <c r="T151" s="161"/>
      <c r="U151" s="158"/>
      <c r="V151" s="158"/>
      <c r="W151" s="158"/>
      <c r="X151" s="158"/>
      <c r="Y151" s="158"/>
      <c r="Z151" s="158"/>
      <c r="AA151" s="162"/>
      <c r="AT151" s="163" t="s">
        <v>173</v>
      </c>
      <c r="AU151" s="163" t="s">
        <v>86</v>
      </c>
      <c r="AV151" s="11" t="s">
        <v>82</v>
      </c>
      <c r="AW151" s="11" t="s">
        <v>32</v>
      </c>
      <c r="AX151" s="11" t="s">
        <v>75</v>
      </c>
      <c r="AY151" s="163" t="s">
        <v>166</v>
      </c>
    </row>
    <row r="152" spans="2:65" s="11" customFormat="1" ht="16.5" customHeight="1">
      <c r="B152" s="157"/>
      <c r="C152" s="158"/>
      <c r="D152" s="158"/>
      <c r="E152" s="159" t="s">
        <v>5</v>
      </c>
      <c r="F152" s="229" t="s">
        <v>276</v>
      </c>
      <c r="G152" s="230"/>
      <c r="H152" s="230"/>
      <c r="I152" s="230"/>
      <c r="J152" s="158"/>
      <c r="K152" s="159" t="s">
        <v>5</v>
      </c>
      <c r="L152" s="158"/>
      <c r="M152" s="158"/>
      <c r="N152" s="158"/>
      <c r="O152" s="158"/>
      <c r="P152" s="158"/>
      <c r="Q152" s="158"/>
      <c r="R152" s="160"/>
      <c r="T152" s="161"/>
      <c r="U152" s="158"/>
      <c r="V152" s="158"/>
      <c r="W152" s="158"/>
      <c r="X152" s="158"/>
      <c r="Y152" s="158"/>
      <c r="Z152" s="158"/>
      <c r="AA152" s="162"/>
      <c r="AT152" s="163" t="s">
        <v>173</v>
      </c>
      <c r="AU152" s="163" t="s">
        <v>86</v>
      </c>
      <c r="AV152" s="11" t="s">
        <v>82</v>
      </c>
      <c r="AW152" s="11" t="s">
        <v>32</v>
      </c>
      <c r="AX152" s="11" t="s">
        <v>75</v>
      </c>
      <c r="AY152" s="163" t="s">
        <v>166</v>
      </c>
    </row>
    <row r="153" spans="2:65" s="11" customFormat="1" ht="16.5" customHeight="1">
      <c r="B153" s="157"/>
      <c r="C153" s="158"/>
      <c r="D153" s="158"/>
      <c r="E153" s="159" t="s">
        <v>5</v>
      </c>
      <c r="F153" s="229" t="s">
        <v>277</v>
      </c>
      <c r="G153" s="230"/>
      <c r="H153" s="230"/>
      <c r="I153" s="230"/>
      <c r="J153" s="158"/>
      <c r="K153" s="159" t="s">
        <v>5</v>
      </c>
      <c r="L153" s="158"/>
      <c r="M153" s="158"/>
      <c r="N153" s="158"/>
      <c r="O153" s="158"/>
      <c r="P153" s="158"/>
      <c r="Q153" s="158"/>
      <c r="R153" s="160"/>
      <c r="T153" s="161"/>
      <c r="U153" s="158"/>
      <c r="V153" s="158"/>
      <c r="W153" s="158"/>
      <c r="X153" s="158"/>
      <c r="Y153" s="158"/>
      <c r="Z153" s="158"/>
      <c r="AA153" s="162"/>
      <c r="AT153" s="163" t="s">
        <v>173</v>
      </c>
      <c r="AU153" s="163" t="s">
        <v>86</v>
      </c>
      <c r="AV153" s="11" t="s">
        <v>82</v>
      </c>
      <c r="AW153" s="11" t="s">
        <v>32</v>
      </c>
      <c r="AX153" s="11" t="s">
        <v>75</v>
      </c>
      <c r="AY153" s="163" t="s">
        <v>166</v>
      </c>
    </row>
    <row r="154" spans="2:65" s="10" customFormat="1" ht="16.5" customHeight="1">
      <c r="B154" s="149"/>
      <c r="C154" s="150"/>
      <c r="D154" s="150"/>
      <c r="E154" s="151" t="s">
        <v>5</v>
      </c>
      <c r="F154" s="262" t="s">
        <v>1544</v>
      </c>
      <c r="G154" s="263"/>
      <c r="H154" s="263"/>
      <c r="I154" s="263"/>
      <c r="J154" s="150"/>
      <c r="K154" s="152">
        <v>43</v>
      </c>
      <c r="L154" s="150"/>
      <c r="M154" s="150"/>
      <c r="N154" s="150"/>
      <c r="O154" s="150"/>
      <c r="P154" s="150"/>
      <c r="Q154" s="150"/>
      <c r="R154" s="153"/>
      <c r="T154" s="154"/>
      <c r="U154" s="150"/>
      <c r="V154" s="150"/>
      <c r="W154" s="150"/>
      <c r="X154" s="150"/>
      <c r="Y154" s="150"/>
      <c r="Z154" s="150"/>
      <c r="AA154" s="155"/>
      <c r="AT154" s="156" t="s">
        <v>173</v>
      </c>
      <c r="AU154" s="156" t="s">
        <v>86</v>
      </c>
      <c r="AV154" s="10" t="s">
        <v>86</v>
      </c>
      <c r="AW154" s="10" t="s">
        <v>32</v>
      </c>
      <c r="AX154" s="10" t="s">
        <v>82</v>
      </c>
      <c r="AY154" s="156" t="s">
        <v>166</v>
      </c>
    </row>
    <row r="155" spans="2:65" s="1" customFormat="1" ht="38.25" customHeight="1">
      <c r="B155" s="139"/>
      <c r="C155" s="140" t="s">
        <v>101</v>
      </c>
      <c r="D155" s="140" t="s">
        <v>167</v>
      </c>
      <c r="E155" s="141" t="s">
        <v>1034</v>
      </c>
      <c r="F155" s="231" t="s">
        <v>1035</v>
      </c>
      <c r="G155" s="231"/>
      <c r="H155" s="231"/>
      <c r="I155" s="231"/>
      <c r="J155" s="142" t="s">
        <v>270</v>
      </c>
      <c r="K155" s="143">
        <v>875</v>
      </c>
      <c r="L155" s="232">
        <v>0</v>
      </c>
      <c r="M155" s="232"/>
      <c r="N155" s="232">
        <f>ROUND(L155*K155,2)</f>
        <v>0</v>
      </c>
      <c r="O155" s="232"/>
      <c r="P155" s="232"/>
      <c r="Q155" s="232"/>
      <c r="R155" s="144"/>
      <c r="T155" s="145" t="s">
        <v>5</v>
      </c>
      <c r="U155" s="43" t="s">
        <v>40</v>
      </c>
      <c r="V155" s="146">
        <v>2.8000000000000001E-2</v>
      </c>
      <c r="W155" s="146">
        <f>V155*K155</f>
        <v>24.5</v>
      </c>
      <c r="X155" s="146">
        <v>1.2E-4</v>
      </c>
      <c r="Y155" s="146">
        <f>X155*K155</f>
        <v>0.105</v>
      </c>
      <c r="Z155" s="146">
        <v>0.25600000000000001</v>
      </c>
      <c r="AA155" s="147">
        <f>Z155*K155</f>
        <v>224</v>
      </c>
      <c r="AR155" s="21" t="s">
        <v>92</v>
      </c>
      <c r="AT155" s="21" t="s">
        <v>167</v>
      </c>
      <c r="AU155" s="21" t="s">
        <v>86</v>
      </c>
      <c r="AY155" s="21" t="s">
        <v>166</v>
      </c>
      <c r="BE155" s="148">
        <f>IF(U155="základní",N155,0)</f>
        <v>0</v>
      </c>
      <c r="BF155" s="148">
        <f>IF(U155="snížená",N155,0)</f>
        <v>0</v>
      </c>
      <c r="BG155" s="148">
        <f>IF(U155="zákl. přenesená",N155,0)</f>
        <v>0</v>
      </c>
      <c r="BH155" s="148">
        <f>IF(U155="sníž. přenesená",N155,0)</f>
        <v>0</v>
      </c>
      <c r="BI155" s="148">
        <f>IF(U155="nulová",N155,0)</f>
        <v>0</v>
      </c>
      <c r="BJ155" s="21" t="s">
        <v>82</v>
      </c>
      <c r="BK155" s="148">
        <f>ROUND(L155*K155,2)</f>
        <v>0</v>
      </c>
      <c r="BL155" s="21" t="s">
        <v>92</v>
      </c>
      <c r="BM155" s="21" t="s">
        <v>1193</v>
      </c>
    </row>
    <row r="156" spans="2:65" s="11" customFormat="1" ht="16.5" customHeight="1">
      <c r="B156" s="157"/>
      <c r="C156" s="158"/>
      <c r="D156" s="158"/>
      <c r="E156" s="159" t="s">
        <v>5</v>
      </c>
      <c r="F156" s="264" t="s">
        <v>275</v>
      </c>
      <c r="G156" s="265"/>
      <c r="H156" s="265"/>
      <c r="I156" s="265"/>
      <c r="J156" s="158"/>
      <c r="K156" s="159" t="s">
        <v>5</v>
      </c>
      <c r="L156" s="158"/>
      <c r="M156" s="158"/>
      <c r="N156" s="158"/>
      <c r="O156" s="158"/>
      <c r="P156" s="158"/>
      <c r="Q156" s="158"/>
      <c r="R156" s="160"/>
      <c r="T156" s="161"/>
      <c r="U156" s="158"/>
      <c r="V156" s="158"/>
      <c r="W156" s="158"/>
      <c r="X156" s="158"/>
      <c r="Y156" s="158"/>
      <c r="Z156" s="158"/>
      <c r="AA156" s="162"/>
      <c r="AT156" s="163" t="s">
        <v>173</v>
      </c>
      <c r="AU156" s="163" t="s">
        <v>86</v>
      </c>
      <c r="AV156" s="11" t="s">
        <v>82</v>
      </c>
      <c r="AW156" s="11" t="s">
        <v>32</v>
      </c>
      <c r="AX156" s="11" t="s">
        <v>75</v>
      </c>
      <c r="AY156" s="163" t="s">
        <v>166</v>
      </c>
    </row>
    <row r="157" spans="2:65" s="11" customFormat="1" ht="16.5" customHeight="1">
      <c r="B157" s="157"/>
      <c r="C157" s="158"/>
      <c r="D157" s="158"/>
      <c r="E157" s="159" t="s">
        <v>5</v>
      </c>
      <c r="F157" s="229" t="s">
        <v>276</v>
      </c>
      <c r="G157" s="230"/>
      <c r="H157" s="230"/>
      <c r="I157" s="230"/>
      <c r="J157" s="158"/>
      <c r="K157" s="159" t="s">
        <v>5</v>
      </c>
      <c r="L157" s="158"/>
      <c r="M157" s="158"/>
      <c r="N157" s="158"/>
      <c r="O157" s="158"/>
      <c r="P157" s="158"/>
      <c r="Q157" s="158"/>
      <c r="R157" s="160"/>
      <c r="T157" s="161"/>
      <c r="U157" s="158"/>
      <c r="V157" s="158"/>
      <c r="W157" s="158"/>
      <c r="X157" s="158"/>
      <c r="Y157" s="158"/>
      <c r="Z157" s="158"/>
      <c r="AA157" s="162"/>
      <c r="AT157" s="163" t="s">
        <v>173</v>
      </c>
      <c r="AU157" s="163" t="s">
        <v>86</v>
      </c>
      <c r="AV157" s="11" t="s">
        <v>82</v>
      </c>
      <c r="AW157" s="11" t="s">
        <v>32</v>
      </c>
      <c r="AX157" s="11" t="s">
        <v>75</v>
      </c>
      <c r="AY157" s="163" t="s">
        <v>166</v>
      </c>
    </row>
    <row r="158" spans="2:65" s="11" customFormat="1" ht="16.5" customHeight="1">
      <c r="B158" s="157"/>
      <c r="C158" s="158"/>
      <c r="D158" s="158"/>
      <c r="E158" s="159" t="s">
        <v>5</v>
      </c>
      <c r="F158" s="229" t="s">
        <v>277</v>
      </c>
      <c r="G158" s="230"/>
      <c r="H158" s="230"/>
      <c r="I158" s="230"/>
      <c r="J158" s="158"/>
      <c r="K158" s="159" t="s">
        <v>5</v>
      </c>
      <c r="L158" s="158"/>
      <c r="M158" s="158"/>
      <c r="N158" s="158"/>
      <c r="O158" s="158"/>
      <c r="P158" s="158"/>
      <c r="Q158" s="158"/>
      <c r="R158" s="160"/>
      <c r="T158" s="161"/>
      <c r="U158" s="158"/>
      <c r="V158" s="158"/>
      <c r="W158" s="158"/>
      <c r="X158" s="158"/>
      <c r="Y158" s="158"/>
      <c r="Z158" s="158"/>
      <c r="AA158" s="162"/>
      <c r="AT158" s="163" t="s">
        <v>173</v>
      </c>
      <c r="AU158" s="163" t="s">
        <v>86</v>
      </c>
      <c r="AV158" s="11" t="s">
        <v>82</v>
      </c>
      <c r="AW158" s="11" t="s">
        <v>32</v>
      </c>
      <c r="AX158" s="11" t="s">
        <v>75</v>
      </c>
      <c r="AY158" s="163" t="s">
        <v>166</v>
      </c>
    </row>
    <row r="159" spans="2:65" s="10" customFormat="1" ht="16.5" customHeight="1">
      <c r="B159" s="149"/>
      <c r="C159" s="150"/>
      <c r="D159" s="150"/>
      <c r="E159" s="151" t="s">
        <v>5</v>
      </c>
      <c r="F159" s="262" t="s">
        <v>1543</v>
      </c>
      <c r="G159" s="263"/>
      <c r="H159" s="263"/>
      <c r="I159" s="263"/>
      <c r="J159" s="150"/>
      <c r="K159" s="152">
        <v>875</v>
      </c>
      <c r="L159" s="150"/>
      <c r="M159" s="150"/>
      <c r="N159" s="150"/>
      <c r="O159" s="150"/>
      <c r="P159" s="150"/>
      <c r="Q159" s="150"/>
      <c r="R159" s="153"/>
      <c r="T159" s="154"/>
      <c r="U159" s="150"/>
      <c r="V159" s="150"/>
      <c r="W159" s="150"/>
      <c r="X159" s="150"/>
      <c r="Y159" s="150"/>
      <c r="Z159" s="150"/>
      <c r="AA159" s="155"/>
      <c r="AT159" s="156" t="s">
        <v>173</v>
      </c>
      <c r="AU159" s="156" t="s">
        <v>86</v>
      </c>
      <c r="AV159" s="10" t="s">
        <v>86</v>
      </c>
      <c r="AW159" s="10" t="s">
        <v>32</v>
      </c>
      <c r="AX159" s="10" t="s">
        <v>82</v>
      </c>
      <c r="AY159" s="156" t="s">
        <v>166</v>
      </c>
    </row>
    <row r="160" spans="2:65" s="1" customFormat="1" ht="16.5" customHeight="1">
      <c r="B160" s="139"/>
      <c r="C160" s="140" t="s">
        <v>104</v>
      </c>
      <c r="D160" s="140" t="s">
        <v>167</v>
      </c>
      <c r="E160" s="141" t="s">
        <v>307</v>
      </c>
      <c r="F160" s="231" t="s">
        <v>308</v>
      </c>
      <c r="G160" s="231"/>
      <c r="H160" s="231"/>
      <c r="I160" s="231"/>
      <c r="J160" s="142" t="s">
        <v>309</v>
      </c>
      <c r="K160" s="143">
        <v>137</v>
      </c>
      <c r="L160" s="232">
        <v>0</v>
      </c>
      <c r="M160" s="232"/>
      <c r="N160" s="232">
        <f>ROUND(L160*K160,2)</f>
        <v>0</v>
      </c>
      <c r="O160" s="232"/>
      <c r="P160" s="232"/>
      <c r="Q160" s="232"/>
      <c r="R160" s="144"/>
      <c r="T160" s="145" t="s">
        <v>5</v>
      </c>
      <c r="U160" s="43" t="s">
        <v>40</v>
      </c>
      <c r="V160" s="146">
        <v>0.27200000000000002</v>
      </c>
      <c r="W160" s="146">
        <f>V160*K160</f>
        <v>37.264000000000003</v>
      </c>
      <c r="X160" s="146">
        <v>0</v>
      </c>
      <c r="Y160" s="146">
        <f>X160*K160</f>
        <v>0</v>
      </c>
      <c r="Z160" s="146">
        <v>0.28999999999999998</v>
      </c>
      <c r="AA160" s="147">
        <f>Z160*K160</f>
        <v>39.729999999999997</v>
      </c>
      <c r="AR160" s="21" t="s">
        <v>92</v>
      </c>
      <c r="AT160" s="21" t="s">
        <v>167</v>
      </c>
      <c r="AU160" s="21" t="s">
        <v>86</v>
      </c>
      <c r="AY160" s="21" t="s">
        <v>166</v>
      </c>
      <c r="BE160" s="148">
        <f>IF(U160="základní",N160,0)</f>
        <v>0</v>
      </c>
      <c r="BF160" s="148">
        <f>IF(U160="snížená",N160,0)</f>
        <v>0</v>
      </c>
      <c r="BG160" s="148">
        <f>IF(U160="zákl. přenesená",N160,0)</f>
        <v>0</v>
      </c>
      <c r="BH160" s="148">
        <f>IF(U160="sníž. přenesená",N160,0)</f>
        <v>0</v>
      </c>
      <c r="BI160" s="148">
        <f>IF(U160="nulová",N160,0)</f>
        <v>0</v>
      </c>
      <c r="BJ160" s="21" t="s">
        <v>82</v>
      </c>
      <c r="BK160" s="148">
        <f>ROUND(L160*K160,2)</f>
        <v>0</v>
      </c>
      <c r="BL160" s="21" t="s">
        <v>92</v>
      </c>
      <c r="BM160" s="21" t="s">
        <v>310</v>
      </c>
    </row>
    <row r="161" spans="2:65" s="11" customFormat="1" ht="16.5" customHeight="1">
      <c r="B161" s="157"/>
      <c r="C161" s="158"/>
      <c r="D161" s="158"/>
      <c r="E161" s="159" t="s">
        <v>5</v>
      </c>
      <c r="F161" s="264" t="s">
        <v>275</v>
      </c>
      <c r="G161" s="265"/>
      <c r="H161" s="265"/>
      <c r="I161" s="265"/>
      <c r="J161" s="158"/>
      <c r="K161" s="159" t="s">
        <v>5</v>
      </c>
      <c r="L161" s="158"/>
      <c r="M161" s="158"/>
      <c r="N161" s="158"/>
      <c r="O161" s="158"/>
      <c r="P161" s="158"/>
      <c r="Q161" s="158"/>
      <c r="R161" s="160"/>
      <c r="T161" s="161"/>
      <c r="U161" s="158"/>
      <c r="V161" s="158"/>
      <c r="W161" s="158"/>
      <c r="X161" s="158"/>
      <c r="Y161" s="158"/>
      <c r="Z161" s="158"/>
      <c r="AA161" s="162"/>
      <c r="AT161" s="163" t="s">
        <v>173</v>
      </c>
      <c r="AU161" s="163" t="s">
        <v>86</v>
      </c>
      <c r="AV161" s="11" t="s">
        <v>82</v>
      </c>
      <c r="AW161" s="11" t="s">
        <v>32</v>
      </c>
      <c r="AX161" s="11" t="s">
        <v>75</v>
      </c>
      <c r="AY161" s="163" t="s">
        <v>166</v>
      </c>
    </row>
    <row r="162" spans="2:65" s="11" customFormat="1" ht="16.5" customHeight="1">
      <c r="B162" s="157"/>
      <c r="C162" s="158"/>
      <c r="D162" s="158"/>
      <c r="E162" s="159" t="s">
        <v>5</v>
      </c>
      <c r="F162" s="229" t="s">
        <v>276</v>
      </c>
      <c r="G162" s="230"/>
      <c r="H162" s="230"/>
      <c r="I162" s="230"/>
      <c r="J162" s="158"/>
      <c r="K162" s="159" t="s">
        <v>5</v>
      </c>
      <c r="L162" s="158"/>
      <c r="M162" s="158"/>
      <c r="N162" s="158"/>
      <c r="O162" s="158"/>
      <c r="P162" s="158"/>
      <c r="Q162" s="158"/>
      <c r="R162" s="160"/>
      <c r="T162" s="161"/>
      <c r="U162" s="158"/>
      <c r="V162" s="158"/>
      <c r="W162" s="158"/>
      <c r="X162" s="158"/>
      <c r="Y162" s="158"/>
      <c r="Z162" s="158"/>
      <c r="AA162" s="162"/>
      <c r="AT162" s="163" t="s">
        <v>173</v>
      </c>
      <c r="AU162" s="163" t="s">
        <v>86</v>
      </c>
      <c r="AV162" s="11" t="s">
        <v>82</v>
      </c>
      <c r="AW162" s="11" t="s">
        <v>32</v>
      </c>
      <c r="AX162" s="11" t="s">
        <v>75</v>
      </c>
      <c r="AY162" s="163" t="s">
        <v>166</v>
      </c>
    </row>
    <row r="163" spans="2:65" s="11" customFormat="1" ht="16.5" customHeight="1">
      <c r="B163" s="157"/>
      <c r="C163" s="158"/>
      <c r="D163" s="158"/>
      <c r="E163" s="159" t="s">
        <v>5</v>
      </c>
      <c r="F163" s="229" t="s">
        <v>277</v>
      </c>
      <c r="G163" s="230"/>
      <c r="H163" s="230"/>
      <c r="I163" s="230"/>
      <c r="J163" s="158"/>
      <c r="K163" s="159" t="s">
        <v>5</v>
      </c>
      <c r="L163" s="158"/>
      <c r="M163" s="158"/>
      <c r="N163" s="158"/>
      <c r="O163" s="158"/>
      <c r="P163" s="158"/>
      <c r="Q163" s="158"/>
      <c r="R163" s="160"/>
      <c r="T163" s="161"/>
      <c r="U163" s="158"/>
      <c r="V163" s="158"/>
      <c r="W163" s="158"/>
      <c r="X163" s="158"/>
      <c r="Y163" s="158"/>
      <c r="Z163" s="158"/>
      <c r="AA163" s="162"/>
      <c r="AT163" s="163" t="s">
        <v>173</v>
      </c>
      <c r="AU163" s="163" t="s">
        <v>86</v>
      </c>
      <c r="AV163" s="11" t="s">
        <v>82</v>
      </c>
      <c r="AW163" s="11" t="s">
        <v>32</v>
      </c>
      <c r="AX163" s="11" t="s">
        <v>75</v>
      </c>
      <c r="AY163" s="163" t="s">
        <v>166</v>
      </c>
    </row>
    <row r="164" spans="2:65" s="10" customFormat="1" ht="16.5" customHeight="1">
      <c r="B164" s="149"/>
      <c r="C164" s="150"/>
      <c r="D164" s="150"/>
      <c r="E164" s="151" t="s">
        <v>5</v>
      </c>
      <c r="F164" s="262" t="s">
        <v>1545</v>
      </c>
      <c r="G164" s="263"/>
      <c r="H164" s="263"/>
      <c r="I164" s="263"/>
      <c r="J164" s="150"/>
      <c r="K164" s="152">
        <v>137</v>
      </c>
      <c r="L164" s="150"/>
      <c r="M164" s="150"/>
      <c r="N164" s="150"/>
      <c r="O164" s="150"/>
      <c r="P164" s="150"/>
      <c r="Q164" s="150"/>
      <c r="R164" s="153"/>
      <c r="T164" s="154"/>
      <c r="U164" s="150"/>
      <c r="V164" s="150"/>
      <c r="W164" s="150"/>
      <c r="X164" s="150"/>
      <c r="Y164" s="150"/>
      <c r="Z164" s="150"/>
      <c r="AA164" s="155"/>
      <c r="AT164" s="156" t="s">
        <v>173</v>
      </c>
      <c r="AU164" s="156" t="s">
        <v>86</v>
      </c>
      <c r="AV164" s="10" t="s">
        <v>86</v>
      </c>
      <c r="AW164" s="10" t="s">
        <v>32</v>
      </c>
      <c r="AX164" s="10" t="s">
        <v>82</v>
      </c>
      <c r="AY164" s="156" t="s">
        <v>166</v>
      </c>
    </row>
    <row r="165" spans="2:65" s="1" customFormat="1" ht="16.5" customHeight="1">
      <c r="B165" s="139"/>
      <c r="C165" s="140" t="s">
        <v>107</v>
      </c>
      <c r="D165" s="140" t="s">
        <v>167</v>
      </c>
      <c r="E165" s="141" t="s">
        <v>312</v>
      </c>
      <c r="F165" s="231" t="s">
        <v>313</v>
      </c>
      <c r="G165" s="231"/>
      <c r="H165" s="231"/>
      <c r="I165" s="231"/>
      <c r="J165" s="142" t="s">
        <v>309</v>
      </c>
      <c r="K165" s="143">
        <v>274</v>
      </c>
      <c r="L165" s="232">
        <v>0</v>
      </c>
      <c r="M165" s="232"/>
      <c r="N165" s="232">
        <f>ROUND(L165*K165,2)</f>
        <v>0</v>
      </c>
      <c r="O165" s="232"/>
      <c r="P165" s="232"/>
      <c r="Q165" s="232"/>
      <c r="R165" s="144"/>
      <c r="T165" s="145" t="s">
        <v>5</v>
      </c>
      <c r="U165" s="43" t="s">
        <v>40</v>
      </c>
      <c r="V165" s="146">
        <v>0.14699999999999999</v>
      </c>
      <c r="W165" s="146">
        <f>V165*K165</f>
        <v>40.277999999999999</v>
      </c>
      <c r="X165" s="146">
        <v>0</v>
      </c>
      <c r="Y165" s="146">
        <f>X165*K165</f>
        <v>0</v>
      </c>
      <c r="Z165" s="146">
        <v>0.115</v>
      </c>
      <c r="AA165" s="147">
        <f>Z165*K165</f>
        <v>31.51</v>
      </c>
      <c r="AR165" s="21" t="s">
        <v>92</v>
      </c>
      <c r="AT165" s="21" t="s">
        <v>167</v>
      </c>
      <c r="AU165" s="21" t="s">
        <v>86</v>
      </c>
      <c r="AY165" s="21" t="s">
        <v>166</v>
      </c>
      <c r="BE165" s="148">
        <f>IF(U165="základní",N165,0)</f>
        <v>0</v>
      </c>
      <c r="BF165" s="148">
        <f>IF(U165="snížená",N165,0)</f>
        <v>0</v>
      </c>
      <c r="BG165" s="148">
        <f>IF(U165="zákl. přenesená",N165,0)</f>
        <v>0</v>
      </c>
      <c r="BH165" s="148">
        <f>IF(U165="sníž. přenesená",N165,0)</f>
        <v>0</v>
      </c>
      <c r="BI165" s="148">
        <f>IF(U165="nulová",N165,0)</f>
        <v>0</v>
      </c>
      <c r="BJ165" s="21" t="s">
        <v>82</v>
      </c>
      <c r="BK165" s="148">
        <f>ROUND(L165*K165,2)</f>
        <v>0</v>
      </c>
      <c r="BL165" s="21" t="s">
        <v>92</v>
      </c>
      <c r="BM165" s="21" t="s">
        <v>314</v>
      </c>
    </row>
    <row r="166" spans="2:65" s="11" customFormat="1" ht="16.5" customHeight="1">
      <c r="B166" s="157"/>
      <c r="C166" s="158"/>
      <c r="D166" s="158"/>
      <c r="E166" s="159" t="s">
        <v>5</v>
      </c>
      <c r="F166" s="264" t="s">
        <v>275</v>
      </c>
      <c r="G166" s="265"/>
      <c r="H166" s="265"/>
      <c r="I166" s="265"/>
      <c r="J166" s="158"/>
      <c r="K166" s="159" t="s">
        <v>5</v>
      </c>
      <c r="L166" s="158"/>
      <c r="M166" s="158"/>
      <c r="N166" s="158"/>
      <c r="O166" s="158"/>
      <c r="P166" s="158"/>
      <c r="Q166" s="158"/>
      <c r="R166" s="160"/>
      <c r="T166" s="161"/>
      <c r="U166" s="158"/>
      <c r="V166" s="158"/>
      <c r="W166" s="158"/>
      <c r="X166" s="158"/>
      <c r="Y166" s="158"/>
      <c r="Z166" s="158"/>
      <c r="AA166" s="162"/>
      <c r="AT166" s="163" t="s">
        <v>173</v>
      </c>
      <c r="AU166" s="163" t="s">
        <v>86</v>
      </c>
      <c r="AV166" s="11" t="s">
        <v>82</v>
      </c>
      <c r="AW166" s="11" t="s">
        <v>32</v>
      </c>
      <c r="AX166" s="11" t="s">
        <v>75</v>
      </c>
      <c r="AY166" s="163" t="s">
        <v>166</v>
      </c>
    </row>
    <row r="167" spans="2:65" s="11" customFormat="1" ht="16.5" customHeight="1">
      <c r="B167" s="157"/>
      <c r="C167" s="158"/>
      <c r="D167" s="158"/>
      <c r="E167" s="159" t="s">
        <v>5</v>
      </c>
      <c r="F167" s="229" t="s">
        <v>276</v>
      </c>
      <c r="G167" s="230"/>
      <c r="H167" s="230"/>
      <c r="I167" s="230"/>
      <c r="J167" s="158"/>
      <c r="K167" s="159" t="s">
        <v>5</v>
      </c>
      <c r="L167" s="158"/>
      <c r="M167" s="158"/>
      <c r="N167" s="158"/>
      <c r="O167" s="158"/>
      <c r="P167" s="158"/>
      <c r="Q167" s="158"/>
      <c r="R167" s="160"/>
      <c r="T167" s="161"/>
      <c r="U167" s="158"/>
      <c r="V167" s="158"/>
      <c r="W167" s="158"/>
      <c r="X167" s="158"/>
      <c r="Y167" s="158"/>
      <c r="Z167" s="158"/>
      <c r="AA167" s="162"/>
      <c r="AT167" s="163" t="s">
        <v>173</v>
      </c>
      <c r="AU167" s="163" t="s">
        <v>86</v>
      </c>
      <c r="AV167" s="11" t="s">
        <v>82</v>
      </c>
      <c r="AW167" s="11" t="s">
        <v>32</v>
      </c>
      <c r="AX167" s="11" t="s">
        <v>75</v>
      </c>
      <c r="AY167" s="163" t="s">
        <v>166</v>
      </c>
    </row>
    <row r="168" spans="2:65" s="11" customFormat="1" ht="16.5" customHeight="1">
      <c r="B168" s="157"/>
      <c r="C168" s="158"/>
      <c r="D168" s="158"/>
      <c r="E168" s="159" t="s">
        <v>5</v>
      </c>
      <c r="F168" s="229" t="s">
        <v>277</v>
      </c>
      <c r="G168" s="230"/>
      <c r="H168" s="230"/>
      <c r="I168" s="230"/>
      <c r="J168" s="158"/>
      <c r="K168" s="159" t="s">
        <v>5</v>
      </c>
      <c r="L168" s="158"/>
      <c r="M168" s="158"/>
      <c r="N168" s="158"/>
      <c r="O168" s="158"/>
      <c r="P168" s="158"/>
      <c r="Q168" s="158"/>
      <c r="R168" s="160"/>
      <c r="T168" s="161"/>
      <c r="U168" s="158"/>
      <c r="V168" s="158"/>
      <c r="W168" s="158"/>
      <c r="X168" s="158"/>
      <c r="Y168" s="158"/>
      <c r="Z168" s="158"/>
      <c r="AA168" s="162"/>
      <c r="AT168" s="163" t="s">
        <v>173</v>
      </c>
      <c r="AU168" s="163" t="s">
        <v>86</v>
      </c>
      <c r="AV168" s="11" t="s">
        <v>82</v>
      </c>
      <c r="AW168" s="11" t="s">
        <v>32</v>
      </c>
      <c r="AX168" s="11" t="s">
        <v>75</v>
      </c>
      <c r="AY168" s="163" t="s">
        <v>166</v>
      </c>
    </row>
    <row r="169" spans="2:65" s="10" customFormat="1" ht="16.5" customHeight="1">
      <c r="B169" s="149"/>
      <c r="C169" s="150"/>
      <c r="D169" s="150"/>
      <c r="E169" s="151" t="s">
        <v>5</v>
      </c>
      <c r="F169" s="262" t="s">
        <v>1546</v>
      </c>
      <c r="G169" s="263"/>
      <c r="H169" s="263"/>
      <c r="I169" s="263"/>
      <c r="J169" s="150"/>
      <c r="K169" s="152">
        <v>274</v>
      </c>
      <c r="L169" s="150"/>
      <c r="M169" s="150"/>
      <c r="N169" s="150"/>
      <c r="O169" s="150"/>
      <c r="P169" s="150"/>
      <c r="Q169" s="150"/>
      <c r="R169" s="153"/>
      <c r="T169" s="154"/>
      <c r="U169" s="150"/>
      <c r="V169" s="150"/>
      <c r="W169" s="150"/>
      <c r="X169" s="150"/>
      <c r="Y169" s="150"/>
      <c r="Z169" s="150"/>
      <c r="AA169" s="155"/>
      <c r="AT169" s="156" t="s">
        <v>173</v>
      </c>
      <c r="AU169" s="156" t="s">
        <v>86</v>
      </c>
      <c r="AV169" s="10" t="s">
        <v>86</v>
      </c>
      <c r="AW169" s="10" t="s">
        <v>32</v>
      </c>
      <c r="AX169" s="10" t="s">
        <v>82</v>
      </c>
      <c r="AY169" s="156" t="s">
        <v>166</v>
      </c>
    </row>
    <row r="170" spans="2:65" s="1" customFormat="1" ht="16.5" customHeight="1">
      <c r="B170" s="139"/>
      <c r="C170" s="140" t="s">
        <v>110</v>
      </c>
      <c r="D170" s="140" t="s">
        <v>167</v>
      </c>
      <c r="E170" s="141" t="s">
        <v>316</v>
      </c>
      <c r="F170" s="231" t="s">
        <v>317</v>
      </c>
      <c r="G170" s="231"/>
      <c r="H170" s="231"/>
      <c r="I170" s="231"/>
      <c r="J170" s="142" t="s">
        <v>309</v>
      </c>
      <c r="K170" s="143">
        <v>100</v>
      </c>
      <c r="L170" s="232">
        <v>0</v>
      </c>
      <c r="M170" s="232"/>
      <c r="N170" s="232">
        <f>ROUND(L170*K170,2)</f>
        <v>0</v>
      </c>
      <c r="O170" s="232"/>
      <c r="P170" s="232"/>
      <c r="Q170" s="232"/>
      <c r="R170" s="144"/>
      <c r="T170" s="145" t="s">
        <v>5</v>
      </c>
      <c r="U170" s="43" t="s">
        <v>40</v>
      </c>
      <c r="V170" s="146">
        <v>0.70299999999999996</v>
      </c>
      <c r="W170" s="146">
        <f>V170*K170</f>
        <v>70.3</v>
      </c>
      <c r="X170" s="146">
        <v>8.6800000000000002E-3</v>
      </c>
      <c r="Y170" s="146">
        <f>X170*K170</f>
        <v>0.86799999999999999</v>
      </c>
      <c r="Z170" s="146">
        <v>0</v>
      </c>
      <c r="AA170" s="147">
        <f>Z170*K170</f>
        <v>0</v>
      </c>
      <c r="AR170" s="21" t="s">
        <v>92</v>
      </c>
      <c r="AT170" s="21" t="s">
        <v>167</v>
      </c>
      <c r="AU170" s="21" t="s">
        <v>86</v>
      </c>
      <c r="AY170" s="21" t="s">
        <v>166</v>
      </c>
      <c r="BE170" s="148">
        <f>IF(U170="základní",N170,0)</f>
        <v>0</v>
      </c>
      <c r="BF170" s="148">
        <f>IF(U170="snížená",N170,0)</f>
        <v>0</v>
      </c>
      <c r="BG170" s="148">
        <f>IF(U170="zákl. přenesená",N170,0)</f>
        <v>0</v>
      </c>
      <c r="BH170" s="148">
        <f>IF(U170="sníž. přenesená",N170,0)</f>
        <v>0</v>
      </c>
      <c r="BI170" s="148">
        <f>IF(U170="nulová",N170,0)</f>
        <v>0</v>
      </c>
      <c r="BJ170" s="21" t="s">
        <v>82</v>
      </c>
      <c r="BK170" s="148">
        <f>ROUND(L170*K170,2)</f>
        <v>0</v>
      </c>
      <c r="BL170" s="21" t="s">
        <v>92</v>
      </c>
      <c r="BM170" s="21" t="s">
        <v>318</v>
      </c>
    </row>
    <row r="171" spans="2:65" s="11" customFormat="1" ht="16.5" customHeight="1">
      <c r="B171" s="157"/>
      <c r="C171" s="158"/>
      <c r="D171" s="158"/>
      <c r="E171" s="159" t="s">
        <v>5</v>
      </c>
      <c r="F171" s="264" t="s">
        <v>275</v>
      </c>
      <c r="G171" s="265"/>
      <c r="H171" s="265"/>
      <c r="I171" s="265"/>
      <c r="J171" s="158"/>
      <c r="K171" s="159" t="s">
        <v>5</v>
      </c>
      <c r="L171" s="158"/>
      <c r="M171" s="158"/>
      <c r="N171" s="158"/>
      <c r="O171" s="158"/>
      <c r="P171" s="158"/>
      <c r="Q171" s="158"/>
      <c r="R171" s="160"/>
      <c r="T171" s="161"/>
      <c r="U171" s="158"/>
      <c r="V171" s="158"/>
      <c r="W171" s="158"/>
      <c r="X171" s="158"/>
      <c r="Y171" s="158"/>
      <c r="Z171" s="158"/>
      <c r="AA171" s="162"/>
      <c r="AT171" s="163" t="s">
        <v>173</v>
      </c>
      <c r="AU171" s="163" t="s">
        <v>86</v>
      </c>
      <c r="AV171" s="11" t="s">
        <v>82</v>
      </c>
      <c r="AW171" s="11" t="s">
        <v>32</v>
      </c>
      <c r="AX171" s="11" t="s">
        <v>75</v>
      </c>
      <c r="AY171" s="163" t="s">
        <v>166</v>
      </c>
    </row>
    <row r="172" spans="2:65" s="11" customFormat="1" ht="16.5" customHeight="1">
      <c r="B172" s="157"/>
      <c r="C172" s="158"/>
      <c r="D172" s="158"/>
      <c r="E172" s="159" t="s">
        <v>5</v>
      </c>
      <c r="F172" s="229" t="s">
        <v>276</v>
      </c>
      <c r="G172" s="230"/>
      <c r="H172" s="230"/>
      <c r="I172" s="230"/>
      <c r="J172" s="158"/>
      <c r="K172" s="159" t="s">
        <v>5</v>
      </c>
      <c r="L172" s="158"/>
      <c r="M172" s="158"/>
      <c r="N172" s="158"/>
      <c r="O172" s="158"/>
      <c r="P172" s="158"/>
      <c r="Q172" s="158"/>
      <c r="R172" s="160"/>
      <c r="T172" s="161"/>
      <c r="U172" s="158"/>
      <c r="V172" s="158"/>
      <c r="W172" s="158"/>
      <c r="X172" s="158"/>
      <c r="Y172" s="158"/>
      <c r="Z172" s="158"/>
      <c r="AA172" s="162"/>
      <c r="AT172" s="163" t="s">
        <v>173</v>
      </c>
      <c r="AU172" s="163" t="s">
        <v>86</v>
      </c>
      <c r="AV172" s="11" t="s">
        <v>82</v>
      </c>
      <c r="AW172" s="11" t="s">
        <v>32</v>
      </c>
      <c r="AX172" s="11" t="s">
        <v>75</v>
      </c>
      <c r="AY172" s="163" t="s">
        <v>166</v>
      </c>
    </row>
    <row r="173" spans="2:65" s="11" customFormat="1" ht="16.5" customHeight="1">
      <c r="B173" s="157"/>
      <c r="C173" s="158"/>
      <c r="D173" s="158"/>
      <c r="E173" s="159" t="s">
        <v>5</v>
      </c>
      <c r="F173" s="229" t="s">
        <v>277</v>
      </c>
      <c r="G173" s="230"/>
      <c r="H173" s="230"/>
      <c r="I173" s="230"/>
      <c r="J173" s="158"/>
      <c r="K173" s="159" t="s">
        <v>5</v>
      </c>
      <c r="L173" s="158"/>
      <c r="M173" s="158"/>
      <c r="N173" s="158"/>
      <c r="O173" s="158"/>
      <c r="P173" s="158"/>
      <c r="Q173" s="158"/>
      <c r="R173" s="160"/>
      <c r="T173" s="161"/>
      <c r="U173" s="158"/>
      <c r="V173" s="158"/>
      <c r="W173" s="158"/>
      <c r="X173" s="158"/>
      <c r="Y173" s="158"/>
      <c r="Z173" s="158"/>
      <c r="AA173" s="162"/>
      <c r="AT173" s="163" t="s">
        <v>173</v>
      </c>
      <c r="AU173" s="163" t="s">
        <v>86</v>
      </c>
      <c r="AV173" s="11" t="s">
        <v>82</v>
      </c>
      <c r="AW173" s="11" t="s">
        <v>32</v>
      </c>
      <c r="AX173" s="11" t="s">
        <v>75</v>
      </c>
      <c r="AY173" s="163" t="s">
        <v>166</v>
      </c>
    </row>
    <row r="174" spans="2:65" s="10" customFormat="1" ht="16.5" customHeight="1">
      <c r="B174" s="149"/>
      <c r="C174" s="150"/>
      <c r="D174" s="150"/>
      <c r="E174" s="151" t="s">
        <v>5</v>
      </c>
      <c r="F174" s="262" t="s">
        <v>1547</v>
      </c>
      <c r="G174" s="263"/>
      <c r="H174" s="263"/>
      <c r="I174" s="263"/>
      <c r="J174" s="150"/>
      <c r="K174" s="152">
        <v>100</v>
      </c>
      <c r="L174" s="150"/>
      <c r="M174" s="150"/>
      <c r="N174" s="150"/>
      <c r="O174" s="150"/>
      <c r="P174" s="150"/>
      <c r="Q174" s="150"/>
      <c r="R174" s="153"/>
      <c r="T174" s="154"/>
      <c r="U174" s="150"/>
      <c r="V174" s="150"/>
      <c r="W174" s="150"/>
      <c r="X174" s="150"/>
      <c r="Y174" s="150"/>
      <c r="Z174" s="150"/>
      <c r="AA174" s="155"/>
      <c r="AT174" s="156" t="s">
        <v>173</v>
      </c>
      <c r="AU174" s="156" t="s">
        <v>86</v>
      </c>
      <c r="AV174" s="10" t="s">
        <v>86</v>
      </c>
      <c r="AW174" s="10" t="s">
        <v>32</v>
      </c>
      <c r="AX174" s="10" t="s">
        <v>82</v>
      </c>
      <c r="AY174" s="156" t="s">
        <v>166</v>
      </c>
    </row>
    <row r="175" spans="2:65" s="1" customFormat="1" ht="38.25" customHeight="1">
      <c r="B175" s="139"/>
      <c r="C175" s="140" t="s">
        <v>113</v>
      </c>
      <c r="D175" s="140" t="s">
        <v>167</v>
      </c>
      <c r="E175" s="141" t="s">
        <v>320</v>
      </c>
      <c r="F175" s="231" t="s">
        <v>321</v>
      </c>
      <c r="G175" s="231"/>
      <c r="H175" s="231"/>
      <c r="I175" s="231"/>
      <c r="J175" s="142" t="s">
        <v>322</v>
      </c>
      <c r="K175" s="143">
        <v>105.02500000000001</v>
      </c>
      <c r="L175" s="232">
        <v>0</v>
      </c>
      <c r="M175" s="232"/>
      <c r="N175" s="232">
        <f>ROUND(L175*K175,2)</f>
        <v>0</v>
      </c>
      <c r="O175" s="232"/>
      <c r="P175" s="232"/>
      <c r="Q175" s="232"/>
      <c r="R175" s="144"/>
      <c r="T175" s="145" t="s">
        <v>5</v>
      </c>
      <c r="U175" s="43" t="s">
        <v>40</v>
      </c>
      <c r="V175" s="146">
        <v>0.223</v>
      </c>
      <c r="W175" s="146">
        <f>V175*K175</f>
        <v>23.420575000000003</v>
      </c>
      <c r="X175" s="146">
        <v>0</v>
      </c>
      <c r="Y175" s="146">
        <f>X175*K175</f>
        <v>0</v>
      </c>
      <c r="Z175" s="146">
        <v>0</v>
      </c>
      <c r="AA175" s="147">
        <f>Z175*K175</f>
        <v>0</v>
      </c>
      <c r="AR175" s="21" t="s">
        <v>92</v>
      </c>
      <c r="AT175" s="21" t="s">
        <v>167</v>
      </c>
      <c r="AU175" s="21" t="s">
        <v>86</v>
      </c>
      <c r="AY175" s="21" t="s">
        <v>166</v>
      </c>
      <c r="BE175" s="148">
        <f>IF(U175="základní",N175,0)</f>
        <v>0</v>
      </c>
      <c r="BF175" s="148">
        <f>IF(U175="snížená",N175,0)</f>
        <v>0</v>
      </c>
      <c r="BG175" s="148">
        <f>IF(U175="zákl. přenesená",N175,0)</f>
        <v>0</v>
      </c>
      <c r="BH175" s="148">
        <f>IF(U175="sníž. přenesená",N175,0)</f>
        <v>0</v>
      </c>
      <c r="BI175" s="148">
        <f>IF(U175="nulová",N175,0)</f>
        <v>0</v>
      </c>
      <c r="BJ175" s="21" t="s">
        <v>82</v>
      </c>
      <c r="BK175" s="148">
        <f>ROUND(L175*K175,2)</f>
        <v>0</v>
      </c>
      <c r="BL175" s="21" t="s">
        <v>92</v>
      </c>
      <c r="BM175" s="21" t="s">
        <v>1548</v>
      </c>
    </row>
    <row r="176" spans="2:65" s="11" customFormat="1" ht="16.5" customHeight="1">
      <c r="B176" s="157"/>
      <c r="C176" s="158"/>
      <c r="D176" s="158"/>
      <c r="E176" s="159" t="s">
        <v>5</v>
      </c>
      <c r="F176" s="264" t="s">
        <v>275</v>
      </c>
      <c r="G176" s="265"/>
      <c r="H176" s="265"/>
      <c r="I176" s="265"/>
      <c r="J176" s="158"/>
      <c r="K176" s="159" t="s">
        <v>5</v>
      </c>
      <c r="L176" s="158"/>
      <c r="M176" s="158"/>
      <c r="N176" s="158"/>
      <c r="O176" s="158"/>
      <c r="P176" s="158"/>
      <c r="Q176" s="158"/>
      <c r="R176" s="160"/>
      <c r="T176" s="161"/>
      <c r="U176" s="158"/>
      <c r="V176" s="158"/>
      <c r="W176" s="158"/>
      <c r="X176" s="158"/>
      <c r="Y176" s="158"/>
      <c r="Z176" s="158"/>
      <c r="AA176" s="162"/>
      <c r="AT176" s="163" t="s">
        <v>173</v>
      </c>
      <c r="AU176" s="163" t="s">
        <v>86</v>
      </c>
      <c r="AV176" s="11" t="s">
        <v>82</v>
      </c>
      <c r="AW176" s="11" t="s">
        <v>32</v>
      </c>
      <c r="AX176" s="11" t="s">
        <v>75</v>
      </c>
      <c r="AY176" s="163" t="s">
        <v>166</v>
      </c>
    </row>
    <row r="177" spans="2:65" s="11" customFormat="1" ht="16.5" customHeight="1">
      <c r="B177" s="157"/>
      <c r="C177" s="158"/>
      <c r="D177" s="158"/>
      <c r="E177" s="159" t="s">
        <v>5</v>
      </c>
      <c r="F177" s="229" t="s">
        <v>276</v>
      </c>
      <c r="G177" s="230"/>
      <c r="H177" s="230"/>
      <c r="I177" s="230"/>
      <c r="J177" s="158"/>
      <c r="K177" s="159" t="s">
        <v>5</v>
      </c>
      <c r="L177" s="158"/>
      <c r="M177" s="158"/>
      <c r="N177" s="158"/>
      <c r="O177" s="158"/>
      <c r="P177" s="158"/>
      <c r="Q177" s="158"/>
      <c r="R177" s="160"/>
      <c r="T177" s="161"/>
      <c r="U177" s="158"/>
      <c r="V177" s="158"/>
      <c r="W177" s="158"/>
      <c r="X177" s="158"/>
      <c r="Y177" s="158"/>
      <c r="Z177" s="158"/>
      <c r="AA177" s="162"/>
      <c r="AT177" s="163" t="s">
        <v>173</v>
      </c>
      <c r="AU177" s="163" t="s">
        <v>86</v>
      </c>
      <c r="AV177" s="11" t="s">
        <v>82</v>
      </c>
      <c r="AW177" s="11" t="s">
        <v>32</v>
      </c>
      <c r="AX177" s="11" t="s">
        <v>75</v>
      </c>
      <c r="AY177" s="163" t="s">
        <v>166</v>
      </c>
    </row>
    <row r="178" spans="2:65" s="11" customFormat="1" ht="16.5" customHeight="1">
      <c r="B178" s="157"/>
      <c r="C178" s="158"/>
      <c r="D178" s="158"/>
      <c r="E178" s="159" t="s">
        <v>5</v>
      </c>
      <c r="F178" s="229" t="s">
        <v>277</v>
      </c>
      <c r="G178" s="230"/>
      <c r="H178" s="230"/>
      <c r="I178" s="230"/>
      <c r="J178" s="158"/>
      <c r="K178" s="159" t="s">
        <v>5</v>
      </c>
      <c r="L178" s="158"/>
      <c r="M178" s="158"/>
      <c r="N178" s="158"/>
      <c r="O178" s="158"/>
      <c r="P178" s="158"/>
      <c r="Q178" s="158"/>
      <c r="R178" s="160"/>
      <c r="T178" s="161"/>
      <c r="U178" s="158"/>
      <c r="V178" s="158"/>
      <c r="W178" s="158"/>
      <c r="X178" s="158"/>
      <c r="Y178" s="158"/>
      <c r="Z178" s="158"/>
      <c r="AA178" s="162"/>
      <c r="AT178" s="163" t="s">
        <v>173</v>
      </c>
      <c r="AU178" s="163" t="s">
        <v>86</v>
      </c>
      <c r="AV178" s="11" t="s">
        <v>82</v>
      </c>
      <c r="AW178" s="11" t="s">
        <v>32</v>
      </c>
      <c r="AX178" s="11" t="s">
        <v>75</v>
      </c>
      <c r="AY178" s="163" t="s">
        <v>166</v>
      </c>
    </row>
    <row r="179" spans="2:65" s="10" customFormat="1" ht="16.5" customHeight="1">
      <c r="B179" s="149"/>
      <c r="C179" s="150"/>
      <c r="D179" s="150"/>
      <c r="E179" s="151" t="s">
        <v>5</v>
      </c>
      <c r="F179" s="262" t="s">
        <v>1549</v>
      </c>
      <c r="G179" s="263"/>
      <c r="H179" s="263"/>
      <c r="I179" s="263"/>
      <c r="J179" s="150"/>
      <c r="K179" s="152">
        <v>100.625</v>
      </c>
      <c r="L179" s="150"/>
      <c r="M179" s="150"/>
      <c r="N179" s="150"/>
      <c r="O179" s="150"/>
      <c r="P179" s="150"/>
      <c r="Q179" s="150"/>
      <c r="R179" s="153"/>
      <c r="T179" s="154"/>
      <c r="U179" s="150"/>
      <c r="V179" s="150"/>
      <c r="W179" s="150"/>
      <c r="X179" s="150"/>
      <c r="Y179" s="150"/>
      <c r="Z179" s="150"/>
      <c r="AA179" s="155"/>
      <c r="AT179" s="156" t="s">
        <v>173</v>
      </c>
      <c r="AU179" s="156" t="s">
        <v>86</v>
      </c>
      <c r="AV179" s="10" t="s">
        <v>86</v>
      </c>
      <c r="AW179" s="10" t="s">
        <v>32</v>
      </c>
      <c r="AX179" s="10" t="s">
        <v>75</v>
      </c>
      <c r="AY179" s="156" t="s">
        <v>166</v>
      </c>
    </row>
    <row r="180" spans="2:65" s="10" customFormat="1" ht="16.5" customHeight="1">
      <c r="B180" s="149"/>
      <c r="C180" s="150"/>
      <c r="D180" s="150"/>
      <c r="E180" s="151" t="s">
        <v>5</v>
      </c>
      <c r="F180" s="262" t="s">
        <v>1550</v>
      </c>
      <c r="G180" s="263"/>
      <c r="H180" s="263"/>
      <c r="I180" s="263"/>
      <c r="J180" s="150"/>
      <c r="K180" s="152">
        <v>4.4000000000000004</v>
      </c>
      <c r="L180" s="150"/>
      <c r="M180" s="150"/>
      <c r="N180" s="150"/>
      <c r="O180" s="150"/>
      <c r="P180" s="150"/>
      <c r="Q180" s="150"/>
      <c r="R180" s="153"/>
      <c r="T180" s="154"/>
      <c r="U180" s="150"/>
      <c r="V180" s="150"/>
      <c r="W180" s="150"/>
      <c r="X180" s="150"/>
      <c r="Y180" s="150"/>
      <c r="Z180" s="150"/>
      <c r="AA180" s="155"/>
      <c r="AT180" s="156" t="s">
        <v>173</v>
      </c>
      <c r="AU180" s="156" t="s">
        <v>86</v>
      </c>
      <c r="AV180" s="10" t="s">
        <v>86</v>
      </c>
      <c r="AW180" s="10" t="s">
        <v>32</v>
      </c>
      <c r="AX180" s="10" t="s">
        <v>75</v>
      </c>
      <c r="AY180" s="156" t="s">
        <v>166</v>
      </c>
    </row>
    <row r="181" spans="2:65" s="12" customFormat="1" ht="16.5" customHeight="1">
      <c r="B181" s="168"/>
      <c r="C181" s="169"/>
      <c r="D181" s="169"/>
      <c r="E181" s="170" t="s">
        <v>5</v>
      </c>
      <c r="F181" s="268" t="s">
        <v>294</v>
      </c>
      <c r="G181" s="269"/>
      <c r="H181" s="269"/>
      <c r="I181" s="269"/>
      <c r="J181" s="169"/>
      <c r="K181" s="171">
        <v>105.02500000000001</v>
      </c>
      <c r="L181" s="169"/>
      <c r="M181" s="169"/>
      <c r="N181" s="169"/>
      <c r="O181" s="169"/>
      <c r="P181" s="169"/>
      <c r="Q181" s="169"/>
      <c r="R181" s="172"/>
      <c r="T181" s="173"/>
      <c r="U181" s="169"/>
      <c r="V181" s="169"/>
      <c r="W181" s="169"/>
      <c r="X181" s="169"/>
      <c r="Y181" s="169"/>
      <c r="Z181" s="169"/>
      <c r="AA181" s="174"/>
      <c r="AT181" s="175" t="s">
        <v>173</v>
      </c>
      <c r="AU181" s="175" t="s">
        <v>86</v>
      </c>
      <c r="AV181" s="12" t="s">
        <v>92</v>
      </c>
      <c r="AW181" s="12" t="s">
        <v>32</v>
      </c>
      <c r="AX181" s="12" t="s">
        <v>82</v>
      </c>
      <c r="AY181" s="175" t="s">
        <v>166</v>
      </c>
    </row>
    <row r="182" spans="2:65" s="1" customFormat="1" ht="38.25" customHeight="1">
      <c r="B182" s="139"/>
      <c r="C182" s="140" t="s">
        <v>116</v>
      </c>
      <c r="D182" s="140" t="s">
        <v>167</v>
      </c>
      <c r="E182" s="141" t="s">
        <v>326</v>
      </c>
      <c r="F182" s="231" t="s">
        <v>327</v>
      </c>
      <c r="G182" s="231"/>
      <c r="H182" s="231"/>
      <c r="I182" s="231"/>
      <c r="J182" s="142" t="s">
        <v>322</v>
      </c>
      <c r="K182" s="143">
        <v>328.2</v>
      </c>
      <c r="L182" s="232">
        <v>0</v>
      </c>
      <c r="M182" s="232"/>
      <c r="N182" s="232">
        <f>ROUND(L182*K182,2)</f>
        <v>0</v>
      </c>
      <c r="O182" s="232"/>
      <c r="P182" s="232"/>
      <c r="Q182" s="232"/>
      <c r="R182" s="144"/>
      <c r="T182" s="145" t="s">
        <v>5</v>
      </c>
      <c r="U182" s="43" t="s">
        <v>40</v>
      </c>
      <c r="V182" s="146">
        <v>0.223</v>
      </c>
      <c r="W182" s="146">
        <f>V182*K182</f>
        <v>73.188599999999994</v>
      </c>
      <c r="X182" s="146">
        <v>0</v>
      </c>
      <c r="Y182" s="146">
        <f>X182*K182</f>
        <v>0</v>
      </c>
      <c r="Z182" s="146">
        <v>0</v>
      </c>
      <c r="AA182" s="147">
        <f>Z182*K182</f>
        <v>0</v>
      </c>
      <c r="AR182" s="21" t="s">
        <v>92</v>
      </c>
      <c r="AT182" s="21" t="s">
        <v>167</v>
      </c>
      <c r="AU182" s="21" t="s">
        <v>86</v>
      </c>
      <c r="AY182" s="21" t="s">
        <v>166</v>
      </c>
      <c r="BE182" s="148">
        <f>IF(U182="základní",N182,0)</f>
        <v>0</v>
      </c>
      <c r="BF182" s="148">
        <f>IF(U182="snížená",N182,0)</f>
        <v>0</v>
      </c>
      <c r="BG182" s="148">
        <f>IF(U182="zákl. přenesená",N182,0)</f>
        <v>0</v>
      </c>
      <c r="BH182" s="148">
        <f>IF(U182="sníž. přenesená",N182,0)</f>
        <v>0</v>
      </c>
      <c r="BI182" s="148">
        <f>IF(U182="nulová",N182,0)</f>
        <v>0</v>
      </c>
      <c r="BJ182" s="21" t="s">
        <v>82</v>
      </c>
      <c r="BK182" s="148">
        <f>ROUND(L182*K182,2)</f>
        <v>0</v>
      </c>
      <c r="BL182" s="21" t="s">
        <v>92</v>
      </c>
      <c r="BM182" s="21" t="s">
        <v>328</v>
      </c>
    </row>
    <row r="183" spans="2:65" s="11" customFormat="1" ht="16.5" customHeight="1">
      <c r="B183" s="157"/>
      <c r="C183" s="158"/>
      <c r="D183" s="158"/>
      <c r="E183" s="159" t="s">
        <v>5</v>
      </c>
      <c r="F183" s="264" t="s">
        <v>275</v>
      </c>
      <c r="G183" s="265"/>
      <c r="H183" s="265"/>
      <c r="I183" s="265"/>
      <c r="J183" s="158"/>
      <c r="K183" s="159" t="s">
        <v>5</v>
      </c>
      <c r="L183" s="158"/>
      <c r="M183" s="158"/>
      <c r="N183" s="158"/>
      <c r="O183" s="158"/>
      <c r="P183" s="158"/>
      <c r="Q183" s="158"/>
      <c r="R183" s="160"/>
      <c r="T183" s="161"/>
      <c r="U183" s="158"/>
      <c r="V183" s="158"/>
      <c r="W183" s="158"/>
      <c r="X183" s="158"/>
      <c r="Y183" s="158"/>
      <c r="Z183" s="158"/>
      <c r="AA183" s="162"/>
      <c r="AT183" s="163" t="s">
        <v>173</v>
      </c>
      <c r="AU183" s="163" t="s">
        <v>86</v>
      </c>
      <c r="AV183" s="11" t="s">
        <v>82</v>
      </c>
      <c r="AW183" s="11" t="s">
        <v>32</v>
      </c>
      <c r="AX183" s="11" t="s">
        <v>75</v>
      </c>
      <c r="AY183" s="163" t="s">
        <v>166</v>
      </c>
    </row>
    <row r="184" spans="2:65" s="11" customFormat="1" ht="16.5" customHeight="1">
      <c r="B184" s="157"/>
      <c r="C184" s="158"/>
      <c r="D184" s="158"/>
      <c r="E184" s="159" t="s">
        <v>5</v>
      </c>
      <c r="F184" s="229" t="s">
        <v>276</v>
      </c>
      <c r="G184" s="230"/>
      <c r="H184" s="230"/>
      <c r="I184" s="230"/>
      <c r="J184" s="158"/>
      <c r="K184" s="159" t="s">
        <v>5</v>
      </c>
      <c r="L184" s="158"/>
      <c r="M184" s="158"/>
      <c r="N184" s="158"/>
      <c r="O184" s="158"/>
      <c r="P184" s="158"/>
      <c r="Q184" s="158"/>
      <c r="R184" s="160"/>
      <c r="T184" s="161"/>
      <c r="U184" s="158"/>
      <c r="V184" s="158"/>
      <c r="W184" s="158"/>
      <c r="X184" s="158"/>
      <c r="Y184" s="158"/>
      <c r="Z184" s="158"/>
      <c r="AA184" s="162"/>
      <c r="AT184" s="163" t="s">
        <v>173</v>
      </c>
      <c r="AU184" s="163" t="s">
        <v>86</v>
      </c>
      <c r="AV184" s="11" t="s">
        <v>82</v>
      </c>
      <c r="AW184" s="11" t="s">
        <v>32</v>
      </c>
      <c r="AX184" s="11" t="s">
        <v>75</v>
      </c>
      <c r="AY184" s="163" t="s">
        <v>166</v>
      </c>
    </row>
    <row r="185" spans="2:65" s="11" customFormat="1" ht="16.5" customHeight="1">
      <c r="B185" s="157"/>
      <c r="C185" s="158"/>
      <c r="D185" s="158"/>
      <c r="E185" s="159" t="s">
        <v>5</v>
      </c>
      <c r="F185" s="229" t="s">
        <v>277</v>
      </c>
      <c r="G185" s="230"/>
      <c r="H185" s="230"/>
      <c r="I185" s="230"/>
      <c r="J185" s="158"/>
      <c r="K185" s="159" t="s">
        <v>5</v>
      </c>
      <c r="L185" s="158"/>
      <c r="M185" s="158"/>
      <c r="N185" s="158"/>
      <c r="O185" s="158"/>
      <c r="P185" s="158"/>
      <c r="Q185" s="158"/>
      <c r="R185" s="160"/>
      <c r="T185" s="161"/>
      <c r="U185" s="158"/>
      <c r="V185" s="158"/>
      <c r="W185" s="158"/>
      <c r="X185" s="158"/>
      <c r="Y185" s="158"/>
      <c r="Z185" s="158"/>
      <c r="AA185" s="162"/>
      <c r="AT185" s="163" t="s">
        <v>173</v>
      </c>
      <c r="AU185" s="163" t="s">
        <v>86</v>
      </c>
      <c r="AV185" s="11" t="s">
        <v>82</v>
      </c>
      <c r="AW185" s="11" t="s">
        <v>32</v>
      </c>
      <c r="AX185" s="11" t="s">
        <v>75</v>
      </c>
      <c r="AY185" s="163" t="s">
        <v>166</v>
      </c>
    </row>
    <row r="186" spans="2:65" s="10" customFormat="1" ht="16.5" customHeight="1">
      <c r="B186" s="149"/>
      <c r="C186" s="150"/>
      <c r="D186" s="150"/>
      <c r="E186" s="151" t="s">
        <v>5</v>
      </c>
      <c r="F186" s="262" t="s">
        <v>1551</v>
      </c>
      <c r="G186" s="263"/>
      <c r="H186" s="263"/>
      <c r="I186" s="263"/>
      <c r="J186" s="150"/>
      <c r="K186" s="152">
        <v>315</v>
      </c>
      <c r="L186" s="150"/>
      <c r="M186" s="150"/>
      <c r="N186" s="150"/>
      <c r="O186" s="150"/>
      <c r="P186" s="150"/>
      <c r="Q186" s="150"/>
      <c r="R186" s="153"/>
      <c r="T186" s="154"/>
      <c r="U186" s="150"/>
      <c r="V186" s="150"/>
      <c r="W186" s="150"/>
      <c r="X186" s="150"/>
      <c r="Y186" s="150"/>
      <c r="Z186" s="150"/>
      <c r="AA186" s="155"/>
      <c r="AT186" s="156" t="s">
        <v>173</v>
      </c>
      <c r="AU186" s="156" t="s">
        <v>86</v>
      </c>
      <c r="AV186" s="10" t="s">
        <v>86</v>
      </c>
      <c r="AW186" s="10" t="s">
        <v>32</v>
      </c>
      <c r="AX186" s="10" t="s">
        <v>75</v>
      </c>
      <c r="AY186" s="156" t="s">
        <v>166</v>
      </c>
    </row>
    <row r="187" spans="2:65" s="10" customFormat="1" ht="16.5" customHeight="1">
      <c r="B187" s="149"/>
      <c r="C187" s="150"/>
      <c r="D187" s="150"/>
      <c r="E187" s="151" t="s">
        <v>5</v>
      </c>
      <c r="F187" s="262" t="s">
        <v>1552</v>
      </c>
      <c r="G187" s="263"/>
      <c r="H187" s="263"/>
      <c r="I187" s="263"/>
      <c r="J187" s="150"/>
      <c r="K187" s="152">
        <v>13.2</v>
      </c>
      <c r="L187" s="150"/>
      <c r="M187" s="150"/>
      <c r="N187" s="150"/>
      <c r="O187" s="150"/>
      <c r="P187" s="150"/>
      <c r="Q187" s="150"/>
      <c r="R187" s="153"/>
      <c r="T187" s="154"/>
      <c r="U187" s="150"/>
      <c r="V187" s="150"/>
      <c r="W187" s="150"/>
      <c r="X187" s="150"/>
      <c r="Y187" s="150"/>
      <c r="Z187" s="150"/>
      <c r="AA187" s="155"/>
      <c r="AT187" s="156" t="s">
        <v>173</v>
      </c>
      <c r="AU187" s="156" t="s">
        <v>86</v>
      </c>
      <c r="AV187" s="10" t="s">
        <v>86</v>
      </c>
      <c r="AW187" s="10" t="s">
        <v>32</v>
      </c>
      <c r="AX187" s="10" t="s">
        <v>75</v>
      </c>
      <c r="AY187" s="156" t="s">
        <v>166</v>
      </c>
    </row>
    <row r="188" spans="2:65" s="12" customFormat="1" ht="16.5" customHeight="1">
      <c r="B188" s="168"/>
      <c r="C188" s="169"/>
      <c r="D188" s="169"/>
      <c r="E188" s="170" t="s">
        <v>5</v>
      </c>
      <c r="F188" s="268" t="s">
        <v>294</v>
      </c>
      <c r="G188" s="269"/>
      <c r="H188" s="269"/>
      <c r="I188" s="269"/>
      <c r="J188" s="169"/>
      <c r="K188" s="171">
        <v>328.2</v>
      </c>
      <c r="L188" s="169"/>
      <c r="M188" s="169"/>
      <c r="N188" s="169"/>
      <c r="O188" s="169"/>
      <c r="P188" s="169"/>
      <c r="Q188" s="169"/>
      <c r="R188" s="172"/>
      <c r="T188" s="173"/>
      <c r="U188" s="169"/>
      <c r="V188" s="169"/>
      <c r="W188" s="169"/>
      <c r="X188" s="169"/>
      <c r="Y188" s="169"/>
      <c r="Z188" s="169"/>
      <c r="AA188" s="174"/>
      <c r="AT188" s="175" t="s">
        <v>173</v>
      </c>
      <c r="AU188" s="175" t="s">
        <v>86</v>
      </c>
      <c r="AV188" s="12" t="s">
        <v>92</v>
      </c>
      <c r="AW188" s="12" t="s">
        <v>32</v>
      </c>
      <c r="AX188" s="12" t="s">
        <v>82</v>
      </c>
      <c r="AY188" s="175" t="s">
        <v>166</v>
      </c>
    </row>
    <row r="189" spans="2:65" s="1" customFormat="1" ht="25.5" customHeight="1">
      <c r="B189" s="139"/>
      <c r="C189" s="140" t="s">
        <v>119</v>
      </c>
      <c r="D189" s="140" t="s">
        <v>167</v>
      </c>
      <c r="E189" s="141" t="s">
        <v>331</v>
      </c>
      <c r="F189" s="231" t="s">
        <v>332</v>
      </c>
      <c r="G189" s="231"/>
      <c r="H189" s="231"/>
      <c r="I189" s="231"/>
      <c r="J189" s="142" t="s">
        <v>322</v>
      </c>
      <c r="K189" s="143">
        <v>105.02500000000001</v>
      </c>
      <c r="L189" s="232">
        <v>0</v>
      </c>
      <c r="M189" s="232"/>
      <c r="N189" s="232">
        <f>ROUND(L189*K189,2)</f>
        <v>0</v>
      </c>
      <c r="O189" s="232"/>
      <c r="P189" s="232"/>
      <c r="Q189" s="232"/>
      <c r="R189" s="144"/>
      <c r="T189" s="145" t="s">
        <v>5</v>
      </c>
      <c r="U189" s="43" t="s">
        <v>40</v>
      </c>
      <c r="V189" s="146">
        <v>8.3000000000000004E-2</v>
      </c>
      <c r="W189" s="146">
        <f>V189*K189</f>
        <v>8.7170750000000012</v>
      </c>
      <c r="X189" s="146">
        <v>0</v>
      </c>
      <c r="Y189" s="146">
        <f>X189*K189</f>
        <v>0</v>
      </c>
      <c r="Z189" s="146">
        <v>0</v>
      </c>
      <c r="AA189" s="147">
        <f>Z189*K189</f>
        <v>0</v>
      </c>
      <c r="AR189" s="21" t="s">
        <v>92</v>
      </c>
      <c r="AT189" s="21" t="s">
        <v>167</v>
      </c>
      <c r="AU189" s="21" t="s">
        <v>86</v>
      </c>
      <c r="AY189" s="21" t="s">
        <v>166</v>
      </c>
      <c r="BE189" s="148">
        <f>IF(U189="základní",N189,0)</f>
        <v>0</v>
      </c>
      <c r="BF189" s="148">
        <f>IF(U189="snížená",N189,0)</f>
        <v>0</v>
      </c>
      <c r="BG189" s="148">
        <f>IF(U189="zákl. přenesená",N189,0)</f>
        <v>0</v>
      </c>
      <c r="BH189" s="148">
        <f>IF(U189="sníž. přenesená",N189,0)</f>
        <v>0</v>
      </c>
      <c r="BI189" s="148">
        <f>IF(U189="nulová",N189,0)</f>
        <v>0</v>
      </c>
      <c r="BJ189" s="21" t="s">
        <v>82</v>
      </c>
      <c r="BK189" s="148">
        <f>ROUND(L189*K189,2)</f>
        <v>0</v>
      </c>
      <c r="BL189" s="21" t="s">
        <v>92</v>
      </c>
      <c r="BM189" s="21" t="s">
        <v>333</v>
      </c>
    </row>
    <row r="190" spans="2:65" s="1" customFormat="1" ht="38.25" customHeight="1">
      <c r="B190" s="139"/>
      <c r="C190" s="140" t="s">
        <v>122</v>
      </c>
      <c r="D190" s="140" t="s">
        <v>167</v>
      </c>
      <c r="E190" s="141" t="s">
        <v>334</v>
      </c>
      <c r="F190" s="231" t="s">
        <v>335</v>
      </c>
      <c r="G190" s="231"/>
      <c r="H190" s="231"/>
      <c r="I190" s="231"/>
      <c r="J190" s="142" t="s">
        <v>322</v>
      </c>
      <c r="K190" s="143">
        <v>328.2</v>
      </c>
      <c r="L190" s="232">
        <v>0</v>
      </c>
      <c r="M190" s="232"/>
      <c r="N190" s="232">
        <f>ROUND(L190*K190,2)</f>
        <v>0</v>
      </c>
      <c r="O190" s="232"/>
      <c r="P190" s="232"/>
      <c r="Q190" s="232"/>
      <c r="R190" s="144"/>
      <c r="T190" s="145" t="s">
        <v>5</v>
      </c>
      <c r="U190" s="43" t="s">
        <v>40</v>
      </c>
      <c r="V190" s="146">
        <v>8.3000000000000004E-2</v>
      </c>
      <c r="W190" s="146">
        <f>V190*K190</f>
        <v>27.240600000000001</v>
      </c>
      <c r="X190" s="146">
        <v>0</v>
      </c>
      <c r="Y190" s="146">
        <f>X190*K190</f>
        <v>0</v>
      </c>
      <c r="Z190" s="146">
        <v>0</v>
      </c>
      <c r="AA190" s="147">
        <f>Z190*K190</f>
        <v>0</v>
      </c>
      <c r="AR190" s="21" t="s">
        <v>92</v>
      </c>
      <c r="AT190" s="21" t="s">
        <v>167</v>
      </c>
      <c r="AU190" s="21" t="s">
        <v>86</v>
      </c>
      <c r="AY190" s="21" t="s">
        <v>166</v>
      </c>
      <c r="BE190" s="148">
        <f>IF(U190="základní",N190,0)</f>
        <v>0</v>
      </c>
      <c r="BF190" s="148">
        <f>IF(U190="snížená",N190,0)</f>
        <v>0</v>
      </c>
      <c r="BG190" s="148">
        <f>IF(U190="zákl. přenesená",N190,0)</f>
        <v>0</v>
      </c>
      <c r="BH190" s="148">
        <f>IF(U190="sníž. přenesená",N190,0)</f>
        <v>0</v>
      </c>
      <c r="BI190" s="148">
        <f>IF(U190="nulová",N190,0)</f>
        <v>0</v>
      </c>
      <c r="BJ190" s="21" t="s">
        <v>82</v>
      </c>
      <c r="BK190" s="148">
        <f>ROUND(L190*K190,2)</f>
        <v>0</v>
      </c>
      <c r="BL190" s="21" t="s">
        <v>92</v>
      </c>
      <c r="BM190" s="21" t="s">
        <v>336</v>
      </c>
    </row>
    <row r="191" spans="2:65" s="1" customFormat="1" ht="25.5" customHeight="1">
      <c r="B191" s="139"/>
      <c r="C191" s="140" t="s">
        <v>11</v>
      </c>
      <c r="D191" s="140" t="s">
        <v>167</v>
      </c>
      <c r="E191" s="141" t="s">
        <v>337</v>
      </c>
      <c r="F191" s="231" t="s">
        <v>338</v>
      </c>
      <c r="G191" s="231"/>
      <c r="H191" s="231"/>
      <c r="I191" s="231"/>
      <c r="J191" s="142" t="s">
        <v>322</v>
      </c>
      <c r="K191" s="143">
        <v>56.75</v>
      </c>
      <c r="L191" s="232">
        <v>0</v>
      </c>
      <c r="M191" s="232"/>
      <c r="N191" s="232">
        <f>ROUND(L191*K191,2)</f>
        <v>0</v>
      </c>
      <c r="O191" s="232"/>
      <c r="P191" s="232"/>
      <c r="Q191" s="232"/>
      <c r="R191" s="144"/>
      <c r="T191" s="145" t="s">
        <v>5</v>
      </c>
      <c r="U191" s="43" t="s">
        <v>40</v>
      </c>
      <c r="V191" s="146">
        <v>2.3199999999999998</v>
      </c>
      <c r="W191" s="146">
        <f>V191*K191</f>
        <v>131.66</v>
      </c>
      <c r="X191" s="146">
        <v>0</v>
      </c>
      <c r="Y191" s="146">
        <f>X191*K191</f>
        <v>0</v>
      </c>
      <c r="Z191" s="146">
        <v>0</v>
      </c>
      <c r="AA191" s="147">
        <f>Z191*K191</f>
        <v>0</v>
      </c>
      <c r="AR191" s="21" t="s">
        <v>92</v>
      </c>
      <c r="AT191" s="21" t="s">
        <v>167</v>
      </c>
      <c r="AU191" s="21" t="s">
        <v>86</v>
      </c>
      <c r="AY191" s="21" t="s">
        <v>166</v>
      </c>
      <c r="BE191" s="148">
        <f>IF(U191="základní",N191,0)</f>
        <v>0</v>
      </c>
      <c r="BF191" s="148">
        <f>IF(U191="snížená",N191,0)</f>
        <v>0</v>
      </c>
      <c r="BG191" s="148">
        <f>IF(U191="zákl. přenesená",N191,0)</f>
        <v>0</v>
      </c>
      <c r="BH191" s="148">
        <f>IF(U191="sníž. přenesená",N191,0)</f>
        <v>0</v>
      </c>
      <c r="BI191" s="148">
        <f>IF(U191="nulová",N191,0)</f>
        <v>0</v>
      </c>
      <c r="BJ191" s="21" t="s">
        <v>82</v>
      </c>
      <c r="BK191" s="148">
        <f>ROUND(L191*K191,2)</f>
        <v>0</v>
      </c>
      <c r="BL191" s="21" t="s">
        <v>92</v>
      </c>
      <c r="BM191" s="21" t="s">
        <v>339</v>
      </c>
    </row>
    <row r="192" spans="2:65" s="11" customFormat="1" ht="16.5" customHeight="1">
      <c r="B192" s="157"/>
      <c r="C192" s="158"/>
      <c r="D192" s="158"/>
      <c r="E192" s="159" t="s">
        <v>5</v>
      </c>
      <c r="F192" s="264" t="s">
        <v>275</v>
      </c>
      <c r="G192" s="265"/>
      <c r="H192" s="265"/>
      <c r="I192" s="265"/>
      <c r="J192" s="158"/>
      <c r="K192" s="159" t="s">
        <v>5</v>
      </c>
      <c r="L192" s="158"/>
      <c r="M192" s="158"/>
      <c r="N192" s="158"/>
      <c r="O192" s="158"/>
      <c r="P192" s="158"/>
      <c r="Q192" s="158"/>
      <c r="R192" s="160"/>
      <c r="T192" s="161"/>
      <c r="U192" s="158"/>
      <c r="V192" s="158"/>
      <c r="W192" s="158"/>
      <c r="X192" s="158"/>
      <c r="Y192" s="158"/>
      <c r="Z192" s="158"/>
      <c r="AA192" s="162"/>
      <c r="AT192" s="163" t="s">
        <v>173</v>
      </c>
      <c r="AU192" s="163" t="s">
        <v>86</v>
      </c>
      <c r="AV192" s="11" t="s">
        <v>82</v>
      </c>
      <c r="AW192" s="11" t="s">
        <v>32</v>
      </c>
      <c r="AX192" s="11" t="s">
        <v>75</v>
      </c>
      <c r="AY192" s="163" t="s">
        <v>166</v>
      </c>
    </row>
    <row r="193" spans="2:65" s="11" customFormat="1" ht="16.5" customHeight="1">
      <c r="B193" s="157"/>
      <c r="C193" s="158"/>
      <c r="D193" s="158"/>
      <c r="E193" s="159" t="s">
        <v>5</v>
      </c>
      <c r="F193" s="229" t="s">
        <v>276</v>
      </c>
      <c r="G193" s="230"/>
      <c r="H193" s="230"/>
      <c r="I193" s="230"/>
      <c r="J193" s="158"/>
      <c r="K193" s="159" t="s">
        <v>5</v>
      </c>
      <c r="L193" s="158"/>
      <c r="M193" s="158"/>
      <c r="N193" s="158"/>
      <c r="O193" s="158"/>
      <c r="P193" s="158"/>
      <c r="Q193" s="158"/>
      <c r="R193" s="160"/>
      <c r="T193" s="161"/>
      <c r="U193" s="158"/>
      <c r="V193" s="158"/>
      <c r="W193" s="158"/>
      <c r="X193" s="158"/>
      <c r="Y193" s="158"/>
      <c r="Z193" s="158"/>
      <c r="AA193" s="162"/>
      <c r="AT193" s="163" t="s">
        <v>173</v>
      </c>
      <c r="AU193" s="163" t="s">
        <v>86</v>
      </c>
      <c r="AV193" s="11" t="s">
        <v>82</v>
      </c>
      <c r="AW193" s="11" t="s">
        <v>32</v>
      </c>
      <c r="AX193" s="11" t="s">
        <v>75</v>
      </c>
      <c r="AY193" s="163" t="s">
        <v>166</v>
      </c>
    </row>
    <row r="194" spans="2:65" s="11" customFormat="1" ht="16.5" customHeight="1">
      <c r="B194" s="157"/>
      <c r="C194" s="158"/>
      <c r="D194" s="158"/>
      <c r="E194" s="159" t="s">
        <v>5</v>
      </c>
      <c r="F194" s="229" t="s">
        <v>277</v>
      </c>
      <c r="G194" s="230"/>
      <c r="H194" s="230"/>
      <c r="I194" s="230"/>
      <c r="J194" s="158"/>
      <c r="K194" s="159" t="s">
        <v>5</v>
      </c>
      <c r="L194" s="158"/>
      <c r="M194" s="158"/>
      <c r="N194" s="158"/>
      <c r="O194" s="158"/>
      <c r="P194" s="158"/>
      <c r="Q194" s="158"/>
      <c r="R194" s="160"/>
      <c r="T194" s="161"/>
      <c r="U194" s="158"/>
      <c r="V194" s="158"/>
      <c r="W194" s="158"/>
      <c r="X194" s="158"/>
      <c r="Y194" s="158"/>
      <c r="Z194" s="158"/>
      <c r="AA194" s="162"/>
      <c r="AT194" s="163" t="s">
        <v>173</v>
      </c>
      <c r="AU194" s="163" t="s">
        <v>86</v>
      </c>
      <c r="AV194" s="11" t="s">
        <v>82</v>
      </c>
      <c r="AW194" s="11" t="s">
        <v>32</v>
      </c>
      <c r="AX194" s="11" t="s">
        <v>75</v>
      </c>
      <c r="AY194" s="163" t="s">
        <v>166</v>
      </c>
    </row>
    <row r="195" spans="2:65" s="10" customFormat="1" ht="16.5" customHeight="1">
      <c r="B195" s="149"/>
      <c r="C195" s="150"/>
      <c r="D195" s="150"/>
      <c r="E195" s="151" t="s">
        <v>5</v>
      </c>
      <c r="F195" s="262" t="s">
        <v>1553</v>
      </c>
      <c r="G195" s="263"/>
      <c r="H195" s="263"/>
      <c r="I195" s="263"/>
      <c r="J195" s="150"/>
      <c r="K195" s="152">
        <v>56.75</v>
      </c>
      <c r="L195" s="150"/>
      <c r="M195" s="150"/>
      <c r="N195" s="150"/>
      <c r="O195" s="150"/>
      <c r="P195" s="150"/>
      <c r="Q195" s="150"/>
      <c r="R195" s="153"/>
      <c r="T195" s="154"/>
      <c r="U195" s="150"/>
      <c r="V195" s="150"/>
      <c r="W195" s="150"/>
      <c r="X195" s="150"/>
      <c r="Y195" s="150"/>
      <c r="Z195" s="150"/>
      <c r="AA195" s="155"/>
      <c r="AT195" s="156" t="s">
        <v>173</v>
      </c>
      <c r="AU195" s="156" t="s">
        <v>86</v>
      </c>
      <c r="AV195" s="10" t="s">
        <v>86</v>
      </c>
      <c r="AW195" s="10" t="s">
        <v>32</v>
      </c>
      <c r="AX195" s="10" t="s">
        <v>82</v>
      </c>
      <c r="AY195" s="156" t="s">
        <v>166</v>
      </c>
    </row>
    <row r="196" spans="2:65" s="1" customFormat="1" ht="25.5" customHeight="1">
      <c r="B196" s="139"/>
      <c r="C196" s="140" t="s">
        <v>127</v>
      </c>
      <c r="D196" s="140" t="s">
        <v>167</v>
      </c>
      <c r="E196" s="141" t="s">
        <v>341</v>
      </c>
      <c r="F196" s="231" t="s">
        <v>342</v>
      </c>
      <c r="G196" s="231"/>
      <c r="H196" s="231"/>
      <c r="I196" s="231"/>
      <c r="J196" s="142" t="s">
        <v>322</v>
      </c>
      <c r="K196" s="143">
        <v>56.75</v>
      </c>
      <c r="L196" s="232">
        <v>0</v>
      </c>
      <c r="M196" s="232"/>
      <c r="N196" s="232">
        <f>ROUND(L196*K196,2)</f>
        <v>0</v>
      </c>
      <c r="O196" s="232"/>
      <c r="P196" s="232"/>
      <c r="Q196" s="232"/>
      <c r="R196" s="144"/>
      <c r="T196" s="145" t="s">
        <v>5</v>
      </c>
      <c r="U196" s="43" t="s">
        <v>40</v>
      </c>
      <c r="V196" s="146">
        <v>0.65400000000000003</v>
      </c>
      <c r="W196" s="146">
        <f>V196*K196</f>
        <v>37.1145</v>
      </c>
      <c r="X196" s="146">
        <v>0</v>
      </c>
      <c r="Y196" s="146">
        <f>X196*K196</f>
        <v>0</v>
      </c>
      <c r="Z196" s="146">
        <v>0</v>
      </c>
      <c r="AA196" s="147">
        <f>Z196*K196</f>
        <v>0</v>
      </c>
      <c r="AR196" s="21" t="s">
        <v>92</v>
      </c>
      <c r="AT196" s="21" t="s">
        <v>167</v>
      </c>
      <c r="AU196" s="21" t="s">
        <v>86</v>
      </c>
      <c r="AY196" s="21" t="s">
        <v>166</v>
      </c>
      <c r="BE196" s="148">
        <f>IF(U196="základní",N196,0)</f>
        <v>0</v>
      </c>
      <c r="BF196" s="148">
        <f>IF(U196="snížená",N196,0)</f>
        <v>0</v>
      </c>
      <c r="BG196" s="148">
        <f>IF(U196="zákl. přenesená",N196,0)</f>
        <v>0</v>
      </c>
      <c r="BH196" s="148">
        <f>IF(U196="sníž. přenesená",N196,0)</f>
        <v>0</v>
      </c>
      <c r="BI196" s="148">
        <f>IF(U196="nulová",N196,0)</f>
        <v>0</v>
      </c>
      <c r="BJ196" s="21" t="s">
        <v>82</v>
      </c>
      <c r="BK196" s="148">
        <f>ROUND(L196*K196,2)</f>
        <v>0</v>
      </c>
      <c r="BL196" s="21" t="s">
        <v>92</v>
      </c>
      <c r="BM196" s="21" t="s">
        <v>343</v>
      </c>
    </row>
    <row r="197" spans="2:65" s="1" customFormat="1" ht="25.5" customHeight="1">
      <c r="B197" s="139"/>
      <c r="C197" s="140" t="s">
        <v>344</v>
      </c>
      <c r="D197" s="140" t="s">
        <v>167</v>
      </c>
      <c r="E197" s="141" t="s">
        <v>345</v>
      </c>
      <c r="F197" s="231" t="s">
        <v>346</v>
      </c>
      <c r="G197" s="231"/>
      <c r="H197" s="231"/>
      <c r="I197" s="231"/>
      <c r="J197" s="142" t="s">
        <v>322</v>
      </c>
      <c r="K197" s="143">
        <v>11.4</v>
      </c>
      <c r="L197" s="232">
        <v>0</v>
      </c>
      <c r="M197" s="232"/>
      <c r="N197" s="232">
        <f>ROUND(L197*K197,2)</f>
        <v>0</v>
      </c>
      <c r="O197" s="232"/>
      <c r="P197" s="232"/>
      <c r="Q197" s="232"/>
      <c r="R197" s="144"/>
      <c r="T197" s="145" t="s">
        <v>5</v>
      </c>
      <c r="U197" s="43" t="s">
        <v>40</v>
      </c>
      <c r="V197" s="146">
        <v>1.43</v>
      </c>
      <c r="W197" s="146">
        <f>V197*K197</f>
        <v>16.302</v>
      </c>
      <c r="X197" s="146">
        <v>0</v>
      </c>
      <c r="Y197" s="146">
        <f>X197*K197</f>
        <v>0</v>
      </c>
      <c r="Z197" s="146">
        <v>0</v>
      </c>
      <c r="AA197" s="147">
        <f>Z197*K197</f>
        <v>0</v>
      </c>
      <c r="AR197" s="21" t="s">
        <v>92</v>
      </c>
      <c r="AT197" s="21" t="s">
        <v>167</v>
      </c>
      <c r="AU197" s="21" t="s">
        <v>86</v>
      </c>
      <c r="AY197" s="21" t="s">
        <v>166</v>
      </c>
      <c r="BE197" s="148">
        <f>IF(U197="základní",N197,0)</f>
        <v>0</v>
      </c>
      <c r="BF197" s="148">
        <f>IF(U197="snížená",N197,0)</f>
        <v>0</v>
      </c>
      <c r="BG197" s="148">
        <f>IF(U197="zákl. přenesená",N197,0)</f>
        <v>0</v>
      </c>
      <c r="BH197" s="148">
        <f>IF(U197="sníž. přenesená",N197,0)</f>
        <v>0</v>
      </c>
      <c r="BI197" s="148">
        <f>IF(U197="nulová",N197,0)</f>
        <v>0</v>
      </c>
      <c r="BJ197" s="21" t="s">
        <v>82</v>
      </c>
      <c r="BK197" s="148">
        <f>ROUND(L197*K197,2)</f>
        <v>0</v>
      </c>
      <c r="BL197" s="21" t="s">
        <v>92</v>
      </c>
      <c r="BM197" s="21" t="s">
        <v>347</v>
      </c>
    </row>
    <row r="198" spans="2:65" s="11" customFormat="1" ht="16.5" customHeight="1">
      <c r="B198" s="157"/>
      <c r="C198" s="158"/>
      <c r="D198" s="158"/>
      <c r="E198" s="159" t="s">
        <v>5</v>
      </c>
      <c r="F198" s="264" t="s">
        <v>275</v>
      </c>
      <c r="G198" s="265"/>
      <c r="H198" s="265"/>
      <c r="I198" s="265"/>
      <c r="J198" s="158"/>
      <c r="K198" s="159" t="s">
        <v>5</v>
      </c>
      <c r="L198" s="158"/>
      <c r="M198" s="158"/>
      <c r="N198" s="158"/>
      <c r="O198" s="158"/>
      <c r="P198" s="158"/>
      <c r="Q198" s="158"/>
      <c r="R198" s="160"/>
      <c r="T198" s="161"/>
      <c r="U198" s="158"/>
      <c r="V198" s="158"/>
      <c r="W198" s="158"/>
      <c r="X198" s="158"/>
      <c r="Y198" s="158"/>
      <c r="Z198" s="158"/>
      <c r="AA198" s="162"/>
      <c r="AT198" s="163" t="s">
        <v>173</v>
      </c>
      <c r="AU198" s="163" t="s">
        <v>86</v>
      </c>
      <c r="AV198" s="11" t="s">
        <v>82</v>
      </c>
      <c r="AW198" s="11" t="s">
        <v>32</v>
      </c>
      <c r="AX198" s="11" t="s">
        <v>75</v>
      </c>
      <c r="AY198" s="163" t="s">
        <v>166</v>
      </c>
    </row>
    <row r="199" spans="2:65" s="11" customFormat="1" ht="16.5" customHeight="1">
      <c r="B199" s="157"/>
      <c r="C199" s="158"/>
      <c r="D199" s="158"/>
      <c r="E199" s="159" t="s">
        <v>5</v>
      </c>
      <c r="F199" s="229" t="s">
        <v>276</v>
      </c>
      <c r="G199" s="230"/>
      <c r="H199" s="230"/>
      <c r="I199" s="230"/>
      <c r="J199" s="158"/>
      <c r="K199" s="159" t="s">
        <v>5</v>
      </c>
      <c r="L199" s="158"/>
      <c r="M199" s="158"/>
      <c r="N199" s="158"/>
      <c r="O199" s="158"/>
      <c r="P199" s="158"/>
      <c r="Q199" s="158"/>
      <c r="R199" s="160"/>
      <c r="T199" s="161"/>
      <c r="U199" s="158"/>
      <c r="V199" s="158"/>
      <c r="W199" s="158"/>
      <c r="X199" s="158"/>
      <c r="Y199" s="158"/>
      <c r="Z199" s="158"/>
      <c r="AA199" s="162"/>
      <c r="AT199" s="163" t="s">
        <v>173</v>
      </c>
      <c r="AU199" s="163" t="s">
        <v>86</v>
      </c>
      <c r="AV199" s="11" t="s">
        <v>82</v>
      </c>
      <c r="AW199" s="11" t="s">
        <v>32</v>
      </c>
      <c r="AX199" s="11" t="s">
        <v>75</v>
      </c>
      <c r="AY199" s="163" t="s">
        <v>166</v>
      </c>
    </row>
    <row r="200" spans="2:65" s="11" customFormat="1" ht="16.5" customHeight="1">
      <c r="B200" s="157"/>
      <c r="C200" s="158"/>
      <c r="D200" s="158"/>
      <c r="E200" s="159" t="s">
        <v>5</v>
      </c>
      <c r="F200" s="229" t="s">
        <v>277</v>
      </c>
      <c r="G200" s="230"/>
      <c r="H200" s="230"/>
      <c r="I200" s="230"/>
      <c r="J200" s="158"/>
      <c r="K200" s="159" t="s">
        <v>5</v>
      </c>
      <c r="L200" s="158"/>
      <c r="M200" s="158"/>
      <c r="N200" s="158"/>
      <c r="O200" s="158"/>
      <c r="P200" s="158"/>
      <c r="Q200" s="158"/>
      <c r="R200" s="160"/>
      <c r="T200" s="161"/>
      <c r="U200" s="158"/>
      <c r="V200" s="158"/>
      <c r="W200" s="158"/>
      <c r="X200" s="158"/>
      <c r="Y200" s="158"/>
      <c r="Z200" s="158"/>
      <c r="AA200" s="162"/>
      <c r="AT200" s="163" t="s">
        <v>173</v>
      </c>
      <c r="AU200" s="163" t="s">
        <v>86</v>
      </c>
      <c r="AV200" s="11" t="s">
        <v>82</v>
      </c>
      <c r="AW200" s="11" t="s">
        <v>32</v>
      </c>
      <c r="AX200" s="11" t="s">
        <v>75</v>
      </c>
      <c r="AY200" s="163" t="s">
        <v>166</v>
      </c>
    </row>
    <row r="201" spans="2:65" s="10" customFormat="1" ht="16.5" customHeight="1">
      <c r="B201" s="149"/>
      <c r="C201" s="150"/>
      <c r="D201" s="150"/>
      <c r="E201" s="151" t="s">
        <v>5</v>
      </c>
      <c r="F201" s="262" t="s">
        <v>1554</v>
      </c>
      <c r="G201" s="263"/>
      <c r="H201" s="263"/>
      <c r="I201" s="263"/>
      <c r="J201" s="150"/>
      <c r="K201" s="152">
        <v>11.4</v>
      </c>
      <c r="L201" s="150"/>
      <c r="M201" s="150"/>
      <c r="N201" s="150"/>
      <c r="O201" s="150"/>
      <c r="P201" s="150"/>
      <c r="Q201" s="150"/>
      <c r="R201" s="153"/>
      <c r="T201" s="154"/>
      <c r="U201" s="150"/>
      <c r="V201" s="150"/>
      <c r="W201" s="150"/>
      <c r="X201" s="150"/>
      <c r="Y201" s="150"/>
      <c r="Z201" s="150"/>
      <c r="AA201" s="155"/>
      <c r="AT201" s="156" t="s">
        <v>173</v>
      </c>
      <c r="AU201" s="156" t="s">
        <v>86</v>
      </c>
      <c r="AV201" s="10" t="s">
        <v>86</v>
      </c>
      <c r="AW201" s="10" t="s">
        <v>32</v>
      </c>
      <c r="AX201" s="10" t="s">
        <v>82</v>
      </c>
      <c r="AY201" s="156" t="s">
        <v>166</v>
      </c>
    </row>
    <row r="202" spans="2:65" s="1" customFormat="1" ht="25.5" customHeight="1">
      <c r="B202" s="139"/>
      <c r="C202" s="140" t="s">
        <v>349</v>
      </c>
      <c r="D202" s="140" t="s">
        <v>167</v>
      </c>
      <c r="E202" s="141" t="s">
        <v>350</v>
      </c>
      <c r="F202" s="231" t="s">
        <v>351</v>
      </c>
      <c r="G202" s="231"/>
      <c r="H202" s="231"/>
      <c r="I202" s="231"/>
      <c r="J202" s="142" t="s">
        <v>322</v>
      </c>
      <c r="K202" s="143">
        <v>11.4</v>
      </c>
      <c r="L202" s="232">
        <v>0</v>
      </c>
      <c r="M202" s="232"/>
      <c r="N202" s="232">
        <f>ROUND(L202*K202,2)</f>
        <v>0</v>
      </c>
      <c r="O202" s="232"/>
      <c r="P202" s="232"/>
      <c r="Q202" s="232"/>
      <c r="R202" s="144"/>
      <c r="T202" s="145" t="s">
        <v>5</v>
      </c>
      <c r="U202" s="43" t="s">
        <v>40</v>
      </c>
      <c r="V202" s="146">
        <v>0.1</v>
      </c>
      <c r="W202" s="146">
        <f>V202*K202</f>
        <v>1.1400000000000001</v>
      </c>
      <c r="X202" s="146">
        <v>0</v>
      </c>
      <c r="Y202" s="146">
        <f>X202*K202</f>
        <v>0</v>
      </c>
      <c r="Z202" s="146">
        <v>0</v>
      </c>
      <c r="AA202" s="147">
        <f>Z202*K202</f>
        <v>0</v>
      </c>
      <c r="AR202" s="21" t="s">
        <v>92</v>
      </c>
      <c r="AT202" s="21" t="s">
        <v>167</v>
      </c>
      <c r="AU202" s="21" t="s">
        <v>86</v>
      </c>
      <c r="AY202" s="21" t="s">
        <v>166</v>
      </c>
      <c r="BE202" s="148">
        <f>IF(U202="základní",N202,0)</f>
        <v>0</v>
      </c>
      <c r="BF202" s="148">
        <f>IF(U202="snížená",N202,0)</f>
        <v>0</v>
      </c>
      <c r="BG202" s="148">
        <f>IF(U202="zákl. přenesená",N202,0)</f>
        <v>0</v>
      </c>
      <c r="BH202" s="148">
        <f>IF(U202="sníž. přenesená",N202,0)</f>
        <v>0</v>
      </c>
      <c r="BI202" s="148">
        <f>IF(U202="nulová",N202,0)</f>
        <v>0</v>
      </c>
      <c r="BJ202" s="21" t="s">
        <v>82</v>
      </c>
      <c r="BK202" s="148">
        <f>ROUND(L202*K202,2)</f>
        <v>0</v>
      </c>
      <c r="BL202" s="21" t="s">
        <v>92</v>
      </c>
      <c r="BM202" s="21" t="s">
        <v>352</v>
      </c>
    </row>
    <row r="203" spans="2:65" s="1" customFormat="1" ht="25.5" customHeight="1">
      <c r="B203" s="139"/>
      <c r="C203" s="140" t="s">
        <v>353</v>
      </c>
      <c r="D203" s="140" t="s">
        <v>167</v>
      </c>
      <c r="E203" s="141" t="s">
        <v>354</v>
      </c>
      <c r="F203" s="231" t="s">
        <v>355</v>
      </c>
      <c r="G203" s="231"/>
      <c r="H203" s="231"/>
      <c r="I203" s="231"/>
      <c r="J203" s="142" t="s">
        <v>270</v>
      </c>
      <c r="K203" s="143">
        <v>22.8</v>
      </c>
      <c r="L203" s="232">
        <v>0</v>
      </c>
      <c r="M203" s="232"/>
      <c r="N203" s="232">
        <f>ROUND(L203*K203,2)</f>
        <v>0</v>
      </c>
      <c r="O203" s="232"/>
      <c r="P203" s="232"/>
      <c r="Q203" s="232"/>
      <c r="R203" s="144"/>
      <c r="T203" s="145" t="s">
        <v>5</v>
      </c>
      <c r="U203" s="43" t="s">
        <v>40</v>
      </c>
      <c r="V203" s="146">
        <v>0.23599999999999999</v>
      </c>
      <c r="W203" s="146">
        <f>V203*K203</f>
        <v>5.3807999999999998</v>
      </c>
      <c r="X203" s="146">
        <v>8.4000000000000003E-4</v>
      </c>
      <c r="Y203" s="146">
        <f>X203*K203</f>
        <v>1.9152000000000002E-2</v>
      </c>
      <c r="Z203" s="146">
        <v>0</v>
      </c>
      <c r="AA203" s="147">
        <f>Z203*K203</f>
        <v>0</v>
      </c>
      <c r="AR203" s="21" t="s">
        <v>92</v>
      </c>
      <c r="AT203" s="21" t="s">
        <v>167</v>
      </c>
      <c r="AU203" s="21" t="s">
        <v>86</v>
      </c>
      <c r="AY203" s="21" t="s">
        <v>166</v>
      </c>
      <c r="BE203" s="148">
        <f>IF(U203="základní",N203,0)</f>
        <v>0</v>
      </c>
      <c r="BF203" s="148">
        <f>IF(U203="snížená",N203,0)</f>
        <v>0</v>
      </c>
      <c r="BG203" s="148">
        <f>IF(U203="zákl. přenesená",N203,0)</f>
        <v>0</v>
      </c>
      <c r="BH203" s="148">
        <f>IF(U203="sníž. přenesená",N203,0)</f>
        <v>0</v>
      </c>
      <c r="BI203" s="148">
        <f>IF(U203="nulová",N203,0)</f>
        <v>0</v>
      </c>
      <c r="BJ203" s="21" t="s">
        <v>82</v>
      </c>
      <c r="BK203" s="148">
        <f>ROUND(L203*K203,2)</f>
        <v>0</v>
      </c>
      <c r="BL203" s="21" t="s">
        <v>92</v>
      </c>
      <c r="BM203" s="21" t="s">
        <v>356</v>
      </c>
    </row>
    <row r="204" spans="2:65" s="11" customFormat="1" ht="16.5" customHeight="1">
      <c r="B204" s="157"/>
      <c r="C204" s="158"/>
      <c r="D204" s="158"/>
      <c r="E204" s="159" t="s">
        <v>5</v>
      </c>
      <c r="F204" s="264" t="s">
        <v>275</v>
      </c>
      <c r="G204" s="265"/>
      <c r="H204" s="265"/>
      <c r="I204" s="265"/>
      <c r="J204" s="158"/>
      <c r="K204" s="159" t="s">
        <v>5</v>
      </c>
      <c r="L204" s="158"/>
      <c r="M204" s="158"/>
      <c r="N204" s="158"/>
      <c r="O204" s="158"/>
      <c r="P204" s="158"/>
      <c r="Q204" s="158"/>
      <c r="R204" s="160"/>
      <c r="T204" s="161"/>
      <c r="U204" s="158"/>
      <c r="V204" s="158"/>
      <c r="W204" s="158"/>
      <c r="X204" s="158"/>
      <c r="Y204" s="158"/>
      <c r="Z204" s="158"/>
      <c r="AA204" s="162"/>
      <c r="AT204" s="163" t="s">
        <v>173</v>
      </c>
      <c r="AU204" s="163" t="s">
        <v>86</v>
      </c>
      <c r="AV204" s="11" t="s">
        <v>82</v>
      </c>
      <c r="AW204" s="11" t="s">
        <v>32</v>
      </c>
      <c r="AX204" s="11" t="s">
        <v>75</v>
      </c>
      <c r="AY204" s="163" t="s">
        <v>166</v>
      </c>
    </row>
    <row r="205" spans="2:65" s="11" customFormat="1" ht="16.5" customHeight="1">
      <c r="B205" s="157"/>
      <c r="C205" s="158"/>
      <c r="D205" s="158"/>
      <c r="E205" s="159" t="s">
        <v>5</v>
      </c>
      <c r="F205" s="229" t="s">
        <v>276</v>
      </c>
      <c r="G205" s="230"/>
      <c r="H205" s="230"/>
      <c r="I205" s="230"/>
      <c r="J205" s="158"/>
      <c r="K205" s="159" t="s">
        <v>5</v>
      </c>
      <c r="L205" s="158"/>
      <c r="M205" s="158"/>
      <c r="N205" s="158"/>
      <c r="O205" s="158"/>
      <c r="P205" s="158"/>
      <c r="Q205" s="158"/>
      <c r="R205" s="160"/>
      <c r="T205" s="161"/>
      <c r="U205" s="158"/>
      <c r="V205" s="158"/>
      <c r="W205" s="158"/>
      <c r="X205" s="158"/>
      <c r="Y205" s="158"/>
      <c r="Z205" s="158"/>
      <c r="AA205" s="162"/>
      <c r="AT205" s="163" t="s">
        <v>173</v>
      </c>
      <c r="AU205" s="163" t="s">
        <v>86</v>
      </c>
      <c r="AV205" s="11" t="s">
        <v>82</v>
      </c>
      <c r="AW205" s="11" t="s">
        <v>32</v>
      </c>
      <c r="AX205" s="11" t="s">
        <v>75</v>
      </c>
      <c r="AY205" s="163" t="s">
        <v>166</v>
      </c>
    </row>
    <row r="206" spans="2:65" s="11" customFormat="1" ht="16.5" customHeight="1">
      <c r="B206" s="157"/>
      <c r="C206" s="158"/>
      <c r="D206" s="158"/>
      <c r="E206" s="159" t="s">
        <v>5</v>
      </c>
      <c r="F206" s="229" t="s">
        <v>277</v>
      </c>
      <c r="G206" s="230"/>
      <c r="H206" s="230"/>
      <c r="I206" s="230"/>
      <c r="J206" s="158"/>
      <c r="K206" s="159" t="s">
        <v>5</v>
      </c>
      <c r="L206" s="158"/>
      <c r="M206" s="158"/>
      <c r="N206" s="158"/>
      <c r="O206" s="158"/>
      <c r="P206" s="158"/>
      <c r="Q206" s="158"/>
      <c r="R206" s="160"/>
      <c r="T206" s="161"/>
      <c r="U206" s="158"/>
      <c r="V206" s="158"/>
      <c r="W206" s="158"/>
      <c r="X206" s="158"/>
      <c r="Y206" s="158"/>
      <c r="Z206" s="158"/>
      <c r="AA206" s="162"/>
      <c r="AT206" s="163" t="s">
        <v>173</v>
      </c>
      <c r="AU206" s="163" t="s">
        <v>86</v>
      </c>
      <c r="AV206" s="11" t="s">
        <v>82</v>
      </c>
      <c r="AW206" s="11" t="s">
        <v>32</v>
      </c>
      <c r="AX206" s="11" t="s">
        <v>75</v>
      </c>
      <c r="AY206" s="163" t="s">
        <v>166</v>
      </c>
    </row>
    <row r="207" spans="2:65" s="10" customFormat="1" ht="16.5" customHeight="1">
      <c r="B207" s="149"/>
      <c r="C207" s="150"/>
      <c r="D207" s="150"/>
      <c r="E207" s="151" t="s">
        <v>5</v>
      </c>
      <c r="F207" s="262" t="s">
        <v>1555</v>
      </c>
      <c r="G207" s="263"/>
      <c r="H207" s="263"/>
      <c r="I207" s="263"/>
      <c r="J207" s="150"/>
      <c r="K207" s="152">
        <v>22.8</v>
      </c>
      <c r="L207" s="150"/>
      <c r="M207" s="150"/>
      <c r="N207" s="150"/>
      <c r="O207" s="150"/>
      <c r="P207" s="150"/>
      <c r="Q207" s="150"/>
      <c r="R207" s="153"/>
      <c r="T207" s="154"/>
      <c r="U207" s="150"/>
      <c r="V207" s="150"/>
      <c r="W207" s="150"/>
      <c r="X207" s="150"/>
      <c r="Y207" s="150"/>
      <c r="Z207" s="150"/>
      <c r="AA207" s="155"/>
      <c r="AT207" s="156" t="s">
        <v>173</v>
      </c>
      <c r="AU207" s="156" t="s">
        <v>86</v>
      </c>
      <c r="AV207" s="10" t="s">
        <v>86</v>
      </c>
      <c r="AW207" s="10" t="s">
        <v>32</v>
      </c>
      <c r="AX207" s="10" t="s">
        <v>82</v>
      </c>
      <c r="AY207" s="156" t="s">
        <v>166</v>
      </c>
    </row>
    <row r="208" spans="2:65" s="1" customFormat="1" ht="25.5" customHeight="1">
      <c r="B208" s="139"/>
      <c r="C208" s="140" t="s">
        <v>358</v>
      </c>
      <c r="D208" s="140" t="s">
        <v>167</v>
      </c>
      <c r="E208" s="141" t="s">
        <v>359</v>
      </c>
      <c r="F208" s="231" t="s">
        <v>360</v>
      </c>
      <c r="G208" s="231"/>
      <c r="H208" s="231"/>
      <c r="I208" s="231"/>
      <c r="J208" s="142" t="s">
        <v>270</v>
      </c>
      <c r="K208" s="143">
        <v>22.8</v>
      </c>
      <c r="L208" s="232">
        <v>0</v>
      </c>
      <c r="M208" s="232"/>
      <c r="N208" s="232">
        <f>ROUND(L208*K208,2)</f>
        <v>0</v>
      </c>
      <c r="O208" s="232"/>
      <c r="P208" s="232"/>
      <c r="Q208" s="232"/>
      <c r="R208" s="144"/>
      <c r="T208" s="145" t="s">
        <v>5</v>
      </c>
      <c r="U208" s="43" t="s">
        <v>40</v>
      </c>
      <c r="V208" s="146">
        <v>7.0000000000000007E-2</v>
      </c>
      <c r="W208" s="146">
        <f>V208*K208</f>
        <v>1.5960000000000003</v>
      </c>
      <c r="X208" s="146">
        <v>0</v>
      </c>
      <c r="Y208" s="146">
        <f>X208*K208</f>
        <v>0</v>
      </c>
      <c r="Z208" s="146">
        <v>0</v>
      </c>
      <c r="AA208" s="147">
        <f>Z208*K208</f>
        <v>0</v>
      </c>
      <c r="AR208" s="21" t="s">
        <v>92</v>
      </c>
      <c r="AT208" s="21" t="s">
        <v>167</v>
      </c>
      <c r="AU208" s="21" t="s">
        <v>86</v>
      </c>
      <c r="AY208" s="21" t="s">
        <v>166</v>
      </c>
      <c r="BE208" s="148">
        <f>IF(U208="základní",N208,0)</f>
        <v>0</v>
      </c>
      <c r="BF208" s="148">
        <f>IF(U208="snížená",N208,0)</f>
        <v>0</v>
      </c>
      <c r="BG208" s="148">
        <f>IF(U208="zákl. přenesená",N208,0)</f>
        <v>0</v>
      </c>
      <c r="BH208" s="148">
        <f>IF(U208="sníž. přenesená",N208,0)</f>
        <v>0</v>
      </c>
      <c r="BI208" s="148">
        <f>IF(U208="nulová",N208,0)</f>
        <v>0</v>
      </c>
      <c r="BJ208" s="21" t="s">
        <v>82</v>
      </c>
      <c r="BK208" s="148">
        <f>ROUND(L208*K208,2)</f>
        <v>0</v>
      </c>
      <c r="BL208" s="21" t="s">
        <v>92</v>
      </c>
      <c r="BM208" s="21" t="s">
        <v>361</v>
      </c>
    </row>
    <row r="209" spans="2:65" s="1" customFormat="1" ht="25.5" customHeight="1">
      <c r="B209" s="139"/>
      <c r="C209" s="140" t="s">
        <v>10</v>
      </c>
      <c r="D209" s="140" t="s">
        <v>167</v>
      </c>
      <c r="E209" s="141" t="s">
        <v>362</v>
      </c>
      <c r="F209" s="231" t="s">
        <v>363</v>
      </c>
      <c r="G209" s="231"/>
      <c r="H209" s="231"/>
      <c r="I209" s="231"/>
      <c r="J209" s="142" t="s">
        <v>322</v>
      </c>
      <c r="K209" s="143">
        <v>140.715</v>
      </c>
      <c r="L209" s="232">
        <v>0</v>
      </c>
      <c r="M209" s="232"/>
      <c r="N209" s="232">
        <f>ROUND(L209*K209,2)</f>
        <v>0</v>
      </c>
      <c r="O209" s="232"/>
      <c r="P209" s="232"/>
      <c r="Q209" s="232"/>
      <c r="R209" s="144"/>
      <c r="T209" s="145" t="s">
        <v>5</v>
      </c>
      <c r="U209" s="43" t="s">
        <v>40</v>
      </c>
      <c r="V209" s="146">
        <v>8.3000000000000004E-2</v>
      </c>
      <c r="W209" s="146">
        <f>V209*K209</f>
        <v>11.679345000000001</v>
      </c>
      <c r="X209" s="146">
        <v>0</v>
      </c>
      <c r="Y209" s="146">
        <f>X209*K209</f>
        <v>0</v>
      </c>
      <c r="Z209" s="146">
        <v>0</v>
      </c>
      <c r="AA209" s="147">
        <f>Z209*K209</f>
        <v>0</v>
      </c>
      <c r="AR209" s="21" t="s">
        <v>92</v>
      </c>
      <c r="AT209" s="21" t="s">
        <v>167</v>
      </c>
      <c r="AU209" s="21" t="s">
        <v>86</v>
      </c>
      <c r="AY209" s="21" t="s">
        <v>166</v>
      </c>
      <c r="BE209" s="148">
        <f>IF(U209="základní",N209,0)</f>
        <v>0</v>
      </c>
      <c r="BF209" s="148">
        <f>IF(U209="snížená",N209,0)</f>
        <v>0</v>
      </c>
      <c r="BG209" s="148">
        <f>IF(U209="zákl. přenesená",N209,0)</f>
        <v>0</v>
      </c>
      <c r="BH209" s="148">
        <f>IF(U209="sníž. přenesená",N209,0)</f>
        <v>0</v>
      </c>
      <c r="BI209" s="148">
        <f>IF(U209="nulová",N209,0)</f>
        <v>0</v>
      </c>
      <c r="BJ209" s="21" t="s">
        <v>82</v>
      </c>
      <c r="BK209" s="148">
        <f>ROUND(L209*K209,2)</f>
        <v>0</v>
      </c>
      <c r="BL209" s="21" t="s">
        <v>92</v>
      </c>
      <c r="BM209" s="21" t="s">
        <v>364</v>
      </c>
    </row>
    <row r="210" spans="2:65" s="10" customFormat="1" ht="16.5" customHeight="1">
      <c r="B210" s="149"/>
      <c r="C210" s="150"/>
      <c r="D210" s="150"/>
      <c r="E210" s="151" t="s">
        <v>5</v>
      </c>
      <c r="F210" s="240" t="s">
        <v>1556</v>
      </c>
      <c r="G210" s="241"/>
      <c r="H210" s="241"/>
      <c r="I210" s="241"/>
      <c r="J210" s="150"/>
      <c r="K210" s="152">
        <v>173.17500000000001</v>
      </c>
      <c r="L210" s="150"/>
      <c r="M210" s="150"/>
      <c r="N210" s="150"/>
      <c r="O210" s="150"/>
      <c r="P210" s="150"/>
      <c r="Q210" s="150"/>
      <c r="R210" s="153"/>
      <c r="T210" s="154"/>
      <c r="U210" s="150"/>
      <c r="V210" s="150"/>
      <c r="W210" s="150"/>
      <c r="X210" s="150"/>
      <c r="Y210" s="150"/>
      <c r="Z210" s="150"/>
      <c r="AA210" s="155"/>
      <c r="AT210" s="156" t="s">
        <v>173</v>
      </c>
      <c r="AU210" s="156" t="s">
        <v>86</v>
      </c>
      <c r="AV210" s="10" t="s">
        <v>86</v>
      </c>
      <c r="AW210" s="10" t="s">
        <v>32</v>
      </c>
      <c r="AX210" s="10" t="s">
        <v>75</v>
      </c>
      <c r="AY210" s="156" t="s">
        <v>166</v>
      </c>
    </row>
    <row r="211" spans="2:65" s="10" customFormat="1" ht="16.5" customHeight="1">
      <c r="B211" s="149"/>
      <c r="C211" s="150"/>
      <c r="D211" s="150"/>
      <c r="E211" s="151" t="s">
        <v>5</v>
      </c>
      <c r="F211" s="262" t="s">
        <v>1557</v>
      </c>
      <c r="G211" s="263"/>
      <c r="H211" s="263"/>
      <c r="I211" s="263"/>
      <c r="J211" s="150"/>
      <c r="K211" s="152">
        <v>-32.46</v>
      </c>
      <c r="L211" s="150"/>
      <c r="M211" s="150"/>
      <c r="N211" s="150"/>
      <c r="O211" s="150"/>
      <c r="P211" s="150"/>
      <c r="Q211" s="150"/>
      <c r="R211" s="153"/>
      <c r="T211" s="154"/>
      <c r="U211" s="150"/>
      <c r="V211" s="150"/>
      <c r="W211" s="150"/>
      <c r="X211" s="150"/>
      <c r="Y211" s="150"/>
      <c r="Z211" s="150"/>
      <c r="AA211" s="155"/>
      <c r="AT211" s="156" t="s">
        <v>173</v>
      </c>
      <c r="AU211" s="156" t="s">
        <v>86</v>
      </c>
      <c r="AV211" s="10" t="s">
        <v>86</v>
      </c>
      <c r="AW211" s="10" t="s">
        <v>32</v>
      </c>
      <c r="AX211" s="10" t="s">
        <v>75</v>
      </c>
      <c r="AY211" s="156" t="s">
        <v>166</v>
      </c>
    </row>
    <row r="212" spans="2:65" s="12" customFormat="1" ht="16.5" customHeight="1">
      <c r="B212" s="168"/>
      <c r="C212" s="169"/>
      <c r="D212" s="169"/>
      <c r="E212" s="170" t="s">
        <v>5</v>
      </c>
      <c r="F212" s="268" t="s">
        <v>294</v>
      </c>
      <c r="G212" s="269"/>
      <c r="H212" s="269"/>
      <c r="I212" s="269"/>
      <c r="J212" s="169"/>
      <c r="K212" s="171">
        <v>140.715</v>
      </c>
      <c r="L212" s="169"/>
      <c r="M212" s="169"/>
      <c r="N212" s="169"/>
      <c r="O212" s="169"/>
      <c r="P212" s="169"/>
      <c r="Q212" s="169"/>
      <c r="R212" s="172"/>
      <c r="T212" s="173"/>
      <c r="U212" s="169"/>
      <c r="V212" s="169"/>
      <c r="W212" s="169"/>
      <c r="X212" s="169"/>
      <c r="Y212" s="169"/>
      <c r="Z212" s="169"/>
      <c r="AA212" s="174"/>
      <c r="AT212" s="175" t="s">
        <v>173</v>
      </c>
      <c r="AU212" s="175" t="s">
        <v>86</v>
      </c>
      <c r="AV212" s="12" t="s">
        <v>92</v>
      </c>
      <c r="AW212" s="12" t="s">
        <v>32</v>
      </c>
      <c r="AX212" s="12" t="s">
        <v>82</v>
      </c>
      <c r="AY212" s="175" t="s">
        <v>166</v>
      </c>
    </row>
    <row r="213" spans="2:65" s="1" customFormat="1" ht="38.25" customHeight="1">
      <c r="B213" s="139"/>
      <c r="C213" s="140" t="s">
        <v>367</v>
      </c>
      <c r="D213" s="140" t="s">
        <v>167</v>
      </c>
      <c r="E213" s="141" t="s">
        <v>368</v>
      </c>
      <c r="F213" s="231" t="s">
        <v>369</v>
      </c>
      <c r="G213" s="231"/>
      <c r="H213" s="231"/>
      <c r="I213" s="231"/>
      <c r="J213" s="142" t="s">
        <v>322</v>
      </c>
      <c r="K213" s="143">
        <v>328.2</v>
      </c>
      <c r="L213" s="232">
        <v>0</v>
      </c>
      <c r="M213" s="232"/>
      <c r="N213" s="232">
        <f>ROUND(L213*K213,2)</f>
        <v>0</v>
      </c>
      <c r="O213" s="232"/>
      <c r="P213" s="232"/>
      <c r="Q213" s="232"/>
      <c r="R213" s="144"/>
      <c r="T213" s="145" t="s">
        <v>5</v>
      </c>
      <c r="U213" s="43" t="s">
        <v>40</v>
      </c>
      <c r="V213" s="146">
        <v>8.3000000000000004E-2</v>
      </c>
      <c r="W213" s="146">
        <f>V213*K213</f>
        <v>27.240600000000001</v>
      </c>
      <c r="X213" s="146">
        <v>0</v>
      </c>
      <c r="Y213" s="146">
        <f>X213*K213</f>
        <v>0</v>
      </c>
      <c r="Z213" s="146">
        <v>0</v>
      </c>
      <c r="AA213" s="147">
        <f>Z213*K213</f>
        <v>0</v>
      </c>
      <c r="AR213" s="21" t="s">
        <v>92</v>
      </c>
      <c r="AT213" s="21" t="s">
        <v>167</v>
      </c>
      <c r="AU213" s="21" t="s">
        <v>86</v>
      </c>
      <c r="AY213" s="21" t="s">
        <v>166</v>
      </c>
      <c r="BE213" s="148">
        <f>IF(U213="základní",N213,0)</f>
        <v>0</v>
      </c>
      <c r="BF213" s="148">
        <f>IF(U213="snížená",N213,0)</f>
        <v>0</v>
      </c>
      <c r="BG213" s="148">
        <f>IF(U213="zákl. přenesená",N213,0)</f>
        <v>0</v>
      </c>
      <c r="BH213" s="148">
        <f>IF(U213="sníž. přenesená",N213,0)</f>
        <v>0</v>
      </c>
      <c r="BI213" s="148">
        <f>IF(U213="nulová",N213,0)</f>
        <v>0</v>
      </c>
      <c r="BJ213" s="21" t="s">
        <v>82</v>
      </c>
      <c r="BK213" s="148">
        <f>ROUND(L213*K213,2)</f>
        <v>0</v>
      </c>
      <c r="BL213" s="21" t="s">
        <v>92</v>
      </c>
      <c r="BM213" s="21" t="s">
        <v>370</v>
      </c>
    </row>
    <row r="214" spans="2:65" s="1" customFormat="1" ht="25.5" customHeight="1">
      <c r="B214" s="139"/>
      <c r="C214" s="140" t="s">
        <v>371</v>
      </c>
      <c r="D214" s="140" t="s">
        <v>167</v>
      </c>
      <c r="E214" s="141" t="s">
        <v>372</v>
      </c>
      <c r="F214" s="231" t="s">
        <v>373</v>
      </c>
      <c r="G214" s="231"/>
      <c r="H214" s="231"/>
      <c r="I214" s="231"/>
      <c r="J214" s="142" t="s">
        <v>374</v>
      </c>
      <c r="K214" s="143">
        <v>253.28700000000001</v>
      </c>
      <c r="L214" s="232">
        <v>0</v>
      </c>
      <c r="M214" s="232"/>
      <c r="N214" s="232">
        <f>ROUND(L214*K214,2)</f>
        <v>0</v>
      </c>
      <c r="O214" s="232"/>
      <c r="P214" s="232"/>
      <c r="Q214" s="232"/>
      <c r="R214" s="144"/>
      <c r="T214" s="145" t="s">
        <v>5</v>
      </c>
      <c r="U214" s="43" t="s">
        <v>40</v>
      </c>
      <c r="V214" s="146">
        <v>0</v>
      </c>
      <c r="W214" s="146">
        <f>V214*K214</f>
        <v>0</v>
      </c>
      <c r="X214" s="146">
        <v>0</v>
      </c>
      <c r="Y214" s="146">
        <f>X214*K214</f>
        <v>0</v>
      </c>
      <c r="Z214" s="146">
        <v>0</v>
      </c>
      <c r="AA214" s="147">
        <f>Z214*K214</f>
        <v>0</v>
      </c>
      <c r="AR214" s="21" t="s">
        <v>92</v>
      </c>
      <c r="AT214" s="21" t="s">
        <v>167</v>
      </c>
      <c r="AU214" s="21" t="s">
        <v>86</v>
      </c>
      <c r="AY214" s="21" t="s">
        <v>166</v>
      </c>
      <c r="BE214" s="148">
        <f>IF(U214="základní",N214,0)</f>
        <v>0</v>
      </c>
      <c r="BF214" s="148">
        <f>IF(U214="snížená",N214,0)</f>
        <v>0</v>
      </c>
      <c r="BG214" s="148">
        <f>IF(U214="zákl. přenesená",N214,0)</f>
        <v>0</v>
      </c>
      <c r="BH214" s="148">
        <f>IF(U214="sníž. přenesená",N214,0)</f>
        <v>0</v>
      </c>
      <c r="BI214" s="148">
        <f>IF(U214="nulová",N214,0)</f>
        <v>0</v>
      </c>
      <c r="BJ214" s="21" t="s">
        <v>82</v>
      </c>
      <c r="BK214" s="148">
        <f>ROUND(L214*K214,2)</f>
        <v>0</v>
      </c>
      <c r="BL214" s="21" t="s">
        <v>92</v>
      </c>
      <c r="BM214" s="21" t="s">
        <v>375</v>
      </c>
    </row>
    <row r="215" spans="2:65" s="10" customFormat="1" ht="16.5" customHeight="1">
      <c r="B215" s="149"/>
      <c r="C215" s="150"/>
      <c r="D215" s="150"/>
      <c r="E215" s="151" t="s">
        <v>5</v>
      </c>
      <c r="F215" s="240" t="s">
        <v>1558</v>
      </c>
      <c r="G215" s="241"/>
      <c r="H215" s="241"/>
      <c r="I215" s="241"/>
      <c r="J215" s="150"/>
      <c r="K215" s="152">
        <v>253.28700000000001</v>
      </c>
      <c r="L215" s="150"/>
      <c r="M215" s="150"/>
      <c r="N215" s="150"/>
      <c r="O215" s="150"/>
      <c r="P215" s="150"/>
      <c r="Q215" s="150"/>
      <c r="R215" s="153"/>
      <c r="T215" s="154"/>
      <c r="U215" s="150"/>
      <c r="V215" s="150"/>
      <c r="W215" s="150"/>
      <c r="X215" s="150"/>
      <c r="Y215" s="150"/>
      <c r="Z215" s="150"/>
      <c r="AA215" s="155"/>
      <c r="AT215" s="156" t="s">
        <v>173</v>
      </c>
      <c r="AU215" s="156" t="s">
        <v>86</v>
      </c>
      <c r="AV215" s="10" t="s">
        <v>86</v>
      </c>
      <c r="AW215" s="10" t="s">
        <v>32</v>
      </c>
      <c r="AX215" s="10" t="s">
        <v>82</v>
      </c>
      <c r="AY215" s="156" t="s">
        <v>166</v>
      </c>
    </row>
    <row r="216" spans="2:65" s="1" customFormat="1" ht="25.5" customHeight="1">
      <c r="B216" s="139"/>
      <c r="C216" s="140" t="s">
        <v>377</v>
      </c>
      <c r="D216" s="140" t="s">
        <v>167</v>
      </c>
      <c r="E216" s="141" t="s">
        <v>378</v>
      </c>
      <c r="F216" s="231" t="s">
        <v>379</v>
      </c>
      <c r="G216" s="231"/>
      <c r="H216" s="231"/>
      <c r="I216" s="231"/>
      <c r="J216" s="142" t="s">
        <v>374</v>
      </c>
      <c r="K216" s="143">
        <v>590.76</v>
      </c>
      <c r="L216" s="232">
        <v>0</v>
      </c>
      <c r="M216" s="232"/>
      <c r="N216" s="232">
        <f>ROUND(L216*K216,2)</f>
        <v>0</v>
      </c>
      <c r="O216" s="232"/>
      <c r="P216" s="232"/>
      <c r="Q216" s="232"/>
      <c r="R216" s="144"/>
      <c r="T216" s="145" t="s">
        <v>5</v>
      </c>
      <c r="U216" s="43" t="s">
        <v>40</v>
      </c>
      <c r="V216" s="146">
        <v>0</v>
      </c>
      <c r="W216" s="146">
        <f>V216*K216</f>
        <v>0</v>
      </c>
      <c r="X216" s="146">
        <v>0</v>
      </c>
      <c r="Y216" s="146">
        <f>X216*K216</f>
        <v>0</v>
      </c>
      <c r="Z216" s="146">
        <v>0</v>
      </c>
      <c r="AA216" s="147">
        <f>Z216*K216</f>
        <v>0</v>
      </c>
      <c r="AR216" s="21" t="s">
        <v>92</v>
      </c>
      <c r="AT216" s="21" t="s">
        <v>167</v>
      </c>
      <c r="AU216" s="21" t="s">
        <v>86</v>
      </c>
      <c r="AY216" s="21" t="s">
        <v>166</v>
      </c>
      <c r="BE216" s="148">
        <f>IF(U216="základní",N216,0)</f>
        <v>0</v>
      </c>
      <c r="BF216" s="148">
        <f>IF(U216="snížená",N216,0)</f>
        <v>0</v>
      </c>
      <c r="BG216" s="148">
        <f>IF(U216="zákl. přenesená",N216,0)</f>
        <v>0</v>
      </c>
      <c r="BH216" s="148">
        <f>IF(U216="sníž. přenesená",N216,0)</f>
        <v>0</v>
      </c>
      <c r="BI216" s="148">
        <f>IF(U216="nulová",N216,0)</f>
        <v>0</v>
      </c>
      <c r="BJ216" s="21" t="s">
        <v>82</v>
      </c>
      <c r="BK216" s="148">
        <f>ROUND(L216*K216,2)</f>
        <v>0</v>
      </c>
      <c r="BL216" s="21" t="s">
        <v>92</v>
      </c>
      <c r="BM216" s="21" t="s">
        <v>380</v>
      </c>
    </row>
    <row r="217" spans="2:65" s="10" customFormat="1" ht="16.5" customHeight="1">
      <c r="B217" s="149"/>
      <c r="C217" s="150"/>
      <c r="D217" s="150"/>
      <c r="E217" s="151" t="s">
        <v>5</v>
      </c>
      <c r="F217" s="240" t="s">
        <v>1559</v>
      </c>
      <c r="G217" s="241"/>
      <c r="H217" s="241"/>
      <c r="I217" s="241"/>
      <c r="J217" s="150"/>
      <c r="K217" s="152">
        <v>590.76</v>
      </c>
      <c r="L217" s="150"/>
      <c r="M217" s="150"/>
      <c r="N217" s="150"/>
      <c r="O217" s="150"/>
      <c r="P217" s="150"/>
      <c r="Q217" s="150"/>
      <c r="R217" s="153"/>
      <c r="T217" s="154"/>
      <c r="U217" s="150"/>
      <c r="V217" s="150"/>
      <c r="W217" s="150"/>
      <c r="X217" s="150"/>
      <c r="Y217" s="150"/>
      <c r="Z217" s="150"/>
      <c r="AA217" s="155"/>
      <c r="AT217" s="156" t="s">
        <v>173</v>
      </c>
      <c r="AU217" s="156" t="s">
        <v>86</v>
      </c>
      <c r="AV217" s="10" t="s">
        <v>86</v>
      </c>
      <c r="AW217" s="10" t="s">
        <v>32</v>
      </c>
      <c r="AX217" s="10" t="s">
        <v>82</v>
      </c>
      <c r="AY217" s="156" t="s">
        <v>166</v>
      </c>
    </row>
    <row r="218" spans="2:65" s="1" customFormat="1" ht="25.5" customHeight="1">
      <c r="B218" s="139"/>
      <c r="C218" s="140" t="s">
        <v>382</v>
      </c>
      <c r="D218" s="140" t="s">
        <v>167</v>
      </c>
      <c r="E218" s="141" t="s">
        <v>383</v>
      </c>
      <c r="F218" s="231" t="s">
        <v>384</v>
      </c>
      <c r="G218" s="231"/>
      <c r="H218" s="231"/>
      <c r="I218" s="231"/>
      <c r="J218" s="142" t="s">
        <v>322</v>
      </c>
      <c r="K218" s="143">
        <v>6.84</v>
      </c>
      <c r="L218" s="232">
        <v>0</v>
      </c>
      <c r="M218" s="232"/>
      <c r="N218" s="232">
        <f>ROUND(L218*K218,2)</f>
        <v>0</v>
      </c>
      <c r="O218" s="232"/>
      <c r="P218" s="232"/>
      <c r="Q218" s="232"/>
      <c r="R218" s="144"/>
      <c r="T218" s="145" t="s">
        <v>5</v>
      </c>
      <c r="U218" s="43" t="s">
        <v>40</v>
      </c>
      <c r="V218" s="146">
        <v>0.29899999999999999</v>
      </c>
      <c r="W218" s="146">
        <f>V218*K218</f>
        <v>2.0451600000000001</v>
      </c>
      <c r="X218" s="146">
        <v>0</v>
      </c>
      <c r="Y218" s="146">
        <f>X218*K218</f>
        <v>0</v>
      </c>
      <c r="Z218" s="146">
        <v>0</v>
      </c>
      <c r="AA218" s="147">
        <f>Z218*K218</f>
        <v>0</v>
      </c>
      <c r="AR218" s="21" t="s">
        <v>92</v>
      </c>
      <c r="AT218" s="21" t="s">
        <v>167</v>
      </c>
      <c r="AU218" s="21" t="s">
        <v>86</v>
      </c>
      <c r="AY218" s="21" t="s">
        <v>166</v>
      </c>
      <c r="BE218" s="148">
        <f>IF(U218="základní",N218,0)</f>
        <v>0</v>
      </c>
      <c r="BF218" s="148">
        <f>IF(U218="snížená",N218,0)</f>
        <v>0</v>
      </c>
      <c r="BG218" s="148">
        <f>IF(U218="zákl. přenesená",N218,0)</f>
        <v>0</v>
      </c>
      <c r="BH218" s="148">
        <f>IF(U218="sníž. přenesená",N218,0)</f>
        <v>0</v>
      </c>
      <c r="BI218" s="148">
        <f>IF(U218="nulová",N218,0)</f>
        <v>0</v>
      </c>
      <c r="BJ218" s="21" t="s">
        <v>82</v>
      </c>
      <c r="BK218" s="148">
        <f>ROUND(L218*K218,2)</f>
        <v>0</v>
      </c>
      <c r="BL218" s="21" t="s">
        <v>92</v>
      </c>
      <c r="BM218" s="21" t="s">
        <v>385</v>
      </c>
    </row>
    <row r="219" spans="2:65" s="11" customFormat="1" ht="16.5" customHeight="1">
      <c r="B219" s="157"/>
      <c r="C219" s="158"/>
      <c r="D219" s="158"/>
      <c r="E219" s="159" t="s">
        <v>5</v>
      </c>
      <c r="F219" s="264" t="s">
        <v>275</v>
      </c>
      <c r="G219" s="265"/>
      <c r="H219" s="265"/>
      <c r="I219" s="265"/>
      <c r="J219" s="158"/>
      <c r="K219" s="159" t="s">
        <v>5</v>
      </c>
      <c r="L219" s="158"/>
      <c r="M219" s="158"/>
      <c r="N219" s="158"/>
      <c r="O219" s="158"/>
      <c r="P219" s="158"/>
      <c r="Q219" s="158"/>
      <c r="R219" s="160"/>
      <c r="T219" s="161"/>
      <c r="U219" s="158"/>
      <c r="V219" s="158"/>
      <c r="W219" s="158"/>
      <c r="X219" s="158"/>
      <c r="Y219" s="158"/>
      <c r="Z219" s="158"/>
      <c r="AA219" s="162"/>
      <c r="AT219" s="163" t="s">
        <v>173</v>
      </c>
      <c r="AU219" s="163" t="s">
        <v>86</v>
      </c>
      <c r="AV219" s="11" t="s">
        <v>82</v>
      </c>
      <c r="AW219" s="11" t="s">
        <v>32</v>
      </c>
      <c r="AX219" s="11" t="s">
        <v>75</v>
      </c>
      <c r="AY219" s="163" t="s">
        <v>166</v>
      </c>
    </row>
    <row r="220" spans="2:65" s="11" customFormat="1" ht="16.5" customHeight="1">
      <c r="B220" s="157"/>
      <c r="C220" s="158"/>
      <c r="D220" s="158"/>
      <c r="E220" s="159" t="s">
        <v>5</v>
      </c>
      <c r="F220" s="229" t="s">
        <v>276</v>
      </c>
      <c r="G220" s="230"/>
      <c r="H220" s="230"/>
      <c r="I220" s="230"/>
      <c r="J220" s="158"/>
      <c r="K220" s="159" t="s">
        <v>5</v>
      </c>
      <c r="L220" s="158"/>
      <c r="M220" s="158"/>
      <c r="N220" s="158"/>
      <c r="O220" s="158"/>
      <c r="P220" s="158"/>
      <c r="Q220" s="158"/>
      <c r="R220" s="160"/>
      <c r="T220" s="161"/>
      <c r="U220" s="158"/>
      <c r="V220" s="158"/>
      <c r="W220" s="158"/>
      <c r="X220" s="158"/>
      <c r="Y220" s="158"/>
      <c r="Z220" s="158"/>
      <c r="AA220" s="162"/>
      <c r="AT220" s="163" t="s">
        <v>173</v>
      </c>
      <c r="AU220" s="163" t="s">
        <v>86</v>
      </c>
      <c r="AV220" s="11" t="s">
        <v>82</v>
      </c>
      <c r="AW220" s="11" t="s">
        <v>32</v>
      </c>
      <c r="AX220" s="11" t="s">
        <v>75</v>
      </c>
      <c r="AY220" s="163" t="s">
        <v>166</v>
      </c>
    </row>
    <row r="221" spans="2:65" s="11" customFormat="1" ht="16.5" customHeight="1">
      <c r="B221" s="157"/>
      <c r="C221" s="158"/>
      <c r="D221" s="158"/>
      <c r="E221" s="159" t="s">
        <v>5</v>
      </c>
      <c r="F221" s="229" t="s">
        <v>277</v>
      </c>
      <c r="G221" s="230"/>
      <c r="H221" s="230"/>
      <c r="I221" s="230"/>
      <c r="J221" s="158"/>
      <c r="K221" s="159" t="s">
        <v>5</v>
      </c>
      <c r="L221" s="158"/>
      <c r="M221" s="158"/>
      <c r="N221" s="158"/>
      <c r="O221" s="158"/>
      <c r="P221" s="158"/>
      <c r="Q221" s="158"/>
      <c r="R221" s="160"/>
      <c r="T221" s="161"/>
      <c r="U221" s="158"/>
      <c r="V221" s="158"/>
      <c r="W221" s="158"/>
      <c r="X221" s="158"/>
      <c r="Y221" s="158"/>
      <c r="Z221" s="158"/>
      <c r="AA221" s="162"/>
      <c r="AT221" s="163" t="s">
        <v>173</v>
      </c>
      <c r="AU221" s="163" t="s">
        <v>86</v>
      </c>
      <c r="AV221" s="11" t="s">
        <v>82</v>
      </c>
      <c r="AW221" s="11" t="s">
        <v>32</v>
      </c>
      <c r="AX221" s="11" t="s">
        <v>75</v>
      </c>
      <c r="AY221" s="163" t="s">
        <v>166</v>
      </c>
    </row>
    <row r="222" spans="2:65" s="10" customFormat="1" ht="16.5" customHeight="1">
      <c r="B222" s="149"/>
      <c r="C222" s="150"/>
      <c r="D222" s="150"/>
      <c r="E222" s="151" t="s">
        <v>5</v>
      </c>
      <c r="F222" s="262" t="s">
        <v>1560</v>
      </c>
      <c r="G222" s="263"/>
      <c r="H222" s="263"/>
      <c r="I222" s="263"/>
      <c r="J222" s="150"/>
      <c r="K222" s="152">
        <v>6.84</v>
      </c>
      <c r="L222" s="150"/>
      <c r="M222" s="150"/>
      <c r="N222" s="150"/>
      <c r="O222" s="150"/>
      <c r="P222" s="150"/>
      <c r="Q222" s="150"/>
      <c r="R222" s="153"/>
      <c r="T222" s="154"/>
      <c r="U222" s="150"/>
      <c r="V222" s="150"/>
      <c r="W222" s="150"/>
      <c r="X222" s="150"/>
      <c r="Y222" s="150"/>
      <c r="Z222" s="150"/>
      <c r="AA222" s="155"/>
      <c r="AT222" s="156" t="s">
        <v>173</v>
      </c>
      <c r="AU222" s="156" t="s">
        <v>86</v>
      </c>
      <c r="AV222" s="10" t="s">
        <v>86</v>
      </c>
      <c r="AW222" s="10" t="s">
        <v>32</v>
      </c>
      <c r="AX222" s="10" t="s">
        <v>82</v>
      </c>
      <c r="AY222" s="156" t="s">
        <v>166</v>
      </c>
    </row>
    <row r="223" spans="2:65" s="1" customFormat="1" ht="16.5" customHeight="1">
      <c r="B223" s="139"/>
      <c r="C223" s="176" t="s">
        <v>387</v>
      </c>
      <c r="D223" s="176" t="s">
        <v>388</v>
      </c>
      <c r="E223" s="177" t="s">
        <v>389</v>
      </c>
      <c r="F223" s="266" t="s">
        <v>390</v>
      </c>
      <c r="G223" s="266"/>
      <c r="H223" s="266"/>
      <c r="I223" s="266"/>
      <c r="J223" s="178" t="s">
        <v>374</v>
      </c>
      <c r="K223" s="179">
        <v>13.68</v>
      </c>
      <c r="L223" s="267">
        <v>0</v>
      </c>
      <c r="M223" s="267"/>
      <c r="N223" s="267">
        <f>ROUND(L223*K223,2)</f>
        <v>0</v>
      </c>
      <c r="O223" s="232"/>
      <c r="P223" s="232"/>
      <c r="Q223" s="232"/>
      <c r="R223" s="144"/>
      <c r="T223" s="145" t="s">
        <v>5</v>
      </c>
      <c r="U223" s="43" t="s">
        <v>40</v>
      </c>
      <c r="V223" s="146">
        <v>0</v>
      </c>
      <c r="W223" s="146">
        <f>V223*K223</f>
        <v>0</v>
      </c>
      <c r="X223" s="146">
        <v>1</v>
      </c>
      <c r="Y223" s="146">
        <f>X223*K223</f>
        <v>13.68</v>
      </c>
      <c r="Z223" s="146">
        <v>0</v>
      </c>
      <c r="AA223" s="147">
        <f>Z223*K223</f>
        <v>0</v>
      </c>
      <c r="AR223" s="21" t="s">
        <v>104</v>
      </c>
      <c r="AT223" s="21" t="s">
        <v>388</v>
      </c>
      <c r="AU223" s="21" t="s">
        <v>86</v>
      </c>
      <c r="AY223" s="21" t="s">
        <v>166</v>
      </c>
      <c r="BE223" s="148">
        <f>IF(U223="základní",N223,0)</f>
        <v>0</v>
      </c>
      <c r="BF223" s="148">
        <f>IF(U223="snížená",N223,0)</f>
        <v>0</v>
      </c>
      <c r="BG223" s="148">
        <f>IF(U223="zákl. přenesená",N223,0)</f>
        <v>0</v>
      </c>
      <c r="BH223" s="148">
        <f>IF(U223="sníž. přenesená",N223,0)</f>
        <v>0</v>
      </c>
      <c r="BI223" s="148">
        <f>IF(U223="nulová",N223,0)</f>
        <v>0</v>
      </c>
      <c r="BJ223" s="21" t="s">
        <v>82</v>
      </c>
      <c r="BK223" s="148">
        <f>ROUND(L223*K223,2)</f>
        <v>0</v>
      </c>
      <c r="BL223" s="21" t="s">
        <v>92</v>
      </c>
      <c r="BM223" s="21" t="s">
        <v>391</v>
      </c>
    </row>
    <row r="224" spans="2:65" s="10" customFormat="1" ht="16.5" customHeight="1">
      <c r="B224" s="149"/>
      <c r="C224" s="150"/>
      <c r="D224" s="150"/>
      <c r="E224" s="151" t="s">
        <v>5</v>
      </c>
      <c r="F224" s="240" t="s">
        <v>1561</v>
      </c>
      <c r="G224" s="241"/>
      <c r="H224" s="241"/>
      <c r="I224" s="241"/>
      <c r="J224" s="150"/>
      <c r="K224" s="152">
        <v>13.68</v>
      </c>
      <c r="L224" s="150"/>
      <c r="M224" s="150"/>
      <c r="N224" s="150"/>
      <c r="O224" s="150"/>
      <c r="P224" s="150"/>
      <c r="Q224" s="150"/>
      <c r="R224" s="153"/>
      <c r="T224" s="154"/>
      <c r="U224" s="150"/>
      <c r="V224" s="150"/>
      <c r="W224" s="150"/>
      <c r="X224" s="150"/>
      <c r="Y224" s="150"/>
      <c r="Z224" s="150"/>
      <c r="AA224" s="155"/>
      <c r="AT224" s="156" t="s">
        <v>173</v>
      </c>
      <c r="AU224" s="156" t="s">
        <v>86</v>
      </c>
      <c r="AV224" s="10" t="s">
        <v>86</v>
      </c>
      <c r="AW224" s="10" t="s">
        <v>32</v>
      </c>
      <c r="AX224" s="10" t="s">
        <v>82</v>
      </c>
      <c r="AY224" s="156" t="s">
        <v>166</v>
      </c>
    </row>
    <row r="225" spans="2:65" s="1" customFormat="1" ht="38.25" customHeight="1">
      <c r="B225" s="139"/>
      <c r="C225" s="140" t="s">
        <v>393</v>
      </c>
      <c r="D225" s="140" t="s">
        <v>167</v>
      </c>
      <c r="E225" s="141" t="s">
        <v>394</v>
      </c>
      <c r="F225" s="231" t="s">
        <v>395</v>
      </c>
      <c r="G225" s="231"/>
      <c r="H225" s="231"/>
      <c r="I225" s="231"/>
      <c r="J225" s="142" t="s">
        <v>322</v>
      </c>
      <c r="K225" s="143">
        <v>32.46</v>
      </c>
      <c r="L225" s="232">
        <v>0</v>
      </c>
      <c r="M225" s="232"/>
      <c r="N225" s="232">
        <f>ROUND(L225*K225,2)</f>
        <v>0</v>
      </c>
      <c r="O225" s="232"/>
      <c r="P225" s="232"/>
      <c r="Q225" s="232"/>
      <c r="R225" s="144"/>
      <c r="T225" s="145" t="s">
        <v>5</v>
      </c>
      <c r="U225" s="43" t="s">
        <v>40</v>
      </c>
      <c r="V225" s="146">
        <v>2.2559999999999998</v>
      </c>
      <c r="W225" s="146">
        <f>V225*K225</f>
        <v>73.229759999999999</v>
      </c>
      <c r="X225" s="146">
        <v>0</v>
      </c>
      <c r="Y225" s="146">
        <f>X225*K225</f>
        <v>0</v>
      </c>
      <c r="Z225" s="146">
        <v>0</v>
      </c>
      <c r="AA225" s="147">
        <f>Z225*K225</f>
        <v>0</v>
      </c>
      <c r="AR225" s="21" t="s">
        <v>92</v>
      </c>
      <c r="AT225" s="21" t="s">
        <v>167</v>
      </c>
      <c r="AU225" s="21" t="s">
        <v>86</v>
      </c>
      <c r="AY225" s="21" t="s">
        <v>166</v>
      </c>
      <c r="BE225" s="148">
        <f>IF(U225="základní",N225,0)</f>
        <v>0</v>
      </c>
      <c r="BF225" s="148">
        <f>IF(U225="snížená",N225,0)</f>
        <v>0</v>
      </c>
      <c r="BG225" s="148">
        <f>IF(U225="zákl. přenesená",N225,0)</f>
        <v>0</v>
      </c>
      <c r="BH225" s="148">
        <f>IF(U225="sníž. přenesená",N225,0)</f>
        <v>0</v>
      </c>
      <c r="BI225" s="148">
        <f>IF(U225="nulová",N225,0)</f>
        <v>0</v>
      </c>
      <c r="BJ225" s="21" t="s">
        <v>82</v>
      </c>
      <c r="BK225" s="148">
        <f>ROUND(L225*K225,2)</f>
        <v>0</v>
      </c>
      <c r="BL225" s="21" t="s">
        <v>92</v>
      </c>
      <c r="BM225" s="21" t="s">
        <v>396</v>
      </c>
    </row>
    <row r="226" spans="2:65" s="11" customFormat="1" ht="16.5" customHeight="1">
      <c r="B226" s="157"/>
      <c r="C226" s="158"/>
      <c r="D226" s="158"/>
      <c r="E226" s="159" t="s">
        <v>5</v>
      </c>
      <c r="F226" s="264" t="s">
        <v>275</v>
      </c>
      <c r="G226" s="265"/>
      <c r="H226" s="265"/>
      <c r="I226" s="265"/>
      <c r="J226" s="158"/>
      <c r="K226" s="159" t="s">
        <v>5</v>
      </c>
      <c r="L226" s="158"/>
      <c r="M226" s="158"/>
      <c r="N226" s="158"/>
      <c r="O226" s="158"/>
      <c r="P226" s="158"/>
      <c r="Q226" s="158"/>
      <c r="R226" s="160"/>
      <c r="T226" s="161"/>
      <c r="U226" s="158"/>
      <c r="V226" s="158"/>
      <c r="W226" s="158"/>
      <c r="X226" s="158"/>
      <c r="Y226" s="158"/>
      <c r="Z226" s="158"/>
      <c r="AA226" s="162"/>
      <c r="AT226" s="163" t="s">
        <v>173</v>
      </c>
      <c r="AU226" s="163" t="s">
        <v>86</v>
      </c>
      <c r="AV226" s="11" t="s">
        <v>82</v>
      </c>
      <c r="AW226" s="11" t="s">
        <v>32</v>
      </c>
      <c r="AX226" s="11" t="s">
        <v>75</v>
      </c>
      <c r="AY226" s="163" t="s">
        <v>166</v>
      </c>
    </row>
    <row r="227" spans="2:65" s="11" customFormat="1" ht="16.5" customHeight="1">
      <c r="B227" s="157"/>
      <c r="C227" s="158"/>
      <c r="D227" s="158"/>
      <c r="E227" s="159" t="s">
        <v>5</v>
      </c>
      <c r="F227" s="229" t="s">
        <v>276</v>
      </c>
      <c r="G227" s="230"/>
      <c r="H227" s="230"/>
      <c r="I227" s="230"/>
      <c r="J227" s="158"/>
      <c r="K227" s="159" t="s">
        <v>5</v>
      </c>
      <c r="L227" s="158"/>
      <c r="M227" s="158"/>
      <c r="N227" s="158"/>
      <c r="O227" s="158"/>
      <c r="P227" s="158"/>
      <c r="Q227" s="158"/>
      <c r="R227" s="160"/>
      <c r="T227" s="161"/>
      <c r="U227" s="158"/>
      <c r="V227" s="158"/>
      <c r="W227" s="158"/>
      <c r="X227" s="158"/>
      <c r="Y227" s="158"/>
      <c r="Z227" s="158"/>
      <c r="AA227" s="162"/>
      <c r="AT227" s="163" t="s">
        <v>173</v>
      </c>
      <c r="AU227" s="163" t="s">
        <v>86</v>
      </c>
      <c r="AV227" s="11" t="s">
        <v>82</v>
      </c>
      <c r="AW227" s="11" t="s">
        <v>32</v>
      </c>
      <c r="AX227" s="11" t="s">
        <v>75</v>
      </c>
      <c r="AY227" s="163" t="s">
        <v>166</v>
      </c>
    </row>
    <row r="228" spans="2:65" s="11" customFormat="1" ht="16.5" customHeight="1">
      <c r="B228" s="157"/>
      <c r="C228" s="158"/>
      <c r="D228" s="158"/>
      <c r="E228" s="159" t="s">
        <v>5</v>
      </c>
      <c r="F228" s="229" t="s">
        <v>277</v>
      </c>
      <c r="G228" s="230"/>
      <c r="H228" s="230"/>
      <c r="I228" s="230"/>
      <c r="J228" s="158"/>
      <c r="K228" s="159" t="s">
        <v>5</v>
      </c>
      <c r="L228" s="158"/>
      <c r="M228" s="158"/>
      <c r="N228" s="158"/>
      <c r="O228" s="158"/>
      <c r="P228" s="158"/>
      <c r="Q228" s="158"/>
      <c r="R228" s="160"/>
      <c r="T228" s="161"/>
      <c r="U228" s="158"/>
      <c r="V228" s="158"/>
      <c r="W228" s="158"/>
      <c r="X228" s="158"/>
      <c r="Y228" s="158"/>
      <c r="Z228" s="158"/>
      <c r="AA228" s="162"/>
      <c r="AT228" s="163" t="s">
        <v>173</v>
      </c>
      <c r="AU228" s="163" t="s">
        <v>86</v>
      </c>
      <c r="AV228" s="11" t="s">
        <v>82</v>
      </c>
      <c r="AW228" s="11" t="s">
        <v>32</v>
      </c>
      <c r="AX228" s="11" t="s">
        <v>75</v>
      </c>
      <c r="AY228" s="163" t="s">
        <v>166</v>
      </c>
    </row>
    <row r="229" spans="2:65" s="11" customFormat="1" ht="16.5" customHeight="1">
      <c r="B229" s="157"/>
      <c r="C229" s="158"/>
      <c r="D229" s="158"/>
      <c r="E229" s="159" t="s">
        <v>5</v>
      </c>
      <c r="F229" s="229" t="s">
        <v>397</v>
      </c>
      <c r="G229" s="230"/>
      <c r="H229" s="230"/>
      <c r="I229" s="230"/>
      <c r="J229" s="158"/>
      <c r="K229" s="159" t="s">
        <v>5</v>
      </c>
      <c r="L229" s="158"/>
      <c r="M229" s="158"/>
      <c r="N229" s="158"/>
      <c r="O229" s="158"/>
      <c r="P229" s="158"/>
      <c r="Q229" s="158"/>
      <c r="R229" s="160"/>
      <c r="T229" s="161"/>
      <c r="U229" s="158"/>
      <c r="V229" s="158"/>
      <c r="W229" s="158"/>
      <c r="X229" s="158"/>
      <c r="Y229" s="158"/>
      <c r="Z229" s="158"/>
      <c r="AA229" s="162"/>
      <c r="AT229" s="163" t="s">
        <v>173</v>
      </c>
      <c r="AU229" s="163" t="s">
        <v>86</v>
      </c>
      <c r="AV229" s="11" t="s">
        <v>82</v>
      </c>
      <c r="AW229" s="11" t="s">
        <v>32</v>
      </c>
      <c r="AX229" s="11" t="s">
        <v>75</v>
      </c>
      <c r="AY229" s="163" t="s">
        <v>166</v>
      </c>
    </row>
    <row r="230" spans="2:65" s="10" customFormat="1" ht="16.5" customHeight="1">
      <c r="B230" s="149"/>
      <c r="C230" s="150"/>
      <c r="D230" s="150"/>
      <c r="E230" s="151" t="s">
        <v>5</v>
      </c>
      <c r="F230" s="262" t="s">
        <v>1562</v>
      </c>
      <c r="G230" s="263"/>
      <c r="H230" s="263"/>
      <c r="I230" s="263"/>
      <c r="J230" s="150"/>
      <c r="K230" s="152">
        <v>32.46</v>
      </c>
      <c r="L230" s="150"/>
      <c r="M230" s="150"/>
      <c r="N230" s="150"/>
      <c r="O230" s="150"/>
      <c r="P230" s="150"/>
      <c r="Q230" s="150"/>
      <c r="R230" s="153"/>
      <c r="T230" s="154"/>
      <c r="U230" s="150"/>
      <c r="V230" s="150"/>
      <c r="W230" s="150"/>
      <c r="X230" s="150"/>
      <c r="Y230" s="150"/>
      <c r="Z230" s="150"/>
      <c r="AA230" s="155"/>
      <c r="AT230" s="156" t="s">
        <v>173</v>
      </c>
      <c r="AU230" s="156" t="s">
        <v>86</v>
      </c>
      <c r="AV230" s="10" t="s">
        <v>86</v>
      </c>
      <c r="AW230" s="10" t="s">
        <v>32</v>
      </c>
      <c r="AX230" s="10" t="s">
        <v>82</v>
      </c>
      <c r="AY230" s="156" t="s">
        <v>166</v>
      </c>
    </row>
    <row r="231" spans="2:65" s="1" customFormat="1" ht="25.5" customHeight="1">
      <c r="B231" s="139"/>
      <c r="C231" s="140" t="s">
        <v>399</v>
      </c>
      <c r="D231" s="140" t="s">
        <v>167</v>
      </c>
      <c r="E231" s="141" t="s">
        <v>400</v>
      </c>
      <c r="F231" s="231" t="s">
        <v>401</v>
      </c>
      <c r="G231" s="231"/>
      <c r="H231" s="231"/>
      <c r="I231" s="231"/>
      <c r="J231" s="142" t="s">
        <v>322</v>
      </c>
      <c r="K231" s="143">
        <v>60.55</v>
      </c>
      <c r="L231" s="232">
        <v>0</v>
      </c>
      <c r="M231" s="232"/>
      <c r="N231" s="232">
        <f>ROUND(L231*K231,2)</f>
        <v>0</v>
      </c>
      <c r="O231" s="232"/>
      <c r="P231" s="232"/>
      <c r="Q231" s="232"/>
      <c r="R231" s="144"/>
      <c r="T231" s="145" t="s">
        <v>5</v>
      </c>
      <c r="U231" s="43" t="s">
        <v>40</v>
      </c>
      <c r="V231" s="146">
        <v>0.28599999999999998</v>
      </c>
      <c r="W231" s="146">
        <f>V231*K231</f>
        <v>17.317299999999999</v>
      </c>
      <c r="X231" s="146">
        <v>0</v>
      </c>
      <c r="Y231" s="146">
        <f>X231*K231</f>
        <v>0</v>
      </c>
      <c r="Z231" s="146">
        <v>0</v>
      </c>
      <c r="AA231" s="147">
        <f>Z231*K231</f>
        <v>0</v>
      </c>
      <c r="AR231" s="21" t="s">
        <v>92</v>
      </c>
      <c r="AT231" s="21" t="s">
        <v>167</v>
      </c>
      <c r="AU231" s="21" t="s">
        <v>86</v>
      </c>
      <c r="AY231" s="21" t="s">
        <v>166</v>
      </c>
      <c r="BE231" s="148">
        <f>IF(U231="základní",N231,0)</f>
        <v>0</v>
      </c>
      <c r="BF231" s="148">
        <f>IF(U231="snížená",N231,0)</f>
        <v>0</v>
      </c>
      <c r="BG231" s="148">
        <f>IF(U231="zákl. přenesená",N231,0)</f>
        <v>0</v>
      </c>
      <c r="BH231" s="148">
        <f>IF(U231="sníž. přenesená",N231,0)</f>
        <v>0</v>
      </c>
      <c r="BI231" s="148">
        <f>IF(U231="nulová",N231,0)</f>
        <v>0</v>
      </c>
      <c r="BJ231" s="21" t="s">
        <v>82</v>
      </c>
      <c r="BK231" s="148">
        <f>ROUND(L231*K231,2)</f>
        <v>0</v>
      </c>
      <c r="BL231" s="21" t="s">
        <v>92</v>
      </c>
      <c r="BM231" s="21" t="s">
        <v>402</v>
      </c>
    </row>
    <row r="232" spans="2:65" s="11" customFormat="1" ht="16.5" customHeight="1">
      <c r="B232" s="157"/>
      <c r="C232" s="158"/>
      <c r="D232" s="158"/>
      <c r="E232" s="159" t="s">
        <v>5</v>
      </c>
      <c r="F232" s="264" t="s">
        <v>275</v>
      </c>
      <c r="G232" s="265"/>
      <c r="H232" s="265"/>
      <c r="I232" s="265"/>
      <c r="J232" s="158"/>
      <c r="K232" s="159" t="s">
        <v>5</v>
      </c>
      <c r="L232" s="158"/>
      <c r="M232" s="158"/>
      <c r="N232" s="158"/>
      <c r="O232" s="158"/>
      <c r="P232" s="158"/>
      <c r="Q232" s="158"/>
      <c r="R232" s="160"/>
      <c r="T232" s="161"/>
      <c r="U232" s="158"/>
      <c r="V232" s="158"/>
      <c r="W232" s="158"/>
      <c r="X232" s="158"/>
      <c r="Y232" s="158"/>
      <c r="Z232" s="158"/>
      <c r="AA232" s="162"/>
      <c r="AT232" s="163" t="s">
        <v>173</v>
      </c>
      <c r="AU232" s="163" t="s">
        <v>86</v>
      </c>
      <c r="AV232" s="11" t="s">
        <v>82</v>
      </c>
      <c r="AW232" s="11" t="s">
        <v>32</v>
      </c>
      <c r="AX232" s="11" t="s">
        <v>75</v>
      </c>
      <c r="AY232" s="163" t="s">
        <v>166</v>
      </c>
    </row>
    <row r="233" spans="2:65" s="11" customFormat="1" ht="16.5" customHeight="1">
      <c r="B233" s="157"/>
      <c r="C233" s="158"/>
      <c r="D233" s="158"/>
      <c r="E233" s="159" t="s">
        <v>5</v>
      </c>
      <c r="F233" s="229" t="s">
        <v>276</v>
      </c>
      <c r="G233" s="230"/>
      <c r="H233" s="230"/>
      <c r="I233" s="230"/>
      <c r="J233" s="158"/>
      <c r="K233" s="159" t="s">
        <v>5</v>
      </c>
      <c r="L233" s="158"/>
      <c r="M233" s="158"/>
      <c r="N233" s="158"/>
      <c r="O233" s="158"/>
      <c r="P233" s="158"/>
      <c r="Q233" s="158"/>
      <c r="R233" s="160"/>
      <c r="T233" s="161"/>
      <c r="U233" s="158"/>
      <c r="V233" s="158"/>
      <c r="W233" s="158"/>
      <c r="X233" s="158"/>
      <c r="Y233" s="158"/>
      <c r="Z233" s="158"/>
      <c r="AA233" s="162"/>
      <c r="AT233" s="163" t="s">
        <v>173</v>
      </c>
      <c r="AU233" s="163" t="s">
        <v>86</v>
      </c>
      <c r="AV233" s="11" t="s">
        <v>82</v>
      </c>
      <c r="AW233" s="11" t="s">
        <v>32</v>
      </c>
      <c r="AX233" s="11" t="s">
        <v>75</v>
      </c>
      <c r="AY233" s="163" t="s">
        <v>166</v>
      </c>
    </row>
    <row r="234" spans="2:65" s="11" customFormat="1" ht="16.5" customHeight="1">
      <c r="B234" s="157"/>
      <c r="C234" s="158"/>
      <c r="D234" s="158"/>
      <c r="E234" s="159" t="s">
        <v>5</v>
      </c>
      <c r="F234" s="229" t="s">
        <v>277</v>
      </c>
      <c r="G234" s="230"/>
      <c r="H234" s="230"/>
      <c r="I234" s="230"/>
      <c r="J234" s="158"/>
      <c r="K234" s="159" t="s">
        <v>5</v>
      </c>
      <c r="L234" s="158"/>
      <c r="M234" s="158"/>
      <c r="N234" s="158"/>
      <c r="O234" s="158"/>
      <c r="P234" s="158"/>
      <c r="Q234" s="158"/>
      <c r="R234" s="160"/>
      <c r="T234" s="161"/>
      <c r="U234" s="158"/>
      <c r="V234" s="158"/>
      <c r="W234" s="158"/>
      <c r="X234" s="158"/>
      <c r="Y234" s="158"/>
      <c r="Z234" s="158"/>
      <c r="AA234" s="162"/>
      <c r="AT234" s="163" t="s">
        <v>173</v>
      </c>
      <c r="AU234" s="163" t="s">
        <v>86</v>
      </c>
      <c r="AV234" s="11" t="s">
        <v>82</v>
      </c>
      <c r="AW234" s="11" t="s">
        <v>32</v>
      </c>
      <c r="AX234" s="11" t="s">
        <v>75</v>
      </c>
      <c r="AY234" s="163" t="s">
        <v>166</v>
      </c>
    </row>
    <row r="235" spans="2:65" s="10" customFormat="1" ht="16.5" customHeight="1">
      <c r="B235" s="149"/>
      <c r="C235" s="150"/>
      <c r="D235" s="150"/>
      <c r="E235" s="151" t="s">
        <v>5</v>
      </c>
      <c r="F235" s="262" t="s">
        <v>1563</v>
      </c>
      <c r="G235" s="263"/>
      <c r="H235" s="263"/>
      <c r="I235" s="263"/>
      <c r="J235" s="150"/>
      <c r="K235" s="152">
        <v>3.8</v>
      </c>
      <c r="L235" s="150"/>
      <c r="M235" s="150"/>
      <c r="N235" s="150"/>
      <c r="O235" s="150"/>
      <c r="P235" s="150"/>
      <c r="Q235" s="150"/>
      <c r="R235" s="153"/>
      <c r="T235" s="154"/>
      <c r="U235" s="150"/>
      <c r="V235" s="150"/>
      <c r="W235" s="150"/>
      <c r="X235" s="150"/>
      <c r="Y235" s="150"/>
      <c r="Z235" s="150"/>
      <c r="AA235" s="155"/>
      <c r="AT235" s="156" t="s">
        <v>173</v>
      </c>
      <c r="AU235" s="156" t="s">
        <v>86</v>
      </c>
      <c r="AV235" s="10" t="s">
        <v>86</v>
      </c>
      <c r="AW235" s="10" t="s">
        <v>32</v>
      </c>
      <c r="AX235" s="10" t="s">
        <v>75</v>
      </c>
      <c r="AY235" s="156" t="s">
        <v>166</v>
      </c>
    </row>
    <row r="236" spans="2:65" s="10" customFormat="1" ht="16.5" customHeight="1">
      <c r="B236" s="149"/>
      <c r="C236" s="150"/>
      <c r="D236" s="150"/>
      <c r="E236" s="151" t="s">
        <v>5</v>
      </c>
      <c r="F236" s="262" t="s">
        <v>1553</v>
      </c>
      <c r="G236" s="263"/>
      <c r="H236" s="263"/>
      <c r="I236" s="263"/>
      <c r="J236" s="150"/>
      <c r="K236" s="152">
        <v>56.75</v>
      </c>
      <c r="L236" s="150"/>
      <c r="M236" s="150"/>
      <c r="N236" s="150"/>
      <c r="O236" s="150"/>
      <c r="P236" s="150"/>
      <c r="Q236" s="150"/>
      <c r="R236" s="153"/>
      <c r="T236" s="154"/>
      <c r="U236" s="150"/>
      <c r="V236" s="150"/>
      <c r="W236" s="150"/>
      <c r="X236" s="150"/>
      <c r="Y236" s="150"/>
      <c r="Z236" s="150"/>
      <c r="AA236" s="155"/>
      <c r="AT236" s="156" t="s">
        <v>173</v>
      </c>
      <c r="AU236" s="156" t="s">
        <v>86</v>
      </c>
      <c r="AV236" s="10" t="s">
        <v>86</v>
      </c>
      <c r="AW236" s="10" t="s">
        <v>32</v>
      </c>
      <c r="AX236" s="10" t="s">
        <v>75</v>
      </c>
      <c r="AY236" s="156" t="s">
        <v>166</v>
      </c>
    </row>
    <row r="237" spans="2:65" s="12" customFormat="1" ht="16.5" customHeight="1">
      <c r="B237" s="168"/>
      <c r="C237" s="169"/>
      <c r="D237" s="169"/>
      <c r="E237" s="170" t="s">
        <v>5</v>
      </c>
      <c r="F237" s="268" t="s">
        <v>294</v>
      </c>
      <c r="G237" s="269"/>
      <c r="H237" s="269"/>
      <c r="I237" s="269"/>
      <c r="J237" s="169"/>
      <c r="K237" s="171">
        <v>60.55</v>
      </c>
      <c r="L237" s="169"/>
      <c r="M237" s="169"/>
      <c r="N237" s="169"/>
      <c r="O237" s="169"/>
      <c r="P237" s="169"/>
      <c r="Q237" s="169"/>
      <c r="R237" s="172"/>
      <c r="T237" s="173"/>
      <c r="U237" s="169"/>
      <c r="V237" s="169"/>
      <c r="W237" s="169"/>
      <c r="X237" s="169"/>
      <c r="Y237" s="169"/>
      <c r="Z237" s="169"/>
      <c r="AA237" s="174"/>
      <c r="AT237" s="175" t="s">
        <v>173</v>
      </c>
      <c r="AU237" s="175" t="s">
        <v>86</v>
      </c>
      <c r="AV237" s="12" t="s">
        <v>92</v>
      </c>
      <c r="AW237" s="12" t="s">
        <v>32</v>
      </c>
      <c r="AX237" s="12" t="s">
        <v>82</v>
      </c>
      <c r="AY237" s="175" t="s">
        <v>166</v>
      </c>
    </row>
    <row r="238" spans="2:65" s="1" customFormat="1" ht="16.5" customHeight="1">
      <c r="B238" s="139"/>
      <c r="C238" s="176" t="s">
        <v>404</v>
      </c>
      <c r="D238" s="176" t="s">
        <v>388</v>
      </c>
      <c r="E238" s="177" t="s">
        <v>405</v>
      </c>
      <c r="F238" s="266" t="s">
        <v>406</v>
      </c>
      <c r="G238" s="266"/>
      <c r="H238" s="266"/>
      <c r="I238" s="266"/>
      <c r="J238" s="178" t="s">
        <v>374</v>
      </c>
      <c r="K238" s="179">
        <v>121.1</v>
      </c>
      <c r="L238" s="267">
        <v>0</v>
      </c>
      <c r="M238" s="267"/>
      <c r="N238" s="267">
        <f>ROUND(L238*K238,2)</f>
        <v>0</v>
      </c>
      <c r="O238" s="232"/>
      <c r="P238" s="232"/>
      <c r="Q238" s="232"/>
      <c r="R238" s="144"/>
      <c r="T238" s="145" t="s">
        <v>5</v>
      </c>
      <c r="U238" s="43" t="s">
        <v>40</v>
      </c>
      <c r="V238" s="146">
        <v>0</v>
      </c>
      <c r="W238" s="146">
        <f>V238*K238</f>
        <v>0</v>
      </c>
      <c r="X238" s="146">
        <v>1</v>
      </c>
      <c r="Y238" s="146">
        <f>X238*K238</f>
        <v>121.1</v>
      </c>
      <c r="Z238" s="146">
        <v>0</v>
      </c>
      <c r="AA238" s="147">
        <f>Z238*K238</f>
        <v>0</v>
      </c>
      <c r="AR238" s="21" t="s">
        <v>104</v>
      </c>
      <c r="AT238" s="21" t="s">
        <v>388</v>
      </c>
      <c r="AU238" s="21" t="s">
        <v>86</v>
      </c>
      <c r="AY238" s="21" t="s">
        <v>166</v>
      </c>
      <c r="BE238" s="148">
        <f>IF(U238="základní",N238,0)</f>
        <v>0</v>
      </c>
      <c r="BF238" s="148">
        <f>IF(U238="snížená",N238,0)</f>
        <v>0</v>
      </c>
      <c r="BG238" s="148">
        <f>IF(U238="zákl. přenesená",N238,0)</f>
        <v>0</v>
      </c>
      <c r="BH238" s="148">
        <f>IF(U238="sníž. přenesená",N238,0)</f>
        <v>0</v>
      </c>
      <c r="BI238" s="148">
        <f>IF(U238="nulová",N238,0)</f>
        <v>0</v>
      </c>
      <c r="BJ238" s="21" t="s">
        <v>82</v>
      </c>
      <c r="BK238" s="148">
        <f>ROUND(L238*K238,2)</f>
        <v>0</v>
      </c>
      <c r="BL238" s="21" t="s">
        <v>92</v>
      </c>
      <c r="BM238" s="21" t="s">
        <v>407</v>
      </c>
    </row>
    <row r="239" spans="2:65" s="10" customFormat="1" ht="16.5" customHeight="1">
      <c r="B239" s="149"/>
      <c r="C239" s="150"/>
      <c r="D239" s="150"/>
      <c r="E239" s="151" t="s">
        <v>5</v>
      </c>
      <c r="F239" s="240" t="s">
        <v>1564</v>
      </c>
      <c r="G239" s="241"/>
      <c r="H239" s="241"/>
      <c r="I239" s="241"/>
      <c r="J239" s="150"/>
      <c r="K239" s="152">
        <v>121.1</v>
      </c>
      <c r="L239" s="150"/>
      <c r="M239" s="150"/>
      <c r="N239" s="150"/>
      <c r="O239" s="150"/>
      <c r="P239" s="150"/>
      <c r="Q239" s="150"/>
      <c r="R239" s="153"/>
      <c r="T239" s="154"/>
      <c r="U239" s="150"/>
      <c r="V239" s="150"/>
      <c r="W239" s="150"/>
      <c r="X239" s="150"/>
      <c r="Y239" s="150"/>
      <c r="Z239" s="150"/>
      <c r="AA239" s="155"/>
      <c r="AT239" s="156" t="s">
        <v>173</v>
      </c>
      <c r="AU239" s="156" t="s">
        <v>86</v>
      </c>
      <c r="AV239" s="10" t="s">
        <v>86</v>
      </c>
      <c r="AW239" s="10" t="s">
        <v>32</v>
      </c>
      <c r="AX239" s="10" t="s">
        <v>82</v>
      </c>
      <c r="AY239" s="156" t="s">
        <v>166</v>
      </c>
    </row>
    <row r="240" spans="2:65" s="1" customFormat="1" ht="16.5" customHeight="1">
      <c r="B240" s="139"/>
      <c r="C240" s="140" t="s">
        <v>409</v>
      </c>
      <c r="D240" s="140" t="s">
        <v>167</v>
      </c>
      <c r="E240" s="141" t="s">
        <v>410</v>
      </c>
      <c r="F240" s="231" t="s">
        <v>411</v>
      </c>
      <c r="G240" s="231"/>
      <c r="H240" s="231"/>
      <c r="I240" s="231"/>
      <c r="J240" s="142" t="s">
        <v>270</v>
      </c>
      <c r="K240" s="143">
        <v>1094</v>
      </c>
      <c r="L240" s="232">
        <v>0</v>
      </c>
      <c r="M240" s="232"/>
      <c r="N240" s="232">
        <f>ROUND(L240*K240,2)</f>
        <v>0</v>
      </c>
      <c r="O240" s="232"/>
      <c r="P240" s="232"/>
      <c r="Q240" s="232"/>
      <c r="R240" s="144"/>
      <c r="T240" s="145" t="s">
        <v>5</v>
      </c>
      <c r="U240" s="43" t="s">
        <v>40</v>
      </c>
      <c r="V240" s="146">
        <v>3.5000000000000003E-2</v>
      </c>
      <c r="W240" s="146">
        <f>V240*K240</f>
        <v>38.290000000000006</v>
      </c>
      <c r="X240" s="146">
        <v>0</v>
      </c>
      <c r="Y240" s="146">
        <f>X240*K240</f>
        <v>0</v>
      </c>
      <c r="Z240" s="146">
        <v>0</v>
      </c>
      <c r="AA240" s="147">
        <f>Z240*K240</f>
        <v>0</v>
      </c>
      <c r="AR240" s="21" t="s">
        <v>92</v>
      </c>
      <c r="AT240" s="21" t="s">
        <v>167</v>
      </c>
      <c r="AU240" s="21" t="s">
        <v>86</v>
      </c>
      <c r="AY240" s="21" t="s">
        <v>166</v>
      </c>
      <c r="BE240" s="148">
        <f>IF(U240="základní",N240,0)</f>
        <v>0</v>
      </c>
      <c r="BF240" s="148">
        <f>IF(U240="snížená",N240,0)</f>
        <v>0</v>
      </c>
      <c r="BG240" s="148">
        <f>IF(U240="zákl. přenesená",N240,0)</f>
        <v>0</v>
      </c>
      <c r="BH240" s="148">
        <f>IF(U240="sníž. přenesená",N240,0)</f>
        <v>0</v>
      </c>
      <c r="BI240" s="148">
        <f>IF(U240="nulová",N240,0)</f>
        <v>0</v>
      </c>
      <c r="BJ240" s="21" t="s">
        <v>82</v>
      </c>
      <c r="BK240" s="148">
        <f>ROUND(L240*K240,2)</f>
        <v>0</v>
      </c>
      <c r="BL240" s="21" t="s">
        <v>92</v>
      </c>
      <c r="BM240" s="21" t="s">
        <v>1565</v>
      </c>
    </row>
    <row r="241" spans="2:65" s="1" customFormat="1" ht="38.25" customHeight="1">
      <c r="B241" s="139"/>
      <c r="C241" s="140" t="s">
        <v>413</v>
      </c>
      <c r="D241" s="140" t="s">
        <v>167</v>
      </c>
      <c r="E241" s="141" t="s">
        <v>414</v>
      </c>
      <c r="F241" s="231" t="s">
        <v>415</v>
      </c>
      <c r="G241" s="231"/>
      <c r="H241" s="231"/>
      <c r="I241" s="231"/>
      <c r="J241" s="142" t="s">
        <v>270</v>
      </c>
      <c r="K241" s="143">
        <v>192</v>
      </c>
      <c r="L241" s="232">
        <v>0</v>
      </c>
      <c r="M241" s="232"/>
      <c r="N241" s="232">
        <f>ROUND(L241*K241,2)</f>
        <v>0</v>
      </c>
      <c r="O241" s="232"/>
      <c r="P241" s="232"/>
      <c r="Q241" s="232"/>
      <c r="R241" s="144"/>
      <c r="T241" s="145" t="s">
        <v>5</v>
      </c>
      <c r="U241" s="43" t="s">
        <v>40</v>
      </c>
      <c r="V241" s="146">
        <v>0.13</v>
      </c>
      <c r="W241" s="146">
        <f>V241*K241</f>
        <v>24.96</v>
      </c>
      <c r="X241" s="146">
        <v>0</v>
      </c>
      <c r="Y241" s="146">
        <f>X241*K241</f>
        <v>0</v>
      </c>
      <c r="Z241" s="146">
        <v>0</v>
      </c>
      <c r="AA241" s="147">
        <f>Z241*K241</f>
        <v>0</v>
      </c>
      <c r="AR241" s="21" t="s">
        <v>92</v>
      </c>
      <c r="AT241" s="21" t="s">
        <v>167</v>
      </c>
      <c r="AU241" s="21" t="s">
        <v>86</v>
      </c>
      <c r="AY241" s="21" t="s">
        <v>166</v>
      </c>
      <c r="BE241" s="148">
        <f>IF(U241="základní",N241,0)</f>
        <v>0</v>
      </c>
      <c r="BF241" s="148">
        <f>IF(U241="snížená",N241,0)</f>
        <v>0</v>
      </c>
      <c r="BG241" s="148">
        <f>IF(U241="zákl. přenesená",N241,0)</f>
        <v>0</v>
      </c>
      <c r="BH241" s="148">
        <f>IF(U241="sníž. přenesená",N241,0)</f>
        <v>0</v>
      </c>
      <c r="BI241" s="148">
        <f>IF(U241="nulová",N241,0)</f>
        <v>0</v>
      </c>
      <c r="BJ241" s="21" t="s">
        <v>82</v>
      </c>
      <c r="BK241" s="148">
        <f>ROUND(L241*K241,2)</f>
        <v>0</v>
      </c>
      <c r="BL241" s="21" t="s">
        <v>92</v>
      </c>
      <c r="BM241" s="21" t="s">
        <v>416</v>
      </c>
    </row>
    <row r="242" spans="2:65" s="11" customFormat="1" ht="16.5" customHeight="1">
      <c r="B242" s="157"/>
      <c r="C242" s="158"/>
      <c r="D242" s="158"/>
      <c r="E242" s="159" t="s">
        <v>5</v>
      </c>
      <c r="F242" s="264" t="s">
        <v>275</v>
      </c>
      <c r="G242" s="265"/>
      <c r="H242" s="265"/>
      <c r="I242" s="265"/>
      <c r="J242" s="158"/>
      <c r="K242" s="159" t="s">
        <v>5</v>
      </c>
      <c r="L242" s="158"/>
      <c r="M242" s="158"/>
      <c r="N242" s="158"/>
      <c r="O242" s="158"/>
      <c r="P242" s="158"/>
      <c r="Q242" s="158"/>
      <c r="R242" s="160"/>
      <c r="T242" s="161"/>
      <c r="U242" s="158"/>
      <c r="V242" s="158"/>
      <c r="W242" s="158"/>
      <c r="X242" s="158"/>
      <c r="Y242" s="158"/>
      <c r="Z242" s="158"/>
      <c r="AA242" s="162"/>
      <c r="AT242" s="163" t="s">
        <v>173</v>
      </c>
      <c r="AU242" s="163" t="s">
        <v>86</v>
      </c>
      <c r="AV242" s="11" t="s">
        <v>82</v>
      </c>
      <c r="AW242" s="11" t="s">
        <v>32</v>
      </c>
      <c r="AX242" s="11" t="s">
        <v>75</v>
      </c>
      <c r="AY242" s="163" t="s">
        <v>166</v>
      </c>
    </row>
    <row r="243" spans="2:65" s="11" customFormat="1" ht="16.5" customHeight="1">
      <c r="B243" s="157"/>
      <c r="C243" s="158"/>
      <c r="D243" s="158"/>
      <c r="E243" s="159" t="s">
        <v>5</v>
      </c>
      <c r="F243" s="229" t="s">
        <v>276</v>
      </c>
      <c r="G243" s="230"/>
      <c r="H243" s="230"/>
      <c r="I243" s="230"/>
      <c r="J243" s="158"/>
      <c r="K243" s="159" t="s">
        <v>5</v>
      </c>
      <c r="L243" s="158"/>
      <c r="M243" s="158"/>
      <c r="N243" s="158"/>
      <c r="O243" s="158"/>
      <c r="P243" s="158"/>
      <c r="Q243" s="158"/>
      <c r="R243" s="160"/>
      <c r="T243" s="161"/>
      <c r="U243" s="158"/>
      <c r="V243" s="158"/>
      <c r="W243" s="158"/>
      <c r="X243" s="158"/>
      <c r="Y243" s="158"/>
      <c r="Z243" s="158"/>
      <c r="AA243" s="162"/>
      <c r="AT243" s="163" t="s">
        <v>173</v>
      </c>
      <c r="AU243" s="163" t="s">
        <v>86</v>
      </c>
      <c r="AV243" s="11" t="s">
        <v>82</v>
      </c>
      <c r="AW243" s="11" t="s">
        <v>32</v>
      </c>
      <c r="AX243" s="11" t="s">
        <v>75</v>
      </c>
      <c r="AY243" s="163" t="s">
        <v>166</v>
      </c>
    </row>
    <row r="244" spans="2:65" s="11" customFormat="1" ht="16.5" customHeight="1">
      <c r="B244" s="157"/>
      <c r="C244" s="158"/>
      <c r="D244" s="158"/>
      <c r="E244" s="159" t="s">
        <v>5</v>
      </c>
      <c r="F244" s="229" t="s">
        <v>277</v>
      </c>
      <c r="G244" s="230"/>
      <c r="H244" s="230"/>
      <c r="I244" s="230"/>
      <c r="J244" s="158"/>
      <c r="K244" s="159" t="s">
        <v>5</v>
      </c>
      <c r="L244" s="158"/>
      <c r="M244" s="158"/>
      <c r="N244" s="158"/>
      <c r="O244" s="158"/>
      <c r="P244" s="158"/>
      <c r="Q244" s="158"/>
      <c r="R244" s="160"/>
      <c r="T244" s="161"/>
      <c r="U244" s="158"/>
      <c r="V244" s="158"/>
      <c r="W244" s="158"/>
      <c r="X244" s="158"/>
      <c r="Y244" s="158"/>
      <c r="Z244" s="158"/>
      <c r="AA244" s="162"/>
      <c r="AT244" s="163" t="s">
        <v>173</v>
      </c>
      <c r="AU244" s="163" t="s">
        <v>86</v>
      </c>
      <c r="AV244" s="11" t="s">
        <v>82</v>
      </c>
      <c r="AW244" s="11" t="s">
        <v>32</v>
      </c>
      <c r="AX244" s="11" t="s">
        <v>75</v>
      </c>
      <c r="AY244" s="163" t="s">
        <v>166</v>
      </c>
    </row>
    <row r="245" spans="2:65" s="10" customFormat="1" ht="25.5" customHeight="1">
      <c r="B245" s="149"/>
      <c r="C245" s="150"/>
      <c r="D245" s="150"/>
      <c r="E245" s="151" t="s">
        <v>5</v>
      </c>
      <c r="F245" s="262" t="s">
        <v>1566</v>
      </c>
      <c r="G245" s="263"/>
      <c r="H245" s="263"/>
      <c r="I245" s="263"/>
      <c r="J245" s="150"/>
      <c r="K245" s="152">
        <v>192</v>
      </c>
      <c r="L245" s="150"/>
      <c r="M245" s="150"/>
      <c r="N245" s="150"/>
      <c r="O245" s="150"/>
      <c r="P245" s="150"/>
      <c r="Q245" s="150"/>
      <c r="R245" s="153"/>
      <c r="T245" s="154"/>
      <c r="U245" s="150"/>
      <c r="V245" s="150"/>
      <c r="W245" s="150"/>
      <c r="X245" s="150"/>
      <c r="Y245" s="150"/>
      <c r="Z245" s="150"/>
      <c r="AA245" s="155"/>
      <c r="AT245" s="156" t="s">
        <v>173</v>
      </c>
      <c r="AU245" s="156" t="s">
        <v>86</v>
      </c>
      <c r="AV245" s="10" t="s">
        <v>86</v>
      </c>
      <c r="AW245" s="10" t="s">
        <v>32</v>
      </c>
      <c r="AX245" s="10" t="s">
        <v>82</v>
      </c>
      <c r="AY245" s="156" t="s">
        <v>166</v>
      </c>
    </row>
    <row r="246" spans="2:65" s="1" customFormat="1" ht="16.5" customHeight="1">
      <c r="B246" s="139"/>
      <c r="C246" s="176" t="s">
        <v>418</v>
      </c>
      <c r="D246" s="176" t="s">
        <v>388</v>
      </c>
      <c r="E246" s="177" t="s">
        <v>419</v>
      </c>
      <c r="F246" s="266" t="s">
        <v>420</v>
      </c>
      <c r="G246" s="266"/>
      <c r="H246" s="266"/>
      <c r="I246" s="266"/>
      <c r="J246" s="178" t="s">
        <v>322</v>
      </c>
      <c r="K246" s="179">
        <v>19.2</v>
      </c>
      <c r="L246" s="267">
        <v>0</v>
      </c>
      <c r="M246" s="267"/>
      <c r="N246" s="267">
        <f>ROUND(L246*K246,2)</f>
        <v>0</v>
      </c>
      <c r="O246" s="232"/>
      <c r="P246" s="232"/>
      <c r="Q246" s="232"/>
      <c r="R246" s="144"/>
      <c r="T246" s="145" t="s">
        <v>5</v>
      </c>
      <c r="U246" s="43" t="s">
        <v>40</v>
      </c>
      <c r="V246" s="146">
        <v>0</v>
      </c>
      <c r="W246" s="146">
        <f>V246*K246</f>
        <v>0</v>
      </c>
      <c r="X246" s="146">
        <v>0</v>
      </c>
      <c r="Y246" s="146">
        <f>X246*K246</f>
        <v>0</v>
      </c>
      <c r="Z246" s="146">
        <v>0</v>
      </c>
      <c r="AA246" s="147">
        <f>Z246*K246</f>
        <v>0</v>
      </c>
      <c r="AR246" s="21" t="s">
        <v>104</v>
      </c>
      <c r="AT246" s="21" t="s">
        <v>388</v>
      </c>
      <c r="AU246" s="21" t="s">
        <v>86</v>
      </c>
      <c r="AY246" s="21" t="s">
        <v>166</v>
      </c>
      <c r="BE246" s="148">
        <f>IF(U246="základní",N246,0)</f>
        <v>0</v>
      </c>
      <c r="BF246" s="148">
        <f>IF(U246="snížená",N246,0)</f>
        <v>0</v>
      </c>
      <c r="BG246" s="148">
        <f>IF(U246="zákl. přenesená",N246,0)</f>
        <v>0</v>
      </c>
      <c r="BH246" s="148">
        <f>IF(U246="sníž. přenesená",N246,0)</f>
        <v>0</v>
      </c>
      <c r="BI246" s="148">
        <f>IF(U246="nulová",N246,0)</f>
        <v>0</v>
      </c>
      <c r="BJ246" s="21" t="s">
        <v>82</v>
      </c>
      <c r="BK246" s="148">
        <f>ROUND(L246*K246,2)</f>
        <v>0</v>
      </c>
      <c r="BL246" s="21" t="s">
        <v>92</v>
      </c>
      <c r="BM246" s="21" t="s">
        <v>421</v>
      </c>
    </row>
    <row r="247" spans="2:65" s="10" customFormat="1" ht="16.5" customHeight="1">
      <c r="B247" s="149"/>
      <c r="C247" s="150"/>
      <c r="D247" s="150"/>
      <c r="E247" s="151" t="s">
        <v>5</v>
      </c>
      <c r="F247" s="240" t="s">
        <v>1567</v>
      </c>
      <c r="G247" s="241"/>
      <c r="H247" s="241"/>
      <c r="I247" s="241"/>
      <c r="J247" s="150"/>
      <c r="K247" s="152">
        <v>19.2</v>
      </c>
      <c r="L247" s="150"/>
      <c r="M247" s="150"/>
      <c r="N247" s="150"/>
      <c r="O247" s="150"/>
      <c r="P247" s="150"/>
      <c r="Q247" s="150"/>
      <c r="R247" s="153"/>
      <c r="T247" s="154"/>
      <c r="U247" s="150"/>
      <c r="V247" s="150"/>
      <c r="W247" s="150"/>
      <c r="X247" s="150"/>
      <c r="Y247" s="150"/>
      <c r="Z247" s="150"/>
      <c r="AA247" s="155"/>
      <c r="AT247" s="156" t="s">
        <v>173</v>
      </c>
      <c r="AU247" s="156" t="s">
        <v>86</v>
      </c>
      <c r="AV247" s="10" t="s">
        <v>86</v>
      </c>
      <c r="AW247" s="10" t="s">
        <v>32</v>
      </c>
      <c r="AX247" s="10" t="s">
        <v>82</v>
      </c>
      <c r="AY247" s="156" t="s">
        <v>166</v>
      </c>
    </row>
    <row r="248" spans="2:65" s="1" customFormat="1" ht="38.25" customHeight="1">
      <c r="B248" s="139"/>
      <c r="C248" s="140" t="s">
        <v>423</v>
      </c>
      <c r="D248" s="140" t="s">
        <v>167</v>
      </c>
      <c r="E248" s="141" t="s">
        <v>424</v>
      </c>
      <c r="F248" s="231" t="s">
        <v>425</v>
      </c>
      <c r="G248" s="231"/>
      <c r="H248" s="231"/>
      <c r="I248" s="231"/>
      <c r="J248" s="142" t="s">
        <v>270</v>
      </c>
      <c r="K248" s="143">
        <v>192</v>
      </c>
      <c r="L248" s="232">
        <v>0</v>
      </c>
      <c r="M248" s="232"/>
      <c r="N248" s="232">
        <f>ROUND(L248*K248,2)</f>
        <v>0</v>
      </c>
      <c r="O248" s="232"/>
      <c r="P248" s="232"/>
      <c r="Q248" s="232"/>
      <c r="R248" s="144"/>
      <c r="T248" s="145" t="s">
        <v>5</v>
      </c>
      <c r="U248" s="43" t="s">
        <v>40</v>
      </c>
      <c r="V248" s="146">
        <v>5.8000000000000003E-2</v>
      </c>
      <c r="W248" s="146">
        <f>V248*K248</f>
        <v>11.136000000000001</v>
      </c>
      <c r="X248" s="146">
        <v>0</v>
      </c>
      <c r="Y248" s="146">
        <f>X248*K248</f>
        <v>0</v>
      </c>
      <c r="Z248" s="146">
        <v>0</v>
      </c>
      <c r="AA248" s="147">
        <f>Z248*K248</f>
        <v>0</v>
      </c>
      <c r="AR248" s="21" t="s">
        <v>92</v>
      </c>
      <c r="AT248" s="21" t="s">
        <v>167</v>
      </c>
      <c r="AU248" s="21" t="s">
        <v>86</v>
      </c>
      <c r="AY248" s="21" t="s">
        <v>166</v>
      </c>
      <c r="BE248" s="148">
        <f>IF(U248="základní",N248,0)</f>
        <v>0</v>
      </c>
      <c r="BF248" s="148">
        <f>IF(U248="snížená",N248,0)</f>
        <v>0</v>
      </c>
      <c r="BG248" s="148">
        <f>IF(U248="zákl. přenesená",N248,0)</f>
        <v>0</v>
      </c>
      <c r="BH248" s="148">
        <f>IF(U248="sníž. přenesená",N248,0)</f>
        <v>0</v>
      </c>
      <c r="BI248" s="148">
        <f>IF(U248="nulová",N248,0)</f>
        <v>0</v>
      </c>
      <c r="BJ248" s="21" t="s">
        <v>82</v>
      </c>
      <c r="BK248" s="148">
        <f>ROUND(L248*K248,2)</f>
        <v>0</v>
      </c>
      <c r="BL248" s="21" t="s">
        <v>92</v>
      </c>
      <c r="BM248" s="21" t="s">
        <v>426</v>
      </c>
    </row>
    <row r="249" spans="2:65" s="1" customFormat="1" ht="16.5" customHeight="1">
      <c r="B249" s="139"/>
      <c r="C249" s="176" t="s">
        <v>427</v>
      </c>
      <c r="D249" s="176" t="s">
        <v>388</v>
      </c>
      <c r="E249" s="177" t="s">
        <v>428</v>
      </c>
      <c r="F249" s="266" t="s">
        <v>429</v>
      </c>
      <c r="G249" s="266"/>
      <c r="H249" s="266"/>
      <c r="I249" s="266"/>
      <c r="J249" s="178" t="s">
        <v>430</v>
      </c>
      <c r="K249" s="179">
        <v>2.88</v>
      </c>
      <c r="L249" s="267">
        <v>0</v>
      </c>
      <c r="M249" s="267"/>
      <c r="N249" s="267">
        <f>ROUND(L249*K249,2)</f>
        <v>0</v>
      </c>
      <c r="O249" s="232"/>
      <c r="P249" s="232"/>
      <c r="Q249" s="232"/>
      <c r="R249" s="144"/>
      <c r="T249" s="145" t="s">
        <v>5</v>
      </c>
      <c r="U249" s="43" t="s">
        <v>40</v>
      </c>
      <c r="V249" s="146">
        <v>0</v>
      </c>
      <c r="W249" s="146">
        <f>V249*K249</f>
        <v>0</v>
      </c>
      <c r="X249" s="146">
        <v>1E-3</v>
      </c>
      <c r="Y249" s="146">
        <f>X249*K249</f>
        <v>2.8799999999999997E-3</v>
      </c>
      <c r="Z249" s="146">
        <v>0</v>
      </c>
      <c r="AA249" s="147">
        <f>Z249*K249</f>
        <v>0</v>
      </c>
      <c r="AR249" s="21" t="s">
        <v>104</v>
      </c>
      <c r="AT249" s="21" t="s">
        <v>388</v>
      </c>
      <c r="AU249" s="21" t="s">
        <v>86</v>
      </c>
      <c r="AY249" s="21" t="s">
        <v>166</v>
      </c>
      <c r="BE249" s="148">
        <f>IF(U249="základní",N249,0)</f>
        <v>0</v>
      </c>
      <c r="BF249" s="148">
        <f>IF(U249="snížená",N249,0)</f>
        <v>0</v>
      </c>
      <c r="BG249" s="148">
        <f>IF(U249="zákl. přenesená",N249,0)</f>
        <v>0</v>
      </c>
      <c r="BH249" s="148">
        <f>IF(U249="sníž. přenesená",N249,0)</f>
        <v>0</v>
      </c>
      <c r="BI249" s="148">
        <f>IF(U249="nulová",N249,0)</f>
        <v>0</v>
      </c>
      <c r="BJ249" s="21" t="s">
        <v>82</v>
      </c>
      <c r="BK249" s="148">
        <f>ROUND(L249*K249,2)</f>
        <v>0</v>
      </c>
      <c r="BL249" s="21" t="s">
        <v>92</v>
      </c>
      <c r="BM249" s="21" t="s">
        <v>431</v>
      </c>
    </row>
    <row r="250" spans="2:65" s="9" customFormat="1" ht="29.85" customHeight="1">
      <c r="B250" s="129"/>
      <c r="C250" s="130"/>
      <c r="D250" s="164" t="s">
        <v>260</v>
      </c>
      <c r="E250" s="164"/>
      <c r="F250" s="164"/>
      <c r="G250" s="164"/>
      <c r="H250" s="164"/>
      <c r="I250" s="164"/>
      <c r="J250" s="164"/>
      <c r="K250" s="164"/>
      <c r="L250" s="164"/>
      <c r="M250" s="164"/>
      <c r="N250" s="260">
        <f>BK250</f>
        <v>0</v>
      </c>
      <c r="O250" s="261"/>
      <c r="P250" s="261"/>
      <c r="Q250" s="261"/>
      <c r="R250" s="132"/>
      <c r="T250" s="133"/>
      <c r="U250" s="130"/>
      <c r="V250" s="130"/>
      <c r="W250" s="134">
        <f>SUM(W251:W258)</f>
        <v>86.259999999999991</v>
      </c>
      <c r="X250" s="130"/>
      <c r="Y250" s="134">
        <f>SUM(Y251:Y258)</f>
        <v>52.600440000000006</v>
      </c>
      <c r="Z250" s="130"/>
      <c r="AA250" s="135">
        <f>SUM(AA251:AA258)</f>
        <v>0</v>
      </c>
      <c r="AR250" s="136" t="s">
        <v>82</v>
      </c>
      <c r="AT250" s="137" t="s">
        <v>74</v>
      </c>
      <c r="AU250" s="137" t="s">
        <v>82</v>
      </c>
      <c r="AY250" s="136" t="s">
        <v>166</v>
      </c>
      <c r="BK250" s="138">
        <f>SUM(BK251:BK258)</f>
        <v>0</v>
      </c>
    </row>
    <row r="251" spans="2:65" s="1" customFormat="1" ht="38.25" customHeight="1">
      <c r="B251" s="139"/>
      <c r="C251" s="140" t="s">
        <v>432</v>
      </c>
      <c r="D251" s="140" t="s">
        <v>167</v>
      </c>
      <c r="E251" s="141" t="s">
        <v>433</v>
      </c>
      <c r="F251" s="231" t="s">
        <v>434</v>
      </c>
      <c r="G251" s="231"/>
      <c r="H251" s="231"/>
      <c r="I251" s="231"/>
      <c r="J251" s="142" t="s">
        <v>270</v>
      </c>
      <c r="K251" s="143">
        <v>454</v>
      </c>
      <c r="L251" s="232">
        <v>0</v>
      </c>
      <c r="M251" s="232"/>
      <c r="N251" s="232">
        <f>ROUND(L251*K251,2)</f>
        <v>0</v>
      </c>
      <c r="O251" s="232"/>
      <c r="P251" s="232"/>
      <c r="Q251" s="232"/>
      <c r="R251" s="144"/>
      <c r="T251" s="145" t="s">
        <v>5</v>
      </c>
      <c r="U251" s="43" t="s">
        <v>40</v>
      </c>
      <c r="V251" s="146">
        <v>7.4999999999999997E-2</v>
      </c>
      <c r="W251" s="146">
        <f>V251*K251</f>
        <v>34.049999999999997</v>
      </c>
      <c r="X251" s="146">
        <v>1.7000000000000001E-4</v>
      </c>
      <c r="Y251" s="146">
        <f>X251*K251</f>
        <v>7.7179999999999999E-2</v>
      </c>
      <c r="Z251" s="146">
        <v>0</v>
      </c>
      <c r="AA251" s="147">
        <f>Z251*K251</f>
        <v>0</v>
      </c>
      <c r="AR251" s="21" t="s">
        <v>92</v>
      </c>
      <c r="AT251" s="21" t="s">
        <v>167</v>
      </c>
      <c r="AU251" s="21" t="s">
        <v>86</v>
      </c>
      <c r="AY251" s="21" t="s">
        <v>166</v>
      </c>
      <c r="BE251" s="148">
        <f>IF(U251="základní",N251,0)</f>
        <v>0</v>
      </c>
      <c r="BF251" s="148">
        <f>IF(U251="snížená",N251,0)</f>
        <v>0</v>
      </c>
      <c r="BG251" s="148">
        <f>IF(U251="zákl. přenesená",N251,0)</f>
        <v>0</v>
      </c>
      <c r="BH251" s="148">
        <f>IF(U251="sníž. přenesená",N251,0)</f>
        <v>0</v>
      </c>
      <c r="BI251" s="148">
        <f>IF(U251="nulová",N251,0)</f>
        <v>0</v>
      </c>
      <c r="BJ251" s="21" t="s">
        <v>82</v>
      </c>
      <c r="BK251" s="148">
        <f>ROUND(L251*K251,2)</f>
        <v>0</v>
      </c>
      <c r="BL251" s="21" t="s">
        <v>92</v>
      </c>
      <c r="BM251" s="21" t="s">
        <v>1568</v>
      </c>
    </row>
    <row r="252" spans="2:65" s="10" customFormat="1" ht="16.5" customHeight="1">
      <c r="B252" s="149"/>
      <c r="C252" s="150"/>
      <c r="D252" s="150"/>
      <c r="E252" s="151" t="s">
        <v>5</v>
      </c>
      <c r="F252" s="240" t="s">
        <v>1569</v>
      </c>
      <c r="G252" s="241"/>
      <c r="H252" s="241"/>
      <c r="I252" s="241"/>
      <c r="J252" s="150"/>
      <c r="K252" s="152">
        <v>454</v>
      </c>
      <c r="L252" s="150"/>
      <c r="M252" s="150"/>
      <c r="N252" s="150"/>
      <c r="O252" s="150"/>
      <c r="P252" s="150"/>
      <c r="Q252" s="150"/>
      <c r="R252" s="153"/>
      <c r="T252" s="154"/>
      <c r="U252" s="150"/>
      <c r="V252" s="150"/>
      <c r="W252" s="150"/>
      <c r="X252" s="150"/>
      <c r="Y252" s="150"/>
      <c r="Z252" s="150"/>
      <c r="AA252" s="155"/>
      <c r="AT252" s="156" t="s">
        <v>173</v>
      </c>
      <c r="AU252" s="156" t="s">
        <v>86</v>
      </c>
      <c r="AV252" s="10" t="s">
        <v>86</v>
      </c>
      <c r="AW252" s="10" t="s">
        <v>32</v>
      </c>
      <c r="AX252" s="10" t="s">
        <v>82</v>
      </c>
      <c r="AY252" s="156" t="s">
        <v>166</v>
      </c>
    </row>
    <row r="253" spans="2:65" s="1" customFormat="1" ht="16.5" customHeight="1">
      <c r="B253" s="139"/>
      <c r="C253" s="176" t="s">
        <v>437</v>
      </c>
      <c r="D253" s="176" t="s">
        <v>388</v>
      </c>
      <c r="E253" s="177" t="s">
        <v>438</v>
      </c>
      <c r="F253" s="266" t="s">
        <v>439</v>
      </c>
      <c r="G253" s="266"/>
      <c r="H253" s="266"/>
      <c r="I253" s="266"/>
      <c r="J253" s="178" t="s">
        <v>270</v>
      </c>
      <c r="K253" s="179">
        <v>454</v>
      </c>
      <c r="L253" s="267">
        <v>0</v>
      </c>
      <c r="M253" s="267"/>
      <c r="N253" s="267">
        <f>ROUND(L253*K253,2)</f>
        <v>0</v>
      </c>
      <c r="O253" s="232"/>
      <c r="P253" s="232"/>
      <c r="Q253" s="232"/>
      <c r="R253" s="144"/>
      <c r="T253" s="145" t="s">
        <v>5</v>
      </c>
      <c r="U253" s="43" t="s">
        <v>40</v>
      </c>
      <c r="V253" s="146">
        <v>0</v>
      </c>
      <c r="W253" s="146">
        <f>V253*K253</f>
        <v>0</v>
      </c>
      <c r="X253" s="146">
        <v>4.0000000000000002E-4</v>
      </c>
      <c r="Y253" s="146">
        <f>X253*K253</f>
        <v>0.18160000000000001</v>
      </c>
      <c r="Z253" s="146">
        <v>0</v>
      </c>
      <c r="AA253" s="147">
        <f>Z253*K253</f>
        <v>0</v>
      </c>
      <c r="AR253" s="21" t="s">
        <v>104</v>
      </c>
      <c r="AT253" s="21" t="s">
        <v>388</v>
      </c>
      <c r="AU253" s="21" t="s">
        <v>86</v>
      </c>
      <c r="AY253" s="21" t="s">
        <v>166</v>
      </c>
      <c r="BE253" s="148">
        <f>IF(U253="základní",N253,0)</f>
        <v>0</v>
      </c>
      <c r="BF253" s="148">
        <f>IF(U253="snížená",N253,0)</f>
        <v>0</v>
      </c>
      <c r="BG253" s="148">
        <f>IF(U253="zákl. přenesená",N253,0)</f>
        <v>0</v>
      </c>
      <c r="BH253" s="148">
        <f>IF(U253="sníž. přenesená",N253,0)</f>
        <v>0</v>
      </c>
      <c r="BI253" s="148">
        <f>IF(U253="nulová",N253,0)</f>
        <v>0</v>
      </c>
      <c r="BJ253" s="21" t="s">
        <v>82</v>
      </c>
      <c r="BK253" s="148">
        <f>ROUND(L253*K253,2)</f>
        <v>0</v>
      </c>
      <c r="BL253" s="21" t="s">
        <v>92</v>
      </c>
      <c r="BM253" s="21" t="s">
        <v>1570</v>
      </c>
    </row>
    <row r="254" spans="2:65" s="1" customFormat="1" ht="38.25" customHeight="1">
      <c r="B254" s="139"/>
      <c r="C254" s="140" t="s">
        <v>441</v>
      </c>
      <c r="D254" s="140" t="s">
        <v>167</v>
      </c>
      <c r="E254" s="141" t="s">
        <v>442</v>
      </c>
      <c r="F254" s="231" t="s">
        <v>443</v>
      </c>
      <c r="G254" s="231"/>
      <c r="H254" s="231"/>
      <c r="I254" s="231"/>
      <c r="J254" s="142" t="s">
        <v>309</v>
      </c>
      <c r="K254" s="143">
        <v>227</v>
      </c>
      <c r="L254" s="232">
        <v>0</v>
      </c>
      <c r="M254" s="232"/>
      <c r="N254" s="232">
        <f>ROUND(L254*K254,2)</f>
        <v>0</v>
      </c>
      <c r="O254" s="232"/>
      <c r="P254" s="232"/>
      <c r="Q254" s="232"/>
      <c r="R254" s="144"/>
      <c r="T254" s="145" t="s">
        <v>5</v>
      </c>
      <c r="U254" s="43" t="s">
        <v>40</v>
      </c>
      <c r="V254" s="146">
        <v>0.23</v>
      </c>
      <c r="W254" s="146">
        <f>V254*K254</f>
        <v>52.21</v>
      </c>
      <c r="X254" s="146">
        <v>0.23058000000000001</v>
      </c>
      <c r="Y254" s="146">
        <f>X254*K254</f>
        <v>52.341660000000005</v>
      </c>
      <c r="Z254" s="146">
        <v>0</v>
      </c>
      <c r="AA254" s="147">
        <f>Z254*K254</f>
        <v>0</v>
      </c>
      <c r="AR254" s="21" t="s">
        <v>92</v>
      </c>
      <c r="AT254" s="21" t="s">
        <v>167</v>
      </c>
      <c r="AU254" s="21" t="s">
        <v>86</v>
      </c>
      <c r="AY254" s="21" t="s">
        <v>166</v>
      </c>
      <c r="BE254" s="148">
        <f>IF(U254="základní",N254,0)</f>
        <v>0</v>
      </c>
      <c r="BF254" s="148">
        <f>IF(U254="snížená",N254,0)</f>
        <v>0</v>
      </c>
      <c r="BG254" s="148">
        <f>IF(U254="zákl. přenesená",N254,0)</f>
        <v>0</v>
      </c>
      <c r="BH254" s="148">
        <f>IF(U254="sníž. přenesená",N254,0)</f>
        <v>0</v>
      </c>
      <c r="BI254" s="148">
        <f>IF(U254="nulová",N254,0)</f>
        <v>0</v>
      </c>
      <c r="BJ254" s="21" t="s">
        <v>82</v>
      </c>
      <c r="BK254" s="148">
        <f>ROUND(L254*K254,2)</f>
        <v>0</v>
      </c>
      <c r="BL254" s="21" t="s">
        <v>92</v>
      </c>
      <c r="BM254" s="21" t="s">
        <v>444</v>
      </c>
    </row>
    <row r="255" spans="2:65" s="11" customFormat="1" ht="16.5" customHeight="1">
      <c r="B255" s="157"/>
      <c r="C255" s="158"/>
      <c r="D255" s="158"/>
      <c r="E255" s="159" t="s">
        <v>5</v>
      </c>
      <c r="F255" s="264" t="s">
        <v>275</v>
      </c>
      <c r="G255" s="265"/>
      <c r="H255" s="265"/>
      <c r="I255" s="265"/>
      <c r="J255" s="158"/>
      <c r="K255" s="159" t="s">
        <v>5</v>
      </c>
      <c r="L255" s="158"/>
      <c r="M255" s="158"/>
      <c r="N255" s="158"/>
      <c r="O255" s="158"/>
      <c r="P255" s="158"/>
      <c r="Q255" s="158"/>
      <c r="R255" s="160"/>
      <c r="T255" s="161"/>
      <c r="U255" s="158"/>
      <c r="V255" s="158"/>
      <c r="W255" s="158"/>
      <c r="X255" s="158"/>
      <c r="Y255" s="158"/>
      <c r="Z255" s="158"/>
      <c r="AA255" s="162"/>
      <c r="AT255" s="163" t="s">
        <v>173</v>
      </c>
      <c r="AU255" s="163" t="s">
        <v>86</v>
      </c>
      <c r="AV255" s="11" t="s">
        <v>82</v>
      </c>
      <c r="AW255" s="11" t="s">
        <v>32</v>
      </c>
      <c r="AX255" s="11" t="s">
        <v>75</v>
      </c>
      <c r="AY255" s="163" t="s">
        <v>166</v>
      </c>
    </row>
    <row r="256" spans="2:65" s="11" customFormat="1" ht="16.5" customHeight="1">
      <c r="B256" s="157"/>
      <c r="C256" s="158"/>
      <c r="D256" s="158"/>
      <c r="E256" s="159" t="s">
        <v>5</v>
      </c>
      <c r="F256" s="229" t="s">
        <v>276</v>
      </c>
      <c r="G256" s="230"/>
      <c r="H256" s="230"/>
      <c r="I256" s="230"/>
      <c r="J256" s="158"/>
      <c r="K256" s="159" t="s">
        <v>5</v>
      </c>
      <c r="L256" s="158"/>
      <c r="M256" s="158"/>
      <c r="N256" s="158"/>
      <c r="O256" s="158"/>
      <c r="P256" s="158"/>
      <c r="Q256" s="158"/>
      <c r="R256" s="160"/>
      <c r="T256" s="161"/>
      <c r="U256" s="158"/>
      <c r="V256" s="158"/>
      <c r="W256" s="158"/>
      <c r="X256" s="158"/>
      <c r="Y256" s="158"/>
      <c r="Z256" s="158"/>
      <c r="AA256" s="162"/>
      <c r="AT256" s="163" t="s">
        <v>173</v>
      </c>
      <c r="AU256" s="163" t="s">
        <v>86</v>
      </c>
      <c r="AV256" s="11" t="s">
        <v>82</v>
      </c>
      <c r="AW256" s="11" t="s">
        <v>32</v>
      </c>
      <c r="AX256" s="11" t="s">
        <v>75</v>
      </c>
      <c r="AY256" s="163" t="s">
        <v>166</v>
      </c>
    </row>
    <row r="257" spans="2:65" s="11" customFormat="1" ht="16.5" customHeight="1">
      <c r="B257" s="157"/>
      <c r="C257" s="158"/>
      <c r="D257" s="158"/>
      <c r="E257" s="159" t="s">
        <v>5</v>
      </c>
      <c r="F257" s="229" t="s">
        <v>277</v>
      </c>
      <c r="G257" s="230"/>
      <c r="H257" s="230"/>
      <c r="I257" s="230"/>
      <c r="J257" s="158"/>
      <c r="K257" s="159" t="s">
        <v>5</v>
      </c>
      <c r="L257" s="158"/>
      <c r="M257" s="158"/>
      <c r="N257" s="158"/>
      <c r="O257" s="158"/>
      <c r="P257" s="158"/>
      <c r="Q257" s="158"/>
      <c r="R257" s="160"/>
      <c r="T257" s="161"/>
      <c r="U257" s="158"/>
      <c r="V257" s="158"/>
      <c r="W257" s="158"/>
      <c r="X257" s="158"/>
      <c r="Y257" s="158"/>
      <c r="Z257" s="158"/>
      <c r="AA257" s="162"/>
      <c r="AT257" s="163" t="s">
        <v>173</v>
      </c>
      <c r="AU257" s="163" t="s">
        <v>86</v>
      </c>
      <c r="AV257" s="11" t="s">
        <v>82</v>
      </c>
      <c r="AW257" s="11" t="s">
        <v>32</v>
      </c>
      <c r="AX257" s="11" t="s">
        <v>75</v>
      </c>
      <c r="AY257" s="163" t="s">
        <v>166</v>
      </c>
    </row>
    <row r="258" spans="2:65" s="10" customFormat="1" ht="16.5" customHeight="1">
      <c r="B258" s="149"/>
      <c r="C258" s="150"/>
      <c r="D258" s="150"/>
      <c r="E258" s="151" t="s">
        <v>5</v>
      </c>
      <c r="F258" s="262" t="s">
        <v>1571</v>
      </c>
      <c r="G258" s="263"/>
      <c r="H258" s="263"/>
      <c r="I258" s="263"/>
      <c r="J258" s="150"/>
      <c r="K258" s="152">
        <v>227</v>
      </c>
      <c r="L258" s="150"/>
      <c r="M258" s="150"/>
      <c r="N258" s="150"/>
      <c r="O258" s="150"/>
      <c r="P258" s="150"/>
      <c r="Q258" s="150"/>
      <c r="R258" s="153"/>
      <c r="T258" s="154"/>
      <c r="U258" s="150"/>
      <c r="V258" s="150"/>
      <c r="W258" s="150"/>
      <c r="X258" s="150"/>
      <c r="Y258" s="150"/>
      <c r="Z258" s="150"/>
      <c r="AA258" s="155"/>
      <c r="AT258" s="156" t="s">
        <v>173</v>
      </c>
      <c r="AU258" s="156" t="s">
        <v>86</v>
      </c>
      <c r="AV258" s="10" t="s">
        <v>86</v>
      </c>
      <c r="AW258" s="10" t="s">
        <v>32</v>
      </c>
      <c r="AX258" s="10" t="s">
        <v>82</v>
      </c>
      <c r="AY258" s="156" t="s">
        <v>166</v>
      </c>
    </row>
    <row r="259" spans="2:65" s="9" customFormat="1" ht="29.85" customHeight="1">
      <c r="B259" s="129"/>
      <c r="C259" s="130"/>
      <c r="D259" s="164" t="s">
        <v>261</v>
      </c>
      <c r="E259" s="164"/>
      <c r="F259" s="164"/>
      <c r="G259" s="164"/>
      <c r="H259" s="164"/>
      <c r="I259" s="164"/>
      <c r="J259" s="164"/>
      <c r="K259" s="164"/>
      <c r="L259" s="164"/>
      <c r="M259" s="164"/>
      <c r="N259" s="237">
        <f>BK259</f>
        <v>0</v>
      </c>
      <c r="O259" s="238"/>
      <c r="P259" s="238"/>
      <c r="Q259" s="238"/>
      <c r="R259" s="132"/>
      <c r="T259" s="133"/>
      <c r="U259" s="130"/>
      <c r="V259" s="130"/>
      <c r="W259" s="134">
        <f>SUM(W260:W265)</f>
        <v>0.98292600000000008</v>
      </c>
      <c r="X259" s="130"/>
      <c r="Y259" s="134">
        <f>SUM(Y260:Y265)</f>
        <v>0</v>
      </c>
      <c r="Z259" s="130"/>
      <c r="AA259" s="135">
        <f>SUM(AA260:AA265)</f>
        <v>0.2772</v>
      </c>
      <c r="AR259" s="136" t="s">
        <v>82</v>
      </c>
      <c r="AT259" s="137" t="s">
        <v>74</v>
      </c>
      <c r="AU259" s="137" t="s">
        <v>82</v>
      </c>
      <c r="AY259" s="136" t="s">
        <v>166</v>
      </c>
      <c r="BK259" s="138">
        <f>SUM(BK260:BK265)</f>
        <v>0</v>
      </c>
    </row>
    <row r="260" spans="2:65" s="1" customFormat="1" ht="38.25" customHeight="1">
      <c r="B260" s="139"/>
      <c r="C260" s="140" t="s">
        <v>446</v>
      </c>
      <c r="D260" s="140" t="s">
        <v>167</v>
      </c>
      <c r="E260" s="141" t="s">
        <v>447</v>
      </c>
      <c r="F260" s="231" t="s">
        <v>448</v>
      </c>
      <c r="G260" s="231"/>
      <c r="H260" s="231"/>
      <c r="I260" s="231"/>
      <c r="J260" s="142" t="s">
        <v>322</v>
      </c>
      <c r="K260" s="143">
        <v>0.126</v>
      </c>
      <c r="L260" s="232">
        <v>0</v>
      </c>
      <c r="M260" s="232"/>
      <c r="N260" s="232">
        <f>ROUND(L260*K260,2)</f>
        <v>0</v>
      </c>
      <c r="O260" s="232"/>
      <c r="P260" s="232"/>
      <c r="Q260" s="232"/>
      <c r="R260" s="144"/>
      <c r="T260" s="145" t="s">
        <v>5</v>
      </c>
      <c r="U260" s="43" t="s">
        <v>40</v>
      </c>
      <c r="V260" s="146">
        <v>7.8010000000000002</v>
      </c>
      <c r="W260" s="146">
        <f>V260*K260</f>
        <v>0.98292600000000008</v>
      </c>
      <c r="X260" s="146">
        <v>0</v>
      </c>
      <c r="Y260" s="146">
        <f>X260*K260</f>
        <v>0</v>
      </c>
      <c r="Z260" s="146">
        <v>2.2000000000000002</v>
      </c>
      <c r="AA260" s="147">
        <f>Z260*K260</f>
        <v>0.2772</v>
      </c>
      <c r="AR260" s="21" t="s">
        <v>92</v>
      </c>
      <c r="AT260" s="21" t="s">
        <v>167</v>
      </c>
      <c r="AU260" s="21" t="s">
        <v>86</v>
      </c>
      <c r="AY260" s="21" t="s">
        <v>166</v>
      </c>
      <c r="BE260" s="148">
        <f>IF(U260="základní",N260,0)</f>
        <v>0</v>
      </c>
      <c r="BF260" s="148">
        <f>IF(U260="snížená",N260,0)</f>
        <v>0</v>
      </c>
      <c r="BG260" s="148">
        <f>IF(U260="zákl. přenesená",N260,0)</f>
        <v>0</v>
      </c>
      <c r="BH260" s="148">
        <f>IF(U260="sníž. přenesená",N260,0)</f>
        <v>0</v>
      </c>
      <c r="BI260" s="148">
        <f>IF(U260="nulová",N260,0)</f>
        <v>0</v>
      </c>
      <c r="BJ260" s="21" t="s">
        <v>82</v>
      </c>
      <c r="BK260" s="148">
        <f>ROUND(L260*K260,2)</f>
        <v>0</v>
      </c>
      <c r="BL260" s="21" t="s">
        <v>92</v>
      </c>
      <c r="BM260" s="21" t="s">
        <v>449</v>
      </c>
    </row>
    <row r="261" spans="2:65" s="11" customFormat="1" ht="16.5" customHeight="1">
      <c r="B261" s="157"/>
      <c r="C261" s="158"/>
      <c r="D261" s="158"/>
      <c r="E261" s="159" t="s">
        <v>5</v>
      </c>
      <c r="F261" s="264" t="s">
        <v>275</v>
      </c>
      <c r="G261" s="265"/>
      <c r="H261" s="265"/>
      <c r="I261" s="265"/>
      <c r="J261" s="158"/>
      <c r="K261" s="159" t="s">
        <v>5</v>
      </c>
      <c r="L261" s="158"/>
      <c r="M261" s="158"/>
      <c r="N261" s="158"/>
      <c r="O261" s="158"/>
      <c r="P261" s="158"/>
      <c r="Q261" s="158"/>
      <c r="R261" s="160"/>
      <c r="T261" s="161"/>
      <c r="U261" s="158"/>
      <c r="V261" s="158"/>
      <c r="W261" s="158"/>
      <c r="X261" s="158"/>
      <c r="Y261" s="158"/>
      <c r="Z261" s="158"/>
      <c r="AA261" s="162"/>
      <c r="AT261" s="163" t="s">
        <v>173</v>
      </c>
      <c r="AU261" s="163" t="s">
        <v>86</v>
      </c>
      <c r="AV261" s="11" t="s">
        <v>82</v>
      </c>
      <c r="AW261" s="11" t="s">
        <v>32</v>
      </c>
      <c r="AX261" s="11" t="s">
        <v>75</v>
      </c>
      <c r="AY261" s="163" t="s">
        <v>166</v>
      </c>
    </row>
    <row r="262" spans="2:65" s="11" customFormat="1" ht="16.5" customHeight="1">
      <c r="B262" s="157"/>
      <c r="C262" s="158"/>
      <c r="D262" s="158"/>
      <c r="E262" s="159" t="s">
        <v>5</v>
      </c>
      <c r="F262" s="229" t="s">
        <v>276</v>
      </c>
      <c r="G262" s="230"/>
      <c r="H262" s="230"/>
      <c r="I262" s="230"/>
      <c r="J262" s="158"/>
      <c r="K262" s="159" t="s">
        <v>5</v>
      </c>
      <c r="L262" s="158"/>
      <c r="M262" s="158"/>
      <c r="N262" s="158"/>
      <c r="O262" s="158"/>
      <c r="P262" s="158"/>
      <c r="Q262" s="158"/>
      <c r="R262" s="160"/>
      <c r="T262" s="161"/>
      <c r="U262" s="158"/>
      <c r="V262" s="158"/>
      <c r="W262" s="158"/>
      <c r="X262" s="158"/>
      <c r="Y262" s="158"/>
      <c r="Z262" s="158"/>
      <c r="AA262" s="162"/>
      <c r="AT262" s="163" t="s">
        <v>173</v>
      </c>
      <c r="AU262" s="163" t="s">
        <v>86</v>
      </c>
      <c r="AV262" s="11" t="s">
        <v>82</v>
      </c>
      <c r="AW262" s="11" t="s">
        <v>32</v>
      </c>
      <c r="AX262" s="11" t="s">
        <v>75</v>
      </c>
      <c r="AY262" s="163" t="s">
        <v>166</v>
      </c>
    </row>
    <row r="263" spans="2:65" s="11" customFormat="1" ht="16.5" customHeight="1">
      <c r="B263" s="157"/>
      <c r="C263" s="158"/>
      <c r="D263" s="158"/>
      <c r="E263" s="159" t="s">
        <v>5</v>
      </c>
      <c r="F263" s="229" t="s">
        <v>277</v>
      </c>
      <c r="G263" s="230"/>
      <c r="H263" s="230"/>
      <c r="I263" s="230"/>
      <c r="J263" s="158"/>
      <c r="K263" s="159" t="s">
        <v>5</v>
      </c>
      <c r="L263" s="158"/>
      <c r="M263" s="158"/>
      <c r="N263" s="158"/>
      <c r="O263" s="158"/>
      <c r="P263" s="158"/>
      <c r="Q263" s="158"/>
      <c r="R263" s="160"/>
      <c r="T263" s="161"/>
      <c r="U263" s="158"/>
      <c r="V263" s="158"/>
      <c r="W263" s="158"/>
      <c r="X263" s="158"/>
      <c r="Y263" s="158"/>
      <c r="Z263" s="158"/>
      <c r="AA263" s="162"/>
      <c r="AT263" s="163" t="s">
        <v>173</v>
      </c>
      <c r="AU263" s="163" t="s">
        <v>86</v>
      </c>
      <c r="AV263" s="11" t="s">
        <v>82</v>
      </c>
      <c r="AW263" s="11" t="s">
        <v>32</v>
      </c>
      <c r="AX263" s="11" t="s">
        <v>75</v>
      </c>
      <c r="AY263" s="163" t="s">
        <v>166</v>
      </c>
    </row>
    <row r="264" spans="2:65" s="11" customFormat="1" ht="16.5" customHeight="1">
      <c r="B264" s="157"/>
      <c r="C264" s="158"/>
      <c r="D264" s="158"/>
      <c r="E264" s="159" t="s">
        <v>5</v>
      </c>
      <c r="F264" s="229" t="s">
        <v>450</v>
      </c>
      <c r="G264" s="230"/>
      <c r="H264" s="230"/>
      <c r="I264" s="230"/>
      <c r="J264" s="158"/>
      <c r="K264" s="159" t="s">
        <v>5</v>
      </c>
      <c r="L264" s="158"/>
      <c r="M264" s="158"/>
      <c r="N264" s="158"/>
      <c r="O264" s="158"/>
      <c r="P264" s="158"/>
      <c r="Q264" s="158"/>
      <c r="R264" s="160"/>
      <c r="T264" s="161"/>
      <c r="U264" s="158"/>
      <c r="V264" s="158"/>
      <c r="W264" s="158"/>
      <c r="X264" s="158"/>
      <c r="Y264" s="158"/>
      <c r="Z264" s="158"/>
      <c r="AA264" s="162"/>
      <c r="AT264" s="163" t="s">
        <v>173</v>
      </c>
      <c r="AU264" s="163" t="s">
        <v>86</v>
      </c>
      <c r="AV264" s="11" t="s">
        <v>82</v>
      </c>
      <c r="AW264" s="11" t="s">
        <v>32</v>
      </c>
      <c r="AX264" s="11" t="s">
        <v>75</v>
      </c>
      <c r="AY264" s="163" t="s">
        <v>166</v>
      </c>
    </row>
    <row r="265" spans="2:65" s="10" customFormat="1" ht="25.5" customHeight="1">
      <c r="B265" s="149"/>
      <c r="C265" s="150"/>
      <c r="D265" s="150"/>
      <c r="E265" s="151" t="s">
        <v>5</v>
      </c>
      <c r="F265" s="262" t="s">
        <v>1221</v>
      </c>
      <c r="G265" s="263"/>
      <c r="H265" s="263"/>
      <c r="I265" s="263"/>
      <c r="J265" s="150"/>
      <c r="K265" s="152">
        <v>0.126</v>
      </c>
      <c r="L265" s="150"/>
      <c r="M265" s="150"/>
      <c r="N265" s="150"/>
      <c r="O265" s="150"/>
      <c r="P265" s="150"/>
      <c r="Q265" s="150"/>
      <c r="R265" s="153"/>
      <c r="T265" s="154"/>
      <c r="U265" s="150"/>
      <c r="V265" s="150"/>
      <c r="W265" s="150"/>
      <c r="X265" s="150"/>
      <c r="Y265" s="150"/>
      <c r="Z265" s="150"/>
      <c r="AA265" s="155"/>
      <c r="AT265" s="156" t="s">
        <v>173</v>
      </c>
      <c r="AU265" s="156" t="s">
        <v>86</v>
      </c>
      <c r="AV265" s="10" t="s">
        <v>86</v>
      </c>
      <c r="AW265" s="10" t="s">
        <v>32</v>
      </c>
      <c r="AX265" s="10" t="s">
        <v>82</v>
      </c>
      <c r="AY265" s="156" t="s">
        <v>166</v>
      </c>
    </row>
    <row r="266" spans="2:65" s="9" customFormat="1" ht="29.85" customHeight="1">
      <c r="B266" s="129"/>
      <c r="C266" s="130"/>
      <c r="D266" s="164" t="s">
        <v>262</v>
      </c>
      <c r="E266" s="164"/>
      <c r="F266" s="164"/>
      <c r="G266" s="164"/>
      <c r="H266" s="164"/>
      <c r="I266" s="164"/>
      <c r="J266" s="164"/>
      <c r="K266" s="164"/>
      <c r="L266" s="164"/>
      <c r="M266" s="164"/>
      <c r="N266" s="237">
        <f>BK266</f>
        <v>0</v>
      </c>
      <c r="O266" s="238"/>
      <c r="P266" s="238"/>
      <c r="Q266" s="238"/>
      <c r="R266" s="132"/>
      <c r="T266" s="133"/>
      <c r="U266" s="130"/>
      <c r="V266" s="130"/>
      <c r="W266" s="134">
        <f>SUM(W267:W271)</f>
        <v>1.00092</v>
      </c>
      <c r="X266" s="130"/>
      <c r="Y266" s="134">
        <f>SUM(Y267:Y271)</f>
        <v>0</v>
      </c>
      <c r="Z266" s="130"/>
      <c r="AA266" s="135">
        <f>SUM(AA267:AA271)</f>
        <v>0</v>
      </c>
      <c r="AR266" s="136" t="s">
        <v>82</v>
      </c>
      <c r="AT266" s="137" t="s">
        <v>74</v>
      </c>
      <c r="AU266" s="137" t="s">
        <v>82</v>
      </c>
      <c r="AY266" s="136" t="s">
        <v>166</v>
      </c>
      <c r="BK266" s="138">
        <f>SUM(BK267:BK271)</f>
        <v>0</v>
      </c>
    </row>
    <row r="267" spans="2:65" s="1" customFormat="1" ht="25.5" customHeight="1">
      <c r="B267" s="139"/>
      <c r="C267" s="140" t="s">
        <v>452</v>
      </c>
      <c r="D267" s="140" t="s">
        <v>167</v>
      </c>
      <c r="E267" s="141" t="s">
        <v>453</v>
      </c>
      <c r="F267" s="231" t="s">
        <v>454</v>
      </c>
      <c r="G267" s="231"/>
      <c r="H267" s="231"/>
      <c r="I267" s="231"/>
      <c r="J267" s="142" t="s">
        <v>322</v>
      </c>
      <c r="K267" s="143">
        <v>0.76</v>
      </c>
      <c r="L267" s="232">
        <v>0</v>
      </c>
      <c r="M267" s="232"/>
      <c r="N267" s="232">
        <f>ROUND(L267*K267,2)</f>
        <v>0</v>
      </c>
      <c r="O267" s="232"/>
      <c r="P267" s="232"/>
      <c r="Q267" s="232"/>
      <c r="R267" s="144"/>
      <c r="T267" s="145" t="s">
        <v>5</v>
      </c>
      <c r="U267" s="43" t="s">
        <v>40</v>
      </c>
      <c r="V267" s="146">
        <v>1.3169999999999999</v>
      </c>
      <c r="W267" s="146">
        <f>V267*K267</f>
        <v>1.00092</v>
      </c>
      <c r="X267" s="146">
        <v>0</v>
      </c>
      <c r="Y267" s="146">
        <f>X267*K267</f>
        <v>0</v>
      </c>
      <c r="Z267" s="146">
        <v>0</v>
      </c>
      <c r="AA267" s="147">
        <f>Z267*K267</f>
        <v>0</v>
      </c>
      <c r="AR267" s="21" t="s">
        <v>92</v>
      </c>
      <c r="AT267" s="21" t="s">
        <v>167</v>
      </c>
      <c r="AU267" s="21" t="s">
        <v>86</v>
      </c>
      <c r="AY267" s="21" t="s">
        <v>166</v>
      </c>
      <c r="BE267" s="148">
        <f>IF(U267="základní",N267,0)</f>
        <v>0</v>
      </c>
      <c r="BF267" s="148">
        <f>IF(U267="snížená",N267,0)</f>
        <v>0</v>
      </c>
      <c r="BG267" s="148">
        <f>IF(U267="zákl. přenesená",N267,0)</f>
        <v>0</v>
      </c>
      <c r="BH267" s="148">
        <f>IF(U267="sníž. přenesená",N267,0)</f>
        <v>0</v>
      </c>
      <c r="BI267" s="148">
        <f>IF(U267="nulová",N267,0)</f>
        <v>0</v>
      </c>
      <c r="BJ267" s="21" t="s">
        <v>82</v>
      </c>
      <c r="BK267" s="148">
        <f>ROUND(L267*K267,2)</f>
        <v>0</v>
      </c>
      <c r="BL267" s="21" t="s">
        <v>92</v>
      </c>
      <c r="BM267" s="21" t="s">
        <v>455</v>
      </c>
    </row>
    <row r="268" spans="2:65" s="11" customFormat="1" ht="16.5" customHeight="1">
      <c r="B268" s="157"/>
      <c r="C268" s="158"/>
      <c r="D268" s="158"/>
      <c r="E268" s="159" t="s">
        <v>5</v>
      </c>
      <c r="F268" s="264" t="s">
        <v>275</v>
      </c>
      <c r="G268" s="265"/>
      <c r="H268" s="265"/>
      <c r="I268" s="265"/>
      <c r="J268" s="158"/>
      <c r="K268" s="159" t="s">
        <v>5</v>
      </c>
      <c r="L268" s="158"/>
      <c r="M268" s="158"/>
      <c r="N268" s="158"/>
      <c r="O268" s="158"/>
      <c r="P268" s="158"/>
      <c r="Q268" s="158"/>
      <c r="R268" s="160"/>
      <c r="T268" s="161"/>
      <c r="U268" s="158"/>
      <c r="V268" s="158"/>
      <c r="W268" s="158"/>
      <c r="X268" s="158"/>
      <c r="Y268" s="158"/>
      <c r="Z268" s="158"/>
      <c r="AA268" s="162"/>
      <c r="AT268" s="163" t="s">
        <v>173</v>
      </c>
      <c r="AU268" s="163" t="s">
        <v>86</v>
      </c>
      <c r="AV268" s="11" t="s">
        <v>82</v>
      </c>
      <c r="AW268" s="11" t="s">
        <v>32</v>
      </c>
      <c r="AX268" s="11" t="s">
        <v>75</v>
      </c>
      <c r="AY268" s="163" t="s">
        <v>166</v>
      </c>
    </row>
    <row r="269" spans="2:65" s="11" customFormat="1" ht="16.5" customHeight="1">
      <c r="B269" s="157"/>
      <c r="C269" s="158"/>
      <c r="D269" s="158"/>
      <c r="E269" s="159" t="s">
        <v>5</v>
      </c>
      <c r="F269" s="229" t="s">
        <v>276</v>
      </c>
      <c r="G269" s="230"/>
      <c r="H269" s="230"/>
      <c r="I269" s="230"/>
      <c r="J269" s="158"/>
      <c r="K269" s="159" t="s">
        <v>5</v>
      </c>
      <c r="L269" s="158"/>
      <c r="M269" s="158"/>
      <c r="N269" s="158"/>
      <c r="O269" s="158"/>
      <c r="P269" s="158"/>
      <c r="Q269" s="158"/>
      <c r="R269" s="160"/>
      <c r="T269" s="161"/>
      <c r="U269" s="158"/>
      <c r="V269" s="158"/>
      <c r="W269" s="158"/>
      <c r="X269" s="158"/>
      <c r="Y269" s="158"/>
      <c r="Z269" s="158"/>
      <c r="AA269" s="162"/>
      <c r="AT269" s="163" t="s">
        <v>173</v>
      </c>
      <c r="AU269" s="163" t="s">
        <v>86</v>
      </c>
      <c r="AV269" s="11" t="s">
        <v>82</v>
      </c>
      <c r="AW269" s="11" t="s">
        <v>32</v>
      </c>
      <c r="AX269" s="11" t="s">
        <v>75</v>
      </c>
      <c r="AY269" s="163" t="s">
        <v>166</v>
      </c>
    </row>
    <row r="270" spans="2:65" s="11" customFormat="1" ht="16.5" customHeight="1">
      <c r="B270" s="157"/>
      <c r="C270" s="158"/>
      <c r="D270" s="158"/>
      <c r="E270" s="159" t="s">
        <v>5</v>
      </c>
      <c r="F270" s="229" t="s">
        <v>277</v>
      </c>
      <c r="G270" s="230"/>
      <c r="H270" s="230"/>
      <c r="I270" s="230"/>
      <c r="J270" s="158"/>
      <c r="K270" s="159" t="s">
        <v>5</v>
      </c>
      <c r="L270" s="158"/>
      <c r="M270" s="158"/>
      <c r="N270" s="158"/>
      <c r="O270" s="158"/>
      <c r="P270" s="158"/>
      <c r="Q270" s="158"/>
      <c r="R270" s="160"/>
      <c r="T270" s="161"/>
      <c r="U270" s="158"/>
      <c r="V270" s="158"/>
      <c r="W270" s="158"/>
      <c r="X270" s="158"/>
      <c r="Y270" s="158"/>
      <c r="Z270" s="158"/>
      <c r="AA270" s="162"/>
      <c r="AT270" s="163" t="s">
        <v>173</v>
      </c>
      <c r="AU270" s="163" t="s">
        <v>86</v>
      </c>
      <c r="AV270" s="11" t="s">
        <v>82</v>
      </c>
      <c r="AW270" s="11" t="s">
        <v>32</v>
      </c>
      <c r="AX270" s="11" t="s">
        <v>75</v>
      </c>
      <c r="AY270" s="163" t="s">
        <v>166</v>
      </c>
    </row>
    <row r="271" spans="2:65" s="10" customFormat="1" ht="16.5" customHeight="1">
      <c r="B271" s="149"/>
      <c r="C271" s="150"/>
      <c r="D271" s="150"/>
      <c r="E271" s="151" t="s">
        <v>5</v>
      </c>
      <c r="F271" s="262" t="s">
        <v>1572</v>
      </c>
      <c r="G271" s="263"/>
      <c r="H271" s="263"/>
      <c r="I271" s="263"/>
      <c r="J271" s="150"/>
      <c r="K271" s="152">
        <v>0.76</v>
      </c>
      <c r="L271" s="150"/>
      <c r="M271" s="150"/>
      <c r="N271" s="150"/>
      <c r="O271" s="150"/>
      <c r="P271" s="150"/>
      <c r="Q271" s="150"/>
      <c r="R271" s="153"/>
      <c r="T271" s="154"/>
      <c r="U271" s="150"/>
      <c r="V271" s="150"/>
      <c r="W271" s="150"/>
      <c r="X271" s="150"/>
      <c r="Y271" s="150"/>
      <c r="Z271" s="150"/>
      <c r="AA271" s="155"/>
      <c r="AT271" s="156" t="s">
        <v>173</v>
      </c>
      <c r="AU271" s="156" t="s">
        <v>86</v>
      </c>
      <c r="AV271" s="10" t="s">
        <v>86</v>
      </c>
      <c r="AW271" s="10" t="s">
        <v>32</v>
      </c>
      <c r="AX271" s="10" t="s">
        <v>82</v>
      </c>
      <c r="AY271" s="156" t="s">
        <v>166</v>
      </c>
    </row>
    <row r="272" spans="2:65" s="9" customFormat="1" ht="29.85" customHeight="1">
      <c r="B272" s="129"/>
      <c r="C272" s="130"/>
      <c r="D272" s="164" t="s">
        <v>263</v>
      </c>
      <c r="E272" s="164"/>
      <c r="F272" s="164"/>
      <c r="G272" s="164"/>
      <c r="H272" s="164"/>
      <c r="I272" s="164"/>
      <c r="J272" s="164"/>
      <c r="K272" s="164"/>
      <c r="L272" s="164"/>
      <c r="M272" s="164"/>
      <c r="N272" s="237">
        <f>BK272</f>
        <v>0</v>
      </c>
      <c r="O272" s="238"/>
      <c r="P272" s="238"/>
      <c r="Q272" s="238"/>
      <c r="R272" s="132"/>
      <c r="T272" s="133"/>
      <c r="U272" s="130"/>
      <c r="V272" s="130"/>
      <c r="W272" s="134">
        <f>SUM(W273:W324)</f>
        <v>282.29840000000002</v>
      </c>
      <c r="X272" s="130"/>
      <c r="Y272" s="134">
        <f>SUM(Y273:Y324)</f>
        <v>11.887636000000002</v>
      </c>
      <c r="Z272" s="130"/>
      <c r="AA272" s="135">
        <f>SUM(AA273:AA324)</f>
        <v>0</v>
      </c>
      <c r="AR272" s="136" t="s">
        <v>82</v>
      </c>
      <c r="AT272" s="137" t="s">
        <v>74</v>
      </c>
      <c r="AU272" s="137" t="s">
        <v>82</v>
      </c>
      <c r="AY272" s="136" t="s">
        <v>166</v>
      </c>
      <c r="BK272" s="138">
        <f>SUM(BK273:BK324)</f>
        <v>0</v>
      </c>
    </row>
    <row r="273" spans="2:65" s="1" customFormat="1" ht="16.5" customHeight="1">
      <c r="B273" s="139"/>
      <c r="C273" s="140" t="s">
        <v>457</v>
      </c>
      <c r="D273" s="140" t="s">
        <v>167</v>
      </c>
      <c r="E273" s="141" t="s">
        <v>458</v>
      </c>
      <c r="F273" s="231" t="s">
        <v>459</v>
      </c>
      <c r="G273" s="231"/>
      <c r="H273" s="231"/>
      <c r="I273" s="231"/>
      <c r="J273" s="142" t="s">
        <v>270</v>
      </c>
      <c r="K273" s="143">
        <v>918.75</v>
      </c>
      <c r="L273" s="232">
        <v>0</v>
      </c>
      <c r="M273" s="232"/>
      <c r="N273" s="232">
        <f>ROUND(L273*K273,2)</f>
        <v>0</v>
      </c>
      <c r="O273" s="232"/>
      <c r="P273" s="232"/>
      <c r="Q273" s="232"/>
      <c r="R273" s="144"/>
      <c r="T273" s="145" t="s">
        <v>5</v>
      </c>
      <c r="U273" s="43" t="s">
        <v>40</v>
      </c>
      <c r="V273" s="146">
        <v>2.5999999999999999E-2</v>
      </c>
      <c r="W273" s="146">
        <f>V273*K273</f>
        <v>23.887499999999999</v>
      </c>
      <c r="X273" s="146">
        <v>0</v>
      </c>
      <c r="Y273" s="146">
        <f>X273*K273</f>
        <v>0</v>
      </c>
      <c r="Z273" s="146">
        <v>0</v>
      </c>
      <c r="AA273" s="147">
        <f>Z273*K273</f>
        <v>0</v>
      </c>
      <c r="AR273" s="21" t="s">
        <v>92</v>
      </c>
      <c r="AT273" s="21" t="s">
        <v>167</v>
      </c>
      <c r="AU273" s="21" t="s">
        <v>86</v>
      </c>
      <c r="AY273" s="21" t="s">
        <v>166</v>
      </c>
      <c r="BE273" s="148">
        <f>IF(U273="základní",N273,0)</f>
        <v>0</v>
      </c>
      <c r="BF273" s="148">
        <f>IF(U273="snížená",N273,0)</f>
        <v>0</v>
      </c>
      <c r="BG273" s="148">
        <f>IF(U273="zákl. přenesená",N273,0)</f>
        <v>0</v>
      </c>
      <c r="BH273" s="148">
        <f>IF(U273="sníž. přenesená",N273,0)</f>
        <v>0</v>
      </c>
      <c r="BI273" s="148">
        <f>IF(U273="nulová",N273,0)</f>
        <v>0</v>
      </c>
      <c r="BJ273" s="21" t="s">
        <v>82</v>
      </c>
      <c r="BK273" s="148">
        <f>ROUND(L273*K273,2)</f>
        <v>0</v>
      </c>
      <c r="BL273" s="21" t="s">
        <v>92</v>
      </c>
      <c r="BM273" s="21" t="s">
        <v>460</v>
      </c>
    </row>
    <row r="274" spans="2:65" s="10" customFormat="1" ht="16.5" customHeight="1">
      <c r="B274" s="149"/>
      <c r="C274" s="150"/>
      <c r="D274" s="150"/>
      <c r="E274" s="151" t="s">
        <v>5</v>
      </c>
      <c r="F274" s="240" t="s">
        <v>1573</v>
      </c>
      <c r="G274" s="241"/>
      <c r="H274" s="241"/>
      <c r="I274" s="241"/>
      <c r="J274" s="150"/>
      <c r="K274" s="152">
        <v>918.75</v>
      </c>
      <c r="L274" s="150"/>
      <c r="M274" s="150"/>
      <c r="N274" s="150"/>
      <c r="O274" s="150"/>
      <c r="P274" s="150"/>
      <c r="Q274" s="150"/>
      <c r="R274" s="153"/>
      <c r="T274" s="154"/>
      <c r="U274" s="150"/>
      <c r="V274" s="150"/>
      <c r="W274" s="150"/>
      <c r="X274" s="150"/>
      <c r="Y274" s="150"/>
      <c r="Z274" s="150"/>
      <c r="AA274" s="155"/>
      <c r="AT274" s="156" t="s">
        <v>173</v>
      </c>
      <c r="AU274" s="156" t="s">
        <v>86</v>
      </c>
      <c r="AV274" s="10" t="s">
        <v>86</v>
      </c>
      <c r="AW274" s="10" t="s">
        <v>32</v>
      </c>
      <c r="AX274" s="10" t="s">
        <v>82</v>
      </c>
      <c r="AY274" s="156" t="s">
        <v>166</v>
      </c>
    </row>
    <row r="275" spans="2:65" s="1" customFormat="1" ht="16.5" customHeight="1">
      <c r="B275" s="139"/>
      <c r="C275" s="140" t="s">
        <v>462</v>
      </c>
      <c r="D275" s="140" t="s">
        <v>167</v>
      </c>
      <c r="E275" s="141" t="s">
        <v>463</v>
      </c>
      <c r="F275" s="231" t="s">
        <v>464</v>
      </c>
      <c r="G275" s="231"/>
      <c r="H275" s="231"/>
      <c r="I275" s="231"/>
      <c r="J275" s="142" t="s">
        <v>270</v>
      </c>
      <c r="K275" s="143">
        <v>1050</v>
      </c>
      <c r="L275" s="232">
        <v>0</v>
      </c>
      <c r="M275" s="232"/>
      <c r="N275" s="232">
        <f>ROUND(L275*K275,2)</f>
        <v>0</v>
      </c>
      <c r="O275" s="232"/>
      <c r="P275" s="232"/>
      <c r="Q275" s="232"/>
      <c r="R275" s="144"/>
      <c r="T275" s="145" t="s">
        <v>5</v>
      </c>
      <c r="U275" s="43" t="s">
        <v>40</v>
      </c>
      <c r="V275" s="146">
        <v>2.5999999999999999E-2</v>
      </c>
      <c r="W275" s="146">
        <f>V275*K275</f>
        <v>27.299999999999997</v>
      </c>
      <c r="X275" s="146">
        <v>0</v>
      </c>
      <c r="Y275" s="146">
        <f>X275*K275</f>
        <v>0</v>
      </c>
      <c r="Z275" s="146">
        <v>0</v>
      </c>
      <c r="AA275" s="147">
        <f>Z275*K275</f>
        <v>0</v>
      </c>
      <c r="AR275" s="21" t="s">
        <v>92</v>
      </c>
      <c r="AT275" s="21" t="s">
        <v>167</v>
      </c>
      <c r="AU275" s="21" t="s">
        <v>86</v>
      </c>
      <c r="AY275" s="21" t="s">
        <v>166</v>
      </c>
      <c r="BE275" s="148">
        <f>IF(U275="základní",N275,0)</f>
        <v>0</v>
      </c>
      <c r="BF275" s="148">
        <f>IF(U275="snížená",N275,0)</f>
        <v>0</v>
      </c>
      <c r="BG275" s="148">
        <f>IF(U275="zákl. přenesená",N275,0)</f>
        <v>0</v>
      </c>
      <c r="BH275" s="148">
        <f>IF(U275="sníž. přenesená",N275,0)</f>
        <v>0</v>
      </c>
      <c r="BI275" s="148">
        <f>IF(U275="nulová",N275,0)</f>
        <v>0</v>
      </c>
      <c r="BJ275" s="21" t="s">
        <v>82</v>
      </c>
      <c r="BK275" s="148">
        <f>ROUND(L275*K275,2)</f>
        <v>0</v>
      </c>
      <c r="BL275" s="21" t="s">
        <v>92</v>
      </c>
      <c r="BM275" s="21" t="s">
        <v>465</v>
      </c>
    </row>
    <row r="276" spans="2:65" s="10" customFormat="1" ht="16.5" customHeight="1">
      <c r="B276" s="149"/>
      <c r="C276" s="150"/>
      <c r="D276" s="150"/>
      <c r="E276" s="151" t="s">
        <v>5</v>
      </c>
      <c r="F276" s="240" t="s">
        <v>1574</v>
      </c>
      <c r="G276" s="241"/>
      <c r="H276" s="241"/>
      <c r="I276" s="241"/>
      <c r="J276" s="150"/>
      <c r="K276" s="152">
        <v>1050</v>
      </c>
      <c r="L276" s="150"/>
      <c r="M276" s="150"/>
      <c r="N276" s="150"/>
      <c r="O276" s="150"/>
      <c r="P276" s="150"/>
      <c r="Q276" s="150"/>
      <c r="R276" s="153"/>
      <c r="T276" s="154"/>
      <c r="U276" s="150"/>
      <c r="V276" s="150"/>
      <c r="W276" s="150"/>
      <c r="X276" s="150"/>
      <c r="Y276" s="150"/>
      <c r="Z276" s="150"/>
      <c r="AA276" s="155"/>
      <c r="AT276" s="156" t="s">
        <v>173</v>
      </c>
      <c r="AU276" s="156" t="s">
        <v>86</v>
      </c>
      <c r="AV276" s="10" t="s">
        <v>86</v>
      </c>
      <c r="AW276" s="10" t="s">
        <v>32</v>
      </c>
      <c r="AX276" s="10" t="s">
        <v>82</v>
      </c>
      <c r="AY276" s="156" t="s">
        <v>166</v>
      </c>
    </row>
    <row r="277" spans="2:65" s="1" customFormat="1" ht="16.5" customHeight="1">
      <c r="B277" s="139"/>
      <c r="C277" s="140" t="s">
        <v>467</v>
      </c>
      <c r="D277" s="140" t="s">
        <v>167</v>
      </c>
      <c r="E277" s="141" t="s">
        <v>468</v>
      </c>
      <c r="F277" s="231" t="s">
        <v>469</v>
      </c>
      <c r="G277" s="231"/>
      <c r="H277" s="231"/>
      <c r="I277" s="231"/>
      <c r="J277" s="142" t="s">
        <v>270</v>
      </c>
      <c r="K277" s="143">
        <v>44</v>
      </c>
      <c r="L277" s="232">
        <v>0</v>
      </c>
      <c r="M277" s="232"/>
      <c r="N277" s="232">
        <f>ROUND(L277*K277,2)</f>
        <v>0</v>
      </c>
      <c r="O277" s="232"/>
      <c r="P277" s="232"/>
      <c r="Q277" s="232"/>
      <c r="R277" s="144"/>
      <c r="T277" s="145" t="s">
        <v>5</v>
      </c>
      <c r="U277" s="43" t="s">
        <v>40</v>
      </c>
      <c r="V277" s="146">
        <v>2.9000000000000001E-2</v>
      </c>
      <c r="W277" s="146">
        <f>V277*K277</f>
        <v>1.276</v>
      </c>
      <c r="X277" s="146">
        <v>0</v>
      </c>
      <c r="Y277" s="146">
        <f>X277*K277</f>
        <v>0</v>
      </c>
      <c r="Z277" s="146">
        <v>0</v>
      </c>
      <c r="AA277" s="147">
        <f>Z277*K277</f>
        <v>0</v>
      </c>
      <c r="AR277" s="21" t="s">
        <v>92</v>
      </c>
      <c r="AT277" s="21" t="s">
        <v>167</v>
      </c>
      <c r="AU277" s="21" t="s">
        <v>86</v>
      </c>
      <c r="AY277" s="21" t="s">
        <v>166</v>
      </c>
      <c r="BE277" s="148">
        <f>IF(U277="základní",N277,0)</f>
        <v>0</v>
      </c>
      <c r="BF277" s="148">
        <f>IF(U277="snížená",N277,0)</f>
        <v>0</v>
      </c>
      <c r="BG277" s="148">
        <f>IF(U277="zákl. přenesená",N277,0)</f>
        <v>0</v>
      </c>
      <c r="BH277" s="148">
        <f>IF(U277="sníž. přenesená",N277,0)</f>
        <v>0</v>
      </c>
      <c r="BI277" s="148">
        <f>IF(U277="nulová",N277,0)</f>
        <v>0</v>
      </c>
      <c r="BJ277" s="21" t="s">
        <v>82</v>
      </c>
      <c r="BK277" s="148">
        <f>ROUND(L277*K277,2)</f>
        <v>0</v>
      </c>
      <c r="BL277" s="21" t="s">
        <v>92</v>
      </c>
      <c r="BM277" s="21" t="s">
        <v>470</v>
      </c>
    </row>
    <row r="278" spans="2:65" s="11" customFormat="1" ht="16.5" customHeight="1">
      <c r="B278" s="157"/>
      <c r="C278" s="158"/>
      <c r="D278" s="158"/>
      <c r="E278" s="159" t="s">
        <v>5</v>
      </c>
      <c r="F278" s="264" t="s">
        <v>275</v>
      </c>
      <c r="G278" s="265"/>
      <c r="H278" s="265"/>
      <c r="I278" s="265"/>
      <c r="J278" s="158"/>
      <c r="K278" s="159" t="s">
        <v>5</v>
      </c>
      <c r="L278" s="158"/>
      <c r="M278" s="158"/>
      <c r="N278" s="158"/>
      <c r="O278" s="158"/>
      <c r="P278" s="158"/>
      <c r="Q278" s="158"/>
      <c r="R278" s="160"/>
      <c r="T278" s="161"/>
      <c r="U278" s="158"/>
      <c r="V278" s="158"/>
      <c r="W278" s="158"/>
      <c r="X278" s="158"/>
      <c r="Y278" s="158"/>
      <c r="Z278" s="158"/>
      <c r="AA278" s="162"/>
      <c r="AT278" s="163" t="s">
        <v>173</v>
      </c>
      <c r="AU278" s="163" t="s">
        <v>86</v>
      </c>
      <c r="AV278" s="11" t="s">
        <v>82</v>
      </c>
      <c r="AW278" s="11" t="s">
        <v>32</v>
      </c>
      <c r="AX278" s="11" t="s">
        <v>75</v>
      </c>
      <c r="AY278" s="163" t="s">
        <v>166</v>
      </c>
    </row>
    <row r="279" spans="2:65" s="11" customFormat="1" ht="16.5" customHeight="1">
      <c r="B279" s="157"/>
      <c r="C279" s="158"/>
      <c r="D279" s="158"/>
      <c r="E279" s="159" t="s">
        <v>5</v>
      </c>
      <c r="F279" s="229" t="s">
        <v>276</v>
      </c>
      <c r="G279" s="230"/>
      <c r="H279" s="230"/>
      <c r="I279" s="230"/>
      <c r="J279" s="158"/>
      <c r="K279" s="159" t="s">
        <v>5</v>
      </c>
      <c r="L279" s="158"/>
      <c r="M279" s="158"/>
      <c r="N279" s="158"/>
      <c r="O279" s="158"/>
      <c r="P279" s="158"/>
      <c r="Q279" s="158"/>
      <c r="R279" s="160"/>
      <c r="T279" s="161"/>
      <c r="U279" s="158"/>
      <c r="V279" s="158"/>
      <c r="W279" s="158"/>
      <c r="X279" s="158"/>
      <c r="Y279" s="158"/>
      <c r="Z279" s="158"/>
      <c r="AA279" s="162"/>
      <c r="AT279" s="163" t="s">
        <v>173</v>
      </c>
      <c r="AU279" s="163" t="s">
        <v>86</v>
      </c>
      <c r="AV279" s="11" t="s">
        <v>82</v>
      </c>
      <c r="AW279" s="11" t="s">
        <v>32</v>
      </c>
      <c r="AX279" s="11" t="s">
        <v>75</v>
      </c>
      <c r="AY279" s="163" t="s">
        <v>166</v>
      </c>
    </row>
    <row r="280" spans="2:65" s="11" customFormat="1" ht="16.5" customHeight="1">
      <c r="B280" s="157"/>
      <c r="C280" s="158"/>
      <c r="D280" s="158"/>
      <c r="E280" s="159" t="s">
        <v>5</v>
      </c>
      <c r="F280" s="229" t="s">
        <v>277</v>
      </c>
      <c r="G280" s="230"/>
      <c r="H280" s="230"/>
      <c r="I280" s="230"/>
      <c r="J280" s="158"/>
      <c r="K280" s="159" t="s">
        <v>5</v>
      </c>
      <c r="L280" s="158"/>
      <c r="M280" s="158"/>
      <c r="N280" s="158"/>
      <c r="O280" s="158"/>
      <c r="P280" s="158"/>
      <c r="Q280" s="158"/>
      <c r="R280" s="160"/>
      <c r="T280" s="161"/>
      <c r="U280" s="158"/>
      <c r="V280" s="158"/>
      <c r="W280" s="158"/>
      <c r="X280" s="158"/>
      <c r="Y280" s="158"/>
      <c r="Z280" s="158"/>
      <c r="AA280" s="162"/>
      <c r="AT280" s="163" t="s">
        <v>173</v>
      </c>
      <c r="AU280" s="163" t="s">
        <v>86</v>
      </c>
      <c r="AV280" s="11" t="s">
        <v>82</v>
      </c>
      <c r="AW280" s="11" t="s">
        <v>32</v>
      </c>
      <c r="AX280" s="11" t="s">
        <v>75</v>
      </c>
      <c r="AY280" s="163" t="s">
        <v>166</v>
      </c>
    </row>
    <row r="281" spans="2:65" s="11" customFormat="1" ht="16.5" customHeight="1">
      <c r="B281" s="157"/>
      <c r="C281" s="158"/>
      <c r="D281" s="158"/>
      <c r="E281" s="159" t="s">
        <v>5</v>
      </c>
      <c r="F281" s="229" t="s">
        <v>471</v>
      </c>
      <c r="G281" s="230"/>
      <c r="H281" s="230"/>
      <c r="I281" s="230"/>
      <c r="J281" s="158"/>
      <c r="K281" s="159" t="s">
        <v>5</v>
      </c>
      <c r="L281" s="158"/>
      <c r="M281" s="158"/>
      <c r="N281" s="158"/>
      <c r="O281" s="158"/>
      <c r="P281" s="158"/>
      <c r="Q281" s="158"/>
      <c r="R281" s="160"/>
      <c r="T281" s="161"/>
      <c r="U281" s="158"/>
      <c r="V281" s="158"/>
      <c r="W281" s="158"/>
      <c r="X281" s="158"/>
      <c r="Y281" s="158"/>
      <c r="Z281" s="158"/>
      <c r="AA281" s="162"/>
      <c r="AT281" s="163" t="s">
        <v>173</v>
      </c>
      <c r="AU281" s="163" t="s">
        <v>86</v>
      </c>
      <c r="AV281" s="11" t="s">
        <v>82</v>
      </c>
      <c r="AW281" s="11" t="s">
        <v>32</v>
      </c>
      <c r="AX281" s="11" t="s">
        <v>75</v>
      </c>
      <c r="AY281" s="163" t="s">
        <v>166</v>
      </c>
    </row>
    <row r="282" spans="2:65" s="10" customFormat="1" ht="16.5" customHeight="1">
      <c r="B282" s="149"/>
      <c r="C282" s="150"/>
      <c r="D282" s="150"/>
      <c r="E282" s="151" t="s">
        <v>5</v>
      </c>
      <c r="F282" s="262" t="s">
        <v>747</v>
      </c>
      <c r="G282" s="263"/>
      <c r="H282" s="263"/>
      <c r="I282" s="263"/>
      <c r="J282" s="150"/>
      <c r="K282" s="152">
        <v>44</v>
      </c>
      <c r="L282" s="150"/>
      <c r="M282" s="150"/>
      <c r="N282" s="150"/>
      <c r="O282" s="150"/>
      <c r="P282" s="150"/>
      <c r="Q282" s="150"/>
      <c r="R282" s="153"/>
      <c r="T282" s="154"/>
      <c r="U282" s="150"/>
      <c r="V282" s="150"/>
      <c r="W282" s="150"/>
      <c r="X282" s="150"/>
      <c r="Y282" s="150"/>
      <c r="Z282" s="150"/>
      <c r="AA282" s="155"/>
      <c r="AT282" s="156" t="s">
        <v>173</v>
      </c>
      <c r="AU282" s="156" t="s">
        <v>86</v>
      </c>
      <c r="AV282" s="10" t="s">
        <v>86</v>
      </c>
      <c r="AW282" s="10" t="s">
        <v>32</v>
      </c>
      <c r="AX282" s="10" t="s">
        <v>82</v>
      </c>
      <c r="AY282" s="156" t="s">
        <v>166</v>
      </c>
    </row>
    <row r="283" spans="2:65" s="1" customFormat="1" ht="16.5" customHeight="1">
      <c r="B283" s="139"/>
      <c r="C283" s="140" t="s">
        <v>474</v>
      </c>
      <c r="D283" s="140" t="s">
        <v>167</v>
      </c>
      <c r="E283" s="141" t="s">
        <v>475</v>
      </c>
      <c r="F283" s="231" t="s">
        <v>476</v>
      </c>
      <c r="G283" s="231"/>
      <c r="H283" s="231"/>
      <c r="I283" s="231"/>
      <c r="J283" s="142" t="s">
        <v>270</v>
      </c>
      <c r="K283" s="143">
        <v>7.8</v>
      </c>
      <c r="L283" s="232">
        <v>0</v>
      </c>
      <c r="M283" s="232"/>
      <c r="N283" s="232">
        <f>ROUND(L283*K283,2)</f>
        <v>0</v>
      </c>
      <c r="O283" s="232"/>
      <c r="P283" s="232"/>
      <c r="Q283" s="232"/>
      <c r="R283" s="144"/>
      <c r="T283" s="145" t="s">
        <v>5</v>
      </c>
      <c r="U283" s="43" t="s">
        <v>40</v>
      </c>
      <c r="V283" s="146">
        <v>3.1E-2</v>
      </c>
      <c r="W283" s="146">
        <f>V283*K283</f>
        <v>0.24179999999999999</v>
      </c>
      <c r="X283" s="146">
        <v>0</v>
      </c>
      <c r="Y283" s="146">
        <f>X283*K283</f>
        <v>0</v>
      </c>
      <c r="Z283" s="146">
        <v>0</v>
      </c>
      <c r="AA283" s="147">
        <f>Z283*K283</f>
        <v>0</v>
      </c>
      <c r="AR283" s="21" t="s">
        <v>92</v>
      </c>
      <c r="AT283" s="21" t="s">
        <v>167</v>
      </c>
      <c r="AU283" s="21" t="s">
        <v>86</v>
      </c>
      <c r="AY283" s="21" t="s">
        <v>166</v>
      </c>
      <c r="BE283" s="148">
        <f>IF(U283="základní",N283,0)</f>
        <v>0</v>
      </c>
      <c r="BF283" s="148">
        <f>IF(U283="snížená",N283,0)</f>
        <v>0</v>
      </c>
      <c r="BG283" s="148">
        <f>IF(U283="zákl. přenesená",N283,0)</f>
        <v>0</v>
      </c>
      <c r="BH283" s="148">
        <f>IF(U283="sníž. přenesená",N283,0)</f>
        <v>0</v>
      </c>
      <c r="BI283" s="148">
        <f>IF(U283="nulová",N283,0)</f>
        <v>0</v>
      </c>
      <c r="BJ283" s="21" t="s">
        <v>82</v>
      </c>
      <c r="BK283" s="148">
        <f>ROUND(L283*K283,2)</f>
        <v>0</v>
      </c>
      <c r="BL283" s="21" t="s">
        <v>92</v>
      </c>
      <c r="BM283" s="21" t="s">
        <v>1575</v>
      </c>
    </row>
    <row r="284" spans="2:65" s="11" customFormat="1" ht="16.5" customHeight="1">
      <c r="B284" s="157"/>
      <c r="C284" s="158"/>
      <c r="D284" s="158"/>
      <c r="E284" s="159" t="s">
        <v>5</v>
      </c>
      <c r="F284" s="264" t="s">
        <v>275</v>
      </c>
      <c r="G284" s="265"/>
      <c r="H284" s="265"/>
      <c r="I284" s="265"/>
      <c r="J284" s="158"/>
      <c r="K284" s="159" t="s">
        <v>5</v>
      </c>
      <c r="L284" s="158"/>
      <c r="M284" s="158"/>
      <c r="N284" s="158"/>
      <c r="O284" s="158"/>
      <c r="P284" s="158"/>
      <c r="Q284" s="158"/>
      <c r="R284" s="160"/>
      <c r="T284" s="161"/>
      <c r="U284" s="158"/>
      <c r="V284" s="158"/>
      <c r="W284" s="158"/>
      <c r="X284" s="158"/>
      <c r="Y284" s="158"/>
      <c r="Z284" s="158"/>
      <c r="AA284" s="162"/>
      <c r="AT284" s="163" t="s">
        <v>173</v>
      </c>
      <c r="AU284" s="163" t="s">
        <v>86</v>
      </c>
      <c r="AV284" s="11" t="s">
        <v>82</v>
      </c>
      <c r="AW284" s="11" t="s">
        <v>32</v>
      </c>
      <c r="AX284" s="11" t="s">
        <v>75</v>
      </c>
      <c r="AY284" s="163" t="s">
        <v>166</v>
      </c>
    </row>
    <row r="285" spans="2:65" s="11" customFormat="1" ht="16.5" customHeight="1">
      <c r="B285" s="157"/>
      <c r="C285" s="158"/>
      <c r="D285" s="158"/>
      <c r="E285" s="159" t="s">
        <v>5</v>
      </c>
      <c r="F285" s="229" t="s">
        <v>276</v>
      </c>
      <c r="G285" s="230"/>
      <c r="H285" s="230"/>
      <c r="I285" s="230"/>
      <c r="J285" s="158"/>
      <c r="K285" s="159" t="s">
        <v>5</v>
      </c>
      <c r="L285" s="158"/>
      <c r="M285" s="158"/>
      <c r="N285" s="158"/>
      <c r="O285" s="158"/>
      <c r="P285" s="158"/>
      <c r="Q285" s="158"/>
      <c r="R285" s="160"/>
      <c r="T285" s="161"/>
      <c r="U285" s="158"/>
      <c r="V285" s="158"/>
      <c r="W285" s="158"/>
      <c r="X285" s="158"/>
      <c r="Y285" s="158"/>
      <c r="Z285" s="158"/>
      <c r="AA285" s="162"/>
      <c r="AT285" s="163" t="s">
        <v>173</v>
      </c>
      <c r="AU285" s="163" t="s">
        <v>86</v>
      </c>
      <c r="AV285" s="11" t="s">
        <v>82</v>
      </c>
      <c r="AW285" s="11" t="s">
        <v>32</v>
      </c>
      <c r="AX285" s="11" t="s">
        <v>75</v>
      </c>
      <c r="AY285" s="163" t="s">
        <v>166</v>
      </c>
    </row>
    <row r="286" spans="2:65" s="11" customFormat="1" ht="16.5" customHeight="1">
      <c r="B286" s="157"/>
      <c r="C286" s="158"/>
      <c r="D286" s="158"/>
      <c r="E286" s="159" t="s">
        <v>5</v>
      </c>
      <c r="F286" s="229" t="s">
        <v>277</v>
      </c>
      <c r="G286" s="230"/>
      <c r="H286" s="230"/>
      <c r="I286" s="230"/>
      <c r="J286" s="158"/>
      <c r="K286" s="159" t="s">
        <v>5</v>
      </c>
      <c r="L286" s="158"/>
      <c r="M286" s="158"/>
      <c r="N286" s="158"/>
      <c r="O286" s="158"/>
      <c r="P286" s="158"/>
      <c r="Q286" s="158"/>
      <c r="R286" s="160"/>
      <c r="T286" s="161"/>
      <c r="U286" s="158"/>
      <c r="V286" s="158"/>
      <c r="W286" s="158"/>
      <c r="X286" s="158"/>
      <c r="Y286" s="158"/>
      <c r="Z286" s="158"/>
      <c r="AA286" s="162"/>
      <c r="AT286" s="163" t="s">
        <v>173</v>
      </c>
      <c r="AU286" s="163" t="s">
        <v>86</v>
      </c>
      <c r="AV286" s="11" t="s">
        <v>82</v>
      </c>
      <c r="AW286" s="11" t="s">
        <v>32</v>
      </c>
      <c r="AX286" s="11" t="s">
        <v>75</v>
      </c>
      <c r="AY286" s="163" t="s">
        <v>166</v>
      </c>
    </row>
    <row r="287" spans="2:65" s="11" customFormat="1" ht="16.5" customHeight="1">
      <c r="B287" s="157"/>
      <c r="C287" s="158"/>
      <c r="D287" s="158"/>
      <c r="E287" s="159" t="s">
        <v>5</v>
      </c>
      <c r="F287" s="229" t="s">
        <v>290</v>
      </c>
      <c r="G287" s="230"/>
      <c r="H287" s="230"/>
      <c r="I287" s="230"/>
      <c r="J287" s="158"/>
      <c r="K287" s="159" t="s">
        <v>5</v>
      </c>
      <c r="L287" s="158"/>
      <c r="M287" s="158"/>
      <c r="N287" s="158"/>
      <c r="O287" s="158"/>
      <c r="P287" s="158"/>
      <c r="Q287" s="158"/>
      <c r="R287" s="160"/>
      <c r="T287" s="161"/>
      <c r="U287" s="158"/>
      <c r="V287" s="158"/>
      <c r="W287" s="158"/>
      <c r="X287" s="158"/>
      <c r="Y287" s="158"/>
      <c r="Z287" s="158"/>
      <c r="AA287" s="162"/>
      <c r="AT287" s="163" t="s">
        <v>173</v>
      </c>
      <c r="AU287" s="163" t="s">
        <v>86</v>
      </c>
      <c r="AV287" s="11" t="s">
        <v>82</v>
      </c>
      <c r="AW287" s="11" t="s">
        <v>32</v>
      </c>
      <c r="AX287" s="11" t="s">
        <v>75</v>
      </c>
      <c r="AY287" s="163" t="s">
        <v>166</v>
      </c>
    </row>
    <row r="288" spans="2:65" s="10" customFormat="1" ht="16.5" customHeight="1">
      <c r="B288" s="149"/>
      <c r="C288" s="150"/>
      <c r="D288" s="150"/>
      <c r="E288" s="151" t="s">
        <v>5</v>
      </c>
      <c r="F288" s="262" t="s">
        <v>1576</v>
      </c>
      <c r="G288" s="263"/>
      <c r="H288" s="263"/>
      <c r="I288" s="263"/>
      <c r="J288" s="150"/>
      <c r="K288" s="152">
        <v>7.8</v>
      </c>
      <c r="L288" s="150"/>
      <c r="M288" s="150"/>
      <c r="N288" s="150"/>
      <c r="O288" s="150"/>
      <c r="P288" s="150"/>
      <c r="Q288" s="150"/>
      <c r="R288" s="153"/>
      <c r="T288" s="154"/>
      <c r="U288" s="150"/>
      <c r="V288" s="150"/>
      <c r="W288" s="150"/>
      <c r="X288" s="150"/>
      <c r="Y288" s="150"/>
      <c r="Z288" s="150"/>
      <c r="AA288" s="155"/>
      <c r="AT288" s="156" t="s">
        <v>173</v>
      </c>
      <c r="AU288" s="156" t="s">
        <v>86</v>
      </c>
      <c r="AV288" s="10" t="s">
        <v>86</v>
      </c>
      <c r="AW288" s="10" t="s">
        <v>32</v>
      </c>
      <c r="AX288" s="10" t="s">
        <v>82</v>
      </c>
      <c r="AY288" s="156" t="s">
        <v>166</v>
      </c>
    </row>
    <row r="289" spans="2:65" s="1" customFormat="1" ht="25.5" customHeight="1">
      <c r="B289" s="139"/>
      <c r="C289" s="140" t="s">
        <v>480</v>
      </c>
      <c r="D289" s="140" t="s">
        <v>167</v>
      </c>
      <c r="E289" s="141" t="s">
        <v>481</v>
      </c>
      <c r="F289" s="231" t="s">
        <v>482</v>
      </c>
      <c r="G289" s="231"/>
      <c r="H289" s="231"/>
      <c r="I289" s="231"/>
      <c r="J289" s="142" t="s">
        <v>270</v>
      </c>
      <c r="K289" s="143">
        <v>1094</v>
      </c>
      <c r="L289" s="232">
        <v>0</v>
      </c>
      <c r="M289" s="232"/>
      <c r="N289" s="232">
        <f>ROUND(L289*K289,2)</f>
        <v>0</v>
      </c>
      <c r="O289" s="232"/>
      <c r="P289" s="232"/>
      <c r="Q289" s="232"/>
      <c r="R289" s="144"/>
      <c r="T289" s="145" t="s">
        <v>5</v>
      </c>
      <c r="U289" s="43" t="s">
        <v>40</v>
      </c>
      <c r="V289" s="146">
        <v>4.1000000000000002E-2</v>
      </c>
      <c r="W289" s="146">
        <f>V289*K289</f>
        <v>44.853999999999999</v>
      </c>
      <c r="X289" s="146">
        <v>0</v>
      </c>
      <c r="Y289" s="146">
        <f>X289*K289</f>
        <v>0</v>
      </c>
      <c r="Z289" s="146">
        <v>0</v>
      </c>
      <c r="AA289" s="147">
        <f>Z289*K289</f>
        <v>0</v>
      </c>
      <c r="AR289" s="21" t="s">
        <v>92</v>
      </c>
      <c r="AT289" s="21" t="s">
        <v>167</v>
      </c>
      <c r="AU289" s="21" t="s">
        <v>86</v>
      </c>
      <c r="AY289" s="21" t="s">
        <v>166</v>
      </c>
      <c r="BE289" s="148">
        <f>IF(U289="základní",N289,0)</f>
        <v>0</v>
      </c>
      <c r="BF289" s="148">
        <f>IF(U289="snížená",N289,0)</f>
        <v>0</v>
      </c>
      <c r="BG289" s="148">
        <f>IF(U289="zákl. přenesená",N289,0)</f>
        <v>0</v>
      </c>
      <c r="BH289" s="148">
        <f>IF(U289="sníž. přenesená",N289,0)</f>
        <v>0</v>
      </c>
      <c r="BI289" s="148">
        <f>IF(U289="nulová",N289,0)</f>
        <v>0</v>
      </c>
      <c r="BJ289" s="21" t="s">
        <v>82</v>
      </c>
      <c r="BK289" s="148">
        <f>ROUND(L289*K289,2)</f>
        <v>0</v>
      </c>
      <c r="BL289" s="21" t="s">
        <v>92</v>
      </c>
      <c r="BM289" s="21" t="s">
        <v>483</v>
      </c>
    </row>
    <row r="290" spans="2:65" s="11" customFormat="1" ht="16.5" customHeight="1">
      <c r="B290" s="157"/>
      <c r="C290" s="158"/>
      <c r="D290" s="158"/>
      <c r="E290" s="159" t="s">
        <v>5</v>
      </c>
      <c r="F290" s="264" t="s">
        <v>484</v>
      </c>
      <c r="G290" s="265"/>
      <c r="H290" s="265"/>
      <c r="I290" s="265"/>
      <c r="J290" s="158"/>
      <c r="K290" s="159" t="s">
        <v>5</v>
      </c>
      <c r="L290" s="158"/>
      <c r="M290" s="158"/>
      <c r="N290" s="158"/>
      <c r="O290" s="158"/>
      <c r="P290" s="158"/>
      <c r="Q290" s="158"/>
      <c r="R290" s="160"/>
      <c r="T290" s="161"/>
      <c r="U290" s="158"/>
      <c r="V290" s="158"/>
      <c r="W290" s="158"/>
      <c r="X290" s="158"/>
      <c r="Y290" s="158"/>
      <c r="Z290" s="158"/>
      <c r="AA290" s="162"/>
      <c r="AT290" s="163" t="s">
        <v>173</v>
      </c>
      <c r="AU290" s="163" t="s">
        <v>86</v>
      </c>
      <c r="AV290" s="11" t="s">
        <v>82</v>
      </c>
      <c r="AW290" s="11" t="s">
        <v>32</v>
      </c>
      <c r="AX290" s="11" t="s">
        <v>75</v>
      </c>
      <c r="AY290" s="163" t="s">
        <v>166</v>
      </c>
    </row>
    <row r="291" spans="2:65" s="10" customFormat="1" ht="16.5" customHeight="1">
      <c r="B291" s="149"/>
      <c r="C291" s="150"/>
      <c r="D291" s="150"/>
      <c r="E291" s="151" t="s">
        <v>5</v>
      </c>
      <c r="F291" s="262" t="s">
        <v>1574</v>
      </c>
      <c r="G291" s="263"/>
      <c r="H291" s="263"/>
      <c r="I291" s="263"/>
      <c r="J291" s="150"/>
      <c r="K291" s="152">
        <v>1050</v>
      </c>
      <c r="L291" s="150"/>
      <c r="M291" s="150"/>
      <c r="N291" s="150"/>
      <c r="O291" s="150"/>
      <c r="P291" s="150"/>
      <c r="Q291" s="150"/>
      <c r="R291" s="153"/>
      <c r="T291" s="154"/>
      <c r="U291" s="150"/>
      <c r="V291" s="150"/>
      <c r="W291" s="150"/>
      <c r="X291" s="150"/>
      <c r="Y291" s="150"/>
      <c r="Z291" s="150"/>
      <c r="AA291" s="155"/>
      <c r="AT291" s="156" t="s">
        <v>173</v>
      </c>
      <c r="AU291" s="156" t="s">
        <v>86</v>
      </c>
      <c r="AV291" s="10" t="s">
        <v>86</v>
      </c>
      <c r="AW291" s="10" t="s">
        <v>32</v>
      </c>
      <c r="AX291" s="10" t="s">
        <v>75</v>
      </c>
      <c r="AY291" s="156" t="s">
        <v>166</v>
      </c>
    </row>
    <row r="292" spans="2:65" s="11" customFormat="1" ht="16.5" customHeight="1">
      <c r="B292" s="157"/>
      <c r="C292" s="158"/>
      <c r="D292" s="158"/>
      <c r="E292" s="159" t="s">
        <v>5</v>
      </c>
      <c r="F292" s="229" t="s">
        <v>471</v>
      </c>
      <c r="G292" s="230"/>
      <c r="H292" s="230"/>
      <c r="I292" s="230"/>
      <c r="J292" s="158"/>
      <c r="K292" s="159" t="s">
        <v>5</v>
      </c>
      <c r="L292" s="158"/>
      <c r="M292" s="158"/>
      <c r="N292" s="158"/>
      <c r="O292" s="158"/>
      <c r="P292" s="158"/>
      <c r="Q292" s="158"/>
      <c r="R292" s="160"/>
      <c r="T292" s="161"/>
      <c r="U292" s="158"/>
      <c r="V292" s="158"/>
      <c r="W292" s="158"/>
      <c r="X292" s="158"/>
      <c r="Y292" s="158"/>
      <c r="Z292" s="158"/>
      <c r="AA292" s="162"/>
      <c r="AT292" s="163" t="s">
        <v>173</v>
      </c>
      <c r="AU292" s="163" t="s">
        <v>86</v>
      </c>
      <c r="AV292" s="11" t="s">
        <v>82</v>
      </c>
      <c r="AW292" s="11" t="s">
        <v>32</v>
      </c>
      <c r="AX292" s="11" t="s">
        <v>75</v>
      </c>
      <c r="AY292" s="163" t="s">
        <v>166</v>
      </c>
    </row>
    <row r="293" spans="2:65" s="10" customFormat="1" ht="16.5" customHeight="1">
      <c r="B293" s="149"/>
      <c r="C293" s="150"/>
      <c r="D293" s="150"/>
      <c r="E293" s="151" t="s">
        <v>5</v>
      </c>
      <c r="F293" s="262" t="s">
        <v>747</v>
      </c>
      <c r="G293" s="263"/>
      <c r="H293" s="263"/>
      <c r="I293" s="263"/>
      <c r="J293" s="150"/>
      <c r="K293" s="152">
        <v>44</v>
      </c>
      <c r="L293" s="150"/>
      <c r="M293" s="150"/>
      <c r="N293" s="150"/>
      <c r="O293" s="150"/>
      <c r="P293" s="150"/>
      <c r="Q293" s="150"/>
      <c r="R293" s="153"/>
      <c r="T293" s="154"/>
      <c r="U293" s="150"/>
      <c r="V293" s="150"/>
      <c r="W293" s="150"/>
      <c r="X293" s="150"/>
      <c r="Y293" s="150"/>
      <c r="Z293" s="150"/>
      <c r="AA293" s="155"/>
      <c r="AT293" s="156" t="s">
        <v>173</v>
      </c>
      <c r="AU293" s="156" t="s">
        <v>86</v>
      </c>
      <c r="AV293" s="10" t="s">
        <v>86</v>
      </c>
      <c r="AW293" s="10" t="s">
        <v>32</v>
      </c>
      <c r="AX293" s="10" t="s">
        <v>75</v>
      </c>
      <c r="AY293" s="156" t="s">
        <v>166</v>
      </c>
    </row>
    <row r="294" spans="2:65" s="12" customFormat="1" ht="16.5" customHeight="1">
      <c r="B294" s="168"/>
      <c r="C294" s="169"/>
      <c r="D294" s="169"/>
      <c r="E294" s="170" t="s">
        <v>5</v>
      </c>
      <c r="F294" s="268" t="s">
        <v>294</v>
      </c>
      <c r="G294" s="269"/>
      <c r="H294" s="269"/>
      <c r="I294" s="269"/>
      <c r="J294" s="169"/>
      <c r="K294" s="171">
        <v>1094</v>
      </c>
      <c r="L294" s="169"/>
      <c r="M294" s="169"/>
      <c r="N294" s="169"/>
      <c r="O294" s="169"/>
      <c r="P294" s="169"/>
      <c r="Q294" s="169"/>
      <c r="R294" s="172"/>
      <c r="T294" s="173"/>
      <c r="U294" s="169"/>
      <c r="V294" s="169"/>
      <c r="W294" s="169"/>
      <c r="X294" s="169"/>
      <c r="Y294" s="169"/>
      <c r="Z294" s="169"/>
      <c r="AA294" s="174"/>
      <c r="AT294" s="175" t="s">
        <v>173</v>
      </c>
      <c r="AU294" s="175" t="s">
        <v>86</v>
      </c>
      <c r="AV294" s="12" t="s">
        <v>92</v>
      </c>
      <c r="AW294" s="12" t="s">
        <v>32</v>
      </c>
      <c r="AX294" s="12" t="s">
        <v>82</v>
      </c>
      <c r="AY294" s="175" t="s">
        <v>166</v>
      </c>
    </row>
    <row r="295" spans="2:65" s="1" customFormat="1" ht="25.5" customHeight="1">
      <c r="B295" s="139"/>
      <c r="C295" s="140" t="s">
        <v>485</v>
      </c>
      <c r="D295" s="140" t="s">
        <v>167</v>
      </c>
      <c r="E295" s="141" t="s">
        <v>486</v>
      </c>
      <c r="F295" s="231" t="s">
        <v>487</v>
      </c>
      <c r="G295" s="231"/>
      <c r="H295" s="231"/>
      <c r="I295" s="231"/>
      <c r="J295" s="142" t="s">
        <v>270</v>
      </c>
      <c r="K295" s="143">
        <v>903</v>
      </c>
      <c r="L295" s="232">
        <v>0</v>
      </c>
      <c r="M295" s="232"/>
      <c r="N295" s="232">
        <f>ROUND(L295*K295,2)</f>
        <v>0</v>
      </c>
      <c r="O295" s="232"/>
      <c r="P295" s="232"/>
      <c r="Q295" s="232"/>
      <c r="R295" s="144"/>
      <c r="T295" s="145" t="s">
        <v>5</v>
      </c>
      <c r="U295" s="43" t="s">
        <v>40</v>
      </c>
      <c r="V295" s="146">
        <v>4.8000000000000001E-2</v>
      </c>
      <c r="W295" s="146">
        <f>V295*K295</f>
        <v>43.344000000000001</v>
      </c>
      <c r="X295" s="146">
        <v>0</v>
      </c>
      <c r="Y295" s="146">
        <f>X295*K295</f>
        <v>0</v>
      </c>
      <c r="Z295" s="146">
        <v>0</v>
      </c>
      <c r="AA295" s="147">
        <f>Z295*K295</f>
        <v>0</v>
      </c>
      <c r="AR295" s="21" t="s">
        <v>92</v>
      </c>
      <c r="AT295" s="21" t="s">
        <v>167</v>
      </c>
      <c r="AU295" s="21" t="s">
        <v>86</v>
      </c>
      <c r="AY295" s="21" t="s">
        <v>166</v>
      </c>
      <c r="BE295" s="148">
        <f>IF(U295="základní",N295,0)</f>
        <v>0</v>
      </c>
      <c r="BF295" s="148">
        <f>IF(U295="snížená",N295,0)</f>
        <v>0</v>
      </c>
      <c r="BG295" s="148">
        <f>IF(U295="zákl. přenesená",N295,0)</f>
        <v>0</v>
      </c>
      <c r="BH295" s="148">
        <f>IF(U295="sníž. přenesená",N295,0)</f>
        <v>0</v>
      </c>
      <c r="BI295" s="148">
        <f>IF(U295="nulová",N295,0)</f>
        <v>0</v>
      </c>
      <c r="BJ295" s="21" t="s">
        <v>82</v>
      </c>
      <c r="BK295" s="148">
        <f>ROUND(L295*K295,2)</f>
        <v>0</v>
      </c>
      <c r="BL295" s="21" t="s">
        <v>92</v>
      </c>
      <c r="BM295" s="21" t="s">
        <v>1577</v>
      </c>
    </row>
    <row r="296" spans="2:65" s="11" customFormat="1" ht="16.5" customHeight="1">
      <c r="B296" s="157"/>
      <c r="C296" s="158"/>
      <c r="D296" s="158"/>
      <c r="E296" s="159" t="s">
        <v>5</v>
      </c>
      <c r="F296" s="264" t="s">
        <v>275</v>
      </c>
      <c r="G296" s="265"/>
      <c r="H296" s="265"/>
      <c r="I296" s="265"/>
      <c r="J296" s="158"/>
      <c r="K296" s="159" t="s">
        <v>5</v>
      </c>
      <c r="L296" s="158"/>
      <c r="M296" s="158"/>
      <c r="N296" s="158"/>
      <c r="O296" s="158"/>
      <c r="P296" s="158"/>
      <c r="Q296" s="158"/>
      <c r="R296" s="160"/>
      <c r="T296" s="161"/>
      <c r="U296" s="158"/>
      <c r="V296" s="158"/>
      <c r="W296" s="158"/>
      <c r="X296" s="158"/>
      <c r="Y296" s="158"/>
      <c r="Z296" s="158"/>
      <c r="AA296" s="162"/>
      <c r="AT296" s="163" t="s">
        <v>173</v>
      </c>
      <c r="AU296" s="163" t="s">
        <v>86</v>
      </c>
      <c r="AV296" s="11" t="s">
        <v>82</v>
      </c>
      <c r="AW296" s="11" t="s">
        <v>32</v>
      </c>
      <c r="AX296" s="11" t="s">
        <v>75</v>
      </c>
      <c r="AY296" s="163" t="s">
        <v>166</v>
      </c>
    </row>
    <row r="297" spans="2:65" s="11" customFormat="1" ht="16.5" customHeight="1">
      <c r="B297" s="157"/>
      <c r="C297" s="158"/>
      <c r="D297" s="158"/>
      <c r="E297" s="159" t="s">
        <v>5</v>
      </c>
      <c r="F297" s="229" t="s">
        <v>276</v>
      </c>
      <c r="G297" s="230"/>
      <c r="H297" s="230"/>
      <c r="I297" s="230"/>
      <c r="J297" s="158"/>
      <c r="K297" s="159" t="s">
        <v>5</v>
      </c>
      <c r="L297" s="158"/>
      <c r="M297" s="158"/>
      <c r="N297" s="158"/>
      <c r="O297" s="158"/>
      <c r="P297" s="158"/>
      <c r="Q297" s="158"/>
      <c r="R297" s="160"/>
      <c r="T297" s="161"/>
      <c r="U297" s="158"/>
      <c r="V297" s="158"/>
      <c r="W297" s="158"/>
      <c r="X297" s="158"/>
      <c r="Y297" s="158"/>
      <c r="Z297" s="158"/>
      <c r="AA297" s="162"/>
      <c r="AT297" s="163" t="s">
        <v>173</v>
      </c>
      <c r="AU297" s="163" t="s">
        <v>86</v>
      </c>
      <c r="AV297" s="11" t="s">
        <v>82</v>
      </c>
      <c r="AW297" s="11" t="s">
        <v>32</v>
      </c>
      <c r="AX297" s="11" t="s">
        <v>75</v>
      </c>
      <c r="AY297" s="163" t="s">
        <v>166</v>
      </c>
    </row>
    <row r="298" spans="2:65" s="11" customFormat="1" ht="16.5" customHeight="1">
      <c r="B298" s="157"/>
      <c r="C298" s="158"/>
      <c r="D298" s="158"/>
      <c r="E298" s="159" t="s">
        <v>5</v>
      </c>
      <c r="F298" s="229" t="s">
        <v>277</v>
      </c>
      <c r="G298" s="230"/>
      <c r="H298" s="230"/>
      <c r="I298" s="230"/>
      <c r="J298" s="158"/>
      <c r="K298" s="159" t="s">
        <v>5</v>
      </c>
      <c r="L298" s="158"/>
      <c r="M298" s="158"/>
      <c r="N298" s="158"/>
      <c r="O298" s="158"/>
      <c r="P298" s="158"/>
      <c r="Q298" s="158"/>
      <c r="R298" s="160"/>
      <c r="T298" s="161"/>
      <c r="U298" s="158"/>
      <c r="V298" s="158"/>
      <c r="W298" s="158"/>
      <c r="X298" s="158"/>
      <c r="Y298" s="158"/>
      <c r="Z298" s="158"/>
      <c r="AA298" s="162"/>
      <c r="AT298" s="163" t="s">
        <v>173</v>
      </c>
      <c r="AU298" s="163" t="s">
        <v>86</v>
      </c>
      <c r="AV298" s="11" t="s">
        <v>82</v>
      </c>
      <c r="AW298" s="11" t="s">
        <v>32</v>
      </c>
      <c r="AX298" s="11" t="s">
        <v>75</v>
      </c>
      <c r="AY298" s="163" t="s">
        <v>166</v>
      </c>
    </row>
    <row r="299" spans="2:65" s="11" customFormat="1" ht="16.5" customHeight="1">
      <c r="B299" s="157"/>
      <c r="C299" s="158"/>
      <c r="D299" s="158"/>
      <c r="E299" s="159" t="s">
        <v>5</v>
      </c>
      <c r="F299" s="229" t="s">
        <v>298</v>
      </c>
      <c r="G299" s="230"/>
      <c r="H299" s="230"/>
      <c r="I299" s="230"/>
      <c r="J299" s="158"/>
      <c r="K299" s="159" t="s">
        <v>5</v>
      </c>
      <c r="L299" s="158"/>
      <c r="M299" s="158"/>
      <c r="N299" s="158"/>
      <c r="O299" s="158"/>
      <c r="P299" s="158"/>
      <c r="Q299" s="158"/>
      <c r="R299" s="160"/>
      <c r="T299" s="161"/>
      <c r="U299" s="158"/>
      <c r="V299" s="158"/>
      <c r="W299" s="158"/>
      <c r="X299" s="158"/>
      <c r="Y299" s="158"/>
      <c r="Z299" s="158"/>
      <c r="AA299" s="162"/>
      <c r="AT299" s="163" t="s">
        <v>173</v>
      </c>
      <c r="AU299" s="163" t="s">
        <v>86</v>
      </c>
      <c r="AV299" s="11" t="s">
        <v>82</v>
      </c>
      <c r="AW299" s="11" t="s">
        <v>32</v>
      </c>
      <c r="AX299" s="11" t="s">
        <v>75</v>
      </c>
      <c r="AY299" s="163" t="s">
        <v>166</v>
      </c>
    </row>
    <row r="300" spans="2:65" s="10" customFormat="1" ht="16.5" customHeight="1">
      <c r="B300" s="149"/>
      <c r="C300" s="150"/>
      <c r="D300" s="150"/>
      <c r="E300" s="151" t="s">
        <v>5</v>
      </c>
      <c r="F300" s="262" t="s">
        <v>1578</v>
      </c>
      <c r="G300" s="263"/>
      <c r="H300" s="263"/>
      <c r="I300" s="263"/>
      <c r="J300" s="150"/>
      <c r="K300" s="152">
        <v>903</v>
      </c>
      <c r="L300" s="150"/>
      <c r="M300" s="150"/>
      <c r="N300" s="150"/>
      <c r="O300" s="150"/>
      <c r="P300" s="150"/>
      <c r="Q300" s="150"/>
      <c r="R300" s="153"/>
      <c r="T300" s="154"/>
      <c r="U300" s="150"/>
      <c r="V300" s="150"/>
      <c r="W300" s="150"/>
      <c r="X300" s="150"/>
      <c r="Y300" s="150"/>
      <c r="Z300" s="150"/>
      <c r="AA300" s="155"/>
      <c r="AT300" s="156" t="s">
        <v>173</v>
      </c>
      <c r="AU300" s="156" t="s">
        <v>86</v>
      </c>
      <c r="AV300" s="10" t="s">
        <v>86</v>
      </c>
      <c r="AW300" s="10" t="s">
        <v>32</v>
      </c>
      <c r="AX300" s="10" t="s">
        <v>82</v>
      </c>
      <c r="AY300" s="156" t="s">
        <v>166</v>
      </c>
    </row>
    <row r="301" spans="2:65" s="1" customFormat="1" ht="25.5" customHeight="1">
      <c r="B301" s="139"/>
      <c r="C301" s="140" t="s">
        <v>489</v>
      </c>
      <c r="D301" s="140" t="s">
        <v>167</v>
      </c>
      <c r="E301" s="141" t="s">
        <v>490</v>
      </c>
      <c r="F301" s="231" t="s">
        <v>491</v>
      </c>
      <c r="G301" s="231"/>
      <c r="H301" s="231"/>
      <c r="I301" s="231"/>
      <c r="J301" s="142" t="s">
        <v>270</v>
      </c>
      <c r="K301" s="143">
        <v>903</v>
      </c>
      <c r="L301" s="232">
        <v>0</v>
      </c>
      <c r="M301" s="232"/>
      <c r="N301" s="232">
        <f>ROUND(L301*K301,2)</f>
        <v>0</v>
      </c>
      <c r="O301" s="232"/>
      <c r="P301" s="232"/>
      <c r="Q301" s="232"/>
      <c r="R301" s="144"/>
      <c r="T301" s="145" t="s">
        <v>5</v>
      </c>
      <c r="U301" s="43" t="s">
        <v>40</v>
      </c>
      <c r="V301" s="146">
        <v>4.0000000000000001E-3</v>
      </c>
      <c r="W301" s="146">
        <f>V301*K301</f>
        <v>3.6120000000000001</v>
      </c>
      <c r="X301" s="146">
        <v>0</v>
      </c>
      <c r="Y301" s="146">
        <f>X301*K301</f>
        <v>0</v>
      </c>
      <c r="Z301" s="146">
        <v>0</v>
      </c>
      <c r="AA301" s="147">
        <f>Z301*K301</f>
        <v>0</v>
      </c>
      <c r="AR301" s="21" t="s">
        <v>92</v>
      </c>
      <c r="AT301" s="21" t="s">
        <v>167</v>
      </c>
      <c r="AU301" s="21" t="s">
        <v>86</v>
      </c>
      <c r="AY301" s="21" t="s">
        <v>166</v>
      </c>
      <c r="BE301" s="148">
        <f>IF(U301="základní",N301,0)</f>
        <v>0</v>
      </c>
      <c r="BF301" s="148">
        <f>IF(U301="snížená",N301,0)</f>
        <v>0</v>
      </c>
      <c r="BG301" s="148">
        <f>IF(U301="zákl. přenesená",N301,0)</f>
        <v>0</v>
      </c>
      <c r="BH301" s="148">
        <f>IF(U301="sníž. přenesená",N301,0)</f>
        <v>0</v>
      </c>
      <c r="BI301" s="148">
        <f>IF(U301="nulová",N301,0)</f>
        <v>0</v>
      </c>
      <c r="BJ301" s="21" t="s">
        <v>82</v>
      </c>
      <c r="BK301" s="148">
        <f>ROUND(L301*K301,2)</f>
        <v>0</v>
      </c>
      <c r="BL301" s="21" t="s">
        <v>92</v>
      </c>
      <c r="BM301" s="21" t="s">
        <v>492</v>
      </c>
    </row>
    <row r="302" spans="2:65" s="1" customFormat="1" ht="25.5" customHeight="1">
      <c r="B302" s="139"/>
      <c r="C302" s="140" t="s">
        <v>493</v>
      </c>
      <c r="D302" s="140" t="s">
        <v>167</v>
      </c>
      <c r="E302" s="141" t="s">
        <v>494</v>
      </c>
      <c r="F302" s="231" t="s">
        <v>495</v>
      </c>
      <c r="G302" s="231"/>
      <c r="H302" s="231"/>
      <c r="I302" s="231"/>
      <c r="J302" s="142" t="s">
        <v>270</v>
      </c>
      <c r="K302" s="143">
        <v>1750</v>
      </c>
      <c r="L302" s="232">
        <v>0</v>
      </c>
      <c r="M302" s="232"/>
      <c r="N302" s="232">
        <f>ROUND(L302*K302,2)</f>
        <v>0</v>
      </c>
      <c r="O302" s="232"/>
      <c r="P302" s="232"/>
      <c r="Q302" s="232"/>
      <c r="R302" s="144"/>
      <c r="T302" s="145" t="s">
        <v>5</v>
      </c>
      <c r="U302" s="43" t="s">
        <v>40</v>
      </c>
      <c r="V302" s="146">
        <v>2E-3</v>
      </c>
      <c r="W302" s="146">
        <f>V302*K302</f>
        <v>3.5</v>
      </c>
      <c r="X302" s="146">
        <v>0</v>
      </c>
      <c r="Y302" s="146">
        <f>X302*K302</f>
        <v>0</v>
      </c>
      <c r="Z302" s="146">
        <v>0</v>
      </c>
      <c r="AA302" s="147">
        <f>Z302*K302</f>
        <v>0</v>
      </c>
      <c r="AR302" s="21" t="s">
        <v>92</v>
      </c>
      <c r="AT302" s="21" t="s">
        <v>167</v>
      </c>
      <c r="AU302" s="21" t="s">
        <v>86</v>
      </c>
      <c r="AY302" s="21" t="s">
        <v>166</v>
      </c>
      <c r="BE302" s="148">
        <f>IF(U302="základní",N302,0)</f>
        <v>0</v>
      </c>
      <c r="BF302" s="148">
        <f>IF(U302="snížená",N302,0)</f>
        <v>0</v>
      </c>
      <c r="BG302" s="148">
        <f>IF(U302="zákl. přenesená",N302,0)</f>
        <v>0</v>
      </c>
      <c r="BH302" s="148">
        <f>IF(U302="sníž. přenesená",N302,0)</f>
        <v>0</v>
      </c>
      <c r="BI302" s="148">
        <f>IF(U302="nulová",N302,0)</f>
        <v>0</v>
      </c>
      <c r="BJ302" s="21" t="s">
        <v>82</v>
      </c>
      <c r="BK302" s="148">
        <f>ROUND(L302*K302,2)</f>
        <v>0</v>
      </c>
      <c r="BL302" s="21" t="s">
        <v>92</v>
      </c>
      <c r="BM302" s="21" t="s">
        <v>496</v>
      </c>
    </row>
    <row r="303" spans="2:65" s="10" customFormat="1" ht="16.5" customHeight="1">
      <c r="B303" s="149"/>
      <c r="C303" s="150"/>
      <c r="D303" s="150"/>
      <c r="E303" s="151" t="s">
        <v>5</v>
      </c>
      <c r="F303" s="240" t="s">
        <v>1579</v>
      </c>
      <c r="G303" s="241"/>
      <c r="H303" s="241"/>
      <c r="I303" s="241"/>
      <c r="J303" s="150"/>
      <c r="K303" s="152">
        <v>1750</v>
      </c>
      <c r="L303" s="150"/>
      <c r="M303" s="150"/>
      <c r="N303" s="150"/>
      <c r="O303" s="150"/>
      <c r="P303" s="150"/>
      <c r="Q303" s="150"/>
      <c r="R303" s="153"/>
      <c r="T303" s="154"/>
      <c r="U303" s="150"/>
      <c r="V303" s="150"/>
      <c r="W303" s="150"/>
      <c r="X303" s="150"/>
      <c r="Y303" s="150"/>
      <c r="Z303" s="150"/>
      <c r="AA303" s="155"/>
      <c r="AT303" s="156" t="s">
        <v>173</v>
      </c>
      <c r="AU303" s="156" t="s">
        <v>86</v>
      </c>
      <c r="AV303" s="10" t="s">
        <v>86</v>
      </c>
      <c r="AW303" s="10" t="s">
        <v>32</v>
      </c>
      <c r="AX303" s="10" t="s">
        <v>82</v>
      </c>
      <c r="AY303" s="156" t="s">
        <v>166</v>
      </c>
    </row>
    <row r="304" spans="2:65" s="1" customFormat="1" ht="25.5" customHeight="1">
      <c r="B304" s="139"/>
      <c r="C304" s="140" t="s">
        <v>498</v>
      </c>
      <c r="D304" s="140" t="s">
        <v>167</v>
      </c>
      <c r="E304" s="141" t="s">
        <v>499</v>
      </c>
      <c r="F304" s="231" t="s">
        <v>500</v>
      </c>
      <c r="G304" s="231"/>
      <c r="H304" s="231"/>
      <c r="I304" s="231"/>
      <c r="J304" s="142" t="s">
        <v>270</v>
      </c>
      <c r="K304" s="143">
        <v>875</v>
      </c>
      <c r="L304" s="232">
        <v>0</v>
      </c>
      <c r="M304" s="232"/>
      <c r="N304" s="232">
        <f>ROUND(L304*K304,2)</f>
        <v>0</v>
      </c>
      <c r="O304" s="232"/>
      <c r="P304" s="232"/>
      <c r="Q304" s="232"/>
      <c r="R304" s="144"/>
      <c r="T304" s="145" t="s">
        <v>5</v>
      </c>
      <c r="U304" s="43" t="s">
        <v>40</v>
      </c>
      <c r="V304" s="146">
        <v>4.8000000000000001E-2</v>
      </c>
      <c r="W304" s="146">
        <f>V304*K304</f>
        <v>42</v>
      </c>
      <c r="X304" s="146">
        <v>0</v>
      </c>
      <c r="Y304" s="146">
        <f>X304*K304</f>
        <v>0</v>
      </c>
      <c r="Z304" s="146">
        <v>0</v>
      </c>
      <c r="AA304" s="147">
        <f>Z304*K304</f>
        <v>0</v>
      </c>
      <c r="AR304" s="21" t="s">
        <v>92</v>
      </c>
      <c r="AT304" s="21" t="s">
        <v>167</v>
      </c>
      <c r="AU304" s="21" t="s">
        <v>86</v>
      </c>
      <c r="AY304" s="21" t="s">
        <v>166</v>
      </c>
      <c r="BE304" s="148">
        <f>IF(U304="základní",N304,0)</f>
        <v>0</v>
      </c>
      <c r="BF304" s="148">
        <f>IF(U304="snížená",N304,0)</f>
        <v>0</v>
      </c>
      <c r="BG304" s="148">
        <f>IF(U304="zákl. přenesená",N304,0)</f>
        <v>0</v>
      </c>
      <c r="BH304" s="148">
        <f>IF(U304="sníž. přenesená",N304,0)</f>
        <v>0</v>
      </c>
      <c r="BI304" s="148">
        <f>IF(U304="nulová",N304,0)</f>
        <v>0</v>
      </c>
      <c r="BJ304" s="21" t="s">
        <v>82</v>
      </c>
      <c r="BK304" s="148">
        <f>ROUND(L304*K304,2)</f>
        <v>0</v>
      </c>
      <c r="BL304" s="21" t="s">
        <v>92</v>
      </c>
      <c r="BM304" s="21" t="s">
        <v>1580</v>
      </c>
    </row>
    <row r="305" spans="2:65" s="1" customFormat="1" ht="25.5" customHeight="1">
      <c r="B305" s="139"/>
      <c r="C305" s="140" t="s">
        <v>503</v>
      </c>
      <c r="D305" s="140" t="s">
        <v>167</v>
      </c>
      <c r="E305" s="141" t="s">
        <v>504</v>
      </c>
      <c r="F305" s="231" t="s">
        <v>505</v>
      </c>
      <c r="G305" s="231"/>
      <c r="H305" s="231"/>
      <c r="I305" s="231"/>
      <c r="J305" s="142" t="s">
        <v>270</v>
      </c>
      <c r="K305" s="143">
        <v>875</v>
      </c>
      <c r="L305" s="232">
        <v>0</v>
      </c>
      <c r="M305" s="232"/>
      <c r="N305" s="232">
        <f>ROUND(L305*K305,2)</f>
        <v>0</v>
      </c>
      <c r="O305" s="232"/>
      <c r="P305" s="232"/>
      <c r="Q305" s="232"/>
      <c r="R305" s="144"/>
      <c r="T305" s="145" t="s">
        <v>5</v>
      </c>
      <c r="U305" s="43" t="s">
        <v>40</v>
      </c>
      <c r="V305" s="146">
        <v>6.3E-2</v>
      </c>
      <c r="W305" s="146">
        <f>V305*K305</f>
        <v>55.125</v>
      </c>
      <c r="X305" s="146">
        <v>0</v>
      </c>
      <c r="Y305" s="146">
        <f>X305*K305</f>
        <v>0</v>
      </c>
      <c r="Z305" s="146">
        <v>0</v>
      </c>
      <c r="AA305" s="147">
        <f>Z305*K305</f>
        <v>0</v>
      </c>
      <c r="AR305" s="21" t="s">
        <v>92</v>
      </c>
      <c r="AT305" s="21" t="s">
        <v>167</v>
      </c>
      <c r="AU305" s="21" t="s">
        <v>86</v>
      </c>
      <c r="AY305" s="21" t="s">
        <v>166</v>
      </c>
      <c r="BE305" s="148">
        <f>IF(U305="základní",N305,0)</f>
        <v>0</v>
      </c>
      <c r="BF305" s="148">
        <f>IF(U305="snížená",N305,0)</f>
        <v>0</v>
      </c>
      <c r="BG305" s="148">
        <f>IF(U305="zákl. přenesená",N305,0)</f>
        <v>0</v>
      </c>
      <c r="BH305" s="148">
        <f>IF(U305="sníž. přenesená",N305,0)</f>
        <v>0</v>
      </c>
      <c r="BI305" s="148">
        <f>IF(U305="nulová",N305,0)</f>
        <v>0</v>
      </c>
      <c r="BJ305" s="21" t="s">
        <v>82</v>
      </c>
      <c r="BK305" s="148">
        <f>ROUND(L305*K305,2)</f>
        <v>0</v>
      </c>
      <c r="BL305" s="21" t="s">
        <v>92</v>
      </c>
      <c r="BM305" s="21" t="s">
        <v>1581</v>
      </c>
    </row>
    <row r="306" spans="2:65" s="1" customFormat="1" ht="25.5" customHeight="1">
      <c r="B306" s="139"/>
      <c r="C306" s="140" t="s">
        <v>507</v>
      </c>
      <c r="D306" s="140" t="s">
        <v>167</v>
      </c>
      <c r="E306" s="141" t="s">
        <v>508</v>
      </c>
      <c r="F306" s="231" t="s">
        <v>509</v>
      </c>
      <c r="G306" s="231"/>
      <c r="H306" s="231"/>
      <c r="I306" s="231"/>
      <c r="J306" s="142" t="s">
        <v>270</v>
      </c>
      <c r="K306" s="143">
        <v>14.5</v>
      </c>
      <c r="L306" s="232">
        <v>0</v>
      </c>
      <c r="M306" s="232"/>
      <c r="N306" s="232">
        <f>ROUND(L306*K306,2)</f>
        <v>0</v>
      </c>
      <c r="O306" s="232"/>
      <c r="P306" s="232"/>
      <c r="Q306" s="232"/>
      <c r="R306" s="144"/>
      <c r="T306" s="145" t="s">
        <v>5</v>
      </c>
      <c r="U306" s="43" t="s">
        <v>40</v>
      </c>
      <c r="V306" s="146">
        <v>0.42499999999999999</v>
      </c>
      <c r="W306" s="146">
        <f>V306*K306</f>
        <v>6.1624999999999996</v>
      </c>
      <c r="X306" s="146">
        <v>0</v>
      </c>
      <c r="Y306" s="146">
        <f>X306*K306</f>
        <v>0</v>
      </c>
      <c r="Z306" s="146">
        <v>0</v>
      </c>
      <c r="AA306" s="147">
        <f>Z306*K306</f>
        <v>0</v>
      </c>
      <c r="AR306" s="21" t="s">
        <v>92</v>
      </c>
      <c r="AT306" s="21" t="s">
        <v>167</v>
      </c>
      <c r="AU306" s="21" t="s">
        <v>86</v>
      </c>
      <c r="AY306" s="21" t="s">
        <v>166</v>
      </c>
      <c r="BE306" s="148">
        <f>IF(U306="základní",N306,0)</f>
        <v>0</v>
      </c>
      <c r="BF306" s="148">
        <f>IF(U306="snížená",N306,0)</f>
        <v>0</v>
      </c>
      <c r="BG306" s="148">
        <f>IF(U306="zákl. přenesená",N306,0)</f>
        <v>0</v>
      </c>
      <c r="BH306" s="148">
        <f>IF(U306="sníž. přenesená",N306,0)</f>
        <v>0</v>
      </c>
      <c r="BI306" s="148">
        <f>IF(U306="nulová",N306,0)</f>
        <v>0</v>
      </c>
      <c r="BJ306" s="21" t="s">
        <v>82</v>
      </c>
      <c r="BK306" s="148">
        <f>ROUND(L306*K306,2)</f>
        <v>0</v>
      </c>
      <c r="BL306" s="21" t="s">
        <v>92</v>
      </c>
      <c r="BM306" s="21" t="s">
        <v>1233</v>
      </c>
    </row>
    <row r="307" spans="2:65" s="11" customFormat="1" ht="16.5" customHeight="1">
      <c r="B307" s="157"/>
      <c r="C307" s="158"/>
      <c r="D307" s="158"/>
      <c r="E307" s="159" t="s">
        <v>5</v>
      </c>
      <c r="F307" s="264" t="s">
        <v>511</v>
      </c>
      <c r="G307" s="265"/>
      <c r="H307" s="265"/>
      <c r="I307" s="265"/>
      <c r="J307" s="158"/>
      <c r="K307" s="159" t="s">
        <v>5</v>
      </c>
      <c r="L307" s="158"/>
      <c r="M307" s="158"/>
      <c r="N307" s="158"/>
      <c r="O307" s="158"/>
      <c r="P307" s="158"/>
      <c r="Q307" s="158"/>
      <c r="R307" s="160"/>
      <c r="T307" s="161"/>
      <c r="U307" s="158"/>
      <c r="V307" s="158"/>
      <c r="W307" s="158"/>
      <c r="X307" s="158"/>
      <c r="Y307" s="158"/>
      <c r="Z307" s="158"/>
      <c r="AA307" s="162"/>
      <c r="AT307" s="163" t="s">
        <v>173</v>
      </c>
      <c r="AU307" s="163" t="s">
        <v>86</v>
      </c>
      <c r="AV307" s="11" t="s">
        <v>82</v>
      </c>
      <c r="AW307" s="11" t="s">
        <v>32</v>
      </c>
      <c r="AX307" s="11" t="s">
        <v>75</v>
      </c>
      <c r="AY307" s="163" t="s">
        <v>166</v>
      </c>
    </row>
    <row r="308" spans="2:65" s="10" customFormat="1" ht="16.5" customHeight="1">
      <c r="B308" s="149"/>
      <c r="C308" s="150"/>
      <c r="D308" s="150"/>
      <c r="E308" s="151" t="s">
        <v>5</v>
      </c>
      <c r="F308" s="262" t="s">
        <v>1582</v>
      </c>
      <c r="G308" s="263"/>
      <c r="H308" s="263"/>
      <c r="I308" s="263"/>
      <c r="J308" s="150"/>
      <c r="K308" s="152">
        <v>14.5</v>
      </c>
      <c r="L308" s="150"/>
      <c r="M308" s="150"/>
      <c r="N308" s="150"/>
      <c r="O308" s="150"/>
      <c r="P308" s="150"/>
      <c r="Q308" s="150"/>
      <c r="R308" s="153"/>
      <c r="T308" s="154"/>
      <c r="U308" s="150"/>
      <c r="V308" s="150"/>
      <c r="W308" s="150"/>
      <c r="X308" s="150"/>
      <c r="Y308" s="150"/>
      <c r="Z308" s="150"/>
      <c r="AA308" s="155"/>
      <c r="AT308" s="156" t="s">
        <v>173</v>
      </c>
      <c r="AU308" s="156" t="s">
        <v>86</v>
      </c>
      <c r="AV308" s="10" t="s">
        <v>86</v>
      </c>
      <c r="AW308" s="10" t="s">
        <v>32</v>
      </c>
      <c r="AX308" s="10" t="s">
        <v>82</v>
      </c>
      <c r="AY308" s="156" t="s">
        <v>166</v>
      </c>
    </row>
    <row r="309" spans="2:65" s="1" customFormat="1" ht="25.5" customHeight="1">
      <c r="B309" s="139"/>
      <c r="C309" s="140" t="s">
        <v>513</v>
      </c>
      <c r="D309" s="140" t="s">
        <v>167</v>
      </c>
      <c r="E309" s="141" t="s">
        <v>514</v>
      </c>
      <c r="F309" s="231" t="s">
        <v>515</v>
      </c>
      <c r="G309" s="231"/>
      <c r="H309" s="231"/>
      <c r="I309" s="231"/>
      <c r="J309" s="142" t="s">
        <v>270</v>
      </c>
      <c r="K309" s="143">
        <v>44</v>
      </c>
      <c r="L309" s="232">
        <v>0</v>
      </c>
      <c r="M309" s="232"/>
      <c r="N309" s="232">
        <f>ROUND(L309*K309,2)</f>
        <v>0</v>
      </c>
      <c r="O309" s="232"/>
      <c r="P309" s="232"/>
      <c r="Q309" s="232"/>
      <c r="R309" s="144"/>
      <c r="T309" s="145" t="s">
        <v>5</v>
      </c>
      <c r="U309" s="43" t="s">
        <v>40</v>
      </c>
      <c r="V309" s="146">
        <v>0.53</v>
      </c>
      <c r="W309" s="146">
        <f>V309*K309</f>
        <v>23.32</v>
      </c>
      <c r="X309" s="146">
        <v>8.4250000000000005E-2</v>
      </c>
      <c r="Y309" s="146">
        <f>X309*K309</f>
        <v>3.7070000000000003</v>
      </c>
      <c r="Z309" s="146">
        <v>0</v>
      </c>
      <c r="AA309" s="147">
        <f>Z309*K309</f>
        <v>0</v>
      </c>
      <c r="AR309" s="21" t="s">
        <v>92</v>
      </c>
      <c r="AT309" s="21" t="s">
        <v>167</v>
      </c>
      <c r="AU309" s="21" t="s">
        <v>86</v>
      </c>
      <c r="AY309" s="21" t="s">
        <v>166</v>
      </c>
      <c r="BE309" s="148">
        <f>IF(U309="základní",N309,0)</f>
        <v>0</v>
      </c>
      <c r="BF309" s="148">
        <f>IF(U309="snížená",N309,0)</f>
        <v>0</v>
      </c>
      <c r="BG309" s="148">
        <f>IF(U309="zákl. přenesená",N309,0)</f>
        <v>0</v>
      </c>
      <c r="BH309" s="148">
        <f>IF(U309="sníž. přenesená",N309,0)</f>
        <v>0</v>
      </c>
      <c r="BI309" s="148">
        <f>IF(U309="nulová",N309,0)</f>
        <v>0</v>
      </c>
      <c r="BJ309" s="21" t="s">
        <v>82</v>
      </c>
      <c r="BK309" s="148">
        <f>ROUND(L309*K309,2)</f>
        <v>0</v>
      </c>
      <c r="BL309" s="21" t="s">
        <v>92</v>
      </c>
      <c r="BM309" s="21" t="s">
        <v>516</v>
      </c>
    </row>
    <row r="310" spans="2:65" s="1" customFormat="1" ht="16.5" customHeight="1">
      <c r="B310" s="139"/>
      <c r="C310" s="176" t="s">
        <v>517</v>
      </c>
      <c r="D310" s="176" t="s">
        <v>388</v>
      </c>
      <c r="E310" s="177" t="s">
        <v>518</v>
      </c>
      <c r="F310" s="266" t="s">
        <v>519</v>
      </c>
      <c r="G310" s="266"/>
      <c r="H310" s="266"/>
      <c r="I310" s="266"/>
      <c r="J310" s="178" t="s">
        <v>270</v>
      </c>
      <c r="K310" s="179">
        <v>37.5</v>
      </c>
      <c r="L310" s="267">
        <v>0</v>
      </c>
      <c r="M310" s="267"/>
      <c r="N310" s="267">
        <f>ROUND(L310*K310,2)</f>
        <v>0</v>
      </c>
      <c r="O310" s="232"/>
      <c r="P310" s="232"/>
      <c r="Q310" s="232"/>
      <c r="R310" s="144"/>
      <c r="T310" s="145" t="s">
        <v>5</v>
      </c>
      <c r="U310" s="43" t="s">
        <v>40</v>
      </c>
      <c r="V310" s="146">
        <v>0</v>
      </c>
      <c r="W310" s="146">
        <f>V310*K310</f>
        <v>0</v>
      </c>
      <c r="X310" s="146">
        <v>0.14000000000000001</v>
      </c>
      <c r="Y310" s="146">
        <f>X310*K310</f>
        <v>5.2500000000000009</v>
      </c>
      <c r="Z310" s="146">
        <v>0</v>
      </c>
      <c r="AA310" s="147">
        <f>Z310*K310</f>
        <v>0</v>
      </c>
      <c r="AR310" s="21" t="s">
        <v>104</v>
      </c>
      <c r="AT310" s="21" t="s">
        <v>388</v>
      </c>
      <c r="AU310" s="21" t="s">
        <v>86</v>
      </c>
      <c r="AY310" s="21" t="s">
        <v>166</v>
      </c>
      <c r="BE310" s="148">
        <f>IF(U310="základní",N310,0)</f>
        <v>0</v>
      </c>
      <c r="BF310" s="148">
        <f>IF(U310="snížená",N310,0)</f>
        <v>0</v>
      </c>
      <c r="BG310" s="148">
        <f>IF(U310="zákl. přenesená",N310,0)</f>
        <v>0</v>
      </c>
      <c r="BH310" s="148">
        <f>IF(U310="sníž. přenesená",N310,0)</f>
        <v>0</v>
      </c>
      <c r="BI310" s="148">
        <f>IF(U310="nulová",N310,0)</f>
        <v>0</v>
      </c>
      <c r="BJ310" s="21" t="s">
        <v>82</v>
      </c>
      <c r="BK310" s="148">
        <f>ROUND(L310*K310,2)</f>
        <v>0</v>
      </c>
      <c r="BL310" s="21" t="s">
        <v>92</v>
      </c>
      <c r="BM310" s="21" t="s">
        <v>520</v>
      </c>
    </row>
    <row r="311" spans="2:65" s="11" customFormat="1" ht="16.5" customHeight="1">
      <c r="B311" s="157"/>
      <c r="C311" s="158"/>
      <c r="D311" s="158"/>
      <c r="E311" s="159" t="s">
        <v>5</v>
      </c>
      <c r="F311" s="264" t="s">
        <v>471</v>
      </c>
      <c r="G311" s="265"/>
      <c r="H311" s="265"/>
      <c r="I311" s="265"/>
      <c r="J311" s="158"/>
      <c r="K311" s="159" t="s">
        <v>5</v>
      </c>
      <c r="L311" s="158"/>
      <c r="M311" s="158"/>
      <c r="N311" s="158"/>
      <c r="O311" s="158"/>
      <c r="P311" s="158"/>
      <c r="Q311" s="158"/>
      <c r="R311" s="160"/>
      <c r="T311" s="161"/>
      <c r="U311" s="158"/>
      <c r="V311" s="158"/>
      <c r="W311" s="158"/>
      <c r="X311" s="158"/>
      <c r="Y311" s="158"/>
      <c r="Z311" s="158"/>
      <c r="AA311" s="162"/>
      <c r="AT311" s="163" t="s">
        <v>173</v>
      </c>
      <c r="AU311" s="163" t="s">
        <v>86</v>
      </c>
      <c r="AV311" s="11" t="s">
        <v>82</v>
      </c>
      <c r="AW311" s="11" t="s">
        <v>32</v>
      </c>
      <c r="AX311" s="11" t="s">
        <v>75</v>
      </c>
      <c r="AY311" s="163" t="s">
        <v>166</v>
      </c>
    </row>
    <row r="312" spans="2:65" s="10" customFormat="1" ht="16.5" customHeight="1">
      <c r="B312" s="149"/>
      <c r="C312" s="150"/>
      <c r="D312" s="150"/>
      <c r="E312" s="151" t="s">
        <v>5</v>
      </c>
      <c r="F312" s="262" t="s">
        <v>1583</v>
      </c>
      <c r="G312" s="263"/>
      <c r="H312" s="263"/>
      <c r="I312" s="263"/>
      <c r="J312" s="150"/>
      <c r="K312" s="152">
        <v>37.5</v>
      </c>
      <c r="L312" s="150"/>
      <c r="M312" s="150"/>
      <c r="N312" s="150"/>
      <c r="O312" s="150"/>
      <c r="P312" s="150"/>
      <c r="Q312" s="150"/>
      <c r="R312" s="153"/>
      <c r="T312" s="154"/>
      <c r="U312" s="150"/>
      <c r="V312" s="150"/>
      <c r="W312" s="150"/>
      <c r="X312" s="150"/>
      <c r="Y312" s="150"/>
      <c r="Z312" s="150"/>
      <c r="AA312" s="155"/>
      <c r="AT312" s="156" t="s">
        <v>173</v>
      </c>
      <c r="AU312" s="156" t="s">
        <v>86</v>
      </c>
      <c r="AV312" s="10" t="s">
        <v>86</v>
      </c>
      <c r="AW312" s="10" t="s">
        <v>32</v>
      </c>
      <c r="AX312" s="10" t="s">
        <v>82</v>
      </c>
      <c r="AY312" s="156" t="s">
        <v>166</v>
      </c>
    </row>
    <row r="313" spans="2:65" s="1" customFormat="1" ht="25.5" customHeight="1">
      <c r="B313" s="139"/>
      <c r="C313" s="176" t="s">
        <v>523</v>
      </c>
      <c r="D313" s="176" t="s">
        <v>388</v>
      </c>
      <c r="E313" s="177" t="s">
        <v>524</v>
      </c>
      <c r="F313" s="266" t="s">
        <v>525</v>
      </c>
      <c r="G313" s="266"/>
      <c r="H313" s="266"/>
      <c r="I313" s="266"/>
      <c r="J313" s="178" t="s">
        <v>270</v>
      </c>
      <c r="K313" s="179">
        <v>6.5</v>
      </c>
      <c r="L313" s="267">
        <v>0</v>
      </c>
      <c r="M313" s="267"/>
      <c r="N313" s="267">
        <f>ROUND(L313*K313,2)</f>
        <v>0</v>
      </c>
      <c r="O313" s="232"/>
      <c r="P313" s="232"/>
      <c r="Q313" s="232"/>
      <c r="R313" s="144"/>
      <c r="T313" s="145" t="s">
        <v>5</v>
      </c>
      <c r="U313" s="43" t="s">
        <v>40</v>
      </c>
      <c r="V313" s="146">
        <v>0</v>
      </c>
      <c r="W313" s="146">
        <f>V313*K313</f>
        <v>0</v>
      </c>
      <c r="X313" s="146">
        <v>0.13</v>
      </c>
      <c r="Y313" s="146">
        <f>X313*K313</f>
        <v>0.84499999999999997</v>
      </c>
      <c r="Z313" s="146">
        <v>0</v>
      </c>
      <c r="AA313" s="147">
        <f>Z313*K313</f>
        <v>0</v>
      </c>
      <c r="AR313" s="21" t="s">
        <v>104</v>
      </c>
      <c r="AT313" s="21" t="s">
        <v>388</v>
      </c>
      <c r="AU313" s="21" t="s">
        <v>86</v>
      </c>
      <c r="AY313" s="21" t="s">
        <v>166</v>
      </c>
      <c r="BE313" s="148">
        <f>IF(U313="základní",N313,0)</f>
        <v>0</v>
      </c>
      <c r="BF313" s="148">
        <f>IF(U313="snížená",N313,0)</f>
        <v>0</v>
      </c>
      <c r="BG313" s="148">
        <f>IF(U313="zákl. přenesená",N313,0)</f>
        <v>0</v>
      </c>
      <c r="BH313" s="148">
        <f>IF(U313="sníž. přenesená",N313,0)</f>
        <v>0</v>
      </c>
      <c r="BI313" s="148">
        <f>IF(U313="nulová",N313,0)</f>
        <v>0</v>
      </c>
      <c r="BJ313" s="21" t="s">
        <v>82</v>
      </c>
      <c r="BK313" s="148">
        <f>ROUND(L313*K313,2)</f>
        <v>0</v>
      </c>
      <c r="BL313" s="21" t="s">
        <v>92</v>
      </c>
      <c r="BM313" s="21" t="s">
        <v>526</v>
      </c>
    </row>
    <row r="314" spans="2:65" s="11" customFormat="1" ht="16.5" customHeight="1">
      <c r="B314" s="157"/>
      <c r="C314" s="158"/>
      <c r="D314" s="158"/>
      <c r="E314" s="159" t="s">
        <v>5</v>
      </c>
      <c r="F314" s="264" t="s">
        <v>471</v>
      </c>
      <c r="G314" s="265"/>
      <c r="H314" s="265"/>
      <c r="I314" s="265"/>
      <c r="J314" s="158"/>
      <c r="K314" s="159" t="s">
        <v>5</v>
      </c>
      <c r="L314" s="158"/>
      <c r="M314" s="158"/>
      <c r="N314" s="158"/>
      <c r="O314" s="158"/>
      <c r="P314" s="158"/>
      <c r="Q314" s="158"/>
      <c r="R314" s="160"/>
      <c r="T314" s="161"/>
      <c r="U314" s="158"/>
      <c r="V314" s="158"/>
      <c r="W314" s="158"/>
      <c r="X314" s="158"/>
      <c r="Y314" s="158"/>
      <c r="Z314" s="158"/>
      <c r="AA314" s="162"/>
      <c r="AT314" s="163" t="s">
        <v>173</v>
      </c>
      <c r="AU314" s="163" t="s">
        <v>86</v>
      </c>
      <c r="AV314" s="11" t="s">
        <v>82</v>
      </c>
      <c r="AW314" s="11" t="s">
        <v>32</v>
      </c>
      <c r="AX314" s="11" t="s">
        <v>75</v>
      </c>
      <c r="AY314" s="163" t="s">
        <v>166</v>
      </c>
    </row>
    <row r="315" spans="2:65" s="10" customFormat="1" ht="16.5" customHeight="1">
      <c r="B315" s="149"/>
      <c r="C315" s="150"/>
      <c r="D315" s="150"/>
      <c r="E315" s="151" t="s">
        <v>5</v>
      </c>
      <c r="F315" s="262" t="s">
        <v>1108</v>
      </c>
      <c r="G315" s="263"/>
      <c r="H315" s="263"/>
      <c r="I315" s="263"/>
      <c r="J315" s="150"/>
      <c r="K315" s="152">
        <v>6.5</v>
      </c>
      <c r="L315" s="150"/>
      <c r="M315" s="150"/>
      <c r="N315" s="150"/>
      <c r="O315" s="150"/>
      <c r="P315" s="150"/>
      <c r="Q315" s="150"/>
      <c r="R315" s="153"/>
      <c r="T315" s="154"/>
      <c r="U315" s="150"/>
      <c r="V315" s="150"/>
      <c r="W315" s="150"/>
      <c r="X315" s="150"/>
      <c r="Y315" s="150"/>
      <c r="Z315" s="150"/>
      <c r="AA315" s="155"/>
      <c r="AT315" s="156" t="s">
        <v>173</v>
      </c>
      <c r="AU315" s="156" t="s">
        <v>86</v>
      </c>
      <c r="AV315" s="10" t="s">
        <v>86</v>
      </c>
      <c r="AW315" s="10" t="s">
        <v>32</v>
      </c>
      <c r="AX315" s="10" t="s">
        <v>82</v>
      </c>
      <c r="AY315" s="156" t="s">
        <v>166</v>
      </c>
    </row>
    <row r="316" spans="2:65" s="1" customFormat="1" ht="38.25" customHeight="1">
      <c r="B316" s="139"/>
      <c r="C316" s="140" t="s">
        <v>528</v>
      </c>
      <c r="D316" s="140" t="s">
        <v>167</v>
      </c>
      <c r="E316" s="141" t="s">
        <v>529</v>
      </c>
      <c r="F316" s="231" t="s">
        <v>530</v>
      </c>
      <c r="G316" s="231"/>
      <c r="H316" s="231"/>
      <c r="I316" s="231"/>
      <c r="J316" s="142" t="s">
        <v>270</v>
      </c>
      <c r="K316" s="143">
        <v>7.8</v>
      </c>
      <c r="L316" s="232">
        <v>0</v>
      </c>
      <c r="M316" s="232"/>
      <c r="N316" s="232">
        <f>ROUND(L316*K316,2)</f>
        <v>0</v>
      </c>
      <c r="O316" s="232"/>
      <c r="P316" s="232"/>
      <c r="Q316" s="232"/>
      <c r="R316" s="144"/>
      <c r="T316" s="145" t="s">
        <v>5</v>
      </c>
      <c r="U316" s="43" t="s">
        <v>40</v>
      </c>
      <c r="V316" s="146">
        <v>0.75700000000000001</v>
      </c>
      <c r="W316" s="146">
        <f>V316*K316</f>
        <v>5.9046000000000003</v>
      </c>
      <c r="X316" s="146">
        <v>0.10362</v>
      </c>
      <c r="Y316" s="146">
        <f>X316*K316</f>
        <v>0.80823600000000007</v>
      </c>
      <c r="Z316" s="146">
        <v>0</v>
      </c>
      <c r="AA316" s="147">
        <f>Z316*K316</f>
        <v>0</v>
      </c>
      <c r="AR316" s="21" t="s">
        <v>92</v>
      </c>
      <c r="AT316" s="21" t="s">
        <v>167</v>
      </c>
      <c r="AU316" s="21" t="s">
        <v>86</v>
      </c>
      <c r="AY316" s="21" t="s">
        <v>166</v>
      </c>
      <c r="BE316" s="148">
        <f>IF(U316="základní",N316,0)</f>
        <v>0</v>
      </c>
      <c r="BF316" s="148">
        <f>IF(U316="snížená",N316,0)</f>
        <v>0</v>
      </c>
      <c r="BG316" s="148">
        <f>IF(U316="zákl. přenesená",N316,0)</f>
        <v>0</v>
      </c>
      <c r="BH316" s="148">
        <f>IF(U316="sníž. přenesená",N316,0)</f>
        <v>0</v>
      </c>
      <c r="BI316" s="148">
        <f>IF(U316="nulová",N316,0)</f>
        <v>0</v>
      </c>
      <c r="BJ316" s="21" t="s">
        <v>82</v>
      </c>
      <c r="BK316" s="148">
        <f>ROUND(L316*K316,2)</f>
        <v>0</v>
      </c>
      <c r="BL316" s="21" t="s">
        <v>92</v>
      </c>
      <c r="BM316" s="21" t="s">
        <v>531</v>
      </c>
    </row>
    <row r="317" spans="2:65" s="1" customFormat="1" ht="25.5" customHeight="1">
      <c r="B317" s="139"/>
      <c r="C317" s="176" t="s">
        <v>532</v>
      </c>
      <c r="D317" s="176" t="s">
        <v>388</v>
      </c>
      <c r="E317" s="177" t="s">
        <v>539</v>
      </c>
      <c r="F317" s="266" t="s">
        <v>540</v>
      </c>
      <c r="G317" s="266"/>
      <c r="H317" s="266"/>
      <c r="I317" s="266"/>
      <c r="J317" s="178" t="s">
        <v>270</v>
      </c>
      <c r="K317" s="179">
        <v>7.8</v>
      </c>
      <c r="L317" s="267">
        <v>0</v>
      </c>
      <c r="M317" s="267"/>
      <c r="N317" s="267">
        <f>ROUND(L317*K317,2)</f>
        <v>0</v>
      </c>
      <c r="O317" s="232"/>
      <c r="P317" s="232"/>
      <c r="Q317" s="232"/>
      <c r="R317" s="144"/>
      <c r="T317" s="145" t="s">
        <v>5</v>
      </c>
      <c r="U317" s="43" t="s">
        <v>40</v>
      </c>
      <c r="V317" s="146">
        <v>0</v>
      </c>
      <c r="W317" s="146">
        <f>V317*K317</f>
        <v>0</v>
      </c>
      <c r="X317" s="146">
        <v>0.14599999999999999</v>
      </c>
      <c r="Y317" s="146">
        <f>X317*K317</f>
        <v>1.1387999999999998</v>
      </c>
      <c r="Z317" s="146">
        <v>0</v>
      </c>
      <c r="AA317" s="147">
        <f>Z317*K317</f>
        <v>0</v>
      </c>
      <c r="AR317" s="21" t="s">
        <v>104</v>
      </c>
      <c r="AT317" s="21" t="s">
        <v>388</v>
      </c>
      <c r="AU317" s="21" t="s">
        <v>86</v>
      </c>
      <c r="AY317" s="21" t="s">
        <v>166</v>
      </c>
      <c r="BE317" s="148">
        <f>IF(U317="základní",N317,0)</f>
        <v>0</v>
      </c>
      <c r="BF317" s="148">
        <f>IF(U317="snížená",N317,0)</f>
        <v>0</v>
      </c>
      <c r="BG317" s="148">
        <f>IF(U317="zákl. přenesená",N317,0)</f>
        <v>0</v>
      </c>
      <c r="BH317" s="148">
        <f>IF(U317="sníž. přenesená",N317,0)</f>
        <v>0</v>
      </c>
      <c r="BI317" s="148">
        <f>IF(U317="nulová",N317,0)</f>
        <v>0</v>
      </c>
      <c r="BJ317" s="21" t="s">
        <v>82</v>
      </c>
      <c r="BK317" s="148">
        <f>ROUND(L317*K317,2)</f>
        <v>0</v>
      </c>
      <c r="BL317" s="21" t="s">
        <v>92</v>
      </c>
      <c r="BM317" s="21" t="s">
        <v>541</v>
      </c>
    </row>
    <row r="318" spans="2:65" s="11" customFormat="1" ht="16.5" customHeight="1">
      <c r="B318" s="157"/>
      <c r="C318" s="158"/>
      <c r="D318" s="158"/>
      <c r="E318" s="159" t="s">
        <v>5</v>
      </c>
      <c r="F318" s="264" t="s">
        <v>1541</v>
      </c>
      <c r="G318" s="265"/>
      <c r="H318" s="265"/>
      <c r="I318" s="265"/>
      <c r="J318" s="158"/>
      <c r="K318" s="159" t="s">
        <v>5</v>
      </c>
      <c r="L318" s="158"/>
      <c r="M318" s="158"/>
      <c r="N318" s="158"/>
      <c r="O318" s="158"/>
      <c r="P318" s="158"/>
      <c r="Q318" s="158"/>
      <c r="R318" s="160"/>
      <c r="T318" s="161"/>
      <c r="U318" s="158"/>
      <c r="V318" s="158"/>
      <c r="W318" s="158"/>
      <c r="X318" s="158"/>
      <c r="Y318" s="158"/>
      <c r="Z318" s="158"/>
      <c r="AA318" s="162"/>
      <c r="AT318" s="163" t="s">
        <v>173</v>
      </c>
      <c r="AU318" s="163" t="s">
        <v>86</v>
      </c>
      <c r="AV318" s="11" t="s">
        <v>82</v>
      </c>
      <c r="AW318" s="11" t="s">
        <v>32</v>
      </c>
      <c r="AX318" s="11" t="s">
        <v>75</v>
      </c>
      <c r="AY318" s="163" t="s">
        <v>166</v>
      </c>
    </row>
    <row r="319" spans="2:65" s="10" customFormat="1" ht="16.5" customHeight="1">
      <c r="B319" s="149"/>
      <c r="C319" s="150"/>
      <c r="D319" s="150"/>
      <c r="E319" s="151" t="s">
        <v>5</v>
      </c>
      <c r="F319" s="262" t="s">
        <v>1576</v>
      </c>
      <c r="G319" s="263"/>
      <c r="H319" s="263"/>
      <c r="I319" s="263"/>
      <c r="J319" s="150"/>
      <c r="K319" s="152">
        <v>7.8</v>
      </c>
      <c r="L319" s="150"/>
      <c r="M319" s="150"/>
      <c r="N319" s="150"/>
      <c r="O319" s="150"/>
      <c r="P319" s="150"/>
      <c r="Q319" s="150"/>
      <c r="R319" s="153"/>
      <c r="T319" s="154"/>
      <c r="U319" s="150"/>
      <c r="V319" s="150"/>
      <c r="W319" s="150"/>
      <c r="X319" s="150"/>
      <c r="Y319" s="150"/>
      <c r="Z319" s="150"/>
      <c r="AA319" s="155"/>
      <c r="AT319" s="156" t="s">
        <v>173</v>
      </c>
      <c r="AU319" s="156" t="s">
        <v>86</v>
      </c>
      <c r="AV319" s="10" t="s">
        <v>86</v>
      </c>
      <c r="AW319" s="10" t="s">
        <v>32</v>
      </c>
      <c r="AX319" s="10" t="s">
        <v>82</v>
      </c>
      <c r="AY319" s="156" t="s">
        <v>166</v>
      </c>
    </row>
    <row r="320" spans="2:65" s="1" customFormat="1" ht="25.5" customHeight="1">
      <c r="B320" s="139"/>
      <c r="C320" s="140" t="s">
        <v>538</v>
      </c>
      <c r="D320" s="140" t="s">
        <v>167</v>
      </c>
      <c r="E320" s="141" t="s">
        <v>544</v>
      </c>
      <c r="F320" s="231" t="s">
        <v>545</v>
      </c>
      <c r="G320" s="231"/>
      <c r="H320" s="231"/>
      <c r="I320" s="231"/>
      <c r="J320" s="142" t="s">
        <v>309</v>
      </c>
      <c r="K320" s="143">
        <v>38.5</v>
      </c>
      <c r="L320" s="232">
        <v>0</v>
      </c>
      <c r="M320" s="232"/>
      <c r="N320" s="232">
        <f>ROUND(L320*K320,2)</f>
        <v>0</v>
      </c>
      <c r="O320" s="232"/>
      <c r="P320" s="232"/>
      <c r="Q320" s="232"/>
      <c r="R320" s="144"/>
      <c r="T320" s="145" t="s">
        <v>5</v>
      </c>
      <c r="U320" s="43" t="s">
        <v>40</v>
      </c>
      <c r="V320" s="146">
        <v>4.5999999999999999E-2</v>
      </c>
      <c r="W320" s="146">
        <f>V320*K320</f>
        <v>1.7709999999999999</v>
      </c>
      <c r="X320" s="146">
        <v>3.5999999999999999E-3</v>
      </c>
      <c r="Y320" s="146">
        <f>X320*K320</f>
        <v>0.1386</v>
      </c>
      <c r="Z320" s="146">
        <v>0</v>
      </c>
      <c r="AA320" s="147">
        <f>Z320*K320</f>
        <v>0</v>
      </c>
      <c r="AR320" s="21" t="s">
        <v>92</v>
      </c>
      <c r="AT320" s="21" t="s">
        <v>167</v>
      </c>
      <c r="AU320" s="21" t="s">
        <v>86</v>
      </c>
      <c r="AY320" s="21" t="s">
        <v>166</v>
      </c>
      <c r="BE320" s="148">
        <f>IF(U320="základní",N320,0)</f>
        <v>0</v>
      </c>
      <c r="BF320" s="148">
        <f>IF(U320="snížená",N320,0)</f>
        <v>0</v>
      </c>
      <c r="BG320" s="148">
        <f>IF(U320="zákl. přenesená",N320,0)</f>
        <v>0</v>
      </c>
      <c r="BH320" s="148">
        <f>IF(U320="sníž. přenesená",N320,0)</f>
        <v>0</v>
      </c>
      <c r="BI320" s="148">
        <f>IF(U320="nulová",N320,0)</f>
        <v>0</v>
      </c>
      <c r="BJ320" s="21" t="s">
        <v>82</v>
      </c>
      <c r="BK320" s="148">
        <f>ROUND(L320*K320,2)</f>
        <v>0</v>
      </c>
      <c r="BL320" s="21" t="s">
        <v>92</v>
      </c>
      <c r="BM320" s="21" t="s">
        <v>546</v>
      </c>
    </row>
    <row r="321" spans="2:65" s="11" customFormat="1" ht="16.5" customHeight="1">
      <c r="B321" s="157"/>
      <c r="C321" s="158"/>
      <c r="D321" s="158"/>
      <c r="E321" s="159" t="s">
        <v>5</v>
      </c>
      <c r="F321" s="264" t="s">
        <v>275</v>
      </c>
      <c r="G321" s="265"/>
      <c r="H321" s="265"/>
      <c r="I321" s="265"/>
      <c r="J321" s="158"/>
      <c r="K321" s="159" t="s">
        <v>5</v>
      </c>
      <c r="L321" s="158"/>
      <c r="M321" s="158"/>
      <c r="N321" s="158"/>
      <c r="O321" s="158"/>
      <c r="P321" s="158"/>
      <c r="Q321" s="158"/>
      <c r="R321" s="160"/>
      <c r="T321" s="161"/>
      <c r="U321" s="158"/>
      <c r="V321" s="158"/>
      <c r="W321" s="158"/>
      <c r="X321" s="158"/>
      <c r="Y321" s="158"/>
      <c r="Z321" s="158"/>
      <c r="AA321" s="162"/>
      <c r="AT321" s="163" t="s">
        <v>173</v>
      </c>
      <c r="AU321" s="163" t="s">
        <v>86</v>
      </c>
      <c r="AV321" s="11" t="s">
        <v>82</v>
      </c>
      <c r="AW321" s="11" t="s">
        <v>32</v>
      </c>
      <c r="AX321" s="11" t="s">
        <v>75</v>
      </c>
      <c r="AY321" s="163" t="s">
        <v>166</v>
      </c>
    </row>
    <row r="322" spans="2:65" s="11" customFormat="1" ht="16.5" customHeight="1">
      <c r="B322" s="157"/>
      <c r="C322" s="158"/>
      <c r="D322" s="158"/>
      <c r="E322" s="159" t="s">
        <v>5</v>
      </c>
      <c r="F322" s="229" t="s">
        <v>276</v>
      </c>
      <c r="G322" s="230"/>
      <c r="H322" s="230"/>
      <c r="I322" s="230"/>
      <c r="J322" s="158"/>
      <c r="K322" s="159" t="s">
        <v>5</v>
      </c>
      <c r="L322" s="158"/>
      <c r="M322" s="158"/>
      <c r="N322" s="158"/>
      <c r="O322" s="158"/>
      <c r="P322" s="158"/>
      <c r="Q322" s="158"/>
      <c r="R322" s="160"/>
      <c r="T322" s="161"/>
      <c r="U322" s="158"/>
      <c r="V322" s="158"/>
      <c r="W322" s="158"/>
      <c r="X322" s="158"/>
      <c r="Y322" s="158"/>
      <c r="Z322" s="158"/>
      <c r="AA322" s="162"/>
      <c r="AT322" s="163" t="s">
        <v>173</v>
      </c>
      <c r="AU322" s="163" t="s">
        <v>86</v>
      </c>
      <c r="AV322" s="11" t="s">
        <v>82</v>
      </c>
      <c r="AW322" s="11" t="s">
        <v>32</v>
      </c>
      <c r="AX322" s="11" t="s">
        <v>75</v>
      </c>
      <c r="AY322" s="163" t="s">
        <v>166</v>
      </c>
    </row>
    <row r="323" spans="2:65" s="11" customFormat="1" ht="16.5" customHeight="1">
      <c r="B323" s="157"/>
      <c r="C323" s="158"/>
      <c r="D323" s="158"/>
      <c r="E323" s="159" t="s">
        <v>5</v>
      </c>
      <c r="F323" s="229" t="s">
        <v>277</v>
      </c>
      <c r="G323" s="230"/>
      <c r="H323" s="230"/>
      <c r="I323" s="230"/>
      <c r="J323" s="158"/>
      <c r="K323" s="159" t="s">
        <v>5</v>
      </c>
      <c r="L323" s="158"/>
      <c r="M323" s="158"/>
      <c r="N323" s="158"/>
      <c r="O323" s="158"/>
      <c r="P323" s="158"/>
      <c r="Q323" s="158"/>
      <c r="R323" s="160"/>
      <c r="T323" s="161"/>
      <c r="U323" s="158"/>
      <c r="V323" s="158"/>
      <c r="W323" s="158"/>
      <c r="X323" s="158"/>
      <c r="Y323" s="158"/>
      <c r="Z323" s="158"/>
      <c r="AA323" s="162"/>
      <c r="AT323" s="163" t="s">
        <v>173</v>
      </c>
      <c r="AU323" s="163" t="s">
        <v>86</v>
      </c>
      <c r="AV323" s="11" t="s">
        <v>82</v>
      </c>
      <c r="AW323" s="11" t="s">
        <v>32</v>
      </c>
      <c r="AX323" s="11" t="s">
        <v>75</v>
      </c>
      <c r="AY323" s="163" t="s">
        <v>166</v>
      </c>
    </row>
    <row r="324" spans="2:65" s="10" customFormat="1" ht="16.5" customHeight="1">
      <c r="B324" s="149"/>
      <c r="C324" s="150"/>
      <c r="D324" s="150"/>
      <c r="E324" s="151" t="s">
        <v>5</v>
      </c>
      <c r="F324" s="262" t="s">
        <v>1584</v>
      </c>
      <c r="G324" s="263"/>
      <c r="H324" s="263"/>
      <c r="I324" s="263"/>
      <c r="J324" s="150"/>
      <c r="K324" s="152">
        <v>38.5</v>
      </c>
      <c r="L324" s="150"/>
      <c r="M324" s="150"/>
      <c r="N324" s="150"/>
      <c r="O324" s="150"/>
      <c r="P324" s="150"/>
      <c r="Q324" s="150"/>
      <c r="R324" s="153"/>
      <c r="T324" s="154"/>
      <c r="U324" s="150"/>
      <c r="V324" s="150"/>
      <c r="W324" s="150"/>
      <c r="X324" s="150"/>
      <c r="Y324" s="150"/>
      <c r="Z324" s="150"/>
      <c r="AA324" s="155"/>
      <c r="AT324" s="156" t="s">
        <v>173</v>
      </c>
      <c r="AU324" s="156" t="s">
        <v>86</v>
      </c>
      <c r="AV324" s="10" t="s">
        <v>86</v>
      </c>
      <c r="AW324" s="10" t="s">
        <v>32</v>
      </c>
      <c r="AX324" s="10" t="s">
        <v>82</v>
      </c>
      <c r="AY324" s="156" t="s">
        <v>166</v>
      </c>
    </row>
    <row r="325" spans="2:65" s="9" customFormat="1" ht="29.85" customHeight="1">
      <c r="B325" s="129"/>
      <c r="C325" s="130"/>
      <c r="D325" s="164" t="s">
        <v>264</v>
      </c>
      <c r="E325" s="164"/>
      <c r="F325" s="164"/>
      <c r="G325" s="164"/>
      <c r="H325" s="164"/>
      <c r="I325" s="164"/>
      <c r="J325" s="164"/>
      <c r="K325" s="164"/>
      <c r="L325" s="164"/>
      <c r="M325" s="164"/>
      <c r="N325" s="237">
        <f>BK325</f>
        <v>0</v>
      </c>
      <c r="O325" s="238"/>
      <c r="P325" s="238"/>
      <c r="Q325" s="238"/>
      <c r="R325" s="132"/>
      <c r="T325" s="133"/>
      <c r="U325" s="130"/>
      <c r="V325" s="130"/>
      <c r="W325" s="134">
        <f>SUM(W326:W358)</f>
        <v>48.785200000000003</v>
      </c>
      <c r="X325" s="130"/>
      <c r="Y325" s="134">
        <f>SUM(Y326:Y358)</f>
        <v>6.2089160000000003</v>
      </c>
      <c r="Z325" s="130"/>
      <c r="AA325" s="135">
        <f>SUM(AA326:AA358)</f>
        <v>0</v>
      </c>
      <c r="AR325" s="136" t="s">
        <v>82</v>
      </c>
      <c r="AT325" s="137" t="s">
        <v>74</v>
      </c>
      <c r="AU325" s="137" t="s">
        <v>82</v>
      </c>
      <c r="AY325" s="136" t="s">
        <v>166</v>
      </c>
      <c r="BK325" s="138">
        <f>SUM(BK326:BK358)</f>
        <v>0</v>
      </c>
    </row>
    <row r="326" spans="2:65" s="1" customFormat="1" ht="38.25" customHeight="1">
      <c r="B326" s="139"/>
      <c r="C326" s="140" t="s">
        <v>543</v>
      </c>
      <c r="D326" s="140" t="s">
        <v>167</v>
      </c>
      <c r="E326" s="141" t="s">
        <v>549</v>
      </c>
      <c r="F326" s="231" t="s">
        <v>550</v>
      </c>
      <c r="G326" s="231"/>
      <c r="H326" s="231"/>
      <c r="I326" s="231"/>
      <c r="J326" s="142" t="s">
        <v>309</v>
      </c>
      <c r="K326" s="143">
        <v>7.6</v>
      </c>
      <c r="L326" s="232">
        <v>0</v>
      </c>
      <c r="M326" s="232"/>
      <c r="N326" s="232">
        <f>ROUND(L326*K326,2)</f>
        <v>0</v>
      </c>
      <c r="O326" s="232"/>
      <c r="P326" s="232"/>
      <c r="Q326" s="232"/>
      <c r="R326" s="144"/>
      <c r="T326" s="145" t="s">
        <v>5</v>
      </c>
      <c r="U326" s="43" t="s">
        <v>40</v>
      </c>
      <c r="V326" s="146">
        <v>0.29199999999999998</v>
      </c>
      <c r="W326" s="146">
        <f>V326*K326</f>
        <v>2.2191999999999998</v>
      </c>
      <c r="X326" s="146">
        <v>1.0000000000000001E-5</v>
      </c>
      <c r="Y326" s="146">
        <f>X326*K326</f>
        <v>7.6000000000000004E-5</v>
      </c>
      <c r="Z326" s="146">
        <v>0</v>
      </c>
      <c r="AA326" s="147">
        <f>Z326*K326</f>
        <v>0</v>
      </c>
      <c r="AR326" s="21" t="s">
        <v>92</v>
      </c>
      <c r="AT326" s="21" t="s">
        <v>167</v>
      </c>
      <c r="AU326" s="21" t="s">
        <v>86</v>
      </c>
      <c r="AY326" s="21" t="s">
        <v>166</v>
      </c>
      <c r="BE326" s="148">
        <f>IF(U326="základní",N326,0)</f>
        <v>0</v>
      </c>
      <c r="BF326" s="148">
        <f>IF(U326="snížená",N326,0)</f>
        <v>0</v>
      </c>
      <c r="BG326" s="148">
        <f>IF(U326="zákl. přenesená",N326,0)</f>
        <v>0</v>
      </c>
      <c r="BH326" s="148">
        <f>IF(U326="sníž. přenesená",N326,0)</f>
        <v>0</v>
      </c>
      <c r="BI326" s="148">
        <f>IF(U326="nulová",N326,0)</f>
        <v>0</v>
      </c>
      <c r="BJ326" s="21" t="s">
        <v>82</v>
      </c>
      <c r="BK326" s="148">
        <f>ROUND(L326*K326,2)</f>
        <v>0</v>
      </c>
      <c r="BL326" s="21" t="s">
        <v>92</v>
      </c>
      <c r="BM326" s="21" t="s">
        <v>551</v>
      </c>
    </row>
    <row r="327" spans="2:65" s="1" customFormat="1" ht="16.5" customHeight="1">
      <c r="B327" s="139"/>
      <c r="C327" s="176" t="s">
        <v>548</v>
      </c>
      <c r="D327" s="176" t="s">
        <v>388</v>
      </c>
      <c r="E327" s="177" t="s">
        <v>553</v>
      </c>
      <c r="F327" s="266" t="s">
        <v>554</v>
      </c>
      <c r="G327" s="266"/>
      <c r="H327" s="266"/>
      <c r="I327" s="266"/>
      <c r="J327" s="178" t="s">
        <v>309</v>
      </c>
      <c r="K327" s="179">
        <v>7.6</v>
      </c>
      <c r="L327" s="267">
        <v>0</v>
      </c>
      <c r="M327" s="267"/>
      <c r="N327" s="267">
        <f>ROUND(L327*K327,2)</f>
        <v>0</v>
      </c>
      <c r="O327" s="232"/>
      <c r="P327" s="232"/>
      <c r="Q327" s="232"/>
      <c r="R327" s="144"/>
      <c r="T327" s="145" t="s">
        <v>5</v>
      </c>
      <c r="U327" s="43" t="s">
        <v>40</v>
      </c>
      <c r="V327" s="146">
        <v>0</v>
      </c>
      <c r="W327" s="146">
        <f>V327*K327</f>
        <v>0</v>
      </c>
      <c r="X327" s="146">
        <v>2.8999999999999998E-3</v>
      </c>
      <c r="Y327" s="146">
        <f>X327*K327</f>
        <v>2.2039999999999997E-2</v>
      </c>
      <c r="Z327" s="146">
        <v>0</v>
      </c>
      <c r="AA327" s="147">
        <f>Z327*K327</f>
        <v>0</v>
      </c>
      <c r="AR327" s="21" t="s">
        <v>104</v>
      </c>
      <c r="AT327" s="21" t="s">
        <v>388</v>
      </c>
      <c r="AU327" s="21" t="s">
        <v>86</v>
      </c>
      <c r="AY327" s="21" t="s">
        <v>166</v>
      </c>
      <c r="BE327" s="148">
        <f>IF(U327="základní",N327,0)</f>
        <v>0</v>
      </c>
      <c r="BF327" s="148">
        <f>IF(U327="snížená",N327,0)</f>
        <v>0</v>
      </c>
      <c r="BG327" s="148">
        <f>IF(U327="zákl. přenesená",N327,0)</f>
        <v>0</v>
      </c>
      <c r="BH327" s="148">
        <f>IF(U327="sníž. přenesená",N327,0)</f>
        <v>0</v>
      </c>
      <c r="BI327" s="148">
        <f>IF(U327="nulová",N327,0)</f>
        <v>0</v>
      </c>
      <c r="BJ327" s="21" t="s">
        <v>82</v>
      </c>
      <c r="BK327" s="148">
        <f>ROUND(L327*K327,2)</f>
        <v>0</v>
      </c>
      <c r="BL327" s="21" t="s">
        <v>92</v>
      </c>
      <c r="BM327" s="21" t="s">
        <v>555</v>
      </c>
    </row>
    <row r="328" spans="2:65" s="11" customFormat="1" ht="16.5" customHeight="1">
      <c r="B328" s="157"/>
      <c r="C328" s="158"/>
      <c r="D328" s="158"/>
      <c r="E328" s="159" t="s">
        <v>5</v>
      </c>
      <c r="F328" s="264" t="s">
        <v>275</v>
      </c>
      <c r="G328" s="265"/>
      <c r="H328" s="265"/>
      <c r="I328" s="265"/>
      <c r="J328" s="158"/>
      <c r="K328" s="159" t="s">
        <v>5</v>
      </c>
      <c r="L328" s="158"/>
      <c r="M328" s="158"/>
      <c r="N328" s="158"/>
      <c r="O328" s="158"/>
      <c r="P328" s="158"/>
      <c r="Q328" s="158"/>
      <c r="R328" s="160"/>
      <c r="T328" s="161"/>
      <c r="U328" s="158"/>
      <c r="V328" s="158"/>
      <c r="W328" s="158"/>
      <c r="X328" s="158"/>
      <c r="Y328" s="158"/>
      <c r="Z328" s="158"/>
      <c r="AA328" s="162"/>
      <c r="AT328" s="163" t="s">
        <v>173</v>
      </c>
      <c r="AU328" s="163" t="s">
        <v>86</v>
      </c>
      <c r="AV328" s="11" t="s">
        <v>82</v>
      </c>
      <c r="AW328" s="11" t="s">
        <v>32</v>
      </c>
      <c r="AX328" s="11" t="s">
        <v>75</v>
      </c>
      <c r="AY328" s="163" t="s">
        <v>166</v>
      </c>
    </row>
    <row r="329" spans="2:65" s="11" customFormat="1" ht="16.5" customHeight="1">
      <c r="B329" s="157"/>
      <c r="C329" s="158"/>
      <c r="D329" s="158"/>
      <c r="E329" s="159" t="s">
        <v>5</v>
      </c>
      <c r="F329" s="229" t="s">
        <v>276</v>
      </c>
      <c r="G329" s="230"/>
      <c r="H329" s="230"/>
      <c r="I329" s="230"/>
      <c r="J329" s="158"/>
      <c r="K329" s="159" t="s">
        <v>5</v>
      </c>
      <c r="L329" s="158"/>
      <c r="M329" s="158"/>
      <c r="N329" s="158"/>
      <c r="O329" s="158"/>
      <c r="P329" s="158"/>
      <c r="Q329" s="158"/>
      <c r="R329" s="160"/>
      <c r="T329" s="161"/>
      <c r="U329" s="158"/>
      <c r="V329" s="158"/>
      <c r="W329" s="158"/>
      <c r="X329" s="158"/>
      <c r="Y329" s="158"/>
      <c r="Z329" s="158"/>
      <c r="AA329" s="162"/>
      <c r="AT329" s="163" t="s">
        <v>173</v>
      </c>
      <c r="AU329" s="163" t="s">
        <v>86</v>
      </c>
      <c r="AV329" s="11" t="s">
        <v>82</v>
      </c>
      <c r="AW329" s="11" t="s">
        <v>32</v>
      </c>
      <c r="AX329" s="11" t="s">
        <v>75</v>
      </c>
      <c r="AY329" s="163" t="s">
        <v>166</v>
      </c>
    </row>
    <row r="330" spans="2:65" s="11" customFormat="1" ht="16.5" customHeight="1">
      <c r="B330" s="157"/>
      <c r="C330" s="158"/>
      <c r="D330" s="158"/>
      <c r="E330" s="159" t="s">
        <v>5</v>
      </c>
      <c r="F330" s="229" t="s">
        <v>277</v>
      </c>
      <c r="G330" s="230"/>
      <c r="H330" s="230"/>
      <c r="I330" s="230"/>
      <c r="J330" s="158"/>
      <c r="K330" s="159" t="s">
        <v>5</v>
      </c>
      <c r="L330" s="158"/>
      <c r="M330" s="158"/>
      <c r="N330" s="158"/>
      <c r="O330" s="158"/>
      <c r="P330" s="158"/>
      <c r="Q330" s="158"/>
      <c r="R330" s="160"/>
      <c r="T330" s="161"/>
      <c r="U330" s="158"/>
      <c r="V330" s="158"/>
      <c r="W330" s="158"/>
      <c r="X330" s="158"/>
      <c r="Y330" s="158"/>
      <c r="Z330" s="158"/>
      <c r="AA330" s="162"/>
      <c r="AT330" s="163" t="s">
        <v>173</v>
      </c>
      <c r="AU330" s="163" t="s">
        <v>86</v>
      </c>
      <c r="AV330" s="11" t="s">
        <v>82</v>
      </c>
      <c r="AW330" s="11" t="s">
        <v>32</v>
      </c>
      <c r="AX330" s="11" t="s">
        <v>75</v>
      </c>
      <c r="AY330" s="163" t="s">
        <v>166</v>
      </c>
    </row>
    <row r="331" spans="2:65" s="10" customFormat="1" ht="16.5" customHeight="1">
      <c r="B331" s="149"/>
      <c r="C331" s="150"/>
      <c r="D331" s="150"/>
      <c r="E331" s="151" t="s">
        <v>5</v>
      </c>
      <c r="F331" s="262" t="s">
        <v>1585</v>
      </c>
      <c r="G331" s="263"/>
      <c r="H331" s="263"/>
      <c r="I331" s="263"/>
      <c r="J331" s="150"/>
      <c r="K331" s="152">
        <v>7.6</v>
      </c>
      <c r="L331" s="150"/>
      <c r="M331" s="150"/>
      <c r="N331" s="150"/>
      <c r="O331" s="150"/>
      <c r="P331" s="150"/>
      <c r="Q331" s="150"/>
      <c r="R331" s="153"/>
      <c r="T331" s="154"/>
      <c r="U331" s="150"/>
      <c r="V331" s="150"/>
      <c r="W331" s="150"/>
      <c r="X331" s="150"/>
      <c r="Y331" s="150"/>
      <c r="Z331" s="150"/>
      <c r="AA331" s="155"/>
      <c r="AT331" s="156" t="s">
        <v>173</v>
      </c>
      <c r="AU331" s="156" t="s">
        <v>86</v>
      </c>
      <c r="AV331" s="10" t="s">
        <v>86</v>
      </c>
      <c r="AW331" s="10" t="s">
        <v>32</v>
      </c>
      <c r="AX331" s="10" t="s">
        <v>82</v>
      </c>
      <c r="AY331" s="156" t="s">
        <v>166</v>
      </c>
    </row>
    <row r="332" spans="2:65" s="1" customFormat="1" ht="16.5" customHeight="1">
      <c r="B332" s="139"/>
      <c r="C332" s="140" t="s">
        <v>552</v>
      </c>
      <c r="D332" s="140" t="s">
        <v>167</v>
      </c>
      <c r="E332" s="141" t="s">
        <v>558</v>
      </c>
      <c r="F332" s="231" t="s">
        <v>559</v>
      </c>
      <c r="G332" s="231"/>
      <c r="H332" s="231"/>
      <c r="I332" s="231"/>
      <c r="J332" s="142" t="s">
        <v>560</v>
      </c>
      <c r="K332" s="143">
        <v>2</v>
      </c>
      <c r="L332" s="232">
        <v>0</v>
      </c>
      <c r="M332" s="232"/>
      <c r="N332" s="232">
        <f>ROUND(L332*K332,2)</f>
        <v>0</v>
      </c>
      <c r="O332" s="232"/>
      <c r="P332" s="232"/>
      <c r="Q332" s="232"/>
      <c r="R332" s="144"/>
      <c r="T332" s="145" t="s">
        <v>5</v>
      </c>
      <c r="U332" s="43" t="s">
        <v>40</v>
      </c>
      <c r="V332" s="146">
        <v>4.1980000000000004</v>
      </c>
      <c r="W332" s="146">
        <f>V332*K332</f>
        <v>8.3960000000000008</v>
      </c>
      <c r="X332" s="146">
        <v>0.34089999999999998</v>
      </c>
      <c r="Y332" s="146">
        <f>X332*K332</f>
        <v>0.68179999999999996</v>
      </c>
      <c r="Z332" s="146">
        <v>0</v>
      </c>
      <c r="AA332" s="147">
        <f>Z332*K332</f>
        <v>0</v>
      </c>
      <c r="AR332" s="21" t="s">
        <v>92</v>
      </c>
      <c r="AT332" s="21" t="s">
        <v>167</v>
      </c>
      <c r="AU332" s="21" t="s">
        <v>86</v>
      </c>
      <c r="AY332" s="21" t="s">
        <v>166</v>
      </c>
      <c r="BE332" s="148">
        <f>IF(U332="základní",N332,0)</f>
        <v>0</v>
      </c>
      <c r="BF332" s="148">
        <f>IF(U332="snížená",N332,0)</f>
        <v>0</v>
      </c>
      <c r="BG332" s="148">
        <f>IF(U332="zákl. přenesená",N332,0)</f>
        <v>0</v>
      </c>
      <c r="BH332" s="148">
        <f>IF(U332="sníž. přenesená",N332,0)</f>
        <v>0</v>
      </c>
      <c r="BI332" s="148">
        <f>IF(U332="nulová",N332,0)</f>
        <v>0</v>
      </c>
      <c r="BJ332" s="21" t="s">
        <v>82</v>
      </c>
      <c r="BK332" s="148">
        <f>ROUND(L332*K332,2)</f>
        <v>0</v>
      </c>
      <c r="BL332" s="21" t="s">
        <v>92</v>
      </c>
      <c r="BM332" s="21" t="s">
        <v>561</v>
      </c>
    </row>
    <row r="333" spans="2:65" s="1" customFormat="1" ht="25.5" customHeight="1">
      <c r="B333" s="139"/>
      <c r="C333" s="176" t="s">
        <v>557</v>
      </c>
      <c r="D333" s="176" t="s">
        <v>388</v>
      </c>
      <c r="E333" s="177" t="s">
        <v>572</v>
      </c>
      <c r="F333" s="266" t="s">
        <v>573</v>
      </c>
      <c r="G333" s="266"/>
      <c r="H333" s="266"/>
      <c r="I333" s="266"/>
      <c r="J333" s="178" t="s">
        <v>560</v>
      </c>
      <c r="K333" s="179">
        <v>2</v>
      </c>
      <c r="L333" s="267">
        <v>0</v>
      </c>
      <c r="M333" s="267"/>
      <c r="N333" s="267">
        <f>ROUND(L333*K333,2)</f>
        <v>0</v>
      </c>
      <c r="O333" s="232"/>
      <c r="P333" s="232"/>
      <c r="Q333" s="232"/>
      <c r="R333" s="144"/>
      <c r="T333" s="145" t="s">
        <v>5</v>
      </c>
      <c r="U333" s="43" t="s">
        <v>40</v>
      </c>
      <c r="V333" s="146">
        <v>0</v>
      </c>
      <c r="W333" s="146">
        <f>V333*K333</f>
        <v>0</v>
      </c>
      <c r="X333" s="146">
        <v>7.1999999999999995E-2</v>
      </c>
      <c r="Y333" s="146">
        <f>X333*K333</f>
        <v>0.14399999999999999</v>
      </c>
      <c r="Z333" s="146">
        <v>0</v>
      </c>
      <c r="AA333" s="147">
        <f>Z333*K333</f>
        <v>0</v>
      </c>
      <c r="AR333" s="21" t="s">
        <v>104</v>
      </c>
      <c r="AT333" s="21" t="s">
        <v>388</v>
      </c>
      <c r="AU333" s="21" t="s">
        <v>86</v>
      </c>
      <c r="AY333" s="21" t="s">
        <v>166</v>
      </c>
      <c r="BE333" s="148">
        <f>IF(U333="základní",N333,0)</f>
        <v>0</v>
      </c>
      <c r="BF333" s="148">
        <f>IF(U333="snížená",N333,0)</f>
        <v>0</v>
      </c>
      <c r="BG333" s="148">
        <f>IF(U333="zákl. přenesená",N333,0)</f>
        <v>0</v>
      </c>
      <c r="BH333" s="148">
        <f>IF(U333="sníž. přenesená",N333,0)</f>
        <v>0</v>
      </c>
      <c r="BI333" s="148">
        <f>IF(U333="nulová",N333,0)</f>
        <v>0</v>
      </c>
      <c r="BJ333" s="21" t="s">
        <v>82</v>
      </c>
      <c r="BK333" s="148">
        <f>ROUND(L333*K333,2)</f>
        <v>0</v>
      </c>
      <c r="BL333" s="21" t="s">
        <v>92</v>
      </c>
      <c r="BM333" s="21" t="s">
        <v>574</v>
      </c>
    </row>
    <row r="334" spans="2:65" s="11" customFormat="1" ht="16.5" customHeight="1">
      <c r="B334" s="157"/>
      <c r="C334" s="158"/>
      <c r="D334" s="158"/>
      <c r="E334" s="159" t="s">
        <v>5</v>
      </c>
      <c r="F334" s="264" t="s">
        <v>566</v>
      </c>
      <c r="G334" s="265"/>
      <c r="H334" s="265"/>
      <c r="I334" s="265"/>
      <c r="J334" s="158"/>
      <c r="K334" s="159" t="s">
        <v>5</v>
      </c>
      <c r="L334" s="158"/>
      <c r="M334" s="158"/>
      <c r="N334" s="158"/>
      <c r="O334" s="158"/>
      <c r="P334" s="158"/>
      <c r="Q334" s="158"/>
      <c r="R334" s="160"/>
      <c r="T334" s="161"/>
      <c r="U334" s="158"/>
      <c r="V334" s="158"/>
      <c r="W334" s="158"/>
      <c r="X334" s="158"/>
      <c r="Y334" s="158"/>
      <c r="Z334" s="158"/>
      <c r="AA334" s="162"/>
      <c r="AT334" s="163" t="s">
        <v>173</v>
      </c>
      <c r="AU334" s="163" t="s">
        <v>86</v>
      </c>
      <c r="AV334" s="11" t="s">
        <v>82</v>
      </c>
      <c r="AW334" s="11" t="s">
        <v>32</v>
      </c>
      <c r="AX334" s="11" t="s">
        <v>75</v>
      </c>
      <c r="AY334" s="163" t="s">
        <v>166</v>
      </c>
    </row>
    <row r="335" spans="2:65" s="10" customFormat="1" ht="16.5" customHeight="1">
      <c r="B335" s="149"/>
      <c r="C335" s="150"/>
      <c r="D335" s="150"/>
      <c r="E335" s="151" t="s">
        <v>5</v>
      </c>
      <c r="F335" s="262" t="s">
        <v>86</v>
      </c>
      <c r="G335" s="263"/>
      <c r="H335" s="263"/>
      <c r="I335" s="263"/>
      <c r="J335" s="150"/>
      <c r="K335" s="152">
        <v>2</v>
      </c>
      <c r="L335" s="150"/>
      <c r="M335" s="150"/>
      <c r="N335" s="150"/>
      <c r="O335" s="150"/>
      <c r="P335" s="150"/>
      <c r="Q335" s="150"/>
      <c r="R335" s="153"/>
      <c r="T335" s="154"/>
      <c r="U335" s="150"/>
      <c r="V335" s="150"/>
      <c r="W335" s="150"/>
      <c r="X335" s="150"/>
      <c r="Y335" s="150"/>
      <c r="Z335" s="150"/>
      <c r="AA335" s="155"/>
      <c r="AT335" s="156" t="s">
        <v>173</v>
      </c>
      <c r="AU335" s="156" t="s">
        <v>86</v>
      </c>
      <c r="AV335" s="10" t="s">
        <v>86</v>
      </c>
      <c r="AW335" s="10" t="s">
        <v>32</v>
      </c>
      <c r="AX335" s="10" t="s">
        <v>82</v>
      </c>
      <c r="AY335" s="156" t="s">
        <v>166</v>
      </c>
    </row>
    <row r="336" spans="2:65" s="1" customFormat="1" ht="25.5" customHeight="1">
      <c r="B336" s="139"/>
      <c r="C336" s="176" t="s">
        <v>562</v>
      </c>
      <c r="D336" s="176" t="s">
        <v>388</v>
      </c>
      <c r="E336" s="177" t="s">
        <v>576</v>
      </c>
      <c r="F336" s="266" t="s">
        <v>577</v>
      </c>
      <c r="G336" s="266"/>
      <c r="H336" s="266"/>
      <c r="I336" s="266"/>
      <c r="J336" s="178" t="s">
        <v>560</v>
      </c>
      <c r="K336" s="179">
        <v>2</v>
      </c>
      <c r="L336" s="267">
        <v>0</v>
      </c>
      <c r="M336" s="267"/>
      <c r="N336" s="267">
        <f>ROUND(L336*K336,2)</f>
        <v>0</v>
      </c>
      <c r="O336" s="232"/>
      <c r="P336" s="232"/>
      <c r="Q336" s="232"/>
      <c r="R336" s="144"/>
      <c r="T336" s="145" t="s">
        <v>5</v>
      </c>
      <c r="U336" s="43" t="s">
        <v>40</v>
      </c>
      <c r="V336" s="146">
        <v>0</v>
      </c>
      <c r="W336" s="146">
        <f>V336*K336</f>
        <v>0</v>
      </c>
      <c r="X336" s="146">
        <v>0.08</v>
      </c>
      <c r="Y336" s="146">
        <f>X336*K336</f>
        <v>0.16</v>
      </c>
      <c r="Z336" s="146">
        <v>0</v>
      </c>
      <c r="AA336" s="147">
        <f>Z336*K336</f>
        <v>0</v>
      </c>
      <c r="AR336" s="21" t="s">
        <v>104</v>
      </c>
      <c r="AT336" s="21" t="s">
        <v>388</v>
      </c>
      <c r="AU336" s="21" t="s">
        <v>86</v>
      </c>
      <c r="AY336" s="21" t="s">
        <v>166</v>
      </c>
      <c r="BE336" s="148">
        <f>IF(U336="základní",N336,0)</f>
        <v>0</v>
      </c>
      <c r="BF336" s="148">
        <f>IF(U336="snížená",N336,0)</f>
        <v>0</v>
      </c>
      <c r="BG336" s="148">
        <f>IF(U336="zákl. přenesená",N336,0)</f>
        <v>0</v>
      </c>
      <c r="BH336" s="148">
        <f>IF(U336="sníž. přenesená",N336,0)</f>
        <v>0</v>
      </c>
      <c r="BI336" s="148">
        <f>IF(U336="nulová",N336,0)</f>
        <v>0</v>
      </c>
      <c r="BJ336" s="21" t="s">
        <v>82</v>
      </c>
      <c r="BK336" s="148">
        <f>ROUND(L336*K336,2)</f>
        <v>0</v>
      </c>
      <c r="BL336" s="21" t="s">
        <v>92</v>
      </c>
      <c r="BM336" s="21" t="s">
        <v>578</v>
      </c>
    </row>
    <row r="337" spans="2:65" s="11" customFormat="1" ht="16.5" customHeight="1">
      <c r="B337" s="157"/>
      <c r="C337" s="158"/>
      <c r="D337" s="158"/>
      <c r="E337" s="159" t="s">
        <v>5</v>
      </c>
      <c r="F337" s="264" t="s">
        <v>566</v>
      </c>
      <c r="G337" s="265"/>
      <c r="H337" s="265"/>
      <c r="I337" s="265"/>
      <c r="J337" s="158"/>
      <c r="K337" s="159" t="s">
        <v>5</v>
      </c>
      <c r="L337" s="158"/>
      <c r="M337" s="158"/>
      <c r="N337" s="158"/>
      <c r="O337" s="158"/>
      <c r="P337" s="158"/>
      <c r="Q337" s="158"/>
      <c r="R337" s="160"/>
      <c r="T337" s="161"/>
      <c r="U337" s="158"/>
      <c r="V337" s="158"/>
      <c r="W337" s="158"/>
      <c r="X337" s="158"/>
      <c r="Y337" s="158"/>
      <c r="Z337" s="158"/>
      <c r="AA337" s="162"/>
      <c r="AT337" s="163" t="s">
        <v>173</v>
      </c>
      <c r="AU337" s="163" t="s">
        <v>86</v>
      </c>
      <c r="AV337" s="11" t="s">
        <v>82</v>
      </c>
      <c r="AW337" s="11" t="s">
        <v>32</v>
      </c>
      <c r="AX337" s="11" t="s">
        <v>75</v>
      </c>
      <c r="AY337" s="163" t="s">
        <v>166</v>
      </c>
    </row>
    <row r="338" spans="2:65" s="10" customFormat="1" ht="16.5" customHeight="1">
      <c r="B338" s="149"/>
      <c r="C338" s="150"/>
      <c r="D338" s="150"/>
      <c r="E338" s="151" t="s">
        <v>5</v>
      </c>
      <c r="F338" s="262" t="s">
        <v>86</v>
      </c>
      <c r="G338" s="263"/>
      <c r="H338" s="263"/>
      <c r="I338" s="263"/>
      <c r="J338" s="150"/>
      <c r="K338" s="152">
        <v>2</v>
      </c>
      <c r="L338" s="150"/>
      <c r="M338" s="150"/>
      <c r="N338" s="150"/>
      <c r="O338" s="150"/>
      <c r="P338" s="150"/>
      <c r="Q338" s="150"/>
      <c r="R338" s="153"/>
      <c r="T338" s="154"/>
      <c r="U338" s="150"/>
      <c r="V338" s="150"/>
      <c r="W338" s="150"/>
      <c r="X338" s="150"/>
      <c r="Y338" s="150"/>
      <c r="Z338" s="150"/>
      <c r="AA338" s="155"/>
      <c r="AT338" s="156" t="s">
        <v>173</v>
      </c>
      <c r="AU338" s="156" t="s">
        <v>86</v>
      </c>
      <c r="AV338" s="10" t="s">
        <v>86</v>
      </c>
      <c r="AW338" s="10" t="s">
        <v>32</v>
      </c>
      <c r="AX338" s="10" t="s">
        <v>82</v>
      </c>
      <c r="AY338" s="156" t="s">
        <v>166</v>
      </c>
    </row>
    <row r="339" spans="2:65" s="1" customFormat="1" ht="25.5" customHeight="1">
      <c r="B339" s="139"/>
      <c r="C339" s="176" t="s">
        <v>567</v>
      </c>
      <c r="D339" s="176" t="s">
        <v>388</v>
      </c>
      <c r="E339" s="177" t="s">
        <v>580</v>
      </c>
      <c r="F339" s="266" t="s">
        <v>581</v>
      </c>
      <c r="G339" s="266"/>
      <c r="H339" s="266"/>
      <c r="I339" s="266"/>
      <c r="J339" s="178" t="s">
        <v>560</v>
      </c>
      <c r="K339" s="179">
        <v>2</v>
      </c>
      <c r="L339" s="267">
        <v>0</v>
      </c>
      <c r="M339" s="267"/>
      <c r="N339" s="267">
        <f>ROUND(L339*K339,2)</f>
        <v>0</v>
      </c>
      <c r="O339" s="232"/>
      <c r="P339" s="232"/>
      <c r="Q339" s="232"/>
      <c r="R339" s="144"/>
      <c r="T339" s="145" t="s">
        <v>5</v>
      </c>
      <c r="U339" s="43" t="s">
        <v>40</v>
      </c>
      <c r="V339" s="146">
        <v>0</v>
      </c>
      <c r="W339" s="146">
        <f>V339*K339</f>
        <v>0</v>
      </c>
      <c r="X339" s="146">
        <v>5.8000000000000003E-2</v>
      </c>
      <c r="Y339" s="146">
        <f>X339*K339</f>
        <v>0.11600000000000001</v>
      </c>
      <c r="Z339" s="146">
        <v>0</v>
      </c>
      <c r="AA339" s="147">
        <f>Z339*K339</f>
        <v>0</v>
      </c>
      <c r="AR339" s="21" t="s">
        <v>104</v>
      </c>
      <c r="AT339" s="21" t="s">
        <v>388</v>
      </c>
      <c r="AU339" s="21" t="s">
        <v>86</v>
      </c>
      <c r="AY339" s="21" t="s">
        <v>166</v>
      </c>
      <c r="BE339" s="148">
        <f>IF(U339="základní",N339,0)</f>
        <v>0</v>
      </c>
      <c r="BF339" s="148">
        <f>IF(U339="snížená",N339,0)</f>
        <v>0</v>
      </c>
      <c r="BG339" s="148">
        <f>IF(U339="zákl. přenesená",N339,0)</f>
        <v>0</v>
      </c>
      <c r="BH339" s="148">
        <f>IF(U339="sníž. přenesená",N339,0)</f>
        <v>0</v>
      </c>
      <c r="BI339" s="148">
        <f>IF(U339="nulová",N339,0)</f>
        <v>0</v>
      </c>
      <c r="BJ339" s="21" t="s">
        <v>82</v>
      </c>
      <c r="BK339" s="148">
        <f>ROUND(L339*K339,2)</f>
        <v>0</v>
      </c>
      <c r="BL339" s="21" t="s">
        <v>92</v>
      </c>
      <c r="BM339" s="21" t="s">
        <v>582</v>
      </c>
    </row>
    <row r="340" spans="2:65" s="11" customFormat="1" ht="16.5" customHeight="1">
      <c r="B340" s="157"/>
      <c r="C340" s="158"/>
      <c r="D340" s="158"/>
      <c r="E340" s="159" t="s">
        <v>5</v>
      </c>
      <c r="F340" s="264" t="s">
        <v>566</v>
      </c>
      <c r="G340" s="265"/>
      <c r="H340" s="265"/>
      <c r="I340" s="265"/>
      <c r="J340" s="158"/>
      <c r="K340" s="159" t="s">
        <v>5</v>
      </c>
      <c r="L340" s="158"/>
      <c r="M340" s="158"/>
      <c r="N340" s="158"/>
      <c r="O340" s="158"/>
      <c r="P340" s="158"/>
      <c r="Q340" s="158"/>
      <c r="R340" s="160"/>
      <c r="T340" s="161"/>
      <c r="U340" s="158"/>
      <c r="V340" s="158"/>
      <c r="W340" s="158"/>
      <c r="X340" s="158"/>
      <c r="Y340" s="158"/>
      <c r="Z340" s="158"/>
      <c r="AA340" s="162"/>
      <c r="AT340" s="163" t="s">
        <v>173</v>
      </c>
      <c r="AU340" s="163" t="s">
        <v>86</v>
      </c>
      <c r="AV340" s="11" t="s">
        <v>82</v>
      </c>
      <c r="AW340" s="11" t="s">
        <v>32</v>
      </c>
      <c r="AX340" s="11" t="s">
        <v>75</v>
      </c>
      <c r="AY340" s="163" t="s">
        <v>166</v>
      </c>
    </row>
    <row r="341" spans="2:65" s="10" customFormat="1" ht="16.5" customHeight="1">
      <c r="B341" s="149"/>
      <c r="C341" s="150"/>
      <c r="D341" s="150"/>
      <c r="E341" s="151" t="s">
        <v>5</v>
      </c>
      <c r="F341" s="262" t="s">
        <v>86</v>
      </c>
      <c r="G341" s="263"/>
      <c r="H341" s="263"/>
      <c r="I341" s="263"/>
      <c r="J341" s="150"/>
      <c r="K341" s="152">
        <v>2</v>
      </c>
      <c r="L341" s="150"/>
      <c r="M341" s="150"/>
      <c r="N341" s="150"/>
      <c r="O341" s="150"/>
      <c r="P341" s="150"/>
      <c r="Q341" s="150"/>
      <c r="R341" s="153"/>
      <c r="T341" s="154"/>
      <c r="U341" s="150"/>
      <c r="V341" s="150"/>
      <c r="W341" s="150"/>
      <c r="X341" s="150"/>
      <c r="Y341" s="150"/>
      <c r="Z341" s="150"/>
      <c r="AA341" s="155"/>
      <c r="AT341" s="156" t="s">
        <v>173</v>
      </c>
      <c r="AU341" s="156" t="s">
        <v>86</v>
      </c>
      <c r="AV341" s="10" t="s">
        <v>86</v>
      </c>
      <c r="AW341" s="10" t="s">
        <v>32</v>
      </c>
      <c r="AX341" s="10" t="s">
        <v>82</v>
      </c>
      <c r="AY341" s="156" t="s">
        <v>166</v>
      </c>
    </row>
    <row r="342" spans="2:65" s="1" customFormat="1" ht="25.5" customHeight="1">
      <c r="B342" s="139"/>
      <c r="C342" s="176" t="s">
        <v>571</v>
      </c>
      <c r="D342" s="176" t="s">
        <v>388</v>
      </c>
      <c r="E342" s="177" t="s">
        <v>584</v>
      </c>
      <c r="F342" s="266" t="s">
        <v>585</v>
      </c>
      <c r="G342" s="266"/>
      <c r="H342" s="266"/>
      <c r="I342" s="266"/>
      <c r="J342" s="178" t="s">
        <v>560</v>
      </c>
      <c r="K342" s="179">
        <v>5</v>
      </c>
      <c r="L342" s="267">
        <v>0</v>
      </c>
      <c r="M342" s="267"/>
      <c r="N342" s="267">
        <f>ROUND(L342*K342,2)</f>
        <v>0</v>
      </c>
      <c r="O342" s="232"/>
      <c r="P342" s="232"/>
      <c r="Q342" s="232"/>
      <c r="R342" s="144"/>
      <c r="T342" s="145" t="s">
        <v>5</v>
      </c>
      <c r="U342" s="43" t="s">
        <v>40</v>
      </c>
      <c r="V342" s="146">
        <v>0</v>
      </c>
      <c r="W342" s="146">
        <f>V342*K342</f>
        <v>0</v>
      </c>
      <c r="X342" s="146">
        <v>0.111</v>
      </c>
      <c r="Y342" s="146">
        <f>X342*K342</f>
        <v>0.55500000000000005</v>
      </c>
      <c r="Z342" s="146">
        <v>0</v>
      </c>
      <c r="AA342" s="147">
        <f>Z342*K342</f>
        <v>0</v>
      </c>
      <c r="AR342" s="21" t="s">
        <v>104</v>
      </c>
      <c r="AT342" s="21" t="s">
        <v>388</v>
      </c>
      <c r="AU342" s="21" t="s">
        <v>86</v>
      </c>
      <c r="AY342" s="21" t="s">
        <v>166</v>
      </c>
      <c r="BE342" s="148">
        <f>IF(U342="základní",N342,0)</f>
        <v>0</v>
      </c>
      <c r="BF342" s="148">
        <f>IF(U342="snížená",N342,0)</f>
        <v>0</v>
      </c>
      <c r="BG342" s="148">
        <f>IF(U342="zákl. přenesená",N342,0)</f>
        <v>0</v>
      </c>
      <c r="BH342" s="148">
        <f>IF(U342="sníž. přenesená",N342,0)</f>
        <v>0</v>
      </c>
      <c r="BI342" s="148">
        <f>IF(U342="nulová",N342,0)</f>
        <v>0</v>
      </c>
      <c r="BJ342" s="21" t="s">
        <v>82</v>
      </c>
      <c r="BK342" s="148">
        <f>ROUND(L342*K342,2)</f>
        <v>0</v>
      </c>
      <c r="BL342" s="21" t="s">
        <v>92</v>
      </c>
      <c r="BM342" s="21" t="s">
        <v>586</v>
      </c>
    </row>
    <row r="343" spans="2:65" s="11" customFormat="1" ht="16.5" customHeight="1">
      <c r="B343" s="157"/>
      <c r="C343" s="158"/>
      <c r="D343" s="158"/>
      <c r="E343" s="159" t="s">
        <v>5</v>
      </c>
      <c r="F343" s="264" t="s">
        <v>566</v>
      </c>
      <c r="G343" s="265"/>
      <c r="H343" s="265"/>
      <c r="I343" s="265"/>
      <c r="J343" s="158"/>
      <c r="K343" s="159" t="s">
        <v>5</v>
      </c>
      <c r="L343" s="158"/>
      <c r="M343" s="158"/>
      <c r="N343" s="158"/>
      <c r="O343" s="158"/>
      <c r="P343" s="158"/>
      <c r="Q343" s="158"/>
      <c r="R343" s="160"/>
      <c r="T343" s="161"/>
      <c r="U343" s="158"/>
      <c r="V343" s="158"/>
      <c r="W343" s="158"/>
      <c r="X343" s="158"/>
      <c r="Y343" s="158"/>
      <c r="Z343" s="158"/>
      <c r="AA343" s="162"/>
      <c r="AT343" s="163" t="s">
        <v>173</v>
      </c>
      <c r="AU343" s="163" t="s">
        <v>86</v>
      </c>
      <c r="AV343" s="11" t="s">
        <v>82</v>
      </c>
      <c r="AW343" s="11" t="s">
        <v>32</v>
      </c>
      <c r="AX343" s="11" t="s">
        <v>75</v>
      </c>
      <c r="AY343" s="163" t="s">
        <v>166</v>
      </c>
    </row>
    <row r="344" spans="2:65" s="10" customFormat="1" ht="16.5" customHeight="1">
      <c r="B344" s="149"/>
      <c r="C344" s="150"/>
      <c r="D344" s="150"/>
      <c r="E344" s="151" t="s">
        <v>5</v>
      </c>
      <c r="F344" s="262" t="s">
        <v>95</v>
      </c>
      <c r="G344" s="263"/>
      <c r="H344" s="263"/>
      <c r="I344" s="263"/>
      <c r="J344" s="150"/>
      <c r="K344" s="152">
        <v>5</v>
      </c>
      <c r="L344" s="150"/>
      <c r="M344" s="150"/>
      <c r="N344" s="150"/>
      <c r="O344" s="150"/>
      <c r="P344" s="150"/>
      <c r="Q344" s="150"/>
      <c r="R344" s="153"/>
      <c r="T344" s="154"/>
      <c r="U344" s="150"/>
      <c r="V344" s="150"/>
      <c r="W344" s="150"/>
      <c r="X344" s="150"/>
      <c r="Y344" s="150"/>
      <c r="Z344" s="150"/>
      <c r="AA344" s="155"/>
      <c r="AT344" s="156" t="s">
        <v>173</v>
      </c>
      <c r="AU344" s="156" t="s">
        <v>86</v>
      </c>
      <c r="AV344" s="10" t="s">
        <v>86</v>
      </c>
      <c r="AW344" s="10" t="s">
        <v>32</v>
      </c>
      <c r="AX344" s="10" t="s">
        <v>82</v>
      </c>
      <c r="AY344" s="156" t="s">
        <v>166</v>
      </c>
    </row>
    <row r="345" spans="2:65" s="1" customFormat="1" ht="16.5" customHeight="1">
      <c r="B345" s="139"/>
      <c r="C345" s="176" t="s">
        <v>575</v>
      </c>
      <c r="D345" s="176" t="s">
        <v>388</v>
      </c>
      <c r="E345" s="177" t="s">
        <v>588</v>
      </c>
      <c r="F345" s="266" t="s">
        <v>589</v>
      </c>
      <c r="G345" s="266"/>
      <c r="H345" s="266"/>
      <c r="I345" s="266"/>
      <c r="J345" s="178" t="s">
        <v>560</v>
      </c>
      <c r="K345" s="179">
        <v>2</v>
      </c>
      <c r="L345" s="267">
        <v>0</v>
      </c>
      <c r="M345" s="267"/>
      <c r="N345" s="267">
        <f>ROUND(L345*K345,2)</f>
        <v>0</v>
      </c>
      <c r="O345" s="232"/>
      <c r="P345" s="232"/>
      <c r="Q345" s="232"/>
      <c r="R345" s="144"/>
      <c r="T345" s="145" t="s">
        <v>5</v>
      </c>
      <c r="U345" s="43" t="s">
        <v>40</v>
      </c>
      <c r="V345" s="146">
        <v>0</v>
      </c>
      <c r="W345" s="146">
        <f>V345*K345</f>
        <v>0</v>
      </c>
      <c r="X345" s="146">
        <v>9.7000000000000003E-2</v>
      </c>
      <c r="Y345" s="146">
        <f>X345*K345</f>
        <v>0.19400000000000001</v>
      </c>
      <c r="Z345" s="146">
        <v>0</v>
      </c>
      <c r="AA345" s="147">
        <f>Z345*K345</f>
        <v>0</v>
      </c>
      <c r="AR345" s="21" t="s">
        <v>104</v>
      </c>
      <c r="AT345" s="21" t="s">
        <v>388</v>
      </c>
      <c r="AU345" s="21" t="s">
        <v>86</v>
      </c>
      <c r="AY345" s="21" t="s">
        <v>166</v>
      </c>
      <c r="BE345" s="148">
        <f>IF(U345="základní",N345,0)</f>
        <v>0</v>
      </c>
      <c r="BF345" s="148">
        <f>IF(U345="snížená",N345,0)</f>
        <v>0</v>
      </c>
      <c r="BG345" s="148">
        <f>IF(U345="zákl. přenesená",N345,0)</f>
        <v>0</v>
      </c>
      <c r="BH345" s="148">
        <f>IF(U345="sníž. přenesená",N345,0)</f>
        <v>0</v>
      </c>
      <c r="BI345" s="148">
        <f>IF(U345="nulová",N345,0)</f>
        <v>0</v>
      </c>
      <c r="BJ345" s="21" t="s">
        <v>82</v>
      </c>
      <c r="BK345" s="148">
        <f>ROUND(L345*K345,2)</f>
        <v>0</v>
      </c>
      <c r="BL345" s="21" t="s">
        <v>92</v>
      </c>
      <c r="BM345" s="21" t="s">
        <v>590</v>
      </c>
    </row>
    <row r="346" spans="2:65" s="11" customFormat="1" ht="16.5" customHeight="1">
      <c r="B346" s="157"/>
      <c r="C346" s="158"/>
      <c r="D346" s="158"/>
      <c r="E346" s="159" t="s">
        <v>5</v>
      </c>
      <c r="F346" s="264" t="s">
        <v>566</v>
      </c>
      <c r="G346" s="265"/>
      <c r="H346" s="265"/>
      <c r="I346" s="265"/>
      <c r="J346" s="158"/>
      <c r="K346" s="159" t="s">
        <v>5</v>
      </c>
      <c r="L346" s="158"/>
      <c r="M346" s="158"/>
      <c r="N346" s="158"/>
      <c r="O346" s="158"/>
      <c r="P346" s="158"/>
      <c r="Q346" s="158"/>
      <c r="R346" s="160"/>
      <c r="T346" s="161"/>
      <c r="U346" s="158"/>
      <c r="V346" s="158"/>
      <c r="W346" s="158"/>
      <c r="X346" s="158"/>
      <c r="Y346" s="158"/>
      <c r="Z346" s="158"/>
      <c r="AA346" s="162"/>
      <c r="AT346" s="163" t="s">
        <v>173</v>
      </c>
      <c r="AU346" s="163" t="s">
        <v>86</v>
      </c>
      <c r="AV346" s="11" t="s">
        <v>82</v>
      </c>
      <c r="AW346" s="11" t="s">
        <v>32</v>
      </c>
      <c r="AX346" s="11" t="s">
        <v>75</v>
      </c>
      <c r="AY346" s="163" t="s">
        <v>166</v>
      </c>
    </row>
    <row r="347" spans="2:65" s="10" customFormat="1" ht="16.5" customHeight="1">
      <c r="B347" s="149"/>
      <c r="C347" s="150"/>
      <c r="D347" s="150"/>
      <c r="E347" s="151" t="s">
        <v>5</v>
      </c>
      <c r="F347" s="262" t="s">
        <v>86</v>
      </c>
      <c r="G347" s="263"/>
      <c r="H347" s="263"/>
      <c r="I347" s="263"/>
      <c r="J347" s="150"/>
      <c r="K347" s="152">
        <v>2</v>
      </c>
      <c r="L347" s="150"/>
      <c r="M347" s="150"/>
      <c r="N347" s="150"/>
      <c r="O347" s="150"/>
      <c r="P347" s="150"/>
      <c r="Q347" s="150"/>
      <c r="R347" s="153"/>
      <c r="T347" s="154"/>
      <c r="U347" s="150"/>
      <c r="V347" s="150"/>
      <c r="W347" s="150"/>
      <c r="X347" s="150"/>
      <c r="Y347" s="150"/>
      <c r="Z347" s="150"/>
      <c r="AA347" s="155"/>
      <c r="AT347" s="156" t="s">
        <v>173</v>
      </c>
      <c r="AU347" s="156" t="s">
        <v>86</v>
      </c>
      <c r="AV347" s="10" t="s">
        <v>86</v>
      </c>
      <c r="AW347" s="10" t="s">
        <v>32</v>
      </c>
      <c r="AX347" s="10" t="s">
        <v>82</v>
      </c>
      <c r="AY347" s="156" t="s">
        <v>166</v>
      </c>
    </row>
    <row r="348" spans="2:65" s="1" customFormat="1" ht="16.5" customHeight="1">
      <c r="B348" s="139"/>
      <c r="C348" s="176" t="s">
        <v>579</v>
      </c>
      <c r="D348" s="176" t="s">
        <v>388</v>
      </c>
      <c r="E348" s="177" t="s">
        <v>592</v>
      </c>
      <c r="F348" s="266" t="s">
        <v>593</v>
      </c>
      <c r="G348" s="266"/>
      <c r="H348" s="266"/>
      <c r="I348" s="266"/>
      <c r="J348" s="178" t="s">
        <v>560</v>
      </c>
      <c r="K348" s="179">
        <v>2</v>
      </c>
      <c r="L348" s="267">
        <v>0</v>
      </c>
      <c r="M348" s="267"/>
      <c r="N348" s="267">
        <f>ROUND(L348*K348,2)</f>
        <v>0</v>
      </c>
      <c r="O348" s="232"/>
      <c r="P348" s="232"/>
      <c r="Q348" s="232"/>
      <c r="R348" s="144"/>
      <c r="T348" s="145" t="s">
        <v>5</v>
      </c>
      <c r="U348" s="43" t="s">
        <v>40</v>
      </c>
      <c r="V348" s="146">
        <v>0</v>
      </c>
      <c r="W348" s="146">
        <f>V348*K348</f>
        <v>0</v>
      </c>
      <c r="X348" s="146">
        <v>5.8000000000000003E-2</v>
      </c>
      <c r="Y348" s="146">
        <f>X348*K348</f>
        <v>0.11600000000000001</v>
      </c>
      <c r="Z348" s="146">
        <v>0</v>
      </c>
      <c r="AA348" s="147">
        <f>Z348*K348</f>
        <v>0</v>
      </c>
      <c r="AR348" s="21" t="s">
        <v>104</v>
      </c>
      <c r="AT348" s="21" t="s">
        <v>388</v>
      </c>
      <c r="AU348" s="21" t="s">
        <v>86</v>
      </c>
      <c r="AY348" s="21" t="s">
        <v>166</v>
      </c>
      <c r="BE348" s="148">
        <f>IF(U348="základní",N348,0)</f>
        <v>0</v>
      </c>
      <c r="BF348" s="148">
        <f>IF(U348="snížená",N348,0)</f>
        <v>0</v>
      </c>
      <c r="BG348" s="148">
        <f>IF(U348="zákl. přenesená",N348,0)</f>
        <v>0</v>
      </c>
      <c r="BH348" s="148">
        <f>IF(U348="sníž. přenesená",N348,0)</f>
        <v>0</v>
      </c>
      <c r="BI348" s="148">
        <f>IF(U348="nulová",N348,0)</f>
        <v>0</v>
      </c>
      <c r="BJ348" s="21" t="s">
        <v>82</v>
      </c>
      <c r="BK348" s="148">
        <f>ROUND(L348*K348,2)</f>
        <v>0</v>
      </c>
      <c r="BL348" s="21" t="s">
        <v>92</v>
      </c>
      <c r="BM348" s="21" t="s">
        <v>594</v>
      </c>
    </row>
    <row r="349" spans="2:65" s="11" customFormat="1" ht="16.5" customHeight="1">
      <c r="B349" s="157"/>
      <c r="C349" s="158"/>
      <c r="D349" s="158"/>
      <c r="E349" s="159" t="s">
        <v>5</v>
      </c>
      <c r="F349" s="264" t="s">
        <v>566</v>
      </c>
      <c r="G349" s="265"/>
      <c r="H349" s="265"/>
      <c r="I349" s="265"/>
      <c r="J349" s="158"/>
      <c r="K349" s="159" t="s">
        <v>5</v>
      </c>
      <c r="L349" s="158"/>
      <c r="M349" s="158"/>
      <c r="N349" s="158"/>
      <c r="O349" s="158"/>
      <c r="P349" s="158"/>
      <c r="Q349" s="158"/>
      <c r="R349" s="160"/>
      <c r="T349" s="161"/>
      <c r="U349" s="158"/>
      <c r="V349" s="158"/>
      <c r="W349" s="158"/>
      <c r="X349" s="158"/>
      <c r="Y349" s="158"/>
      <c r="Z349" s="158"/>
      <c r="AA349" s="162"/>
      <c r="AT349" s="163" t="s">
        <v>173</v>
      </c>
      <c r="AU349" s="163" t="s">
        <v>86</v>
      </c>
      <c r="AV349" s="11" t="s">
        <v>82</v>
      </c>
      <c r="AW349" s="11" t="s">
        <v>32</v>
      </c>
      <c r="AX349" s="11" t="s">
        <v>75</v>
      </c>
      <c r="AY349" s="163" t="s">
        <v>166</v>
      </c>
    </row>
    <row r="350" spans="2:65" s="10" customFormat="1" ht="16.5" customHeight="1">
      <c r="B350" s="149"/>
      <c r="C350" s="150"/>
      <c r="D350" s="150"/>
      <c r="E350" s="151" t="s">
        <v>5</v>
      </c>
      <c r="F350" s="262" t="s">
        <v>86</v>
      </c>
      <c r="G350" s="263"/>
      <c r="H350" s="263"/>
      <c r="I350" s="263"/>
      <c r="J350" s="150"/>
      <c r="K350" s="152">
        <v>2</v>
      </c>
      <c r="L350" s="150"/>
      <c r="M350" s="150"/>
      <c r="N350" s="150"/>
      <c r="O350" s="150"/>
      <c r="P350" s="150"/>
      <c r="Q350" s="150"/>
      <c r="R350" s="153"/>
      <c r="T350" s="154"/>
      <c r="U350" s="150"/>
      <c r="V350" s="150"/>
      <c r="W350" s="150"/>
      <c r="X350" s="150"/>
      <c r="Y350" s="150"/>
      <c r="Z350" s="150"/>
      <c r="AA350" s="155"/>
      <c r="AT350" s="156" t="s">
        <v>173</v>
      </c>
      <c r="AU350" s="156" t="s">
        <v>86</v>
      </c>
      <c r="AV350" s="10" t="s">
        <v>86</v>
      </c>
      <c r="AW350" s="10" t="s">
        <v>32</v>
      </c>
      <c r="AX350" s="10" t="s">
        <v>82</v>
      </c>
      <c r="AY350" s="156" t="s">
        <v>166</v>
      </c>
    </row>
    <row r="351" spans="2:65" s="1" customFormat="1" ht="16.5" customHeight="1">
      <c r="B351" s="139"/>
      <c r="C351" s="176" t="s">
        <v>583</v>
      </c>
      <c r="D351" s="176" t="s">
        <v>388</v>
      </c>
      <c r="E351" s="177" t="s">
        <v>596</v>
      </c>
      <c r="F351" s="266" t="s">
        <v>597</v>
      </c>
      <c r="G351" s="266"/>
      <c r="H351" s="266"/>
      <c r="I351" s="266"/>
      <c r="J351" s="178" t="s">
        <v>560</v>
      </c>
      <c r="K351" s="179">
        <v>2</v>
      </c>
      <c r="L351" s="267">
        <v>0</v>
      </c>
      <c r="M351" s="267"/>
      <c r="N351" s="267">
        <f>ROUND(L351*K351,2)</f>
        <v>0</v>
      </c>
      <c r="O351" s="232"/>
      <c r="P351" s="232"/>
      <c r="Q351" s="232"/>
      <c r="R351" s="144"/>
      <c r="T351" s="145" t="s">
        <v>5</v>
      </c>
      <c r="U351" s="43" t="s">
        <v>40</v>
      </c>
      <c r="V351" s="146">
        <v>0</v>
      </c>
      <c r="W351" s="146">
        <f>V351*K351</f>
        <v>0</v>
      </c>
      <c r="X351" s="146">
        <v>6.0000000000000001E-3</v>
      </c>
      <c r="Y351" s="146">
        <f>X351*K351</f>
        <v>1.2E-2</v>
      </c>
      <c r="Z351" s="146">
        <v>0</v>
      </c>
      <c r="AA351" s="147">
        <f>Z351*K351</f>
        <v>0</v>
      </c>
      <c r="AR351" s="21" t="s">
        <v>104</v>
      </c>
      <c r="AT351" s="21" t="s">
        <v>388</v>
      </c>
      <c r="AU351" s="21" t="s">
        <v>86</v>
      </c>
      <c r="AY351" s="21" t="s">
        <v>166</v>
      </c>
      <c r="BE351" s="148">
        <f>IF(U351="základní",N351,0)</f>
        <v>0</v>
      </c>
      <c r="BF351" s="148">
        <f>IF(U351="snížená",N351,0)</f>
        <v>0</v>
      </c>
      <c r="BG351" s="148">
        <f>IF(U351="zákl. přenesená",N351,0)</f>
        <v>0</v>
      </c>
      <c r="BH351" s="148">
        <f>IF(U351="sníž. přenesená",N351,0)</f>
        <v>0</v>
      </c>
      <c r="BI351" s="148">
        <f>IF(U351="nulová",N351,0)</f>
        <v>0</v>
      </c>
      <c r="BJ351" s="21" t="s">
        <v>82</v>
      </c>
      <c r="BK351" s="148">
        <f>ROUND(L351*K351,2)</f>
        <v>0</v>
      </c>
      <c r="BL351" s="21" t="s">
        <v>92</v>
      </c>
      <c r="BM351" s="21" t="s">
        <v>598</v>
      </c>
    </row>
    <row r="352" spans="2:65" s="11" customFormat="1" ht="16.5" customHeight="1">
      <c r="B352" s="157"/>
      <c r="C352" s="158"/>
      <c r="D352" s="158"/>
      <c r="E352" s="159" t="s">
        <v>5</v>
      </c>
      <c r="F352" s="264" t="s">
        <v>566</v>
      </c>
      <c r="G352" s="265"/>
      <c r="H352" s="265"/>
      <c r="I352" s="265"/>
      <c r="J352" s="158"/>
      <c r="K352" s="159" t="s">
        <v>5</v>
      </c>
      <c r="L352" s="158"/>
      <c r="M352" s="158"/>
      <c r="N352" s="158"/>
      <c r="O352" s="158"/>
      <c r="P352" s="158"/>
      <c r="Q352" s="158"/>
      <c r="R352" s="160"/>
      <c r="T352" s="161"/>
      <c r="U352" s="158"/>
      <c r="V352" s="158"/>
      <c r="W352" s="158"/>
      <c r="X352" s="158"/>
      <c r="Y352" s="158"/>
      <c r="Z352" s="158"/>
      <c r="AA352" s="162"/>
      <c r="AT352" s="163" t="s">
        <v>173</v>
      </c>
      <c r="AU352" s="163" t="s">
        <v>86</v>
      </c>
      <c r="AV352" s="11" t="s">
        <v>82</v>
      </c>
      <c r="AW352" s="11" t="s">
        <v>32</v>
      </c>
      <c r="AX352" s="11" t="s">
        <v>75</v>
      </c>
      <c r="AY352" s="163" t="s">
        <v>166</v>
      </c>
    </row>
    <row r="353" spans="2:65" s="10" customFormat="1" ht="16.5" customHeight="1">
      <c r="B353" s="149"/>
      <c r="C353" s="150"/>
      <c r="D353" s="150"/>
      <c r="E353" s="151" t="s">
        <v>5</v>
      </c>
      <c r="F353" s="262" t="s">
        <v>86</v>
      </c>
      <c r="G353" s="263"/>
      <c r="H353" s="263"/>
      <c r="I353" s="263"/>
      <c r="J353" s="150"/>
      <c r="K353" s="152">
        <v>2</v>
      </c>
      <c r="L353" s="150"/>
      <c r="M353" s="150"/>
      <c r="N353" s="150"/>
      <c r="O353" s="150"/>
      <c r="P353" s="150"/>
      <c r="Q353" s="150"/>
      <c r="R353" s="153"/>
      <c r="T353" s="154"/>
      <c r="U353" s="150"/>
      <c r="V353" s="150"/>
      <c r="W353" s="150"/>
      <c r="X353" s="150"/>
      <c r="Y353" s="150"/>
      <c r="Z353" s="150"/>
      <c r="AA353" s="155"/>
      <c r="AT353" s="156" t="s">
        <v>173</v>
      </c>
      <c r="AU353" s="156" t="s">
        <v>86</v>
      </c>
      <c r="AV353" s="10" t="s">
        <v>86</v>
      </c>
      <c r="AW353" s="10" t="s">
        <v>32</v>
      </c>
      <c r="AX353" s="10" t="s">
        <v>82</v>
      </c>
      <c r="AY353" s="156" t="s">
        <v>166</v>
      </c>
    </row>
    <row r="354" spans="2:65" s="1" customFormat="1" ht="25.5" customHeight="1">
      <c r="B354" s="139"/>
      <c r="C354" s="140" t="s">
        <v>587</v>
      </c>
      <c r="D354" s="140" t="s">
        <v>167</v>
      </c>
      <c r="E354" s="141" t="s">
        <v>600</v>
      </c>
      <c r="F354" s="231" t="s">
        <v>601</v>
      </c>
      <c r="G354" s="231"/>
      <c r="H354" s="231"/>
      <c r="I354" s="231"/>
      <c r="J354" s="142" t="s">
        <v>560</v>
      </c>
      <c r="K354" s="143">
        <v>10</v>
      </c>
      <c r="L354" s="232">
        <v>0</v>
      </c>
      <c r="M354" s="232"/>
      <c r="N354" s="232">
        <f>ROUND(L354*K354,2)</f>
        <v>0</v>
      </c>
      <c r="O354" s="232"/>
      <c r="P354" s="232"/>
      <c r="Q354" s="232"/>
      <c r="R354" s="144"/>
      <c r="T354" s="145" t="s">
        <v>5</v>
      </c>
      <c r="U354" s="43" t="s">
        <v>40</v>
      </c>
      <c r="V354" s="146">
        <v>3.8170000000000002</v>
      </c>
      <c r="W354" s="146">
        <f>V354*K354</f>
        <v>38.17</v>
      </c>
      <c r="X354" s="146">
        <v>0.42080000000000001</v>
      </c>
      <c r="Y354" s="146">
        <f>X354*K354</f>
        <v>4.2080000000000002</v>
      </c>
      <c r="Z354" s="146">
        <v>0</v>
      </c>
      <c r="AA354" s="147">
        <f>Z354*K354</f>
        <v>0</v>
      </c>
      <c r="AR354" s="21" t="s">
        <v>92</v>
      </c>
      <c r="AT354" s="21" t="s">
        <v>167</v>
      </c>
      <c r="AU354" s="21" t="s">
        <v>86</v>
      </c>
      <c r="AY354" s="21" t="s">
        <v>166</v>
      </c>
      <c r="BE354" s="148">
        <f>IF(U354="základní",N354,0)</f>
        <v>0</v>
      </c>
      <c r="BF354" s="148">
        <f>IF(U354="snížená",N354,0)</f>
        <v>0</v>
      </c>
      <c r="BG354" s="148">
        <f>IF(U354="zákl. přenesená",N354,0)</f>
        <v>0</v>
      </c>
      <c r="BH354" s="148">
        <f>IF(U354="sníž. přenesená",N354,0)</f>
        <v>0</v>
      </c>
      <c r="BI354" s="148">
        <f>IF(U354="nulová",N354,0)</f>
        <v>0</v>
      </c>
      <c r="BJ354" s="21" t="s">
        <v>82</v>
      </c>
      <c r="BK354" s="148">
        <f>ROUND(L354*K354,2)</f>
        <v>0</v>
      </c>
      <c r="BL354" s="21" t="s">
        <v>92</v>
      </c>
      <c r="BM354" s="21" t="s">
        <v>602</v>
      </c>
    </row>
    <row r="355" spans="2:65" s="11" customFormat="1" ht="16.5" customHeight="1">
      <c r="B355" s="157"/>
      <c r="C355" s="158"/>
      <c r="D355" s="158"/>
      <c r="E355" s="159" t="s">
        <v>5</v>
      </c>
      <c r="F355" s="264" t="s">
        <v>275</v>
      </c>
      <c r="G355" s="265"/>
      <c r="H355" s="265"/>
      <c r="I355" s="265"/>
      <c r="J355" s="158"/>
      <c r="K355" s="159" t="s">
        <v>5</v>
      </c>
      <c r="L355" s="158"/>
      <c r="M355" s="158"/>
      <c r="N355" s="158"/>
      <c r="O355" s="158"/>
      <c r="P355" s="158"/>
      <c r="Q355" s="158"/>
      <c r="R355" s="160"/>
      <c r="T355" s="161"/>
      <c r="U355" s="158"/>
      <c r="V355" s="158"/>
      <c r="W355" s="158"/>
      <c r="X355" s="158"/>
      <c r="Y355" s="158"/>
      <c r="Z355" s="158"/>
      <c r="AA355" s="162"/>
      <c r="AT355" s="163" t="s">
        <v>173</v>
      </c>
      <c r="AU355" s="163" t="s">
        <v>86</v>
      </c>
      <c r="AV355" s="11" t="s">
        <v>82</v>
      </c>
      <c r="AW355" s="11" t="s">
        <v>32</v>
      </c>
      <c r="AX355" s="11" t="s">
        <v>75</v>
      </c>
      <c r="AY355" s="163" t="s">
        <v>166</v>
      </c>
    </row>
    <row r="356" spans="2:65" s="11" customFormat="1" ht="16.5" customHeight="1">
      <c r="B356" s="157"/>
      <c r="C356" s="158"/>
      <c r="D356" s="158"/>
      <c r="E356" s="159" t="s">
        <v>5</v>
      </c>
      <c r="F356" s="229" t="s">
        <v>276</v>
      </c>
      <c r="G356" s="230"/>
      <c r="H356" s="230"/>
      <c r="I356" s="230"/>
      <c r="J356" s="158"/>
      <c r="K356" s="159" t="s">
        <v>5</v>
      </c>
      <c r="L356" s="158"/>
      <c r="M356" s="158"/>
      <c r="N356" s="158"/>
      <c r="O356" s="158"/>
      <c r="P356" s="158"/>
      <c r="Q356" s="158"/>
      <c r="R356" s="160"/>
      <c r="T356" s="161"/>
      <c r="U356" s="158"/>
      <c r="V356" s="158"/>
      <c r="W356" s="158"/>
      <c r="X356" s="158"/>
      <c r="Y356" s="158"/>
      <c r="Z356" s="158"/>
      <c r="AA356" s="162"/>
      <c r="AT356" s="163" t="s">
        <v>173</v>
      </c>
      <c r="AU356" s="163" t="s">
        <v>86</v>
      </c>
      <c r="AV356" s="11" t="s">
        <v>82</v>
      </c>
      <c r="AW356" s="11" t="s">
        <v>32</v>
      </c>
      <c r="AX356" s="11" t="s">
        <v>75</v>
      </c>
      <c r="AY356" s="163" t="s">
        <v>166</v>
      </c>
    </row>
    <row r="357" spans="2:65" s="11" customFormat="1" ht="16.5" customHeight="1">
      <c r="B357" s="157"/>
      <c r="C357" s="158"/>
      <c r="D357" s="158"/>
      <c r="E357" s="159" t="s">
        <v>5</v>
      </c>
      <c r="F357" s="229" t="s">
        <v>277</v>
      </c>
      <c r="G357" s="230"/>
      <c r="H357" s="230"/>
      <c r="I357" s="230"/>
      <c r="J357" s="158"/>
      <c r="K357" s="159" t="s">
        <v>5</v>
      </c>
      <c r="L357" s="158"/>
      <c r="M357" s="158"/>
      <c r="N357" s="158"/>
      <c r="O357" s="158"/>
      <c r="P357" s="158"/>
      <c r="Q357" s="158"/>
      <c r="R357" s="160"/>
      <c r="T357" s="161"/>
      <c r="U357" s="158"/>
      <c r="V357" s="158"/>
      <c r="W357" s="158"/>
      <c r="X357" s="158"/>
      <c r="Y357" s="158"/>
      <c r="Z357" s="158"/>
      <c r="AA357" s="162"/>
      <c r="AT357" s="163" t="s">
        <v>173</v>
      </c>
      <c r="AU357" s="163" t="s">
        <v>86</v>
      </c>
      <c r="AV357" s="11" t="s">
        <v>82</v>
      </c>
      <c r="AW357" s="11" t="s">
        <v>32</v>
      </c>
      <c r="AX357" s="11" t="s">
        <v>75</v>
      </c>
      <c r="AY357" s="163" t="s">
        <v>166</v>
      </c>
    </row>
    <row r="358" spans="2:65" s="10" customFormat="1" ht="16.5" customHeight="1">
      <c r="B358" s="149"/>
      <c r="C358" s="150"/>
      <c r="D358" s="150"/>
      <c r="E358" s="151" t="s">
        <v>5</v>
      </c>
      <c r="F358" s="262" t="s">
        <v>110</v>
      </c>
      <c r="G358" s="263"/>
      <c r="H358" s="263"/>
      <c r="I358" s="263"/>
      <c r="J358" s="150"/>
      <c r="K358" s="152">
        <v>10</v>
      </c>
      <c r="L358" s="150"/>
      <c r="M358" s="150"/>
      <c r="N358" s="150"/>
      <c r="O358" s="150"/>
      <c r="P358" s="150"/>
      <c r="Q358" s="150"/>
      <c r="R358" s="153"/>
      <c r="T358" s="154"/>
      <c r="U358" s="150"/>
      <c r="V358" s="150"/>
      <c r="W358" s="150"/>
      <c r="X358" s="150"/>
      <c r="Y358" s="150"/>
      <c r="Z358" s="150"/>
      <c r="AA358" s="155"/>
      <c r="AT358" s="156" t="s">
        <v>173</v>
      </c>
      <c r="AU358" s="156" t="s">
        <v>86</v>
      </c>
      <c r="AV358" s="10" t="s">
        <v>86</v>
      </c>
      <c r="AW358" s="10" t="s">
        <v>32</v>
      </c>
      <c r="AX358" s="10" t="s">
        <v>82</v>
      </c>
      <c r="AY358" s="156" t="s">
        <v>166</v>
      </c>
    </row>
    <row r="359" spans="2:65" s="9" customFormat="1" ht="29.85" customHeight="1">
      <c r="B359" s="129"/>
      <c r="C359" s="130"/>
      <c r="D359" s="164" t="s">
        <v>265</v>
      </c>
      <c r="E359" s="164"/>
      <c r="F359" s="164"/>
      <c r="G359" s="164"/>
      <c r="H359" s="164"/>
      <c r="I359" s="164"/>
      <c r="J359" s="164"/>
      <c r="K359" s="164"/>
      <c r="L359" s="164"/>
      <c r="M359" s="164"/>
      <c r="N359" s="237">
        <f>BK359</f>
        <v>0</v>
      </c>
      <c r="O359" s="238"/>
      <c r="P359" s="238"/>
      <c r="Q359" s="238"/>
      <c r="R359" s="132"/>
      <c r="T359" s="133"/>
      <c r="U359" s="130"/>
      <c r="V359" s="130"/>
      <c r="W359" s="134">
        <f>SUM(W360:W395)</f>
        <v>185.64650000000003</v>
      </c>
      <c r="X359" s="130"/>
      <c r="Y359" s="134">
        <f>SUM(Y360:Y395)</f>
        <v>86.983440000000016</v>
      </c>
      <c r="Z359" s="130"/>
      <c r="AA359" s="135">
        <f>SUM(AA360:AA395)</f>
        <v>0</v>
      </c>
      <c r="AR359" s="136" t="s">
        <v>82</v>
      </c>
      <c r="AT359" s="137" t="s">
        <v>74</v>
      </c>
      <c r="AU359" s="137" t="s">
        <v>82</v>
      </c>
      <c r="AY359" s="136" t="s">
        <v>166</v>
      </c>
      <c r="BK359" s="138">
        <f>SUM(BK360:BK395)</f>
        <v>0</v>
      </c>
    </row>
    <row r="360" spans="2:65" s="1" customFormat="1" ht="16.5" customHeight="1">
      <c r="B360" s="139"/>
      <c r="C360" s="140" t="s">
        <v>591</v>
      </c>
      <c r="D360" s="140" t="s">
        <v>167</v>
      </c>
      <c r="E360" s="141" t="s">
        <v>604</v>
      </c>
      <c r="F360" s="231" t="s">
        <v>605</v>
      </c>
      <c r="G360" s="231"/>
      <c r="H360" s="231"/>
      <c r="I360" s="231"/>
      <c r="J360" s="142" t="s">
        <v>560</v>
      </c>
      <c r="K360" s="189">
        <v>5</v>
      </c>
      <c r="L360" s="232">
        <v>0</v>
      </c>
      <c r="M360" s="232"/>
      <c r="N360" s="232">
        <f>ROUND(L360*K360,2)</f>
        <v>0</v>
      </c>
      <c r="O360" s="232"/>
      <c r="P360" s="232"/>
      <c r="Q360" s="232"/>
      <c r="R360" s="144"/>
      <c r="T360" s="145" t="s">
        <v>5</v>
      </c>
      <c r="U360" s="43" t="s">
        <v>40</v>
      </c>
      <c r="V360" s="146">
        <v>0</v>
      </c>
      <c r="W360" s="146">
        <f>V360*K360</f>
        <v>0</v>
      </c>
      <c r="X360" s="146">
        <v>0</v>
      </c>
      <c r="Y360" s="146">
        <f>X360*K360</f>
        <v>0</v>
      </c>
      <c r="Z360" s="146">
        <v>0</v>
      </c>
      <c r="AA360" s="147">
        <f>Z360*K360</f>
        <v>0</v>
      </c>
      <c r="AR360" s="21" t="s">
        <v>92</v>
      </c>
      <c r="AT360" s="21" t="s">
        <v>167</v>
      </c>
      <c r="AU360" s="21" t="s">
        <v>86</v>
      </c>
      <c r="AY360" s="21" t="s">
        <v>166</v>
      </c>
      <c r="BE360" s="148">
        <f>IF(U360="základní",N360,0)</f>
        <v>0</v>
      </c>
      <c r="BF360" s="148">
        <f>IF(U360="snížená",N360,0)</f>
        <v>0</v>
      </c>
      <c r="BG360" s="148">
        <f>IF(U360="zákl. přenesená",N360,0)</f>
        <v>0</v>
      </c>
      <c r="BH360" s="148">
        <f>IF(U360="sníž. přenesená",N360,0)</f>
        <v>0</v>
      </c>
      <c r="BI360" s="148">
        <f>IF(U360="nulová",N360,0)</f>
        <v>0</v>
      </c>
      <c r="BJ360" s="21" t="s">
        <v>82</v>
      </c>
      <c r="BK360" s="148">
        <f>ROUND(L360*K360,2)</f>
        <v>0</v>
      </c>
      <c r="BL360" s="21" t="s">
        <v>92</v>
      </c>
      <c r="BM360" s="21" t="s">
        <v>606</v>
      </c>
    </row>
    <row r="361" spans="2:65" s="1" customFormat="1" ht="25.5" customHeight="1">
      <c r="B361" s="139"/>
      <c r="C361" s="140" t="s">
        <v>595</v>
      </c>
      <c r="D361" s="140" t="s">
        <v>167</v>
      </c>
      <c r="E361" s="141" t="s">
        <v>616</v>
      </c>
      <c r="F361" s="231" t="s">
        <v>617</v>
      </c>
      <c r="G361" s="231"/>
      <c r="H361" s="231"/>
      <c r="I361" s="231"/>
      <c r="J361" s="142" t="s">
        <v>309</v>
      </c>
      <c r="K361" s="143">
        <v>18</v>
      </c>
      <c r="L361" s="232">
        <v>0</v>
      </c>
      <c r="M361" s="232"/>
      <c r="N361" s="232">
        <f>ROUND(L361*K361,2)</f>
        <v>0</v>
      </c>
      <c r="O361" s="232"/>
      <c r="P361" s="232"/>
      <c r="Q361" s="232"/>
      <c r="R361" s="144"/>
      <c r="T361" s="145" t="s">
        <v>5</v>
      </c>
      <c r="U361" s="43" t="s">
        <v>40</v>
      </c>
      <c r="V361" s="146">
        <v>3.0000000000000001E-3</v>
      </c>
      <c r="W361" s="146">
        <f>V361*K361</f>
        <v>5.3999999999999999E-2</v>
      </c>
      <c r="X361" s="146">
        <v>5.0000000000000002E-5</v>
      </c>
      <c r="Y361" s="146">
        <f>X361*K361</f>
        <v>9.0000000000000008E-4</v>
      </c>
      <c r="Z361" s="146">
        <v>0</v>
      </c>
      <c r="AA361" s="147">
        <f>Z361*K361</f>
        <v>0</v>
      </c>
      <c r="AR361" s="21" t="s">
        <v>92</v>
      </c>
      <c r="AT361" s="21" t="s">
        <v>167</v>
      </c>
      <c r="AU361" s="21" t="s">
        <v>86</v>
      </c>
      <c r="AY361" s="21" t="s">
        <v>166</v>
      </c>
      <c r="BE361" s="148">
        <f>IF(U361="základní",N361,0)</f>
        <v>0</v>
      </c>
      <c r="BF361" s="148">
        <f>IF(U361="snížená",N361,0)</f>
        <v>0</v>
      </c>
      <c r="BG361" s="148">
        <f>IF(U361="zákl. přenesená",N361,0)</f>
        <v>0</v>
      </c>
      <c r="BH361" s="148">
        <f>IF(U361="sníž. přenesená",N361,0)</f>
        <v>0</v>
      </c>
      <c r="BI361" s="148">
        <f>IF(U361="nulová",N361,0)</f>
        <v>0</v>
      </c>
      <c r="BJ361" s="21" t="s">
        <v>82</v>
      </c>
      <c r="BK361" s="148">
        <f>ROUND(L361*K361,2)</f>
        <v>0</v>
      </c>
      <c r="BL361" s="21" t="s">
        <v>92</v>
      </c>
      <c r="BM361" s="21" t="s">
        <v>1586</v>
      </c>
    </row>
    <row r="362" spans="2:65" s="11" customFormat="1" ht="16.5" customHeight="1">
      <c r="B362" s="157"/>
      <c r="C362" s="158"/>
      <c r="D362" s="158"/>
      <c r="E362" s="159" t="s">
        <v>5</v>
      </c>
      <c r="F362" s="264" t="s">
        <v>619</v>
      </c>
      <c r="G362" s="265"/>
      <c r="H362" s="265"/>
      <c r="I362" s="265"/>
      <c r="J362" s="158"/>
      <c r="K362" s="159" t="s">
        <v>5</v>
      </c>
      <c r="L362" s="158"/>
      <c r="M362" s="158"/>
      <c r="N362" s="158"/>
      <c r="O362" s="158"/>
      <c r="P362" s="158"/>
      <c r="Q362" s="158"/>
      <c r="R362" s="160"/>
      <c r="T362" s="161"/>
      <c r="U362" s="158"/>
      <c r="V362" s="158"/>
      <c r="W362" s="158"/>
      <c r="X362" s="158"/>
      <c r="Y362" s="158"/>
      <c r="Z362" s="158"/>
      <c r="AA362" s="162"/>
      <c r="AT362" s="163" t="s">
        <v>173</v>
      </c>
      <c r="AU362" s="163" t="s">
        <v>86</v>
      </c>
      <c r="AV362" s="11" t="s">
        <v>82</v>
      </c>
      <c r="AW362" s="11" t="s">
        <v>32</v>
      </c>
      <c r="AX362" s="11" t="s">
        <v>75</v>
      </c>
      <c r="AY362" s="163" t="s">
        <v>166</v>
      </c>
    </row>
    <row r="363" spans="2:65" s="10" customFormat="1" ht="16.5" customHeight="1">
      <c r="B363" s="149"/>
      <c r="C363" s="150"/>
      <c r="D363" s="150"/>
      <c r="E363" s="151" t="s">
        <v>5</v>
      </c>
      <c r="F363" s="262" t="s">
        <v>1587</v>
      </c>
      <c r="G363" s="263"/>
      <c r="H363" s="263"/>
      <c r="I363" s="263"/>
      <c r="J363" s="150"/>
      <c r="K363" s="152">
        <v>18</v>
      </c>
      <c r="L363" s="150"/>
      <c r="M363" s="150"/>
      <c r="N363" s="150"/>
      <c r="O363" s="150"/>
      <c r="P363" s="150"/>
      <c r="Q363" s="150"/>
      <c r="R363" s="153"/>
      <c r="T363" s="154"/>
      <c r="U363" s="150"/>
      <c r="V363" s="150"/>
      <c r="W363" s="150"/>
      <c r="X363" s="150"/>
      <c r="Y363" s="150"/>
      <c r="Z363" s="150"/>
      <c r="AA363" s="155"/>
      <c r="AT363" s="156" t="s">
        <v>173</v>
      </c>
      <c r="AU363" s="156" t="s">
        <v>86</v>
      </c>
      <c r="AV363" s="10" t="s">
        <v>86</v>
      </c>
      <c r="AW363" s="10" t="s">
        <v>32</v>
      </c>
      <c r="AX363" s="10" t="s">
        <v>82</v>
      </c>
      <c r="AY363" s="156" t="s">
        <v>166</v>
      </c>
    </row>
    <row r="364" spans="2:65" s="1" customFormat="1" ht="16.5" customHeight="1">
      <c r="B364" s="139"/>
      <c r="C364" s="140" t="s">
        <v>599</v>
      </c>
      <c r="D364" s="140" t="s">
        <v>167</v>
      </c>
      <c r="E364" s="141" t="s">
        <v>622</v>
      </c>
      <c r="F364" s="231" t="s">
        <v>623</v>
      </c>
      <c r="G364" s="231"/>
      <c r="H364" s="231"/>
      <c r="I364" s="231"/>
      <c r="J364" s="142" t="s">
        <v>309</v>
      </c>
      <c r="K364" s="143">
        <v>18</v>
      </c>
      <c r="L364" s="232">
        <v>0</v>
      </c>
      <c r="M364" s="232"/>
      <c r="N364" s="232">
        <f>ROUND(L364*K364,2)</f>
        <v>0</v>
      </c>
      <c r="O364" s="232"/>
      <c r="P364" s="232"/>
      <c r="Q364" s="232"/>
      <c r="R364" s="144"/>
      <c r="T364" s="145" t="s">
        <v>5</v>
      </c>
      <c r="U364" s="43" t="s">
        <v>40</v>
      </c>
      <c r="V364" s="146">
        <v>1.6E-2</v>
      </c>
      <c r="W364" s="146">
        <f>V364*K364</f>
        <v>0.28800000000000003</v>
      </c>
      <c r="X364" s="146">
        <v>0</v>
      </c>
      <c r="Y364" s="146">
        <f>X364*K364</f>
        <v>0</v>
      </c>
      <c r="Z364" s="146">
        <v>0</v>
      </c>
      <c r="AA364" s="147">
        <f>Z364*K364</f>
        <v>0</v>
      </c>
      <c r="AR364" s="21" t="s">
        <v>92</v>
      </c>
      <c r="AT364" s="21" t="s">
        <v>167</v>
      </c>
      <c r="AU364" s="21" t="s">
        <v>86</v>
      </c>
      <c r="AY364" s="21" t="s">
        <v>166</v>
      </c>
      <c r="BE364" s="148">
        <f>IF(U364="základní",N364,0)</f>
        <v>0</v>
      </c>
      <c r="BF364" s="148">
        <f>IF(U364="snížená",N364,0)</f>
        <v>0</v>
      </c>
      <c r="BG364" s="148">
        <f>IF(U364="zákl. přenesená",N364,0)</f>
        <v>0</v>
      </c>
      <c r="BH364" s="148">
        <f>IF(U364="sníž. přenesená",N364,0)</f>
        <v>0</v>
      </c>
      <c r="BI364" s="148">
        <f>IF(U364="nulová",N364,0)</f>
        <v>0</v>
      </c>
      <c r="BJ364" s="21" t="s">
        <v>82</v>
      </c>
      <c r="BK364" s="148">
        <f>ROUND(L364*K364,2)</f>
        <v>0</v>
      </c>
      <c r="BL364" s="21" t="s">
        <v>92</v>
      </c>
      <c r="BM364" s="21" t="s">
        <v>1588</v>
      </c>
    </row>
    <row r="365" spans="2:65" s="1" customFormat="1" ht="25.5" customHeight="1">
      <c r="B365" s="139"/>
      <c r="C365" s="140" t="s">
        <v>603</v>
      </c>
      <c r="D365" s="140" t="s">
        <v>167</v>
      </c>
      <c r="E365" s="141" t="s">
        <v>626</v>
      </c>
      <c r="F365" s="231" t="s">
        <v>627</v>
      </c>
      <c r="G365" s="231"/>
      <c r="H365" s="231"/>
      <c r="I365" s="231"/>
      <c r="J365" s="142" t="s">
        <v>309</v>
      </c>
      <c r="K365" s="143">
        <v>243</v>
      </c>
      <c r="L365" s="232">
        <v>0</v>
      </c>
      <c r="M365" s="232"/>
      <c r="N365" s="232">
        <f>ROUND(L365*K365,2)</f>
        <v>0</v>
      </c>
      <c r="O365" s="232"/>
      <c r="P365" s="232"/>
      <c r="Q365" s="232"/>
      <c r="R365" s="144"/>
      <c r="T365" s="145" t="s">
        <v>5</v>
      </c>
      <c r="U365" s="43" t="s">
        <v>40</v>
      </c>
      <c r="V365" s="146">
        <v>0.11899999999999999</v>
      </c>
      <c r="W365" s="146">
        <f>V365*K365</f>
        <v>28.916999999999998</v>
      </c>
      <c r="X365" s="146">
        <v>8.9779999999999999E-2</v>
      </c>
      <c r="Y365" s="146">
        <f>X365*K365</f>
        <v>21.81654</v>
      </c>
      <c r="Z365" s="146">
        <v>0</v>
      </c>
      <c r="AA365" s="147">
        <f>Z365*K365</f>
        <v>0</v>
      </c>
      <c r="AR365" s="21" t="s">
        <v>92</v>
      </c>
      <c r="AT365" s="21" t="s">
        <v>167</v>
      </c>
      <c r="AU365" s="21" t="s">
        <v>86</v>
      </c>
      <c r="AY365" s="21" t="s">
        <v>166</v>
      </c>
      <c r="BE365" s="148">
        <f>IF(U365="základní",N365,0)</f>
        <v>0</v>
      </c>
      <c r="BF365" s="148">
        <f>IF(U365="snížená",N365,0)</f>
        <v>0</v>
      </c>
      <c r="BG365" s="148">
        <f>IF(U365="zákl. přenesená",N365,0)</f>
        <v>0</v>
      </c>
      <c r="BH365" s="148">
        <f>IF(U365="sníž. přenesená",N365,0)</f>
        <v>0</v>
      </c>
      <c r="BI365" s="148">
        <f>IF(U365="nulová",N365,0)</f>
        <v>0</v>
      </c>
      <c r="BJ365" s="21" t="s">
        <v>82</v>
      </c>
      <c r="BK365" s="148">
        <f>ROUND(L365*K365,2)</f>
        <v>0</v>
      </c>
      <c r="BL365" s="21" t="s">
        <v>92</v>
      </c>
      <c r="BM365" s="21" t="s">
        <v>628</v>
      </c>
    </row>
    <row r="366" spans="2:65" s="11" customFormat="1" ht="16.5" customHeight="1">
      <c r="B366" s="157"/>
      <c r="C366" s="158"/>
      <c r="D366" s="158"/>
      <c r="E366" s="159" t="s">
        <v>5</v>
      </c>
      <c r="F366" s="264" t="s">
        <v>275</v>
      </c>
      <c r="G366" s="265"/>
      <c r="H366" s="265"/>
      <c r="I366" s="265"/>
      <c r="J366" s="158"/>
      <c r="K366" s="159" t="s">
        <v>5</v>
      </c>
      <c r="L366" s="158"/>
      <c r="M366" s="158"/>
      <c r="N366" s="158"/>
      <c r="O366" s="158"/>
      <c r="P366" s="158"/>
      <c r="Q366" s="158"/>
      <c r="R366" s="160"/>
      <c r="T366" s="161"/>
      <c r="U366" s="158"/>
      <c r="V366" s="158"/>
      <c r="W366" s="158"/>
      <c r="X366" s="158"/>
      <c r="Y366" s="158"/>
      <c r="Z366" s="158"/>
      <c r="AA366" s="162"/>
      <c r="AT366" s="163" t="s">
        <v>173</v>
      </c>
      <c r="AU366" s="163" t="s">
        <v>86</v>
      </c>
      <c r="AV366" s="11" t="s">
        <v>82</v>
      </c>
      <c r="AW366" s="11" t="s">
        <v>32</v>
      </c>
      <c r="AX366" s="11" t="s">
        <v>75</v>
      </c>
      <c r="AY366" s="163" t="s">
        <v>166</v>
      </c>
    </row>
    <row r="367" spans="2:65" s="11" customFormat="1" ht="16.5" customHeight="1">
      <c r="B367" s="157"/>
      <c r="C367" s="158"/>
      <c r="D367" s="158"/>
      <c r="E367" s="159" t="s">
        <v>5</v>
      </c>
      <c r="F367" s="229" t="s">
        <v>276</v>
      </c>
      <c r="G367" s="230"/>
      <c r="H367" s="230"/>
      <c r="I367" s="230"/>
      <c r="J367" s="158"/>
      <c r="K367" s="159" t="s">
        <v>5</v>
      </c>
      <c r="L367" s="158"/>
      <c r="M367" s="158"/>
      <c r="N367" s="158"/>
      <c r="O367" s="158"/>
      <c r="P367" s="158"/>
      <c r="Q367" s="158"/>
      <c r="R367" s="160"/>
      <c r="T367" s="161"/>
      <c r="U367" s="158"/>
      <c r="V367" s="158"/>
      <c r="W367" s="158"/>
      <c r="X367" s="158"/>
      <c r="Y367" s="158"/>
      <c r="Z367" s="158"/>
      <c r="AA367" s="162"/>
      <c r="AT367" s="163" t="s">
        <v>173</v>
      </c>
      <c r="AU367" s="163" t="s">
        <v>86</v>
      </c>
      <c r="AV367" s="11" t="s">
        <v>82</v>
      </c>
      <c r="AW367" s="11" t="s">
        <v>32</v>
      </c>
      <c r="AX367" s="11" t="s">
        <v>75</v>
      </c>
      <c r="AY367" s="163" t="s">
        <v>166</v>
      </c>
    </row>
    <row r="368" spans="2:65" s="11" customFormat="1" ht="16.5" customHeight="1">
      <c r="B368" s="157"/>
      <c r="C368" s="158"/>
      <c r="D368" s="158"/>
      <c r="E368" s="159" t="s">
        <v>5</v>
      </c>
      <c r="F368" s="229" t="s">
        <v>277</v>
      </c>
      <c r="G368" s="230"/>
      <c r="H368" s="230"/>
      <c r="I368" s="230"/>
      <c r="J368" s="158"/>
      <c r="K368" s="159" t="s">
        <v>5</v>
      </c>
      <c r="L368" s="158"/>
      <c r="M368" s="158"/>
      <c r="N368" s="158"/>
      <c r="O368" s="158"/>
      <c r="P368" s="158"/>
      <c r="Q368" s="158"/>
      <c r="R368" s="160"/>
      <c r="T368" s="161"/>
      <c r="U368" s="158"/>
      <c r="V368" s="158"/>
      <c r="W368" s="158"/>
      <c r="X368" s="158"/>
      <c r="Y368" s="158"/>
      <c r="Z368" s="158"/>
      <c r="AA368" s="162"/>
      <c r="AT368" s="163" t="s">
        <v>173</v>
      </c>
      <c r="AU368" s="163" t="s">
        <v>86</v>
      </c>
      <c r="AV368" s="11" t="s">
        <v>82</v>
      </c>
      <c r="AW368" s="11" t="s">
        <v>32</v>
      </c>
      <c r="AX368" s="11" t="s">
        <v>75</v>
      </c>
      <c r="AY368" s="163" t="s">
        <v>166</v>
      </c>
    </row>
    <row r="369" spans="2:65" s="10" customFormat="1" ht="16.5" customHeight="1">
      <c r="B369" s="149"/>
      <c r="C369" s="150"/>
      <c r="D369" s="150"/>
      <c r="E369" s="151" t="s">
        <v>5</v>
      </c>
      <c r="F369" s="262" t="s">
        <v>1589</v>
      </c>
      <c r="G369" s="263"/>
      <c r="H369" s="263"/>
      <c r="I369" s="263"/>
      <c r="J369" s="150"/>
      <c r="K369" s="152">
        <v>243</v>
      </c>
      <c r="L369" s="150"/>
      <c r="M369" s="150"/>
      <c r="N369" s="150"/>
      <c r="O369" s="150"/>
      <c r="P369" s="150"/>
      <c r="Q369" s="150"/>
      <c r="R369" s="153"/>
      <c r="T369" s="154"/>
      <c r="U369" s="150"/>
      <c r="V369" s="150"/>
      <c r="W369" s="150"/>
      <c r="X369" s="150"/>
      <c r="Y369" s="150"/>
      <c r="Z369" s="150"/>
      <c r="AA369" s="155"/>
      <c r="AT369" s="156" t="s">
        <v>173</v>
      </c>
      <c r="AU369" s="156" t="s">
        <v>86</v>
      </c>
      <c r="AV369" s="10" t="s">
        <v>86</v>
      </c>
      <c r="AW369" s="10" t="s">
        <v>32</v>
      </c>
      <c r="AX369" s="10" t="s">
        <v>82</v>
      </c>
      <c r="AY369" s="156" t="s">
        <v>166</v>
      </c>
    </row>
    <row r="370" spans="2:65" s="1" customFormat="1" ht="25.5" customHeight="1">
      <c r="B370" s="139"/>
      <c r="C370" s="176" t="s">
        <v>607</v>
      </c>
      <c r="D370" s="176" t="s">
        <v>388</v>
      </c>
      <c r="E370" s="177" t="s">
        <v>631</v>
      </c>
      <c r="F370" s="266" t="s">
        <v>632</v>
      </c>
      <c r="G370" s="266"/>
      <c r="H370" s="266"/>
      <c r="I370" s="266"/>
      <c r="J370" s="178" t="s">
        <v>374</v>
      </c>
      <c r="K370" s="179">
        <v>5.8319999999999999</v>
      </c>
      <c r="L370" s="267">
        <v>0</v>
      </c>
      <c r="M370" s="267"/>
      <c r="N370" s="267">
        <f>ROUND(L370*K370,2)</f>
        <v>0</v>
      </c>
      <c r="O370" s="232"/>
      <c r="P370" s="232"/>
      <c r="Q370" s="232"/>
      <c r="R370" s="144"/>
      <c r="T370" s="145" t="s">
        <v>5</v>
      </c>
      <c r="U370" s="43" t="s">
        <v>40</v>
      </c>
      <c r="V370" s="146">
        <v>0</v>
      </c>
      <c r="W370" s="146">
        <f>V370*K370</f>
        <v>0</v>
      </c>
      <c r="X370" s="146">
        <v>1</v>
      </c>
      <c r="Y370" s="146">
        <f>X370*K370</f>
        <v>5.8319999999999999</v>
      </c>
      <c r="Z370" s="146">
        <v>0</v>
      </c>
      <c r="AA370" s="147">
        <f>Z370*K370</f>
        <v>0</v>
      </c>
      <c r="AR370" s="21" t="s">
        <v>104</v>
      </c>
      <c r="AT370" s="21" t="s">
        <v>388</v>
      </c>
      <c r="AU370" s="21" t="s">
        <v>86</v>
      </c>
      <c r="AY370" s="21" t="s">
        <v>166</v>
      </c>
      <c r="BE370" s="148">
        <f>IF(U370="základní",N370,0)</f>
        <v>0</v>
      </c>
      <c r="BF370" s="148">
        <f>IF(U370="snížená",N370,0)</f>
        <v>0</v>
      </c>
      <c r="BG370" s="148">
        <f>IF(U370="zákl. přenesená",N370,0)</f>
        <v>0</v>
      </c>
      <c r="BH370" s="148">
        <f>IF(U370="sníž. přenesená",N370,0)</f>
        <v>0</v>
      </c>
      <c r="BI370" s="148">
        <f>IF(U370="nulová",N370,0)</f>
        <v>0</v>
      </c>
      <c r="BJ370" s="21" t="s">
        <v>82</v>
      </c>
      <c r="BK370" s="148">
        <f>ROUND(L370*K370,2)</f>
        <v>0</v>
      </c>
      <c r="BL370" s="21" t="s">
        <v>92</v>
      </c>
      <c r="BM370" s="21" t="s">
        <v>633</v>
      </c>
    </row>
    <row r="371" spans="2:65" s="10" customFormat="1" ht="16.5" customHeight="1">
      <c r="B371" s="149"/>
      <c r="C371" s="150"/>
      <c r="D371" s="150"/>
      <c r="E371" s="151" t="s">
        <v>5</v>
      </c>
      <c r="F371" s="240" t="s">
        <v>1590</v>
      </c>
      <c r="G371" s="241"/>
      <c r="H371" s="241"/>
      <c r="I371" s="241"/>
      <c r="J371" s="150"/>
      <c r="K371" s="152">
        <v>5.8319999999999999</v>
      </c>
      <c r="L371" s="150"/>
      <c r="M371" s="150"/>
      <c r="N371" s="150"/>
      <c r="O371" s="150"/>
      <c r="P371" s="150"/>
      <c r="Q371" s="150"/>
      <c r="R371" s="153"/>
      <c r="T371" s="154"/>
      <c r="U371" s="150"/>
      <c r="V371" s="150"/>
      <c r="W371" s="150"/>
      <c r="X371" s="150"/>
      <c r="Y371" s="150"/>
      <c r="Z371" s="150"/>
      <c r="AA371" s="155"/>
      <c r="AT371" s="156" t="s">
        <v>173</v>
      </c>
      <c r="AU371" s="156" t="s">
        <v>86</v>
      </c>
      <c r="AV371" s="10" t="s">
        <v>86</v>
      </c>
      <c r="AW371" s="10" t="s">
        <v>32</v>
      </c>
      <c r="AX371" s="10" t="s">
        <v>82</v>
      </c>
      <c r="AY371" s="156" t="s">
        <v>166</v>
      </c>
    </row>
    <row r="372" spans="2:65" s="1" customFormat="1" ht="38.25" customHeight="1">
      <c r="B372" s="139"/>
      <c r="C372" s="140" t="s">
        <v>611</v>
      </c>
      <c r="D372" s="140" t="s">
        <v>167</v>
      </c>
      <c r="E372" s="141" t="s">
        <v>636</v>
      </c>
      <c r="F372" s="231" t="s">
        <v>637</v>
      </c>
      <c r="G372" s="231"/>
      <c r="H372" s="231"/>
      <c r="I372" s="231"/>
      <c r="J372" s="142" t="s">
        <v>309</v>
      </c>
      <c r="K372" s="143">
        <v>243</v>
      </c>
      <c r="L372" s="232">
        <v>0</v>
      </c>
      <c r="M372" s="232"/>
      <c r="N372" s="232">
        <f>ROUND(L372*K372,2)</f>
        <v>0</v>
      </c>
      <c r="O372" s="232"/>
      <c r="P372" s="232"/>
      <c r="Q372" s="232"/>
      <c r="R372" s="144"/>
      <c r="T372" s="145" t="s">
        <v>5</v>
      </c>
      <c r="U372" s="43" t="s">
        <v>40</v>
      </c>
      <c r="V372" s="146">
        <v>0.26800000000000002</v>
      </c>
      <c r="W372" s="146">
        <f>V372*K372</f>
        <v>65.124000000000009</v>
      </c>
      <c r="X372" s="146">
        <v>0.15540000000000001</v>
      </c>
      <c r="Y372" s="146">
        <f>X372*K372</f>
        <v>37.7622</v>
      </c>
      <c r="Z372" s="146">
        <v>0</v>
      </c>
      <c r="AA372" s="147">
        <f>Z372*K372</f>
        <v>0</v>
      </c>
      <c r="AR372" s="21" t="s">
        <v>92</v>
      </c>
      <c r="AT372" s="21" t="s">
        <v>167</v>
      </c>
      <c r="AU372" s="21" t="s">
        <v>86</v>
      </c>
      <c r="AY372" s="21" t="s">
        <v>166</v>
      </c>
      <c r="BE372" s="148">
        <f>IF(U372="základní",N372,0)</f>
        <v>0</v>
      </c>
      <c r="BF372" s="148">
        <f>IF(U372="snížená",N372,0)</f>
        <v>0</v>
      </c>
      <c r="BG372" s="148">
        <f>IF(U372="zákl. přenesená",N372,0)</f>
        <v>0</v>
      </c>
      <c r="BH372" s="148">
        <f>IF(U372="sníž. přenesená",N372,0)</f>
        <v>0</v>
      </c>
      <c r="BI372" s="148">
        <f>IF(U372="nulová",N372,0)</f>
        <v>0</v>
      </c>
      <c r="BJ372" s="21" t="s">
        <v>82</v>
      </c>
      <c r="BK372" s="148">
        <f>ROUND(L372*K372,2)</f>
        <v>0</v>
      </c>
      <c r="BL372" s="21" t="s">
        <v>92</v>
      </c>
      <c r="BM372" s="21" t="s">
        <v>638</v>
      </c>
    </row>
    <row r="373" spans="2:65" s="1" customFormat="1" ht="16.5" customHeight="1">
      <c r="B373" s="139"/>
      <c r="C373" s="176" t="s">
        <v>615</v>
      </c>
      <c r="D373" s="176" t="s">
        <v>388</v>
      </c>
      <c r="E373" s="177" t="s">
        <v>640</v>
      </c>
      <c r="F373" s="266" t="s">
        <v>641</v>
      </c>
      <c r="G373" s="266"/>
      <c r="H373" s="266"/>
      <c r="I373" s="266"/>
      <c r="J373" s="178" t="s">
        <v>560</v>
      </c>
      <c r="K373" s="179">
        <v>243</v>
      </c>
      <c r="L373" s="267">
        <v>0</v>
      </c>
      <c r="M373" s="267"/>
      <c r="N373" s="267">
        <f>ROUND(L373*K373,2)</f>
        <v>0</v>
      </c>
      <c r="O373" s="232"/>
      <c r="P373" s="232"/>
      <c r="Q373" s="232"/>
      <c r="R373" s="144"/>
      <c r="T373" s="145" t="s">
        <v>5</v>
      </c>
      <c r="U373" s="43" t="s">
        <v>40</v>
      </c>
      <c r="V373" s="146">
        <v>0</v>
      </c>
      <c r="W373" s="146">
        <f>V373*K373</f>
        <v>0</v>
      </c>
      <c r="X373" s="146">
        <v>8.2100000000000006E-2</v>
      </c>
      <c r="Y373" s="146">
        <f>X373*K373</f>
        <v>19.950300000000002</v>
      </c>
      <c r="Z373" s="146">
        <v>0</v>
      </c>
      <c r="AA373" s="147">
        <f>Z373*K373</f>
        <v>0</v>
      </c>
      <c r="AR373" s="21" t="s">
        <v>104</v>
      </c>
      <c r="AT373" s="21" t="s">
        <v>388</v>
      </c>
      <c r="AU373" s="21" t="s">
        <v>86</v>
      </c>
      <c r="AY373" s="21" t="s">
        <v>166</v>
      </c>
      <c r="BE373" s="148">
        <f>IF(U373="základní",N373,0)</f>
        <v>0</v>
      </c>
      <c r="BF373" s="148">
        <f>IF(U373="snížená",N373,0)</f>
        <v>0</v>
      </c>
      <c r="BG373" s="148">
        <f>IF(U373="zákl. přenesená",N373,0)</f>
        <v>0</v>
      </c>
      <c r="BH373" s="148">
        <f>IF(U373="sníž. přenesená",N373,0)</f>
        <v>0</v>
      </c>
      <c r="BI373" s="148">
        <f>IF(U373="nulová",N373,0)</f>
        <v>0</v>
      </c>
      <c r="BJ373" s="21" t="s">
        <v>82</v>
      </c>
      <c r="BK373" s="148">
        <f>ROUND(L373*K373,2)</f>
        <v>0</v>
      </c>
      <c r="BL373" s="21" t="s">
        <v>92</v>
      </c>
      <c r="BM373" s="21" t="s">
        <v>642</v>
      </c>
    </row>
    <row r="374" spans="2:65" s="11" customFormat="1" ht="16.5" customHeight="1">
      <c r="B374" s="157"/>
      <c r="C374" s="158"/>
      <c r="D374" s="158"/>
      <c r="E374" s="159" t="s">
        <v>5</v>
      </c>
      <c r="F374" s="264" t="s">
        <v>275</v>
      </c>
      <c r="G374" s="265"/>
      <c r="H374" s="265"/>
      <c r="I374" s="265"/>
      <c r="J374" s="158"/>
      <c r="K374" s="159" t="s">
        <v>5</v>
      </c>
      <c r="L374" s="158"/>
      <c r="M374" s="158"/>
      <c r="N374" s="158"/>
      <c r="O374" s="158"/>
      <c r="P374" s="158"/>
      <c r="Q374" s="158"/>
      <c r="R374" s="160"/>
      <c r="T374" s="161"/>
      <c r="U374" s="158"/>
      <c r="V374" s="158"/>
      <c r="W374" s="158"/>
      <c r="X374" s="158"/>
      <c r="Y374" s="158"/>
      <c r="Z374" s="158"/>
      <c r="AA374" s="162"/>
      <c r="AT374" s="163" t="s">
        <v>173</v>
      </c>
      <c r="AU374" s="163" t="s">
        <v>86</v>
      </c>
      <c r="AV374" s="11" t="s">
        <v>82</v>
      </c>
      <c r="AW374" s="11" t="s">
        <v>32</v>
      </c>
      <c r="AX374" s="11" t="s">
        <v>75</v>
      </c>
      <c r="AY374" s="163" t="s">
        <v>166</v>
      </c>
    </row>
    <row r="375" spans="2:65" s="11" customFormat="1" ht="16.5" customHeight="1">
      <c r="B375" s="157"/>
      <c r="C375" s="158"/>
      <c r="D375" s="158"/>
      <c r="E375" s="159" t="s">
        <v>5</v>
      </c>
      <c r="F375" s="229" t="s">
        <v>276</v>
      </c>
      <c r="G375" s="230"/>
      <c r="H375" s="230"/>
      <c r="I375" s="230"/>
      <c r="J375" s="158"/>
      <c r="K375" s="159" t="s">
        <v>5</v>
      </c>
      <c r="L375" s="158"/>
      <c r="M375" s="158"/>
      <c r="N375" s="158"/>
      <c r="O375" s="158"/>
      <c r="P375" s="158"/>
      <c r="Q375" s="158"/>
      <c r="R375" s="160"/>
      <c r="T375" s="161"/>
      <c r="U375" s="158"/>
      <c r="V375" s="158"/>
      <c r="W375" s="158"/>
      <c r="X375" s="158"/>
      <c r="Y375" s="158"/>
      <c r="Z375" s="158"/>
      <c r="AA375" s="162"/>
      <c r="AT375" s="163" t="s">
        <v>173</v>
      </c>
      <c r="AU375" s="163" t="s">
        <v>86</v>
      </c>
      <c r="AV375" s="11" t="s">
        <v>82</v>
      </c>
      <c r="AW375" s="11" t="s">
        <v>32</v>
      </c>
      <c r="AX375" s="11" t="s">
        <v>75</v>
      </c>
      <c r="AY375" s="163" t="s">
        <v>166</v>
      </c>
    </row>
    <row r="376" spans="2:65" s="11" customFormat="1" ht="16.5" customHeight="1">
      <c r="B376" s="157"/>
      <c r="C376" s="158"/>
      <c r="D376" s="158"/>
      <c r="E376" s="159" t="s">
        <v>5</v>
      </c>
      <c r="F376" s="229" t="s">
        <v>277</v>
      </c>
      <c r="G376" s="230"/>
      <c r="H376" s="230"/>
      <c r="I376" s="230"/>
      <c r="J376" s="158"/>
      <c r="K376" s="159" t="s">
        <v>5</v>
      </c>
      <c r="L376" s="158"/>
      <c r="M376" s="158"/>
      <c r="N376" s="158"/>
      <c r="O376" s="158"/>
      <c r="P376" s="158"/>
      <c r="Q376" s="158"/>
      <c r="R376" s="160"/>
      <c r="T376" s="161"/>
      <c r="U376" s="158"/>
      <c r="V376" s="158"/>
      <c r="W376" s="158"/>
      <c r="X376" s="158"/>
      <c r="Y376" s="158"/>
      <c r="Z376" s="158"/>
      <c r="AA376" s="162"/>
      <c r="AT376" s="163" t="s">
        <v>173</v>
      </c>
      <c r="AU376" s="163" t="s">
        <v>86</v>
      </c>
      <c r="AV376" s="11" t="s">
        <v>82</v>
      </c>
      <c r="AW376" s="11" t="s">
        <v>32</v>
      </c>
      <c r="AX376" s="11" t="s">
        <v>75</v>
      </c>
      <c r="AY376" s="163" t="s">
        <v>166</v>
      </c>
    </row>
    <row r="377" spans="2:65" s="10" customFormat="1" ht="16.5" customHeight="1">
      <c r="B377" s="149"/>
      <c r="C377" s="150"/>
      <c r="D377" s="150"/>
      <c r="E377" s="151" t="s">
        <v>5</v>
      </c>
      <c r="F377" s="262" t="s">
        <v>1591</v>
      </c>
      <c r="G377" s="263"/>
      <c r="H377" s="263"/>
      <c r="I377" s="263"/>
      <c r="J377" s="150"/>
      <c r="K377" s="152">
        <v>243</v>
      </c>
      <c r="L377" s="150"/>
      <c r="M377" s="150"/>
      <c r="N377" s="150"/>
      <c r="O377" s="150"/>
      <c r="P377" s="150"/>
      <c r="Q377" s="150"/>
      <c r="R377" s="153"/>
      <c r="T377" s="154"/>
      <c r="U377" s="150"/>
      <c r="V377" s="150"/>
      <c r="W377" s="150"/>
      <c r="X377" s="150"/>
      <c r="Y377" s="150"/>
      <c r="Z377" s="150"/>
      <c r="AA377" s="155"/>
      <c r="AT377" s="156" t="s">
        <v>173</v>
      </c>
      <c r="AU377" s="156" t="s">
        <v>86</v>
      </c>
      <c r="AV377" s="10" t="s">
        <v>86</v>
      </c>
      <c r="AW377" s="10" t="s">
        <v>32</v>
      </c>
      <c r="AX377" s="10" t="s">
        <v>82</v>
      </c>
      <c r="AY377" s="156" t="s">
        <v>166</v>
      </c>
    </row>
    <row r="378" spans="2:65" s="1" customFormat="1" ht="38.25" customHeight="1">
      <c r="B378" s="139"/>
      <c r="C378" s="140" t="s">
        <v>621</v>
      </c>
      <c r="D378" s="140" t="s">
        <v>167</v>
      </c>
      <c r="E378" s="141" t="s">
        <v>645</v>
      </c>
      <c r="F378" s="231" t="s">
        <v>646</v>
      </c>
      <c r="G378" s="231"/>
      <c r="H378" s="231"/>
      <c r="I378" s="231"/>
      <c r="J378" s="142" t="s">
        <v>309</v>
      </c>
      <c r="K378" s="143">
        <v>6</v>
      </c>
      <c r="L378" s="232">
        <v>0</v>
      </c>
      <c r="M378" s="232"/>
      <c r="N378" s="232">
        <f>ROUND(L378*K378,2)</f>
        <v>0</v>
      </c>
      <c r="O378" s="232"/>
      <c r="P378" s="232"/>
      <c r="Q378" s="232"/>
      <c r="R378" s="144"/>
      <c r="T378" s="145" t="s">
        <v>5</v>
      </c>
      <c r="U378" s="43" t="s">
        <v>40</v>
      </c>
      <c r="V378" s="146">
        <v>0.216</v>
      </c>
      <c r="W378" s="146">
        <f>V378*K378</f>
        <v>1.296</v>
      </c>
      <c r="X378" s="146">
        <v>0.1295</v>
      </c>
      <c r="Y378" s="146">
        <f>X378*K378</f>
        <v>0.77700000000000002</v>
      </c>
      <c r="Z378" s="146">
        <v>0</v>
      </c>
      <c r="AA378" s="147">
        <f>Z378*K378</f>
        <v>0</v>
      </c>
      <c r="AR378" s="21" t="s">
        <v>92</v>
      </c>
      <c r="AT378" s="21" t="s">
        <v>167</v>
      </c>
      <c r="AU378" s="21" t="s">
        <v>86</v>
      </c>
      <c r="AY378" s="21" t="s">
        <v>166</v>
      </c>
      <c r="BE378" s="148">
        <f>IF(U378="základní",N378,0)</f>
        <v>0</v>
      </c>
      <c r="BF378" s="148">
        <f>IF(U378="snížená",N378,0)</f>
        <v>0</v>
      </c>
      <c r="BG378" s="148">
        <f>IF(U378="zákl. přenesená",N378,0)</f>
        <v>0</v>
      </c>
      <c r="BH378" s="148">
        <f>IF(U378="sníž. přenesená",N378,0)</f>
        <v>0</v>
      </c>
      <c r="BI378" s="148">
        <f>IF(U378="nulová",N378,0)</f>
        <v>0</v>
      </c>
      <c r="BJ378" s="21" t="s">
        <v>82</v>
      </c>
      <c r="BK378" s="148">
        <f>ROUND(L378*K378,2)</f>
        <v>0</v>
      </c>
      <c r="BL378" s="21" t="s">
        <v>92</v>
      </c>
      <c r="BM378" s="21" t="s">
        <v>647</v>
      </c>
    </row>
    <row r="379" spans="2:65" s="11" customFormat="1" ht="16.5" customHeight="1">
      <c r="B379" s="157"/>
      <c r="C379" s="158"/>
      <c r="D379" s="158"/>
      <c r="E379" s="159" t="s">
        <v>5</v>
      </c>
      <c r="F379" s="264" t="s">
        <v>275</v>
      </c>
      <c r="G379" s="265"/>
      <c r="H379" s="265"/>
      <c r="I379" s="265"/>
      <c r="J379" s="158"/>
      <c r="K379" s="159" t="s">
        <v>5</v>
      </c>
      <c r="L379" s="158"/>
      <c r="M379" s="158"/>
      <c r="N379" s="158"/>
      <c r="O379" s="158"/>
      <c r="P379" s="158"/>
      <c r="Q379" s="158"/>
      <c r="R379" s="160"/>
      <c r="T379" s="161"/>
      <c r="U379" s="158"/>
      <c r="V379" s="158"/>
      <c r="W379" s="158"/>
      <c r="X379" s="158"/>
      <c r="Y379" s="158"/>
      <c r="Z379" s="158"/>
      <c r="AA379" s="162"/>
      <c r="AT379" s="163" t="s">
        <v>173</v>
      </c>
      <c r="AU379" s="163" t="s">
        <v>86</v>
      </c>
      <c r="AV379" s="11" t="s">
        <v>82</v>
      </c>
      <c r="AW379" s="11" t="s">
        <v>32</v>
      </c>
      <c r="AX379" s="11" t="s">
        <v>75</v>
      </c>
      <c r="AY379" s="163" t="s">
        <v>166</v>
      </c>
    </row>
    <row r="380" spans="2:65" s="11" customFormat="1" ht="16.5" customHeight="1">
      <c r="B380" s="157"/>
      <c r="C380" s="158"/>
      <c r="D380" s="158"/>
      <c r="E380" s="159" t="s">
        <v>5</v>
      </c>
      <c r="F380" s="229" t="s">
        <v>276</v>
      </c>
      <c r="G380" s="230"/>
      <c r="H380" s="230"/>
      <c r="I380" s="230"/>
      <c r="J380" s="158"/>
      <c r="K380" s="159" t="s">
        <v>5</v>
      </c>
      <c r="L380" s="158"/>
      <c r="M380" s="158"/>
      <c r="N380" s="158"/>
      <c r="O380" s="158"/>
      <c r="P380" s="158"/>
      <c r="Q380" s="158"/>
      <c r="R380" s="160"/>
      <c r="T380" s="161"/>
      <c r="U380" s="158"/>
      <c r="V380" s="158"/>
      <c r="W380" s="158"/>
      <c r="X380" s="158"/>
      <c r="Y380" s="158"/>
      <c r="Z380" s="158"/>
      <c r="AA380" s="162"/>
      <c r="AT380" s="163" t="s">
        <v>173</v>
      </c>
      <c r="AU380" s="163" t="s">
        <v>86</v>
      </c>
      <c r="AV380" s="11" t="s">
        <v>82</v>
      </c>
      <c r="AW380" s="11" t="s">
        <v>32</v>
      </c>
      <c r="AX380" s="11" t="s">
        <v>75</v>
      </c>
      <c r="AY380" s="163" t="s">
        <v>166</v>
      </c>
    </row>
    <row r="381" spans="2:65" s="11" customFormat="1" ht="16.5" customHeight="1">
      <c r="B381" s="157"/>
      <c r="C381" s="158"/>
      <c r="D381" s="158"/>
      <c r="E381" s="159" t="s">
        <v>5</v>
      </c>
      <c r="F381" s="229" t="s">
        <v>277</v>
      </c>
      <c r="G381" s="230"/>
      <c r="H381" s="230"/>
      <c r="I381" s="230"/>
      <c r="J381" s="158"/>
      <c r="K381" s="159" t="s">
        <v>5</v>
      </c>
      <c r="L381" s="158"/>
      <c r="M381" s="158"/>
      <c r="N381" s="158"/>
      <c r="O381" s="158"/>
      <c r="P381" s="158"/>
      <c r="Q381" s="158"/>
      <c r="R381" s="160"/>
      <c r="T381" s="161"/>
      <c r="U381" s="158"/>
      <c r="V381" s="158"/>
      <c r="W381" s="158"/>
      <c r="X381" s="158"/>
      <c r="Y381" s="158"/>
      <c r="Z381" s="158"/>
      <c r="AA381" s="162"/>
      <c r="AT381" s="163" t="s">
        <v>173</v>
      </c>
      <c r="AU381" s="163" t="s">
        <v>86</v>
      </c>
      <c r="AV381" s="11" t="s">
        <v>82</v>
      </c>
      <c r="AW381" s="11" t="s">
        <v>32</v>
      </c>
      <c r="AX381" s="11" t="s">
        <v>75</v>
      </c>
      <c r="AY381" s="163" t="s">
        <v>166</v>
      </c>
    </row>
    <row r="382" spans="2:65" s="10" customFormat="1" ht="16.5" customHeight="1">
      <c r="B382" s="149"/>
      <c r="C382" s="150"/>
      <c r="D382" s="150"/>
      <c r="E382" s="151" t="s">
        <v>5</v>
      </c>
      <c r="F382" s="262" t="s">
        <v>858</v>
      </c>
      <c r="G382" s="263"/>
      <c r="H382" s="263"/>
      <c r="I382" s="263"/>
      <c r="J382" s="150"/>
      <c r="K382" s="152">
        <v>6</v>
      </c>
      <c r="L382" s="150"/>
      <c r="M382" s="150"/>
      <c r="N382" s="150"/>
      <c r="O382" s="150"/>
      <c r="P382" s="150"/>
      <c r="Q382" s="150"/>
      <c r="R382" s="153"/>
      <c r="T382" s="154"/>
      <c r="U382" s="150"/>
      <c r="V382" s="150"/>
      <c r="W382" s="150"/>
      <c r="X382" s="150"/>
      <c r="Y382" s="150"/>
      <c r="Z382" s="150"/>
      <c r="AA382" s="155"/>
      <c r="AT382" s="156" t="s">
        <v>173</v>
      </c>
      <c r="AU382" s="156" t="s">
        <v>86</v>
      </c>
      <c r="AV382" s="10" t="s">
        <v>86</v>
      </c>
      <c r="AW382" s="10" t="s">
        <v>32</v>
      </c>
      <c r="AX382" s="10" t="s">
        <v>82</v>
      </c>
      <c r="AY382" s="156" t="s">
        <v>166</v>
      </c>
    </row>
    <row r="383" spans="2:65" s="1" customFormat="1" ht="16.5" customHeight="1">
      <c r="B383" s="139"/>
      <c r="C383" s="176" t="s">
        <v>625</v>
      </c>
      <c r="D383" s="176" t="s">
        <v>388</v>
      </c>
      <c r="E383" s="177" t="s">
        <v>650</v>
      </c>
      <c r="F383" s="266" t="s">
        <v>651</v>
      </c>
      <c r="G383" s="266"/>
      <c r="H383" s="266"/>
      <c r="I383" s="266"/>
      <c r="J383" s="178" t="s">
        <v>560</v>
      </c>
      <c r="K383" s="179">
        <v>12</v>
      </c>
      <c r="L383" s="267">
        <v>0</v>
      </c>
      <c r="M383" s="267"/>
      <c r="N383" s="267">
        <f>ROUND(L383*K383,2)</f>
        <v>0</v>
      </c>
      <c r="O383" s="232"/>
      <c r="P383" s="232"/>
      <c r="Q383" s="232"/>
      <c r="R383" s="144"/>
      <c r="T383" s="145" t="s">
        <v>5</v>
      </c>
      <c r="U383" s="43" t="s">
        <v>40</v>
      </c>
      <c r="V383" s="146">
        <v>0</v>
      </c>
      <c r="W383" s="146">
        <f>V383*K383</f>
        <v>0</v>
      </c>
      <c r="X383" s="146">
        <v>0.01</v>
      </c>
      <c r="Y383" s="146">
        <f>X383*K383</f>
        <v>0.12</v>
      </c>
      <c r="Z383" s="146">
        <v>0</v>
      </c>
      <c r="AA383" s="147">
        <f>Z383*K383</f>
        <v>0</v>
      </c>
      <c r="AR383" s="21" t="s">
        <v>104</v>
      </c>
      <c r="AT383" s="21" t="s">
        <v>388</v>
      </c>
      <c r="AU383" s="21" t="s">
        <v>86</v>
      </c>
      <c r="AY383" s="21" t="s">
        <v>166</v>
      </c>
      <c r="BE383" s="148">
        <f>IF(U383="základní",N383,0)</f>
        <v>0</v>
      </c>
      <c r="BF383" s="148">
        <f>IF(U383="snížená",N383,0)</f>
        <v>0</v>
      </c>
      <c r="BG383" s="148">
        <f>IF(U383="zákl. přenesená",N383,0)</f>
        <v>0</v>
      </c>
      <c r="BH383" s="148">
        <f>IF(U383="sníž. přenesená",N383,0)</f>
        <v>0</v>
      </c>
      <c r="BI383" s="148">
        <f>IF(U383="nulová",N383,0)</f>
        <v>0</v>
      </c>
      <c r="BJ383" s="21" t="s">
        <v>82</v>
      </c>
      <c r="BK383" s="148">
        <f>ROUND(L383*K383,2)</f>
        <v>0</v>
      </c>
      <c r="BL383" s="21" t="s">
        <v>92</v>
      </c>
      <c r="BM383" s="21" t="s">
        <v>652</v>
      </c>
    </row>
    <row r="384" spans="2:65" s="10" customFormat="1" ht="16.5" customHeight="1">
      <c r="B384" s="149"/>
      <c r="C384" s="150"/>
      <c r="D384" s="150"/>
      <c r="E384" s="151" t="s">
        <v>5</v>
      </c>
      <c r="F384" s="240" t="s">
        <v>1521</v>
      </c>
      <c r="G384" s="241"/>
      <c r="H384" s="241"/>
      <c r="I384" s="241"/>
      <c r="J384" s="150"/>
      <c r="K384" s="152">
        <v>12</v>
      </c>
      <c r="L384" s="150"/>
      <c r="M384" s="150"/>
      <c r="N384" s="150"/>
      <c r="O384" s="150"/>
      <c r="P384" s="150"/>
      <c r="Q384" s="150"/>
      <c r="R384" s="153"/>
      <c r="T384" s="154"/>
      <c r="U384" s="150"/>
      <c r="V384" s="150"/>
      <c r="W384" s="150"/>
      <c r="X384" s="150"/>
      <c r="Y384" s="150"/>
      <c r="Z384" s="150"/>
      <c r="AA384" s="155"/>
      <c r="AT384" s="156" t="s">
        <v>173</v>
      </c>
      <c r="AU384" s="156" t="s">
        <v>86</v>
      </c>
      <c r="AV384" s="10" t="s">
        <v>86</v>
      </c>
      <c r="AW384" s="10" t="s">
        <v>32</v>
      </c>
      <c r="AX384" s="10" t="s">
        <v>82</v>
      </c>
      <c r="AY384" s="156" t="s">
        <v>166</v>
      </c>
    </row>
    <row r="385" spans="2:65" s="1" customFormat="1" ht="25.5" customHeight="1">
      <c r="B385" s="139"/>
      <c r="C385" s="140" t="s">
        <v>630</v>
      </c>
      <c r="D385" s="140" t="s">
        <v>167</v>
      </c>
      <c r="E385" s="141" t="s">
        <v>655</v>
      </c>
      <c r="F385" s="231" t="s">
        <v>656</v>
      </c>
      <c r="G385" s="231"/>
      <c r="H385" s="231"/>
      <c r="I385" s="231"/>
      <c r="J385" s="142" t="s">
        <v>270</v>
      </c>
      <c r="K385" s="143">
        <v>1050</v>
      </c>
      <c r="L385" s="232">
        <v>0</v>
      </c>
      <c r="M385" s="232"/>
      <c r="N385" s="232">
        <f>ROUND(L385*K385,2)</f>
        <v>0</v>
      </c>
      <c r="O385" s="232"/>
      <c r="P385" s="232"/>
      <c r="Q385" s="232"/>
      <c r="R385" s="144"/>
      <c r="T385" s="145" t="s">
        <v>5</v>
      </c>
      <c r="U385" s="43" t="s">
        <v>40</v>
      </c>
      <c r="V385" s="146">
        <v>0.08</v>
      </c>
      <c r="W385" s="146">
        <f>V385*K385</f>
        <v>84</v>
      </c>
      <c r="X385" s="146">
        <v>6.8999999999999997E-4</v>
      </c>
      <c r="Y385" s="146">
        <f>X385*K385</f>
        <v>0.72449999999999992</v>
      </c>
      <c r="Z385" s="146">
        <v>0</v>
      </c>
      <c r="AA385" s="147">
        <f>Z385*K385</f>
        <v>0</v>
      </c>
      <c r="AR385" s="21" t="s">
        <v>92</v>
      </c>
      <c r="AT385" s="21" t="s">
        <v>167</v>
      </c>
      <c r="AU385" s="21" t="s">
        <v>86</v>
      </c>
      <c r="AY385" s="21" t="s">
        <v>166</v>
      </c>
      <c r="BE385" s="148">
        <f>IF(U385="základní",N385,0)</f>
        <v>0</v>
      </c>
      <c r="BF385" s="148">
        <f>IF(U385="snížená",N385,0)</f>
        <v>0</v>
      </c>
      <c r="BG385" s="148">
        <f>IF(U385="zákl. přenesená",N385,0)</f>
        <v>0</v>
      </c>
      <c r="BH385" s="148">
        <f>IF(U385="sníž. přenesená",N385,0)</f>
        <v>0</v>
      </c>
      <c r="BI385" s="148">
        <f>IF(U385="nulová",N385,0)</f>
        <v>0</v>
      </c>
      <c r="BJ385" s="21" t="s">
        <v>82</v>
      </c>
      <c r="BK385" s="148">
        <f>ROUND(L385*K385,2)</f>
        <v>0</v>
      </c>
      <c r="BL385" s="21" t="s">
        <v>92</v>
      </c>
      <c r="BM385" s="21" t="s">
        <v>657</v>
      </c>
    </row>
    <row r="386" spans="2:65" s="11" customFormat="1" ht="16.5" customHeight="1">
      <c r="B386" s="157"/>
      <c r="C386" s="158"/>
      <c r="D386" s="158"/>
      <c r="E386" s="159" t="s">
        <v>5</v>
      </c>
      <c r="F386" s="264" t="s">
        <v>275</v>
      </c>
      <c r="G386" s="265"/>
      <c r="H386" s="265"/>
      <c r="I386" s="265"/>
      <c r="J386" s="158"/>
      <c r="K386" s="159" t="s">
        <v>5</v>
      </c>
      <c r="L386" s="158"/>
      <c r="M386" s="158"/>
      <c r="N386" s="158"/>
      <c r="O386" s="158"/>
      <c r="P386" s="158"/>
      <c r="Q386" s="158"/>
      <c r="R386" s="160"/>
      <c r="T386" s="161"/>
      <c r="U386" s="158"/>
      <c r="V386" s="158"/>
      <c r="W386" s="158"/>
      <c r="X386" s="158"/>
      <c r="Y386" s="158"/>
      <c r="Z386" s="158"/>
      <c r="AA386" s="162"/>
      <c r="AT386" s="163" t="s">
        <v>173</v>
      </c>
      <c r="AU386" s="163" t="s">
        <v>86</v>
      </c>
      <c r="AV386" s="11" t="s">
        <v>82</v>
      </c>
      <c r="AW386" s="11" t="s">
        <v>32</v>
      </c>
      <c r="AX386" s="11" t="s">
        <v>75</v>
      </c>
      <c r="AY386" s="163" t="s">
        <v>166</v>
      </c>
    </row>
    <row r="387" spans="2:65" s="11" customFormat="1" ht="16.5" customHeight="1">
      <c r="B387" s="157"/>
      <c r="C387" s="158"/>
      <c r="D387" s="158"/>
      <c r="E387" s="159" t="s">
        <v>5</v>
      </c>
      <c r="F387" s="229" t="s">
        <v>276</v>
      </c>
      <c r="G387" s="230"/>
      <c r="H387" s="230"/>
      <c r="I387" s="230"/>
      <c r="J387" s="158"/>
      <c r="K387" s="159" t="s">
        <v>5</v>
      </c>
      <c r="L387" s="158"/>
      <c r="M387" s="158"/>
      <c r="N387" s="158"/>
      <c r="O387" s="158"/>
      <c r="P387" s="158"/>
      <c r="Q387" s="158"/>
      <c r="R387" s="160"/>
      <c r="T387" s="161"/>
      <c r="U387" s="158"/>
      <c r="V387" s="158"/>
      <c r="W387" s="158"/>
      <c r="X387" s="158"/>
      <c r="Y387" s="158"/>
      <c r="Z387" s="158"/>
      <c r="AA387" s="162"/>
      <c r="AT387" s="163" t="s">
        <v>173</v>
      </c>
      <c r="AU387" s="163" t="s">
        <v>86</v>
      </c>
      <c r="AV387" s="11" t="s">
        <v>82</v>
      </c>
      <c r="AW387" s="11" t="s">
        <v>32</v>
      </c>
      <c r="AX387" s="11" t="s">
        <v>75</v>
      </c>
      <c r="AY387" s="163" t="s">
        <v>166</v>
      </c>
    </row>
    <row r="388" spans="2:65" s="11" customFormat="1" ht="16.5" customHeight="1">
      <c r="B388" s="157"/>
      <c r="C388" s="158"/>
      <c r="D388" s="158"/>
      <c r="E388" s="159" t="s">
        <v>5</v>
      </c>
      <c r="F388" s="229" t="s">
        <v>277</v>
      </c>
      <c r="G388" s="230"/>
      <c r="H388" s="230"/>
      <c r="I388" s="230"/>
      <c r="J388" s="158"/>
      <c r="K388" s="159" t="s">
        <v>5</v>
      </c>
      <c r="L388" s="158"/>
      <c r="M388" s="158"/>
      <c r="N388" s="158"/>
      <c r="O388" s="158"/>
      <c r="P388" s="158"/>
      <c r="Q388" s="158"/>
      <c r="R388" s="160"/>
      <c r="T388" s="161"/>
      <c r="U388" s="158"/>
      <c r="V388" s="158"/>
      <c r="W388" s="158"/>
      <c r="X388" s="158"/>
      <c r="Y388" s="158"/>
      <c r="Z388" s="158"/>
      <c r="AA388" s="162"/>
      <c r="AT388" s="163" t="s">
        <v>173</v>
      </c>
      <c r="AU388" s="163" t="s">
        <v>86</v>
      </c>
      <c r="AV388" s="11" t="s">
        <v>82</v>
      </c>
      <c r="AW388" s="11" t="s">
        <v>32</v>
      </c>
      <c r="AX388" s="11" t="s">
        <v>75</v>
      </c>
      <c r="AY388" s="163" t="s">
        <v>166</v>
      </c>
    </row>
    <row r="389" spans="2:65" s="11" customFormat="1" ht="16.5" customHeight="1">
      <c r="B389" s="157"/>
      <c r="C389" s="158"/>
      <c r="D389" s="158"/>
      <c r="E389" s="159" t="s">
        <v>5</v>
      </c>
      <c r="F389" s="229" t="s">
        <v>298</v>
      </c>
      <c r="G389" s="230"/>
      <c r="H389" s="230"/>
      <c r="I389" s="230"/>
      <c r="J389" s="158"/>
      <c r="K389" s="159" t="s">
        <v>5</v>
      </c>
      <c r="L389" s="158"/>
      <c r="M389" s="158"/>
      <c r="N389" s="158"/>
      <c r="O389" s="158"/>
      <c r="P389" s="158"/>
      <c r="Q389" s="158"/>
      <c r="R389" s="160"/>
      <c r="T389" s="161"/>
      <c r="U389" s="158"/>
      <c r="V389" s="158"/>
      <c r="W389" s="158"/>
      <c r="X389" s="158"/>
      <c r="Y389" s="158"/>
      <c r="Z389" s="158"/>
      <c r="AA389" s="162"/>
      <c r="AT389" s="163" t="s">
        <v>173</v>
      </c>
      <c r="AU389" s="163" t="s">
        <v>86</v>
      </c>
      <c r="AV389" s="11" t="s">
        <v>82</v>
      </c>
      <c r="AW389" s="11" t="s">
        <v>32</v>
      </c>
      <c r="AX389" s="11" t="s">
        <v>75</v>
      </c>
      <c r="AY389" s="163" t="s">
        <v>166</v>
      </c>
    </row>
    <row r="390" spans="2:65" s="10" customFormat="1" ht="16.5" customHeight="1">
      <c r="B390" s="149"/>
      <c r="C390" s="150"/>
      <c r="D390" s="150"/>
      <c r="E390" s="151" t="s">
        <v>5</v>
      </c>
      <c r="F390" s="262" t="s">
        <v>1574</v>
      </c>
      <c r="G390" s="263"/>
      <c r="H390" s="263"/>
      <c r="I390" s="263"/>
      <c r="J390" s="150"/>
      <c r="K390" s="152">
        <v>1050</v>
      </c>
      <c r="L390" s="150"/>
      <c r="M390" s="150"/>
      <c r="N390" s="150"/>
      <c r="O390" s="150"/>
      <c r="P390" s="150"/>
      <c r="Q390" s="150"/>
      <c r="R390" s="153"/>
      <c r="T390" s="154"/>
      <c r="U390" s="150"/>
      <c r="V390" s="150"/>
      <c r="W390" s="150"/>
      <c r="X390" s="150"/>
      <c r="Y390" s="150"/>
      <c r="Z390" s="150"/>
      <c r="AA390" s="155"/>
      <c r="AT390" s="156" t="s">
        <v>173</v>
      </c>
      <c r="AU390" s="156" t="s">
        <v>86</v>
      </c>
      <c r="AV390" s="10" t="s">
        <v>86</v>
      </c>
      <c r="AW390" s="10" t="s">
        <v>32</v>
      </c>
      <c r="AX390" s="10" t="s">
        <v>82</v>
      </c>
      <c r="AY390" s="156" t="s">
        <v>166</v>
      </c>
    </row>
    <row r="391" spans="2:65" s="1" customFormat="1" ht="25.5" customHeight="1">
      <c r="B391" s="139"/>
      <c r="C391" s="140" t="s">
        <v>635</v>
      </c>
      <c r="D391" s="140" t="s">
        <v>167</v>
      </c>
      <c r="E391" s="141" t="s">
        <v>659</v>
      </c>
      <c r="F391" s="231" t="s">
        <v>660</v>
      </c>
      <c r="G391" s="231"/>
      <c r="H391" s="231"/>
      <c r="I391" s="231"/>
      <c r="J391" s="142" t="s">
        <v>309</v>
      </c>
      <c r="K391" s="143">
        <v>38.5</v>
      </c>
      <c r="L391" s="232">
        <v>0</v>
      </c>
      <c r="M391" s="232"/>
      <c r="N391" s="232">
        <f>ROUND(L391*K391,2)</f>
        <v>0</v>
      </c>
      <c r="O391" s="232"/>
      <c r="P391" s="232"/>
      <c r="Q391" s="232"/>
      <c r="R391" s="144"/>
      <c r="T391" s="145" t="s">
        <v>5</v>
      </c>
      <c r="U391" s="43" t="s">
        <v>40</v>
      </c>
      <c r="V391" s="146">
        <v>0.155</v>
      </c>
      <c r="W391" s="146">
        <f>V391*K391</f>
        <v>5.9675000000000002</v>
      </c>
      <c r="X391" s="146">
        <v>0</v>
      </c>
      <c r="Y391" s="146">
        <f>X391*K391</f>
        <v>0</v>
      </c>
      <c r="Z391" s="146">
        <v>0</v>
      </c>
      <c r="AA391" s="147">
        <f>Z391*K391</f>
        <v>0</v>
      </c>
      <c r="AR391" s="21" t="s">
        <v>92</v>
      </c>
      <c r="AT391" s="21" t="s">
        <v>167</v>
      </c>
      <c r="AU391" s="21" t="s">
        <v>86</v>
      </c>
      <c r="AY391" s="21" t="s">
        <v>166</v>
      </c>
      <c r="BE391" s="148">
        <f>IF(U391="základní",N391,0)</f>
        <v>0</v>
      </c>
      <c r="BF391" s="148">
        <f>IF(U391="snížená",N391,0)</f>
        <v>0</v>
      </c>
      <c r="BG391" s="148">
        <f>IF(U391="zákl. přenesená",N391,0)</f>
        <v>0</v>
      </c>
      <c r="BH391" s="148">
        <f>IF(U391="sníž. přenesená",N391,0)</f>
        <v>0</v>
      </c>
      <c r="BI391" s="148">
        <f>IF(U391="nulová",N391,0)</f>
        <v>0</v>
      </c>
      <c r="BJ391" s="21" t="s">
        <v>82</v>
      </c>
      <c r="BK391" s="148">
        <f>ROUND(L391*K391,2)</f>
        <v>0</v>
      </c>
      <c r="BL391" s="21" t="s">
        <v>92</v>
      </c>
      <c r="BM391" s="21" t="s">
        <v>661</v>
      </c>
    </row>
    <row r="392" spans="2:65" s="11" customFormat="1" ht="16.5" customHeight="1">
      <c r="B392" s="157"/>
      <c r="C392" s="158"/>
      <c r="D392" s="158"/>
      <c r="E392" s="159" t="s">
        <v>5</v>
      </c>
      <c r="F392" s="264" t="s">
        <v>275</v>
      </c>
      <c r="G392" s="265"/>
      <c r="H392" s="265"/>
      <c r="I392" s="265"/>
      <c r="J392" s="158"/>
      <c r="K392" s="159" t="s">
        <v>5</v>
      </c>
      <c r="L392" s="158"/>
      <c r="M392" s="158"/>
      <c r="N392" s="158"/>
      <c r="O392" s="158"/>
      <c r="P392" s="158"/>
      <c r="Q392" s="158"/>
      <c r="R392" s="160"/>
      <c r="T392" s="161"/>
      <c r="U392" s="158"/>
      <c r="V392" s="158"/>
      <c r="W392" s="158"/>
      <c r="X392" s="158"/>
      <c r="Y392" s="158"/>
      <c r="Z392" s="158"/>
      <c r="AA392" s="162"/>
      <c r="AT392" s="163" t="s">
        <v>173</v>
      </c>
      <c r="AU392" s="163" t="s">
        <v>86</v>
      </c>
      <c r="AV392" s="11" t="s">
        <v>82</v>
      </c>
      <c r="AW392" s="11" t="s">
        <v>32</v>
      </c>
      <c r="AX392" s="11" t="s">
        <v>75</v>
      </c>
      <c r="AY392" s="163" t="s">
        <v>166</v>
      </c>
    </row>
    <row r="393" spans="2:65" s="11" customFormat="1" ht="16.5" customHeight="1">
      <c r="B393" s="157"/>
      <c r="C393" s="158"/>
      <c r="D393" s="158"/>
      <c r="E393" s="159" t="s">
        <v>5</v>
      </c>
      <c r="F393" s="229" t="s">
        <v>276</v>
      </c>
      <c r="G393" s="230"/>
      <c r="H393" s="230"/>
      <c r="I393" s="230"/>
      <c r="J393" s="158"/>
      <c r="K393" s="159" t="s">
        <v>5</v>
      </c>
      <c r="L393" s="158"/>
      <c r="M393" s="158"/>
      <c r="N393" s="158"/>
      <c r="O393" s="158"/>
      <c r="P393" s="158"/>
      <c r="Q393" s="158"/>
      <c r="R393" s="160"/>
      <c r="T393" s="161"/>
      <c r="U393" s="158"/>
      <c r="V393" s="158"/>
      <c r="W393" s="158"/>
      <c r="X393" s="158"/>
      <c r="Y393" s="158"/>
      <c r="Z393" s="158"/>
      <c r="AA393" s="162"/>
      <c r="AT393" s="163" t="s">
        <v>173</v>
      </c>
      <c r="AU393" s="163" t="s">
        <v>86</v>
      </c>
      <c r="AV393" s="11" t="s">
        <v>82</v>
      </c>
      <c r="AW393" s="11" t="s">
        <v>32</v>
      </c>
      <c r="AX393" s="11" t="s">
        <v>75</v>
      </c>
      <c r="AY393" s="163" t="s">
        <v>166</v>
      </c>
    </row>
    <row r="394" spans="2:65" s="11" customFormat="1" ht="16.5" customHeight="1">
      <c r="B394" s="157"/>
      <c r="C394" s="158"/>
      <c r="D394" s="158"/>
      <c r="E394" s="159" t="s">
        <v>5</v>
      </c>
      <c r="F394" s="229" t="s">
        <v>277</v>
      </c>
      <c r="G394" s="230"/>
      <c r="H394" s="230"/>
      <c r="I394" s="230"/>
      <c r="J394" s="158"/>
      <c r="K394" s="159" t="s">
        <v>5</v>
      </c>
      <c r="L394" s="158"/>
      <c r="M394" s="158"/>
      <c r="N394" s="158"/>
      <c r="O394" s="158"/>
      <c r="P394" s="158"/>
      <c r="Q394" s="158"/>
      <c r="R394" s="160"/>
      <c r="T394" s="161"/>
      <c r="U394" s="158"/>
      <c r="V394" s="158"/>
      <c r="W394" s="158"/>
      <c r="X394" s="158"/>
      <c r="Y394" s="158"/>
      <c r="Z394" s="158"/>
      <c r="AA394" s="162"/>
      <c r="AT394" s="163" t="s">
        <v>173</v>
      </c>
      <c r="AU394" s="163" t="s">
        <v>86</v>
      </c>
      <c r="AV394" s="11" t="s">
        <v>82</v>
      </c>
      <c r="AW394" s="11" t="s">
        <v>32</v>
      </c>
      <c r="AX394" s="11" t="s">
        <v>75</v>
      </c>
      <c r="AY394" s="163" t="s">
        <v>166</v>
      </c>
    </row>
    <row r="395" spans="2:65" s="10" customFormat="1" ht="16.5" customHeight="1">
      <c r="B395" s="149"/>
      <c r="C395" s="150"/>
      <c r="D395" s="150"/>
      <c r="E395" s="151" t="s">
        <v>5</v>
      </c>
      <c r="F395" s="262" t="s">
        <v>1592</v>
      </c>
      <c r="G395" s="263"/>
      <c r="H395" s="263"/>
      <c r="I395" s="263"/>
      <c r="J395" s="150"/>
      <c r="K395" s="152">
        <v>38.5</v>
      </c>
      <c r="L395" s="150"/>
      <c r="M395" s="150"/>
      <c r="N395" s="150"/>
      <c r="O395" s="150"/>
      <c r="P395" s="150"/>
      <c r="Q395" s="150"/>
      <c r="R395" s="153"/>
      <c r="T395" s="154"/>
      <c r="U395" s="150"/>
      <c r="V395" s="150"/>
      <c r="W395" s="150"/>
      <c r="X395" s="150"/>
      <c r="Y395" s="150"/>
      <c r="Z395" s="150"/>
      <c r="AA395" s="155"/>
      <c r="AT395" s="156" t="s">
        <v>173</v>
      </c>
      <c r="AU395" s="156" t="s">
        <v>86</v>
      </c>
      <c r="AV395" s="10" t="s">
        <v>86</v>
      </c>
      <c r="AW395" s="10" t="s">
        <v>32</v>
      </c>
      <c r="AX395" s="10" t="s">
        <v>82</v>
      </c>
      <c r="AY395" s="156" t="s">
        <v>166</v>
      </c>
    </row>
    <row r="396" spans="2:65" s="9" customFormat="1" ht="29.85" customHeight="1">
      <c r="B396" s="129"/>
      <c r="C396" s="130"/>
      <c r="D396" s="164" t="s">
        <v>266</v>
      </c>
      <c r="E396" s="164"/>
      <c r="F396" s="164"/>
      <c r="G396" s="164"/>
      <c r="H396" s="164"/>
      <c r="I396" s="164"/>
      <c r="J396" s="164"/>
      <c r="K396" s="164"/>
      <c r="L396" s="164"/>
      <c r="M396" s="164"/>
      <c r="N396" s="237">
        <f>BK396</f>
        <v>0</v>
      </c>
      <c r="O396" s="238"/>
      <c r="P396" s="238"/>
      <c r="Q396" s="238"/>
      <c r="R396" s="132"/>
      <c r="T396" s="133"/>
      <c r="U396" s="130"/>
      <c r="V396" s="130"/>
      <c r="W396" s="134">
        <f>SUM(W397:W401)</f>
        <v>40.855679999999992</v>
      </c>
      <c r="X396" s="130"/>
      <c r="Y396" s="134">
        <f>SUM(Y397:Y401)</f>
        <v>0</v>
      </c>
      <c r="Z396" s="130"/>
      <c r="AA396" s="135">
        <f>SUM(AA397:AA401)</f>
        <v>0</v>
      </c>
      <c r="AR396" s="136" t="s">
        <v>82</v>
      </c>
      <c r="AT396" s="137" t="s">
        <v>74</v>
      </c>
      <c r="AU396" s="137" t="s">
        <v>82</v>
      </c>
      <c r="AY396" s="136" t="s">
        <v>166</v>
      </c>
      <c r="BK396" s="138">
        <f>SUM(BK397:BK401)</f>
        <v>0</v>
      </c>
    </row>
    <row r="397" spans="2:65" s="1" customFormat="1" ht="25.5" customHeight="1">
      <c r="B397" s="139"/>
      <c r="C397" s="140" t="s">
        <v>639</v>
      </c>
      <c r="D397" s="140" t="s">
        <v>167</v>
      </c>
      <c r="E397" s="141" t="s">
        <v>668</v>
      </c>
      <c r="F397" s="231" t="s">
        <v>669</v>
      </c>
      <c r="G397" s="231"/>
      <c r="H397" s="231"/>
      <c r="I397" s="231"/>
      <c r="J397" s="142" t="s">
        <v>374</v>
      </c>
      <c r="K397" s="143">
        <v>851.16</v>
      </c>
      <c r="L397" s="232">
        <v>0</v>
      </c>
      <c r="M397" s="232"/>
      <c r="N397" s="232">
        <f>ROUND(L397*K397,2)</f>
        <v>0</v>
      </c>
      <c r="O397" s="232"/>
      <c r="P397" s="232"/>
      <c r="Q397" s="232"/>
      <c r="R397" s="144"/>
      <c r="T397" s="145" t="s">
        <v>5</v>
      </c>
      <c r="U397" s="43" t="s">
        <v>40</v>
      </c>
      <c r="V397" s="146">
        <v>0.03</v>
      </c>
      <c r="W397" s="146">
        <f>V397*K397</f>
        <v>25.534799999999997</v>
      </c>
      <c r="X397" s="146">
        <v>0</v>
      </c>
      <c r="Y397" s="146">
        <f>X397*K397</f>
        <v>0</v>
      </c>
      <c r="Z397" s="146">
        <v>0</v>
      </c>
      <c r="AA397" s="147">
        <f>Z397*K397</f>
        <v>0</v>
      </c>
      <c r="AR397" s="21" t="s">
        <v>92</v>
      </c>
      <c r="AT397" s="21" t="s">
        <v>167</v>
      </c>
      <c r="AU397" s="21" t="s">
        <v>86</v>
      </c>
      <c r="AY397" s="21" t="s">
        <v>166</v>
      </c>
      <c r="BE397" s="148">
        <f>IF(U397="základní",N397,0)</f>
        <v>0</v>
      </c>
      <c r="BF397" s="148">
        <f>IF(U397="snížená",N397,0)</f>
        <v>0</v>
      </c>
      <c r="BG397" s="148">
        <f>IF(U397="zákl. přenesená",N397,0)</f>
        <v>0</v>
      </c>
      <c r="BH397" s="148">
        <f>IF(U397="sníž. přenesená",N397,0)</f>
        <v>0</v>
      </c>
      <c r="BI397" s="148">
        <f>IF(U397="nulová",N397,0)</f>
        <v>0</v>
      </c>
      <c r="BJ397" s="21" t="s">
        <v>82</v>
      </c>
      <c r="BK397" s="148">
        <f>ROUND(L397*K397,2)</f>
        <v>0</v>
      </c>
      <c r="BL397" s="21" t="s">
        <v>92</v>
      </c>
      <c r="BM397" s="21" t="s">
        <v>670</v>
      </c>
    </row>
    <row r="398" spans="2:65" s="1" customFormat="1" ht="25.5" customHeight="1">
      <c r="B398" s="139"/>
      <c r="C398" s="140" t="s">
        <v>644</v>
      </c>
      <c r="D398" s="140" t="s">
        <v>167</v>
      </c>
      <c r="E398" s="141" t="s">
        <v>672</v>
      </c>
      <c r="F398" s="231" t="s">
        <v>673</v>
      </c>
      <c r="G398" s="231"/>
      <c r="H398" s="231"/>
      <c r="I398" s="231"/>
      <c r="J398" s="142" t="s">
        <v>374</v>
      </c>
      <c r="K398" s="143">
        <v>7660.44</v>
      </c>
      <c r="L398" s="232">
        <v>0</v>
      </c>
      <c r="M398" s="232"/>
      <c r="N398" s="232">
        <f>ROUND(L398*K398,2)</f>
        <v>0</v>
      </c>
      <c r="O398" s="232"/>
      <c r="P398" s="232"/>
      <c r="Q398" s="232"/>
      <c r="R398" s="144"/>
      <c r="T398" s="145" t="s">
        <v>5</v>
      </c>
      <c r="U398" s="43" t="s">
        <v>40</v>
      </c>
      <c r="V398" s="146">
        <v>2E-3</v>
      </c>
      <c r="W398" s="146">
        <f>V398*K398</f>
        <v>15.320879999999999</v>
      </c>
      <c r="X398" s="146">
        <v>0</v>
      </c>
      <c r="Y398" s="146">
        <f>X398*K398</f>
        <v>0</v>
      </c>
      <c r="Z398" s="146">
        <v>0</v>
      </c>
      <c r="AA398" s="147">
        <f>Z398*K398</f>
        <v>0</v>
      </c>
      <c r="AR398" s="21" t="s">
        <v>92</v>
      </c>
      <c r="AT398" s="21" t="s">
        <v>167</v>
      </c>
      <c r="AU398" s="21" t="s">
        <v>86</v>
      </c>
      <c r="AY398" s="21" t="s">
        <v>166</v>
      </c>
      <c r="BE398" s="148">
        <f>IF(U398="základní",N398,0)</f>
        <v>0</v>
      </c>
      <c r="BF398" s="148">
        <f>IF(U398="snížená",N398,0)</f>
        <v>0</v>
      </c>
      <c r="BG398" s="148">
        <f>IF(U398="zákl. přenesená",N398,0)</f>
        <v>0</v>
      </c>
      <c r="BH398" s="148">
        <f>IF(U398="sníž. přenesená",N398,0)</f>
        <v>0</v>
      </c>
      <c r="BI398" s="148">
        <f>IF(U398="nulová",N398,0)</f>
        <v>0</v>
      </c>
      <c r="BJ398" s="21" t="s">
        <v>82</v>
      </c>
      <c r="BK398" s="148">
        <f>ROUND(L398*K398,2)</f>
        <v>0</v>
      </c>
      <c r="BL398" s="21" t="s">
        <v>92</v>
      </c>
      <c r="BM398" s="21" t="s">
        <v>674</v>
      </c>
    </row>
    <row r="399" spans="2:65" s="1" customFormat="1" ht="25.5" customHeight="1">
      <c r="B399" s="139"/>
      <c r="C399" s="140" t="s">
        <v>649</v>
      </c>
      <c r="D399" s="140" t="s">
        <v>167</v>
      </c>
      <c r="E399" s="141" t="s">
        <v>676</v>
      </c>
      <c r="F399" s="231" t="s">
        <v>677</v>
      </c>
      <c r="G399" s="231"/>
      <c r="H399" s="231"/>
      <c r="I399" s="231"/>
      <c r="J399" s="142" t="s">
        <v>374</v>
      </c>
      <c r="K399" s="143">
        <v>90.923000000000002</v>
      </c>
      <c r="L399" s="232">
        <v>0</v>
      </c>
      <c r="M399" s="232"/>
      <c r="N399" s="232">
        <f>ROUND(L399*K399,2)</f>
        <v>0</v>
      </c>
      <c r="O399" s="232"/>
      <c r="P399" s="232"/>
      <c r="Q399" s="232"/>
      <c r="R399" s="144"/>
      <c r="T399" s="145" t="s">
        <v>5</v>
      </c>
      <c r="U399" s="43" t="s">
        <v>40</v>
      </c>
      <c r="V399" s="146">
        <v>0</v>
      </c>
      <c r="W399" s="146">
        <f>V399*K399</f>
        <v>0</v>
      </c>
      <c r="X399" s="146">
        <v>0</v>
      </c>
      <c r="Y399" s="146">
        <f>X399*K399</f>
        <v>0</v>
      </c>
      <c r="Z399" s="146">
        <v>0</v>
      </c>
      <c r="AA399" s="147">
        <f>Z399*K399</f>
        <v>0</v>
      </c>
      <c r="AR399" s="21" t="s">
        <v>92</v>
      </c>
      <c r="AT399" s="21" t="s">
        <v>167</v>
      </c>
      <c r="AU399" s="21" t="s">
        <v>86</v>
      </c>
      <c r="AY399" s="21" t="s">
        <v>166</v>
      </c>
      <c r="BE399" s="148">
        <f>IF(U399="základní",N399,0)</f>
        <v>0</v>
      </c>
      <c r="BF399" s="148">
        <f>IF(U399="snížená",N399,0)</f>
        <v>0</v>
      </c>
      <c r="BG399" s="148">
        <f>IF(U399="zákl. přenesená",N399,0)</f>
        <v>0</v>
      </c>
      <c r="BH399" s="148">
        <f>IF(U399="sníž. přenesená",N399,0)</f>
        <v>0</v>
      </c>
      <c r="BI399" s="148">
        <f>IF(U399="nulová",N399,0)</f>
        <v>0</v>
      </c>
      <c r="BJ399" s="21" t="s">
        <v>82</v>
      </c>
      <c r="BK399" s="148">
        <f>ROUND(L399*K399,2)</f>
        <v>0</v>
      </c>
      <c r="BL399" s="21" t="s">
        <v>92</v>
      </c>
      <c r="BM399" s="21" t="s">
        <v>678</v>
      </c>
    </row>
    <row r="400" spans="2:65" s="1" customFormat="1" ht="25.5" customHeight="1">
      <c r="B400" s="139"/>
      <c r="C400" s="140" t="s">
        <v>654</v>
      </c>
      <c r="D400" s="140" t="s">
        <v>167</v>
      </c>
      <c r="E400" s="141" t="s">
        <v>680</v>
      </c>
      <c r="F400" s="231" t="s">
        <v>681</v>
      </c>
      <c r="G400" s="231"/>
      <c r="H400" s="231"/>
      <c r="I400" s="231"/>
      <c r="J400" s="142" t="s">
        <v>374</v>
      </c>
      <c r="K400" s="143">
        <v>229.94499999999999</v>
      </c>
      <c r="L400" s="232">
        <v>0</v>
      </c>
      <c r="M400" s="232"/>
      <c r="N400" s="232">
        <f>ROUND(L400*K400,2)</f>
        <v>0</v>
      </c>
      <c r="O400" s="232"/>
      <c r="P400" s="232"/>
      <c r="Q400" s="232"/>
      <c r="R400" s="144"/>
      <c r="T400" s="145" t="s">
        <v>5</v>
      </c>
      <c r="U400" s="43" t="s">
        <v>40</v>
      </c>
      <c r="V400" s="146">
        <v>0</v>
      </c>
      <c r="W400" s="146">
        <f>V400*K400</f>
        <v>0</v>
      </c>
      <c r="X400" s="146">
        <v>0</v>
      </c>
      <c r="Y400" s="146">
        <f>X400*K400</f>
        <v>0</v>
      </c>
      <c r="Z400" s="146">
        <v>0</v>
      </c>
      <c r="AA400" s="147">
        <f>Z400*K400</f>
        <v>0</v>
      </c>
      <c r="AR400" s="21" t="s">
        <v>92</v>
      </c>
      <c r="AT400" s="21" t="s">
        <v>167</v>
      </c>
      <c r="AU400" s="21" t="s">
        <v>86</v>
      </c>
      <c r="AY400" s="21" t="s">
        <v>166</v>
      </c>
      <c r="BE400" s="148">
        <f>IF(U400="základní",N400,0)</f>
        <v>0</v>
      </c>
      <c r="BF400" s="148">
        <f>IF(U400="snížená",N400,0)</f>
        <v>0</v>
      </c>
      <c r="BG400" s="148">
        <f>IF(U400="zákl. přenesená",N400,0)</f>
        <v>0</v>
      </c>
      <c r="BH400" s="148">
        <f>IF(U400="sníž. přenesená",N400,0)</f>
        <v>0</v>
      </c>
      <c r="BI400" s="148">
        <f>IF(U400="nulová",N400,0)</f>
        <v>0</v>
      </c>
      <c r="BJ400" s="21" t="s">
        <v>82</v>
      </c>
      <c r="BK400" s="148">
        <f>ROUND(L400*K400,2)</f>
        <v>0</v>
      </c>
      <c r="BL400" s="21" t="s">
        <v>92</v>
      </c>
      <c r="BM400" s="21" t="s">
        <v>682</v>
      </c>
    </row>
    <row r="401" spans="2:65" s="1" customFormat="1" ht="25.5" customHeight="1">
      <c r="B401" s="139"/>
      <c r="C401" s="140" t="s">
        <v>658</v>
      </c>
      <c r="D401" s="140" t="s">
        <v>167</v>
      </c>
      <c r="E401" s="141" t="s">
        <v>684</v>
      </c>
      <c r="F401" s="231" t="s">
        <v>685</v>
      </c>
      <c r="G401" s="231"/>
      <c r="H401" s="231"/>
      <c r="I401" s="231"/>
      <c r="J401" s="142" t="s">
        <v>374</v>
      </c>
      <c r="K401" s="143">
        <v>530.29200000000003</v>
      </c>
      <c r="L401" s="232">
        <v>0</v>
      </c>
      <c r="M401" s="232"/>
      <c r="N401" s="232">
        <f>ROUND(L401*K401,2)</f>
        <v>0</v>
      </c>
      <c r="O401" s="232"/>
      <c r="P401" s="232"/>
      <c r="Q401" s="232"/>
      <c r="R401" s="144"/>
      <c r="T401" s="145" t="s">
        <v>5</v>
      </c>
      <c r="U401" s="43" t="s">
        <v>40</v>
      </c>
      <c r="V401" s="146">
        <v>0</v>
      </c>
      <c r="W401" s="146">
        <f>V401*K401</f>
        <v>0</v>
      </c>
      <c r="X401" s="146">
        <v>0</v>
      </c>
      <c r="Y401" s="146">
        <f>X401*K401</f>
        <v>0</v>
      </c>
      <c r="Z401" s="146">
        <v>0</v>
      </c>
      <c r="AA401" s="147">
        <f>Z401*K401</f>
        <v>0</v>
      </c>
      <c r="AR401" s="21" t="s">
        <v>92</v>
      </c>
      <c r="AT401" s="21" t="s">
        <v>167</v>
      </c>
      <c r="AU401" s="21" t="s">
        <v>86</v>
      </c>
      <c r="AY401" s="21" t="s">
        <v>166</v>
      </c>
      <c r="BE401" s="148">
        <f>IF(U401="základní",N401,0)</f>
        <v>0</v>
      </c>
      <c r="BF401" s="148">
        <f>IF(U401="snížená",N401,0)</f>
        <v>0</v>
      </c>
      <c r="BG401" s="148">
        <f>IF(U401="zákl. přenesená",N401,0)</f>
        <v>0</v>
      </c>
      <c r="BH401" s="148">
        <f>IF(U401="sníž. přenesená",N401,0)</f>
        <v>0</v>
      </c>
      <c r="BI401" s="148">
        <f>IF(U401="nulová",N401,0)</f>
        <v>0</v>
      </c>
      <c r="BJ401" s="21" t="s">
        <v>82</v>
      </c>
      <c r="BK401" s="148">
        <f>ROUND(L401*K401,2)</f>
        <v>0</v>
      </c>
      <c r="BL401" s="21" t="s">
        <v>92</v>
      </c>
      <c r="BM401" s="21" t="s">
        <v>686</v>
      </c>
    </row>
    <row r="402" spans="2:65" s="9" customFormat="1" ht="29.85" customHeight="1">
      <c r="B402" s="129"/>
      <c r="C402" s="130"/>
      <c r="D402" s="164" t="s">
        <v>267</v>
      </c>
      <c r="E402" s="164"/>
      <c r="F402" s="164"/>
      <c r="G402" s="164"/>
      <c r="H402" s="164"/>
      <c r="I402" s="164"/>
      <c r="J402" s="164"/>
      <c r="K402" s="164"/>
      <c r="L402" s="164"/>
      <c r="M402" s="164"/>
      <c r="N402" s="260">
        <f>BK402</f>
        <v>0</v>
      </c>
      <c r="O402" s="261"/>
      <c r="P402" s="261"/>
      <c r="Q402" s="261"/>
      <c r="R402" s="132"/>
      <c r="T402" s="133"/>
      <c r="U402" s="130"/>
      <c r="V402" s="130"/>
      <c r="W402" s="134">
        <f>W403</f>
        <v>19.368162000000002</v>
      </c>
      <c r="X402" s="130"/>
      <c r="Y402" s="134">
        <f>Y403</f>
        <v>0</v>
      </c>
      <c r="Z402" s="130"/>
      <c r="AA402" s="135">
        <f>AA403</f>
        <v>0</v>
      </c>
      <c r="AR402" s="136" t="s">
        <v>82</v>
      </c>
      <c r="AT402" s="137" t="s">
        <v>74</v>
      </c>
      <c r="AU402" s="137" t="s">
        <v>82</v>
      </c>
      <c r="AY402" s="136" t="s">
        <v>166</v>
      </c>
      <c r="BK402" s="138">
        <f>BK403</f>
        <v>0</v>
      </c>
    </row>
    <row r="403" spans="2:65" s="1" customFormat="1" ht="38.25" customHeight="1">
      <c r="B403" s="139"/>
      <c r="C403" s="140" t="s">
        <v>663</v>
      </c>
      <c r="D403" s="140" t="s">
        <v>167</v>
      </c>
      <c r="E403" s="141" t="s">
        <v>688</v>
      </c>
      <c r="F403" s="231" t="s">
        <v>689</v>
      </c>
      <c r="G403" s="231"/>
      <c r="H403" s="231"/>
      <c r="I403" s="231"/>
      <c r="J403" s="142" t="s">
        <v>374</v>
      </c>
      <c r="K403" s="143">
        <v>293.45699999999999</v>
      </c>
      <c r="L403" s="232">
        <v>0</v>
      </c>
      <c r="M403" s="232"/>
      <c r="N403" s="232">
        <f>ROUND(L403*K403,2)</f>
        <v>0</v>
      </c>
      <c r="O403" s="232"/>
      <c r="P403" s="232"/>
      <c r="Q403" s="232"/>
      <c r="R403" s="144"/>
      <c r="T403" s="145" t="s">
        <v>5</v>
      </c>
      <c r="U403" s="165" t="s">
        <v>40</v>
      </c>
      <c r="V403" s="166">
        <v>6.6000000000000003E-2</v>
      </c>
      <c r="W403" s="166">
        <f>V403*K403</f>
        <v>19.368162000000002</v>
      </c>
      <c r="X403" s="166">
        <v>0</v>
      </c>
      <c r="Y403" s="166">
        <f>X403*K403</f>
        <v>0</v>
      </c>
      <c r="Z403" s="166">
        <v>0</v>
      </c>
      <c r="AA403" s="167">
        <f>Z403*K403</f>
        <v>0</v>
      </c>
      <c r="AR403" s="21" t="s">
        <v>92</v>
      </c>
      <c r="AT403" s="21" t="s">
        <v>167</v>
      </c>
      <c r="AU403" s="21" t="s">
        <v>86</v>
      </c>
      <c r="AY403" s="21" t="s">
        <v>166</v>
      </c>
      <c r="BE403" s="148">
        <f>IF(U403="základní",N403,0)</f>
        <v>0</v>
      </c>
      <c r="BF403" s="148">
        <f>IF(U403="snížená",N403,0)</f>
        <v>0</v>
      </c>
      <c r="BG403" s="148">
        <f>IF(U403="zákl. přenesená",N403,0)</f>
        <v>0</v>
      </c>
      <c r="BH403" s="148">
        <f>IF(U403="sníž. přenesená",N403,0)</f>
        <v>0</v>
      </c>
      <c r="BI403" s="148">
        <f>IF(U403="nulová",N403,0)</f>
        <v>0</v>
      </c>
      <c r="BJ403" s="21" t="s">
        <v>82</v>
      </c>
      <c r="BK403" s="148">
        <f>ROUND(L403*K403,2)</f>
        <v>0</v>
      </c>
      <c r="BL403" s="21" t="s">
        <v>92</v>
      </c>
      <c r="BM403" s="21" t="s">
        <v>690</v>
      </c>
    </row>
    <row r="404" spans="2:65" s="1" customFormat="1" ht="6.95" customHeight="1">
      <c r="B404" s="58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60"/>
    </row>
  </sheetData>
  <mergeCells count="513">
    <mergeCell ref="C2:Q2"/>
    <mergeCell ref="C4:Q4"/>
    <mergeCell ref="F6:P6"/>
    <mergeCell ref="F7:P7"/>
    <mergeCell ref="O9:P9"/>
    <mergeCell ref="O11:P11"/>
    <mergeCell ref="O12:P12"/>
    <mergeCell ref="O14:P14"/>
    <mergeCell ref="O15:P15"/>
    <mergeCell ref="O17:P17"/>
    <mergeCell ref="O18:P18"/>
    <mergeCell ref="O20:P20"/>
    <mergeCell ref="O21:P21"/>
    <mergeCell ref="E24:L24"/>
    <mergeCell ref="M27:P27"/>
    <mergeCell ref="M28:P28"/>
    <mergeCell ref="M30:P30"/>
    <mergeCell ref="H32:J32"/>
    <mergeCell ref="M32:P32"/>
    <mergeCell ref="H33:J33"/>
    <mergeCell ref="M33:P33"/>
    <mergeCell ref="H34:J34"/>
    <mergeCell ref="M34:P34"/>
    <mergeCell ref="H35:J35"/>
    <mergeCell ref="M35:P35"/>
    <mergeCell ref="H36:J36"/>
    <mergeCell ref="M36:P36"/>
    <mergeCell ref="L38:P38"/>
    <mergeCell ref="N95:Q95"/>
    <mergeCell ref="N96:Q96"/>
    <mergeCell ref="N97:Q97"/>
    <mergeCell ref="C76:Q76"/>
    <mergeCell ref="F78:P78"/>
    <mergeCell ref="F79:P79"/>
    <mergeCell ref="M81:P81"/>
    <mergeCell ref="M83:Q83"/>
    <mergeCell ref="M84:Q84"/>
    <mergeCell ref="C86:G86"/>
    <mergeCell ref="N86:Q86"/>
    <mergeCell ref="N88:Q88"/>
    <mergeCell ref="F118:I118"/>
    <mergeCell ref="L118:M118"/>
    <mergeCell ref="N118:Q118"/>
    <mergeCell ref="F122:I122"/>
    <mergeCell ref="L122:M122"/>
    <mergeCell ref="N122:Q122"/>
    <mergeCell ref="F123:I123"/>
    <mergeCell ref="L123:M123"/>
    <mergeCell ref="N123:Q123"/>
    <mergeCell ref="N119:Q119"/>
    <mergeCell ref="N120:Q120"/>
    <mergeCell ref="N121:Q121"/>
    <mergeCell ref="F124:I124"/>
    <mergeCell ref="F125:I125"/>
    <mergeCell ref="F126:I126"/>
    <mergeCell ref="F127:I127"/>
    <mergeCell ref="F128:I128"/>
    <mergeCell ref="F129:I129"/>
    <mergeCell ref="L129:M129"/>
    <mergeCell ref="N129:Q129"/>
    <mergeCell ref="F130:I130"/>
    <mergeCell ref="F131:I131"/>
    <mergeCell ref="F132:I132"/>
    <mergeCell ref="F133:I133"/>
    <mergeCell ref="F134:I134"/>
    <mergeCell ref="F135:I135"/>
    <mergeCell ref="L135:M135"/>
    <mergeCell ref="N135:Q135"/>
    <mergeCell ref="F136:I136"/>
    <mergeCell ref="F137:I137"/>
    <mergeCell ref="F138:I138"/>
    <mergeCell ref="F139:I139"/>
    <mergeCell ref="F140:I140"/>
    <mergeCell ref="F141:I141"/>
    <mergeCell ref="F142:I142"/>
    <mergeCell ref="F143:I143"/>
    <mergeCell ref="F144:I144"/>
    <mergeCell ref="L144:M144"/>
    <mergeCell ref="N144:Q144"/>
    <mergeCell ref="F145:I145"/>
    <mergeCell ref="F146:I146"/>
    <mergeCell ref="F147:I147"/>
    <mergeCell ref="F148:I148"/>
    <mergeCell ref="F149:I149"/>
    <mergeCell ref="F150:I150"/>
    <mergeCell ref="L150:M150"/>
    <mergeCell ref="N150:Q150"/>
    <mergeCell ref="F151:I151"/>
    <mergeCell ref="F152:I152"/>
    <mergeCell ref="F153:I153"/>
    <mergeCell ref="F154:I154"/>
    <mergeCell ref="F155:I155"/>
    <mergeCell ref="L155:M155"/>
    <mergeCell ref="N155:Q155"/>
    <mergeCell ref="F156:I156"/>
    <mergeCell ref="F157:I157"/>
    <mergeCell ref="F158:I158"/>
    <mergeCell ref="F159:I159"/>
    <mergeCell ref="F160:I160"/>
    <mergeCell ref="L160:M160"/>
    <mergeCell ref="N160:Q160"/>
    <mergeCell ref="F161:I161"/>
    <mergeCell ref="F162:I162"/>
    <mergeCell ref="F163:I163"/>
    <mergeCell ref="F164:I164"/>
    <mergeCell ref="F165:I165"/>
    <mergeCell ref="L165:M165"/>
    <mergeCell ref="N165:Q165"/>
    <mergeCell ref="F166:I166"/>
    <mergeCell ref="F167:I167"/>
    <mergeCell ref="F168:I168"/>
    <mergeCell ref="F169:I169"/>
    <mergeCell ref="F170:I170"/>
    <mergeCell ref="L170:M170"/>
    <mergeCell ref="N170:Q170"/>
    <mergeCell ref="F171:I171"/>
    <mergeCell ref="F172:I172"/>
    <mergeCell ref="F173:I173"/>
    <mergeCell ref="F174:I174"/>
    <mergeCell ref="F175:I175"/>
    <mergeCell ref="L175:M175"/>
    <mergeCell ref="N175:Q175"/>
    <mergeCell ref="F176:I176"/>
    <mergeCell ref="F177:I177"/>
    <mergeCell ref="F178:I178"/>
    <mergeCell ref="F179:I179"/>
    <mergeCell ref="F180:I180"/>
    <mergeCell ref="F181:I181"/>
    <mergeCell ref="F182:I182"/>
    <mergeCell ref="L182:M182"/>
    <mergeCell ref="N182:Q182"/>
    <mergeCell ref="F183:I183"/>
    <mergeCell ref="F184:I184"/>
    <mergeCell ref="F185:I185"/>
    <mergeCell ref="F186:I186"/>
    <mergeCell ref="F187:I187"/>
    <mergeCell ref="F188:I188"/>
    <mergeCell ref="F189:I189"/>
    <mergeCell ref="L189:M189"/>
    <mergeCell ref="N189:Q189"/>
    <mergeCell ref="F190:I190"/>
    <mergeCell ref="L190:M190"/>
    <mergeCell ref="N190:Q190"/>
    <mergeCell ref="F191:I191"/>
    <mergeCell ref="L191:M191"/>
    <mergeCell ref="N191:Q191"/>
    <mergeCell ref="F192:I192"/>
    <mergeCell ref="F193:I193"/>
    <mergeCell ref="F194:I194"/>
    <mergeCell ref="F195:I195"/>
    <mergeCell ref="F196:I196"/>
    <mergeCell ref="L196:M196"/>
    <mergeCell ref="N196:Q196"/>
    <mergeCell ref="F197:I197"/>
    <mergeCell ref="L197:M197"/>
    <mergeCell ref="N197:Q197"/>
    <mergeCell ref="F198:I198"/>
    <mergeCell ref="F199:I199"/>
    <mergeCell ref="F200:I200"/>
    <mergeCell ref="F201:I201"/>
    <mergeCell ref="F202:I202"/>
    <mergeCell ref="L202:M202"/>
    <mergeCell ref="N202:Q202"/>
    <mergeCell ref="F203:I203"/>
    <mergeCell ref="L203:M203"/>
    <mergeCell ref="N203:Q203"/>
    <mergeCell ref="F204:I204"/>
    <mergeCell ref="F205:I205"/>
    <mergeCell ref="F206:I206"/>
    <mergeCell ref="F207:I207"/>
    <mergeCell ref="F208:I208"/>
    <mergeCell ref="L208:M208"/>
    <mergeCell ref="N208:Q208"/>
    <mergeCell ref="F209:I209"/>
    <mergeCell ref="L209:M209"/>
    <mergeCell ref="N209:Q209"/>
    <mergeCell ref="F210:I210"/>
    <mergeCell ref="F211:I211"/>
    <mergeCell ref="F212:I212"/>
    <mergeCell ref="F213:I213"/>
    <mergeCell ref="L213:M213"/>
    <mergeCell ref="N213:Q213"/>
    <mergeCell ref="F214:I214"/>
    <mergeCell ref="L214:M214"/>
    <mergeCell ref="N214:Q214"/>
    <mergeCell ref="F215:I215"/>
    <mergeCell ref="F216:I216"/>
    <mergeCell ref="L216:M216"/>
    <mergeCell ref="N216:Q216"/>
    <mergeCell ref="F217:I217"/>
    <mergeCell ref="F218:I218"/>
    <mergeCell ref="L218:M218"/>
    <mergeCell ref="N218:Q218"/>
    <mergeCell ref="F219:I219"/>
    <mergeCell ref="F220:I220"/>
    <mergeCell ref="F221:I221"/>
    <mergeCell ref="F222:I222"/>
    <mergeCell ref="F223:I223"/>
    <mergeCell ref="L223:M223"/>
    <mergeCell ref="N223:Q223"/>
    <mergeCell ref="F224:I224"/>
    <mergeCell ref="F225:I225"/>
    <mergeCell ref="L225:M225"/>
    <mergeCell ref="N225:Q225"/>
    <mergeCell ref="F226:I226"/>
    <mergeCell ref="F227:I227"/>
    <mergeCell ref="F228:I228"/>
    <mergeCell ref="F229:I229"/>
    <mergeCell ref="F230:I230"/>
    <mergeCell ref="F231:I231"/>
    <mergeCell ref="L231:M231"/>
    <mergeCell ref="N231:Q231"/>
    <mergeCell ref="F232:I232"/>
    <mergeCell ref="F233:I233"/>
    <mergeCell ref="F234:I234"/>
    <mergeCell ref="F235:I235"/>
    <mergeCell ref="F236:I236"/>
    <mergeCell ref="F237:I237"/>
    <mergeCell ref="F238:I238"/>
    <mergeCell ref="L238:M238"/>
    <mergeCell ref="N238:Q238"/>
    <mergeCell ref="F239:I239"/>
    <mergeCell ref="F240:I240"/>
    <mergeCell ref="L240:M240"/>
    <mergeCell ref="N240:Q240"/>
    <mergeCell ref="F241:I241"/>
    <mergeCell ref="L241:M241"/>
    <mergeCell ref="N241:Q241"/>
    <mergeCell ref="F242:I242"/>
    <mergeCell ref="F243:I243"/>
    <mergeCell ref="F244:I244"/>
    <mergeCell ref="F245:I245"/>
    <mergeCell ref="F246:I246"/>
    <mergeCell ref="L246:M246"/>
    <mergeCell ref="N246:Q246"/>
    <mergeCell ref="F247:I247"/>
    <mergeCell ref="F248:I248"/>
    <mergeCell ref="L248:M248"/>
    <mergeCell ref="N248:Q248"/>
    <mergeCell ref="F249:I249"/>
    <mergeCell ref="L249:M249"/>
    <mergeCell ref="N249:Q249"/>
    <mergeCell ref="F251:I251"/>
    <mergeCell ref="L251:M251"/>
    <mergeCell ref="N251:Q251"/>
    <mergeCell ref="F252:I252"/>
    <mergeCell ref="F253:I253"/>
    <mergeCell ref="L253:M253"/>
    <mergeCell ref="N253:Q253"/>
    <mergeCell ref="F254:I254"/>
    <mergeCell ref="L254:M254"/>
    <mergeCell ref="N254:Q254"/>
    <mergeCell ref="F255:I255"/>
    <mergeCell ref="F256:I256"/>
    <mergeCell ref="F257:I257"/>
    <mergeCell ref="F258:I258"/>
    <mergeCell ref="F260:I260"/>
    <mergeCell ref="L260:M260"/>
    <mergeCell ref="N260:Q260"/>
    <mergeCell ref="F261:I261"/>
    <mergeCell ref="F262:I262"/>
    <mergeCell ref="F263:I263"/>
    <mergeCell ref="F264:I264"/>
    <mergeCell ref="F265:I265"/>
    <mergeCell ref="F267:I267"/>
    <mergeCell ref="L267:M267"/>
    <mergeCell ref="N267:Q267"/>
    <mergeCell ref="F268:I268"/>
    <mergeCell ref="F269:I269"/>
    <mergeCell ref="F270:I270"/>
    <mergeCell ref="F271:I271"/>
    <mergeCell ref="F273:I273"/>
    <mergeCell ref="L273:M273"/>
    <mergeCell ref="N273:Q273"/>
    <mergeCell ref="F274:I274"/>
    <mergeCell ref="F275:I275"/>
    <mergeCell ref="L275:M275"/>
    <mergeCell ref="N275:Q275"/>
    <mergeCell ref="F276:I276"/>
    <mergeCell ref="F277:I277"/>
    <mergeCell ref="L277:M277"/>
    <mergeCell ref="N277:Q277"/>
    <mergeCell ref="F278:I278"/>
    <mergeCell ref="F279:I279"/>
    <mergeCell ref="F280:I280"/>
    <mergeCell ref="F281:I281"/>
    <mergeCell ref="F282:I282"/>
    <mergeCell ref="F283:I283"/>
    <mergeCell ref="L283:M283"/>
    <mergeCell ref="N283:Q283"/>
    <mergeCell ref="F284:I284"/>
    <mergeCell ref="F285:I285"/>
    <mergeCell ref="F286:I286"/>
    <mergeCell ref="F287:I287"/>
    <mergeCell ref="F288:I288"/>
    <mergeCell ref="F289:I289"/>
    <mergeCell ref="L289:M289"/>
    <mergeCell ref="N289:Q289"/>
    <mergeCell ref="F290:I290"/>
    <mergeCell ref="F291:I291"/>
    <mergeCell ref="F292:I292"/>
    <mergeCell ref="F293:I293"/>
    <mergeCell ref="F294:I294"/>
    <mergeCell ref="F295:I295"/>
    <mergeCell ref="L295:M295"/>
    <mergeCell ref="N295:Q295"/>
    <mergeCell ref="F296:I296"/>
    <mergeCell ref="F297:I297"/>
    <mergeCell ref="F298:I298"/>
    <mergeCell ref="F299:I299"/>
    <mergeCell ref="F300:I300"/>
    <mergeCell ref="F301:I301"/>
    <mergeCell ref="L301:M301"/>
    <mergeCell ref="N301:Q301"/>
    <mergeCell ref="F302:I302"/>
    <mergeCell ref="L302:M302"/>
    <mergeCell ref="N302:Q302"/>
    <mergeCell ref="F303:I303"/>
    <mergeCell ref="F304:I304"/>
    <mergeCell ref="L304:M304"/>
    <mergeCell ref="N304:Q304"/>
    <mergeCell ref="F305:I305"/>
    <mergeCell ref="L305:M305"/>
    <mergeCell ref="N305:Q305"/>
    <mergeCell ref="F306:I306"/>
    <mergeCell ref="L306:M306"/>
    <mergeCell ref="N306:Q306"/>
    <mergeCell ref="F307:I307"/>
    <mergeCell ref="F308:I308"/>
    <mergeCell ref="F309:I309"/>
    <mergeCell ref="L309:M309"/>
    <mergeCell ref="N309:Q309"/>
    <mergeCell ref="F310:I310"/>
    <mergeCell ref="L310:M310"/>
    <mergeCell ref="N310:Q310"/>
    <mergeCell ref="F311:I311"/>
    <mergeCell ref="F312:I312"/>
    <mergeCell ref="F313:I313"/>
    <mergeCell ref="L313:M313"/>
    <mergeCell ref="N313:Q313"/>
    <mergeCell ref="F314:I314"/>
    <mergeCell ref="F315:I315"/>
    <mergeCell ref="F316:I316"/>
    <mergeCell ref="L316:M316"/>
    <mergeCell ref="N316:Q316"/>
    <mergeCell ref="F317:I317"/>
    <mergeCell ref="L317:M317"/>
    <mergeCell ref="N317:Q317"/>
    <mergeCell ref="F318:I318"/>
    <mergeCell ref="F319:I319"/>
    <mergeCell ref="F320:I320"/>
    <mergeCell ref="L320:M320"/>
    <mergeCell ref="N320:Q320"/>
    <mergeCell ref="F321:I321"/>
    <mergeCell ref="F322:I322"/>
    <mergeCell ref="F323:I323"/>
    <mergeCell ref="F324:I324"/>
    <mergeCell ref="F326:I326"/>
    <mergeCell ref="L326:M326"/>
    <mergeCell ref="N326:Q326"/>
    <mergeCell ref="F327:I327"/>
    <mergeCell ref="L327:M327"/>
    <mergeCell ref="N327:Q327"/>
    <mergeCell ref="F328:I328"/>
    <mergeCell ref="F329:I329"/>
    <mergeCell ref="F330:I330"/>
    <mergeCell ref="F331:I331"/>
    <mergeCell ref="F332:I332"/>
    <mergeCell ref="L332:M332"/>
    <mergeCell ref="N332:Q332"/>
    <mergeCell ref="F333:I333"/>
    <mergeCell ref="L333:M333"/>
    <mergeCell ref="N333:Q333"/>
    <mergeCell ref="F334:I334"/>
    <mergeCell ref="F335:I335"/>
    <mergeCell ref="F336:I336"/>
    <mergeCell ref="L336:M336"/>
    <mergeCell ref="N336:Q336"/>
    <mergeCell ref="F337:I337"/>
    <mergeCell ref="F338:I338"/>
    <mergeCell ref="F339:I339"/>
    <mergeCell ref="L339:M339"/>
    <mergeCell ref="N339:Q339"/>
    <mergeCell ref="F340:I340"/>
    <mergeCell ref="F341:I341"/>
    <mergeCell ref="F342:I342"/>
    <mergeCell ref="L342:M342"/>
    <mergeCell ref="N342:Q342"/>
    <mergeCell ref="F343:I343"/>
    <mergeCell ref="F344:I344"/>
    <mergeCell ref="F345:I345"/>
    <mergeCell ref="L345:M345"/>
    <mergeCell ref="N345:Q345"/>
    <mergeCell ref="F346:I346"/>
    <mergeCell ref="F347:I347"/>
    <mergeCell ref="F348:I348"/>
    <mergeCell ref="L348:M348"/>
    <mergeCell ref="N348:Q348"/>
    <mergeCell ref="F349:I349"/>
    <mergeCell ref="F350:I350"/>
    <mergeCell ref="F351:I351"/>
    <mergeCell ref="L351:M351"/>
    <mergeCell ref="N351:Q351"/>
    <mergeCell ref="F352:I352"/>
    <mergeCell ref="F353:I353"/>
    <mergeCell ref="F354:I354"/>
    <mergeCell ref="L354:M354"/>
    <mergeCell ref="N354:Q354"/>
    <mergeCell ref="F355:I355"/>
    <mergeCell ref="F356:I356"/>
    <mergeCell ref="F357:I357"/>
    <mergeCell ref="F358:I358"/>
    <mergeCell ref="F360:I360"/>
    <mergeCell ref="L360:M360"/>
    <mergeCell ref="N360:Q360"/>
    <mergeCell ref="F361:I361"/>
    <mergeCell ref="L361:M361"/>
    <mergeCell ref="N361:Q361"/>
    <mergeCell ref="F362:I362"/>
    <mergeCell ref="F363:I363"/>
    <mergeCell ref="F364:I364"/>
    <mergeCell ref="L364:M364"/>
    <mergeCell ref="N364:Q364"/>
    <mergeCell ref="F365:I365"/>
    <mergeCell ref="L365:M365"/>
    <mergeCell ref="N365:Q365"/>
    <mergeCell ref="F366:I366"/>
    <mergeCell ref="F367:I367"/>
    <mergeCell ref="F368:I368"/>
    <mergeCell ref="F369:I369"/>
    <mergeCell ref="F370:I370"/>
    <mergeCell ref="L370:M370"/>
    <mergeCell ref="N370:Q370"/>
    <mergeCell ref="F371:I371"/>
    <mergeCell ref="F372:I372"/>
    <mergeCell ref="L372:M372"/>
    <mergeCell ref="N372:Q372"/>
    <mergeCell ref="F373:I373"/>
    <mergeCell ref="L373:M373"/>
    <mergeCell ref="N373:Q373"/>
    <mergeCell ref="F374:I374"/>
    <mergeCell ref="F375:I375"/>
    <mergeCell ref="F376:I376"/>
    <mergeCell ref="F377:I377"/>
    <mergeCell ref="F378:I378"/>
    <mergeCell ref="L378:M378"/>
    <mergeCell ref="N378:Q378"/>
    <mergeCell ref="F379:I379"/>
    <mergeCell ref="F380:I380"/>
    <mergeCell ref="F381:I381"/>
    <mergeCell ref="F382:I382"/>
    <mergeCell ref="L391:M391"/>
    <mergeCell ref="N391:Q391"/>
    <mergeCell ref="F392:I392"/>
    <mergeCell ref="F393:I393"/>
    <mergeCell ref="F394:I394"/>
    <mergeCell ref="F383:I383"/>
    <mergeCell ref="L383:M383"/>
    <mergeCell ref="N383:Q383"/>
    <mergeCell ref="F384:I384"/>
    <mergeCell ref="F385:I385"/>
    <mergeCell ref="L385:M385"/>
    <mergeCell ref="N385:Q385"/>
    <mergeCell ref="F386:I386"/>
    <mergeCell ref="F387:I387"/>
    <mergeCell ref="H1:K1"/>
    <mergeCell ref="F400:I400"/>
    <mergeCell ref="L400:M400"/>
    <mergeCell ref="N400:Q400"/>
    <mergeCell ref="F401:I401"/>
    <mergeCell ref="L401:M401"/>
    <mergeCell ref="N401:Q401"/>
    <mergeCell ref="F403:I403"/>
    <mergeCell ref="L403:M403"/>
    <mergeCell ref="N403:Q403"/>
    <mergeCell ref="F395:I395"/>
    <mergeCell ref="F397:I397"/>
    <mergeCell ref="L397:M397"/>
    <mergeCell ref="N397:Q397"/>
    <mergeCell ref="F398:I398"/>
    <mergeCell ref="L398:M398"/>
    <mergeCell ref="N398:Q398"/>
    <mergeCell ref="F399:I399"/>
    <mergeCell ref="L399:M399"/>
    <mergeCell ref="N399:Q399"/>
    <mergeCell ref="F388:I388"/>
    <mergeCell ref="F389:I389"/>
    <mergeCell ref="F390:I390"/>
    <mergeCell ref="F391:I391"/>
    <mergeCell ref="S2:AC2"/>
    <mergeCell ref="N250:Q250"/>
    <mergeCell ref="N259:Q259"/>
    <mergeCell ref="N266:Q266"/>
    <mergeCell ref="N272:Q272"/>
    <mergeCell ref="N325:Q325"/>
    <mergeCell ref="N359:Q359"/>
    <mergeCell ref="N396:Q396"/>
    <mergeCell ref="N402:Q402"/>
    <mergeCell ref="N98:Q98"/>
    <mergeCell ref="N100:Q100"/>
    <mergeCell ref="L102:Q102"/>
    <mergeCell ref="C108:Q108"/>
    <mergeCell ref="F110:P110"/>
    <mergeCell ref="F111:P111"/>
    <mergeCell ref="M113:P113"/>
    <mergeCell ref="M115:Q115"/>
    <mergeCell ref="M116:Q116"/>
    <mergeCell ref="N89:Q89"/>
    <mergeCell ref="N90:Q90"/>
    <mergeCell ref="N91:Q91"/>
    <mergeCell ref="N92:Q92"/>
    <mergeCell ref="N93:Q93"/>
    <mergeCell ref="N94:Q94"/>
  </mergeCells>
  <hyperlinks>
    <hyperlink ref="F1:G1" location="C2" display="1) Krycí list rozpočtu"/>
    <hyperlink ref="H1:K1" location="C86" display="2) Rekapitulace rozpočtu"/>
    <hyperlink ref="L1" location="C118" display="3) Rozpočet"/>
    <hyperlink ref="S1:T1" location="'Rekapitulace stavby'!C2" display="Rekapitulace stavby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397"/>
  <sheetViews>
    <sheetView showGridLines="0" workbookViewId="0">
      <pane ySplit="1" topLeftCell="A2" activePane="bottomLeft" state="frozen"/>
      <selection pane="bottomLeft" activeCell="BO398" sqref="BO398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7" width="11.1640625" customWidth="1"/>
    <col min="8" max="8" width="12.5" customWidth="1"/>
    <col min="9" max="9" width="7" customWidth="1"/>
    <col min="10" max="10" width="5.1640625" customWidth="1"/>
    <col min="11" max="11" width="11.5" customWidth="1"/>
    <col min="12" max="12" width="12" customWidth="1"/>
    <col min="13" max="14" width="6" customWidth="1"/>
    <col min="15" max="15" width="2" customWidth="1"/>
    <col min="16" max="16" width="12.5" customWidth="1"/>
    <col min="17" max="17" width="4.1640625" customWidth="1"/>
    <col min="18" max="18" width="1.6640625" customWidth="1"/>
    <col min="19" max="19" width="8.1640625" customWidth="1"/>
    <col min="20" max="20" width="29.6640625" hidden="1" customWidth="1"/>
    <col min="21" max="21" width="16.33203125" hidden="1" customWidth="1"/>
    <col min="22" max="22" width="12.33203125" hidden="1" customWidth="1"/>
    <col min="23" max="23" width="16.33203125" hidden="1" customWidth="1"/>
    <col min="24" max="24" width="12.1640625" hidden="1" customWidth="1"/>
    <col min="25" max="25" width="15" hidden="1" customWidth="1"/>
    <col min="26" max="26" width="11" hidden="1" customWidth="1"/>
    <col min="27" max="27" width="15" hidden="1" customWidth="1"/>
    <col min="28" max="28" width="16.33203125" hidden="1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66" ht="21.75" customHeight="1">
      <c r="A1" s="104"/>
      <c r="B1" s="14"/>
      <c r="C1" s="14"/>
      <c r="D1" s="15" t="s">
        <v>1</v>
      </c>
      <c r="E1" s="14"/>
      <c r="F1" s="16" t="s">
        <v>134</v>
      </c>
      <c r="G1" s="16"/>
      <c r="H1" s="239" t="s">
        <v>135</v>
      </c>
      <c r="I1" s="239"/>
      <c r="J1" s="239"/>
      <c r="K1" s="239"/>
      <c r="L1" s="16" t="s">
        <v>136</v>
      </c>
      <c r="M1" s="14"/>
      <c r="N1" s="14"/>
      <c r="O1" s="15" t="s">
        <v>137</v>
      </c>
      <c r="P1" s="14"/>
      <c r="Q1" s="14"/>
      <c r="R1" s="14"/>
      <c r="S1" s="16" t="s">
        <v>138</v>
      </c>
      <c r="T1" s="16"/>
      <c r="U1" s="104"/>
      <c r="V1" s="104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ht="36.950000000000003" customHeight="1">
      <c r="C2" s="220" t="s">
        <v>7</v>
      </c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S2" s="194" t="s">
        <v>8</v>
      </c>
      <c r="T2" s="195"/>
      <c r="U2" s="195"/>
      <c r="V2" s="195"/>
      <c r="W2" s="195"/>
      <c r="X2" s="195"/>
      <c r="Y2" s="195"/>
      <c r="Z2" s="195"/>
      <c r="AA2" s="195"/>
      <c r="AB2" s="195"/>
      <c r="AC2" s="195"/>
      <c r="AT2" s="21" t="s">
        <v>121</v>
      </c>
    </row>
    <row r="3" spans="1:66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  <c r="AT3" s="21" t="s">
        <v>86</v>
      </c>
    </row>
    <row r="4" spans="1:66" ht="36.950000000000003" customHeight="1">
      <c r="B4" s="25"/>
      <c r="C4" s="211" t="s">
        <v>139</v>
      </c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Q4" s="212"/>
      <c r="R4" s="26"/>
      <c r="T4" s="20" t="s">
        <v>13</v>
      </c>
      <c r="AT4" s="21" t="s">
        <v>6</v>
      </c>
    </row>
    <row r="5" spans="1:66" ht="6.95" customHeight="1">
      <c r="B5" s="25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6"/>
    </row>
    <row r="6" spans="1:66" ht="25.35" customHeight="1">
      <c r="B6" s="25"/>
      <c r="C6" s="27"/>
      <c r="D6" s="31" t="s">
        <v>16</v>
      </c>
      <c r="E6" s="27"/>
      <c r="F6" s="251" t="str">
        <f>'Rekapitulace stavby'!K6</f>
        <v>Rekonstrukce vodovodu a kanalizace Radvanice a Bartovice - komunikace</v>
      </c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7"/>
      <c r="R6" s="26"/>
    </row>
    <row r="7" spans="1:66" s="1" customFormat="1" ht="32.85" customHeight="1">
      <c r="B7" s="34"/>
      <c r="C7" s="35"/>
      <c r="D7" s="30" t="s">
        <v>140</v>
      </c>
      <c r="E7" s="35"/>
      <c r="F7" s="224" t="s">
        <v>1593</v>
      </c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35"/>
      <c r="R7" s="36"/>
    </row>
    <row r="8" spans="1:66" s="1" customFormat="1" ht="14.45" customHeight="1">
      <c r="B8" s="34"/>
      <c r="C8" s="35"/>
      <c r="D8" s="31" t="s">
        <v>18</v>
      </c>
      <c r="E8" s="35"/>
      <c r="F8" s="29" t="s">
        <v>5</v>
      </c>
      <c r="G8" s="35"/>
      <c r="H8" s="35"/>
      <c r="I8" s="35"/>
      <c r="J8" s="35"/>
      <c r="K8" s="35"/>
      <c r="L8" s="35"/>
      <c r="M8" s="31" t="s">
        <v>19</v>
      </c>
      <c r="N8" s="35"/>
      <c r="O8" s="29" t="s">
        <v>5</v>
      </c>
      <c r="P8" s="35"/>
      <c r="Q8" s="35"/>
      <c r="R8" s="36"/>
    </row>
    <row r="9" spans="1:66" s="1" customFormat="1" ht="14.45" customHeight="1">
      <c r="B9" s="34"/>
      <c r="C9" s="35"/>
      <c r="D9" s="31" t="s">
        <v>20</v>
      </c>
      <c r="E9" s="35"/>
      <c r="F9" s="29" t="s">
        <v>21</v>
      </c>
      <c r="G9" s="35"/>
      <c r="H9" s="35"/>
      <c r="I9" s="35"/>
      <c r="J9" s="35"/>
      <c r="K9" s="35"/>
      <c r="L9" s="35"/>
      <c r="M9" s="31" t="s">
        <v>22</v>
      </c>
      <c r="N9" s="35"/>
      <c r="O9" s="253" t="str">
        <f>'Rekapitulace stavby'!AN8</f>
        <v>25. 4. 2018</v>
      </c>
      <c r="P9" s="253"/>
      <c r="Q9" s="35"/>
      <c r="R9" s="36"/>
    </row>
    <row r="10" spans="1:66" s="1" customFormat="1" ht="10.9" customHeight="1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6"/>
    </row>
    <row r="11" spans="1:66" s="1" customFormat="1" ht="14.45" customHeight="1">
      <c r="B11" s="34"/>
      <c r="C11" s="35"/>
      <c r="D11" s="31" t="s">
        <v>24</v>
      </c>
      <c r="E11" s="35"/>
      <c r="F11" s="35"/>
      <c r="G11" s="35"/>
      <c r="H11" s="35"/>
      <c r="I11" s="35"/>
      <c r="J11" s="35"/>
      <c r="K11" s="35"/>
      <c r="L11" s="35"/>
      <c r="M11" s="31" t="s">
        <v>25</v>
      </c>
      <c r="N11" s="35"/>
      <c r="O11" s="222" t="s">
        <v>5</v>
      </c>
      <c r="P11" s="222"/>
      <c r="Q11" s="35"/>
      <c r="R11" s="36"/>
    </row>
    <row r="12" spans="1:66" s="1" customFormat="1" ht="18" customHeight="1">
      <c r="B12" s="34"/>
      <c r="C12" s="35"/>
      <c r="D12" s="35"/>
      <c r="E12" s="29" t="s">
        <v>26</v>
      </c>
      <c r="F12" s="35"/>
      <c r="G12" s="35"/>
      <c r="H12" s="35"/>
      <c r="I12" s="35"/>
      <c r="J12" s="35"/>
      <c r="K12" s="35"/>
      <c r="L12" s="35"/>
      <c r="M12" s="31" t="s">
        <v>27</v>
      </c>
      <c r="N12" s="35"/>
      <c r="O12" s="222" t="s">
        <v>5</v>
      </c>
      <c r="P12" s="222"/>
      <c r="Q12" s="35"/>
      <c r="R12" s="36"/>
    </row>
    <row r="13" spans="1:66" s="1" customFormat="1" ht="6.95" customHeight="1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6"/>
    </row>
    <row r="14" spans="1:66" s="1" customFormat="1" ht="14.45" customHeight="1">
      <c r="B14" s="34"/>
      <c r="C14" s="35"/>
      <c r="D14" s="31" t="s">
        <v>28</v>
      </c>
      <c r="E14" s="35"/>
      <c r="F14" s="35"/>
      <c r="G14" s="35"/>
      <c r="H14" s="35"/>
      <c r="I14" s="35"/>
      <c r="J14" s="35"/>
      <c r="K14" s="35"/>
      <c r="L14" s="35"/>
      <c r="M14" s="31" t="s">
        <v>25</v>
      </c>
      <c r="N14" s="35"/>
      <c r="O14" s="222" t="str">
        <f>IF('Rekapitulace stavby'!AN13="","",'Rekapitulace stavby'!AN13)</f>
        <v/>
      </c>
      <c r="P14" s="222"/>
      <c r="Q14" s="35"/>
      <c r="R14" s="36"/>
    </row>
    <row r="15" spans="1:66" s="1" customFormat="1" ht="18" customHeight="1">
      <c r="B15" s="34"/>
      <c r="C15" s="35"/>
      <c r="D15" s="35"/>
      <c r="E15" s="29" t="str">
        <f>IF('Rekapitulace stavby'!E14="","",'Rekapitulace stavby'!E14)</f>
        <v xml:space="preserve"> </v>
      </c>
      <c r="F15" s="35"/>
      <c r="G15" s="35"/>
      <c r="H15" s="35"/>
      <c r="I15" s="35"/>
      <c r="J15" s="35"/>
      <c r="K15" s="35"/>
      <c r="L15" s="35"/>
      <c r="M15" s="31" t="s">
        <v>27</v>
      </c>
      <c r="N15" s="35"/>
      <c r="O15" s="222" t="str">
        <f>IF('Rekapitulace stavby'!AN14="","",'Rekapitulace stavby'!AN14)</f>
        <v/>
      </c>
      <c r="P15" s="222"/>
      <c r="Q15" s="35"/>
      <c r="R15" s="36"/>
    </row>
    <row r="16" spans="1:66" s="1" customFormat="1" ht="6.95" customHeight="1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6"/>
    </row>
    <row r="17" spans="2:18" s="1" customFormat="1" ht="14.45" customHeight="1">
      <c r="B17" s="34"/>
      <c r="C17" s="35"/>
      <c r="D17" s="31" t="s">
        <v>30</v>
      </c>
      <c r="E17" s="35"/>
      <c r="F17" s="35"/>
      <c r="G17" s="35"/>
      <c r="H17" s="35"/>
      <c r="I17" s="35"/>
      <c r="J17" s="35"/>
      <c r="K17" s="35"/>
      <c r="L17" s="35"/>
      <c r="M17" s="31" t="s">
        <v>25</v>
      </c>
      <c r="N17" s="35"/>
      <c r="O17" s="222" t="s">
        <v>5</v>
      </c>
      <c r="P17" s="222"/>
      <c r="Q17" s="35"/>
      <c r="R17" s="36"/>
    </row>
    <row r="18" spans="2:18" s="1" customFormat="1" ht="18" customHeight="1">
      <c r="B18" s="34"/>
      <c r="C18" s="35"/>
      <c r="D18" s="35"/>
      <c r="E18" s="29" t="s">
        <v>31</v>
      </c>
      <c r="F18" s="35"/>
      <c r="G18" s="35"/>
      <c r="H18" s="35"/>
      <c r="I18" s="35"/>
      <c r="J18" s="35"/>
      <c r="K18" s="35"/>
      <c r="L18" s="35"/>
      <c r="M18" s="31" t="s">
        <v>27</v>
      </c>
      <c r="N18" s="35"/>
      <c r="O18" s="222" t="s">
        <v>5</v>
      </c>
      <c r="P18" s="222"/>
      <c r="Q18" s="35"/>
      <c r="R18" s="36"/>
    </row>
    <row r="19" spans="2:18" s="1" customFormat="1" ht="6.95" customHeigh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6"/>
    </row>
    <row r="20" spans="2:18" s="1" customFormat="1" ht="14.45" customHeight="1">
      <c r="B20" s="34"/>
      <c r="C20" s="35"/>
      <c r="D20" s="31" t="s">
        <v>33</v>
      </c>
      <c r="E20" s="35"/>
      <c r="F20" s="35"/>
      <c r="G20" s="35"/>
      <c r="H20" s="35"/>
      <c r="I20" s="35"/>
      <c r="J20" s="35"/>
      <c r="K20" s="35"/>
      <c r="L20" s="35"/>
      <c r="M20" s="31" t="s">
        <v>25</v>
      </c>
      <c r="N20" s="35"/>
      <c r="O20" s="222" t="s">
        <v>5</v>
      </c>
      <c r="P20" s="222"/>
      <c r="Q20" s="35"/>
      <c r="R20" s="36"/>
    </row>
    <row r="21" spans="2:18" s="1" customFormat="1" ht="18" customHeight="1">
      <c r="B21" s="34"/>
      <c r="C21" s="35"/>
      <c r="D21" s="35"/>
      <c r="E21" s="29" t="s">
        <v>34</v>
      </c>
      <c r="F21" s="35"/>
      <c r="G21" s="35"/>
      <c r="H21" s="35"/>
      <c r="I21" s="35"/>
      <c r="J21" s="35"/>
      <c r="K21" s="35"/>
      <c r="L21" s="35"/>
      <c r="M21" s="31" t="s">
        <v>27</v>
      </c>
      <c r="N21" s="35"/>
      <c r="O21" s="222" t="s">
        <v>5</v>
      </c>
      <c r="P21" s="222"/>
      <c r="Q21" s="35"/>
      <c r="R21" s="36"/>
    </row>
    <row r="22" spans="2:18" s="1" customFormat="1" ht="6.95" customHeight="1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6"/>
    </row>
    <row r="23" spans="2:18" s="1" customFormat="1" ht="14.45" customHeight="1">
      <c r="B23" s="34"/>
      <c r="C23" s="35"/>
      <c r="D23" s="31" t="s">
        <v>35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6"/>
    </row>
    <row r="24" spans="2:18" s="1" customFormat="1" ht="16.5" customHeight="1">
      <c r="B24" s="34"/>
      <c r="C24" s="35"/>
      <c r="D24" s="35"/>
      <c r="E24" s="225" t="s">
        <v>5</v>
      </c>
      <c r="F24" s="225"/>
      <c r="G24" s="225"/>
      <c r="H24" s="225"/>
      <c r="I24" s="225"/>
      <c r="J24" s="225"/>
      <c r="K24" s="225"/>
      <c r="L24" s="225"/>
      <c r="M24" s="35"/>
      <c r="N24" s="35"/>
      <c r="O24" s="35"/>
      <c r="P24" s="35"/>
      <c r="Q24" s="35"/>
      <c r="R24" s="36"/>
    </row>
    <row r="25" spans="2:18" s="1" customFormat="1" ht="6.95" customHeight="1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</row>
    <row r="26" spans="2:18" s="1" customFormat="1" ht="6.95" customHeight="1">
      <c r="B26" s="34"/>
      <c r="C26" s="35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35"/>
      <c r="R26" s="36"/>
    </row>
    <row r="27" spans="2:18" s="1" customFormat="1" ht="14.45" customHeight="1">
      <c r="B27" s="34"/>
      <c r="C27" s="35"/>
      <c r="D27" s="105" t="s">
        <v>142</v>
      </c>
      <c r="E27" s="35"/>
      <c r="F27" s="35"/>
      <c r="G27" s="35"/>
      <c r="H27" s="35"/>
      <c r="I27" s="35"/>
      <c r="J27" s="35"/>
      <c r="K27" s="35"/>
      <c r="L27" s="35"/>
      <c r="M27" s="226">
        <f>N88</f>
        <v>0</v>
      </c>
      <c r="N27" s="226"/>
      <c r="O27" s="226"/>
      <c r="P27" s="226"/>
      <c r="Q27" s="35"/>
      <c r="R27" s="36"/>
    </row>
    <row r="28" spans="2:18" s="1" customFormat="1" ht="14.45" customHeight="1">
      <c r="B28" s="34"/>
      <c r="C28" s="35"/>
      <c r="D28" s="33" t="s">
        <v>143</v>
      </c>
      <c r="E28" s="35"/>
      <c r="F28" s="35"/>
      <c r="G28" s="35"/>
      <c r="H28" s="35"/>
      <c r="I28" s="35"/>
      <c r="J28" s="35"/>
      <c r="K28" s="35"/>
      <c r="L28" s="35"/>
      <c r="M28" s="226">
        <f>N100</f>
        <v>0</v>
      </c>
      <c r="N28" s="226"/>
      <c r="O28" s="226"/>
      <c r="P28" s="226"/>
      <c r="Q28" s="35"/>
      <c r="R28" s="36"/>
    </row>
    <row r="29" spans="2:18" s="1" customFormat="1" ht="6.95" customHeight="1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6"/>
    </row>
    <row r="30" spans="2:18" s="1" customFormat="1" ht="25.35" customHeight="1">
      <c r="B30" s="34"/>
      <c r="C30" s="35"/>
      <c r="D30" s="106" t="s">
        <v>38</v>
      </c>
      <c r="E30" s="35"/>
      <c r="F30" s="35"/>
      <c r="G30" s="35"/>
      <c r="H30" s="35"/>
      <c r="I30" s="35"/>
      <c r="J30" s="35"/>
      <c r="K30" s="35"/>
      <c r="L30" s="35"/>
      <c r="M30" s="259">
        <f>ROUND(M27+M28,2)</f>
        <v>0</v>
      </c>
      <c r="N30" s="250"/>
      <c r="O30" s="250"/>
      <c r="P30" s="250"/>
      <c r="Q30" s="35"/>
      <c r="R30" s="36"/>
    </row>
    <row r="31" spans="2:18" s="1" customFormat="1" ht="6.95" customHeight="1">
      <c r="B31" s="34"/>
      <c r="C31" s="35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35"/>
      <c r="R31" s="36"/>
    </row>
    <row r="32" spans="2:18" s="1" customFormat="1" ht="14.45" customHeight="1">
      <c r="B32" s="34"/>
      <c r="C32" s="35"/>
      <c r="D32" s="41" t="s">
        <v>39</v>
      </c>
      <c r="E32" s="41" t="s">
        <v>40</v>
      </c>
      <c r="F32" s="42">
        <v>0.21</v>
      </c>
      <c r="G32" s="107" t="s">
        <v>41</v>
      </c>
      <c r="H32" s="256">
        <f>ROUND((SUM(BE100:BE101)+SUM(BE119:BE396)), 2)</f>
        <v>0</v>
      </c>
      <c r="I32" s="250"/>
      <c r="J32" s="250"/>
      <c r="K32" s="35"/>
      <c r="L32" s="35"/>
      <c r="M32" s="256">
        <f>ROUND(ROUND((SUM(BE100:BE101)+SUM(BE119:BE396)), 2)*F32, 2)</f>
        <v>0</v>
      </c>
      <c r="N32" s="250"/>
      <c r="O32" s="250"/>
      <c r="P32" s="250"/>
      <c r="Q32" s="35"/>
      <c r="R32" s="36"/>
    </row>
    <row r="33" spans="2:18" s="1" customFormat="1" ht="14.45" customHeight="1">
      <c r="B33" s="34"/>
      <c r="C33" s="35"/>
      <c r="D33" s="35"/>
      <c r="E33" s="41" t="s">
        <v>42</v>
      </c>
      <c r="F33" s="42">
        <v>0.15</v>
      </c>
      <c r="G33" s="107" t="s">
        <v>41</v>
      </c>
      <c r="H33" s="256">
        <f>ROUND((SUM(BF100:BF101)+SUM(BF119:BF396)), 2)</f>
        <v>0</v>
      </c>
      <c r="I33" s="250"/>
      <c r="J33" s="250"/>
      <c r="K33" s="35"/>
      <c r="L33" s="35"/>
      <c r="M33" s="256">
        <f>ROUND(ROUND((SUM(BF100:BF101)+SUM(BF119:BF396)), 2)*F33, 2)</f>
        <v>0</v>
      </c>
      <c r="N33" s="250"/>
      <c r="O33" s="250"/>
      <c r="P33" s="250"/>
      <c r="Q33" s="35"/>
      <c r="R33" s="36"/>
    </row>
    <row r="34" spans="2:18" s="1" customFormat="1" ht="14.45" hidden="1" customHeight="1">
      <c r="B34" s="34"/>
      <c r="C34" s="35"/>
      <c r="D34" s="35"/>
      <c r="E34" s="41" t="s">
        <v>43</v>
      </c>
      <c r="F34" s="42">
        <v>0.21</v>
      </c>
      <c r="G34" s="107" t="s">
        <v>41</v>
      </c>
      <c r="H34" s="256">
        <f>ROUND((SUM(BG100:BG101)+SUM(BG119:BG396)), 2)</f>
        <v>0</v>
      </c>
      <c r="I34" s="250"/>
      <c r="J34" s="250"/>
      <c r="K34" s="35"/>
      <c r="L34" s="35"/>
      <c r="M34" s="256">
        <v>0</v>
      </c>
      <c r="N34" s="250"/>
      <c r="O34" s="250"/>
      <c r="P34" s="250"/>
      <c r="Q34" s="35"/>
      <c r="R34" s="36"/>
    </row>
    <row r="35" spans="2:18" s="1" customFormat="1" ht="14.45" hidden="1" customHeight="1">
      <c r="B35" s="34"/>
      <c r="C35" s="35"/>
      <c r="D35" s="35"/>
      <c r="E35" s="41" t="s">
        <v>44</v>
      </c>
      <c r="F35" s="42">
        <v>0.15</v>
      </c>
      <c r="G35" s="107" t="s">
        <v>41</v>
      </c>
      <c r="H35" s="256">
        <f>ROUND((SUM(BH100:BH101)+SUM(BH119:BH396)), 2)</f>
        <v>0</v>
      </c>
      <c r="I35" s="250"/>
      <c r="J35" s="250"/>
      <c r="K35" s="35"/>
      <c r="L35" s="35"/>
      <c r="M35" s="256">
        <v>0</v>
      </c>
      <c r="N35" s="250"/>
      <c r="O35" s="250"/>
      <c r="P35" s="250"/>
      <c r="Q35" s="35"/>
      <c r="R35" s="36"/>
    </row>
    <row r="36" spans="2:18" s="1" customFormat="1" ht="14.45" hidden="1" customHeight="1">
      <c r="B36" s="34"/>
      <c r="C36" s="35"/>
      <c r="D36" s="35"/>
      <c r="E36" s="41" t="s">
        <v>45</v>
      </c>
      <c r="F36" s="42">
        <v>0</v>
      </c>
      <c r="G36" s="107" t="s">
        <v>41</v>
      </c>
      <c r="H36" s="256">
        <f>ROUND((SUM(BI100:BI101)+SUM(BI119:BI396)), 2)</f>
        <v>0</v>
      </c>
      <c r="I36" s="250"/>
      <c r="J36" s="250"/>
      <c r="K36" s="35"/>
      <c r="L36" s="35"/>
      <c r="M36" s="256">
        <v>0</v>
      </c>
      <c r="N36" s="250"/>
      <c r="O36" s="250"/>
      <c r="P36" s="250"/>
      <c r="Q36" s="35"/>
      <c r="R36" s="36"/>
    </row>
    <row r="37" spans="2:18" s="1" customFormat="1" ht="6.95" customHeight="1"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</row>
    <row r="38" spans="2:18" s="1" customFormat="1" ht="25.35" customHeight="1">
      <c r="B38" s="34"/>
      <c r="C38" s="103"/>
      <c r="D38" s="108" t="s">
        <v>46</v>
      </c>
      <c r="E38" s="74"/>
      <c r="F38" s="74"/>
      <c r="G38" s="109" t="s">
        <v>47</v>
      </c>
      <c r="H38" s="110" t="s">
        <v>48</v>
      </c>
      <c r="I38" s="74"/>
      <c r="J38" s="74"/>
      <c r="K38" s="74"/>
      <c r="L38" s="257">
        <f>SUM(M30:M36)</f>
        <v>0</v>
      </c>
      <c r="M38" s="257"/>
      <c r="N38" s="257"/>
      <c r="O38" s="257"/>
      <c r="P38" s="258"/>
      <c r="Q38" s="103"/>
      <c r="R38" s="36"/>
    </row>
    <row r="39" spans="2:18" s="1" customFormat="1" ht="14.45" customHeight="1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2:18" s="1" customFormat="1" ht="14.45" customHeight="1"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6"/>
    </row>
    <row r="41" spans="2:18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6"/>
    </row>
    <row r="42" spans="2:18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6"/>
    </row>
    <row r="43" spans="2:18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6"/>
    </row>
    <row r="44" spans="2:18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6"/>
    </row>
    <row r="45" spans="2:18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6"/>
    </row>
    <row r="46" spans="2:18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6"/>
    </row>
    <row r="47" spans="2:18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6"/>
    </row>
    <row r="48" spans="2:18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6"/>
    </row>
    <row r="49" spans="2:18">
      <c r="B49" s="2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6"/>
    </row>
    <row r="50" spans="2:18" s="1" customFormat="1" ht="15">
      <c r="B50" s="34"/>
      <c r="C50" s="35"/>
      <c r="D50" s="49" t="s">
        <v>49</v>
      </c>
      <c r="E50" s="50"/>
      <c r="F50" s="50"/>
      <c r="G50" s="50"/>
      <c r="H50" s="51"/>
      <c r="I50" s="35"/>
      <c r="J50" s="49" t="s">
        <v>50</v>
      </c>
      <c r="K50" s="50"/>
      <c r="L50" s="50"/>
      <c r="M50" s="50"/>
      <c r="N50" s="50"/>
      <c r="O50" s="50"/>
      <c r="P50" s="51"/>
      <c r="Q50" s="35"/>
      <c r="R50" s="36"/>
    </row>
    <row r="51" spans="2:18">
      <c r="B51" s="25"/>
      <c r="C51" s="27"/>
      <c r="D51" s="52"/>
      <c r="E51" s="27"/>
      <c r="F51" s="27"/>
      <c r="G51" s="27"/>
      <c r="H51" s="53"/>
      <c r="I51" s="27"/>
      <c r="J51" s="52"/>
      <c r="K51" s="27"/>
      <c r="L51" s="27"/>
      <c r="M51" s="27"/>
      <c r="N51" s="27"/>
      <c r="O51" s="27"/>
      <c r="P51" s="53"/>
      <c r="Q51" s="27"/>
      <c r="R51" s="26"/>
    </row>
    <row r="52" spans="2:18">
      <c r="B52" s="25"/>
      <c r="C52" s="27"/>
      <c r="D52" s="52"/>
      <c r="E52" s="27"/>
      <c r="F52" s="27"/>
      <c r="G52" s="27"/>
      <c r="H52" s="53"/>
      <c r="I52" s="27"/>
      <c r="J52" s="52"/>
      <c r="K52" s="27"/>
      <c r="L52" s="27"/>
      <c r="M52" s="27"/>
      <c r="N52" s="27"/>
      <c r="O52" s="27"/>
      <c r="P52" s="53"/>
      <c r="Q52" s="27"/>
      <c r="R52" s="26"/>
    </row>
    <row r="53" spans="2:18">
      <c r="B53" s="25"/>
      <c r="C53" s="27"/>
      <c r="D53" s="52"/>
      <c r="E53" s="27"/>
      <c r="F53" s="27"/>
      <c r="G53" s="27"/>
      <c r="H53" s="53"/>
      <c r="I53" s="27"/>
      <c r="J53" s="52"/>
      <c r="K53" s="27"/>
      <c r="L53" s="27"/>
      <c r="M53" s="27"/>
      <c r="N53" s="27"/>
      <c r="O53" s="27"/>
      <c r="P53" s="53"/>
      <c r="Q53" s="27"/>
      <c r="R53" s="26"/>
    </row>
    <row r="54" spans="2:18">
      <c r="B54" s="25"/>
      <c r="C54" s="27"/>
      <c r="D54" s="52"/>
      <c r="E54" s="27"/>
      <c r="F54" s="27"/>
      <c r="G54" s="27"/>
      <c r="H54" s="53"/>
      <c r="I54" s="27"/>
      <c r="J54" s="52"/>
      <c r="K54" s="27"/>
      <c r="L54" s="27"/>
      <c r="M54" s="27"/>
      <c r="N54" s="27"/>
      <c r="O54" s="27"/>
      <c r="P54" s="53"/>
      <c r="Q54" s="27"/>
      <c r="R54" s="26"/>
    </row>
    <row r="55" spans="2:18">
      <c r="B55" s="25"/>
      <c r="C55" s="27"/>
      <c r="D55" s="52"/>
      <c r="E55" s="27"/>
      <c r="F55" s="27"/>
      <c r="G55" s="27"/>
      <c r="H55" s="53"/>
      <c r="I55" s="27"/>
      <c r="J55" s="52"/>
      <c r="K55" s="27"/>
      <c r="L55" s="27"/>
      <c r="M55" s="27"/>
      <c r="N55" s="27"/>
      <c r="O55" s="27"/>
      <c r="P55" s="53"/>
      <c r="Q55" s="27"/>
      <c r="R55" s="26"/>
    </row>
    <row r="56" spans="2:18">
      <c r="B56" s="25"/>
      <c r="C56" s="27"/>
      <c r="D56" s="52"/>
      <c r="E56" s="27"/>
      <c r="F56" s="27"/>
      <c r="G56" s="27"/>
      <c r="H56" s="53"/>
      <c r="I56" s="27"/>
      <c r="J56" s="52"/>
      <c r="K56" s="27"/>
      <c r="L56" s="27"/>
      <c r="M56" s="27"/>
      <c r="N56" s="27"/>
      <c r="O56" s="27"/>
      <c r="P56" s="53"/>
      <c r="Q56" s="27"/>
      <c r="R56" s="26"/>
    </row>
    <row r="57" spans="2:18">
      <c r="B57" s="25"/>
      <c r="C57" s="27"/>
      <c r="D57" s="52"/>
      <c r="E57" s="27"/>
      <c r="F57" s="27"/>
      <c r="G57" s="27"/>
      <c r="H57" s="53"/>
      <c r="I57" s="27"/>
      <c r="J57" s="52"/>
      <c r="K57" s="27"/>
      <c r="L57" s="27"/>
      <c r="M57" s="27"/>
      <c r="N57" s="27"/>
      <c r="O57" s="27"/>
      <c r="P57" s="53"/>
      <c r="Q57" s="27"/>
      <c r="R57" s="26"/>
    </row>
    <row r="58" spans="2:18">
      <c r="B58" s="25"/>
      <c r="C58" s="27"/>
      <c r="D58" s="52"/>
      <c r="E58" s="27"/>
      <c r="F58" s="27"/>
      <c r="G58" s="27"/>
      <c r="H58" s="53"/>
      <c r="I58" s="27"/>
      <c r="J58" s="52"/>
      <c r="K58" s="27"/>
      <c r="L58" s="27"/>
      <c r="M58" s="27"/>
      <c r="N58" s="27"/>
      <c r="O58" s="27"/>
      <c r="P58" s="53"/>
      <c r="Q58" s="27"/>
      <c r="R58" s="26"/>
    </row>
    <row r="59" spans="2:18" s="1" customFormat="1" ht="15">
      <c r="B59" s="34"/>
      <c r="C59" s="35"/>
      <c r="D59" s="54" t="s">
        <v>51</v>
      </c>
      <c r="E59" s="55"/>
      <c r="F59" s="55"/>
      <c r="G59" s="56" t="s">
        <v>52</v>
      </c>
      <c r="H59" s="57"/>
      <c r="I59" s="35"/>
      <c r="J59" s="54" t="s">
        <v>51</v>
      </c>
      <c r="K59" s="55"/>
      <c r="L59" s="55"/>
      <c r="M59" s="55"/>
      <c r="N59" s="56" t="s">
        <v>52</v>
      </c>
      <c r="O59" s="55"/>
      <c r="P59" s="57"/>
      <c r="Q59" s="35"/>
      <c r="R59" s="36"/>
    </row>
    <row r="60" spans="2:18">
      <c r="B60" s="25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6"/>
    </row>
    <row r="61" spans="2:18" s="1" customFormat="1" ht="15">
      <c r="B61" s="34"/>
      <c r="C61" s="35"/>
      <c r="D61" s="49" t="s">
        <v>53</v>
      </c>
      <c r="E61" s="50"/>
      <c r="F61" s="50"/>
      <c r="G61" s="50"/>
      <c r="H61" s="51"/>
      <c r="I61" s="35"/>
      <c r="J61" s="49" t="s">
        <v>54</v>
      </c>
      <c r="K61" s="50"/>
      <c r="L61" s="50"/>
      <c r="M61" s="50"/>
      <c r="N61" s="50"/>
      <c r="O61" s="50"/>
      <c r="P61" s="51"/>
      <c r="Q61" s="35"/>
      <c r="R61" s="36"/>
    </row>
    <row r="62" spans="2:18">
      <c r="B62" s="25"/>
      <c r="C62" s="27"/>
      <c r="D62" s="52"/>
      <c r="E62" s="27"/>
      <c r="F62" s="27"/>
      <c r="G62" s="27"/>
      <c r="H62" s="53"/>
      <c r="I62" s="27"/>
      <c r="J62" s="52"/>
      <c r="K62" s="27"/>
      <c r="L62" s="27"/>
      <c r="M62" s="27"/>
      <c r="N62" s="27"/>
      <c r="O62" s="27"/>
      <c r="P62" s="53"/>
      <c r="Q62" s="27"/>
      <c r="R62" s="26"/>
    </row>
    <row r="63" spans="2:18">
      <c r="B63" s="25"/>
      <c r="C63" s="27"/>
      <c r="D63" s="52"/>
      <c r="E63" s="27"/>
      <c r="F63" s="27"/>
      <c r="G63" s="27"/>
      <c r="H63" s="53"/>
      <c r="I63" s="27"/>
      <c r="J63" s="52"/>
      <c r="K63" s="27"/>
      <c r="L63" s="27"/>
      <c r="M63" s="27"/>
      <c r="N63" s="27"/>
      <c r="O63" s="27"/>
      <c r="P63" s="53"/>
      <c r="Q63" s="27"/>
      <c r="R63" s="26"/>
    </row>
    <row r="64" spans="2:18">
      <c r="B64" s="25"/>
      <c r="C64" s="27"/>
      <c r="D64" s="52"/>
      <c r="E64" s="27"/>
      <c r="F64" s="27"/>
      <c r="G64" s="27"/>
      <c r="H64" s="53"/>
      <c r="I64" s="27"/>
      <c r="J64" s="52"/>
      <c r="K64" s="27"/>
      <c r="L64" s="27"/>
      <c r="M64" s="27"/>
      <c r="N64" s="27"/>
      <c r="O64" s="27"/>
      <c r="P64" s="53"/>
      <c r="Q64" s="27"/>
      <c r="R64" s="26"/>
    </row>
    <row r="65" spans="2:18">
      <c r="B65" s="25"/>
      <c r="C65" s="27"/>
      <c r="D65" s="52"/>
      <c r="E65" s="27"/>
      <c r="F65" s="27"/>
      <c r="G65" s="27"/>
      <c r="H65" s="53"/>
      <c r="I65" s="27"/>
      <c r="J65" s="52"/>
      <c r="K65" s="27"/>
      <c r="L65" s="27"/>
      <c r="M65" s="27"/>
      <c r="N65" s="27"/>
      <c r="O65" s="27"/>
      <c r="P65" s="53"/>
      <c r="Q65" s="27"/>
      <c r="R65" s="26"/>
    </row>
    <row r="66" spans="2:18">
      <c r="B66" s="25"/>
      <c r="C66" s="27"/>
      <c r="D66" s="52"/>
      <c r="E66" s="27"/>
      <c r="F66" s="27"/>
      <c r="G66" s="27"/>
      <c r="H66" s="53"/>
      <c r="I66" s="27"/>
      <c r="J66" s="52"/>
      <c r="K66" s="27"/>
      <c r="L66" s="27"/>
      <c r="M66" s="27"/>
      <c r="N66" s="27"/>
      <c r="O66" s="27"/>
      <c r="P66" s="53"/>
      <c r="Q66" s="27"/>
      <c r="R66" s="26"/>
    </row>
    <row r="67" spans="2:18">
      <c r="B67" s="25"/>
      <c r="C67" s="27"/>
      <c r="D67" s="52"/>
      <c r="E67" s="27"/>
      <c r="F67" s="27"/>
      <c r="G67" s="27"/>
      <c r="H67" s="53"/>
      <c r="I67" s="27"/>
      <c r="J67" s="52"/>
      <c r="K67" s="27"/>
      <c r="L67" s="27"/>
      <c r="M67" s="27"/>
      <c r="N67" s="27"/>
      <c r="O67" s="27"/>
      <c r="P67" s="53"/>
      <c r="Q67" s="27"/>
      <c r="R67" s="26"/>
    </row>
    <row r="68" spans="2:18">
      <c r="B68" s="25"/>
      <c r="C68" s="27"/>
      <c r="D68" s="52"/>
      <c r="E68" s="27"/>
      <c r="F68" s="27"/>
      <c r="G68" s="27"/>
      <c r="H68" s="53"/>
      <c r="I68" s="27"/>
      <c r="J68" s="52"/>
      <c r="K68" s="27"/>
      <c r="L68" s="27"/>
      <c r="M68" s="27"/>
      <c r="N68" s="27"/>
      <c r="O68" s="27"/>
      <c r="P68" s="53"/>
      <c r="Q68" s="27"/>
      <c r="R68" s="26"/>
    </row>
    <row r="69" spans="2:18">
      <c r="B69" s="25"/>
      <c r="C69" s="27"/>
      <c r="D69" s="52"/>
      <c r="E69" s="27"/>
      <c r="F69" s="27"/>
      <c r="G69" s="27"/>
      <c r="H69" s="53"/>
      <c r="I69" s="27"/>
      <c r="J69" s="52"/>
      <c r="K69" s="27"/>
      <c r="L69" s="27"/>
      <c r="M69" s="27"/>
      <c r="N69" s="27"/>
      <c r="O69" s="27"/>
      <c r="P69" s="53"/>
      <c r="Q69" s="27"/>
      <c r="R69" s="26"/>
    </row>
    <row r="70" spans="2:18" s="1" customFormat="1" ht="15">
      <c r="B70" s="34"/>
      <c r="C70" s="35"/>
      <c r="D70" s="54" t="s">
        <v>51</v>
      </c>
      <c r="E70" s="55"/>
      <c r="F70" s="55"/>
      <c r="G70" s="56" t="s">
        <v>52</v>
      </c>
      <c r="H70" s="57"/>
      <c r="I70" s="35"/>
      <c r="J70" s="54" t="s">
        <v>51</v>
      </c>
      <c r="K70" s="55"/>
      <c r="L70" s="55"/>
      <c r="M70" s="55"/>
      <c r="N70" s="56" t="s">
        <v>52</v>
      </c>
      <c r="O70" s="55"/>
      <c r="P70" s="57"/>
      <c r="Q70" s="35"/>
      <c r="R70" s="36"/>
    </row>
    <row r="71" spans="2:18" s="1" customFormat="1" ht="14.4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5" spans="2:18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3"/>
    </row>
    <row r="76" spans="2:18" s="1" customFormat="1" ht="36.950000000000003" customHeight="1">
      <c r="B76" s="34"/>
      <c r="C76" s="211" t="s">
        <v>144</v>
      </c>
      <c r="D76" s="212"/>
      <c r="E76" s="212"/>
      <c r="F76" s="212"/>
      <c r="G76" s="212"/>
      <c r="H76" s="212"/>
      <c r="I76" s="212"/>
      <c r="J76" s="212"/>
      <c r="K76" s="212"/>
      <c r="L76" s="212"/>
      <c r="M76" s="212"/>
      <c r="N76" s="212"/>
      <c r="O76" s="212"/>
      <c r="P76" s="212"/>
      <c r="Q76" s="212"/>
      <c r="R76" s="36"/>
    </row>
    <row r="77" spans="2:18" s="1" customFormat="1" ht="6.95" customHeight="1"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6"/>
    </row>
    <row r="78" spans="2:18" s="1" customFormat="1" ht="30" customHeight="1">
      <c r="B78" s="34"/>
      <c r="C78" s="31" t="s">
        <v>16</v>
      </c>
      <c r="D78" s="35"/>
      <c r="E78" s="35"/>
      <c r="F78" s="251" t="str">
        <f>F6</f>
        <v>Rekonstrukce vodovodu a kanalizace Radvanice a Bartovice - komunikace</v>
      </c>
      <c r="G78" s="252"/>
      <c r="H78" s="252"/>
      <c r="I78" s="252"/>
      <c r="J78" s="252"/>
      <c r="K78" s="252"/>
      <c r="L78" s="252"/>
      <c r="M78" s="252"/>
      <c r="N78" s="252"/>
      <c r="O78" s="252"/>
      <c r="P78" s="252"/>
      <c r="Q78" s="35"/>
      <c r="R78" s="36"/>
    </row>
    <row r="79" spans="2:18" s="1" customFormat="1" ht="36.950000000000003" customHeight="1">
      <c r="B79" s="34"/>
      <c r="C79" s="68" t="s">
        <v>140</v>
      </c>
      <c r="D79" s="35"/>
      <c r="E79" s="35"/>
      <c r="F79" s="213" t="str">
        <f>F7</f>
        <v>13 - SO 113 - Ul. Holešova</v>
      </c>
      <c r="G79" s="250"/>
      <c r="H79" s="250"/>
      <c r="I79" s="250"/>
      <c r="J79" s="250"/>
      <c r="K79" s="250"/>
      <c r="L79" s="250"/>
      <c r="M79" s="250"/>
      <c r="N79" s="250"/>
      <c r="O79" s="250"/>
      <c r="P79" s="250"/>
      <c r="Q79" s="35"/>
      <c r="R79" s="36"/>
    </row>
    <row r="80" spans="2:18" s="1" customFormat="1" ht="6.95" customHeight="1"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6"/>
    </row>
    <row r="81" spans="2:47" s="1" customFormat="1" ht="18" customHeight="1">
      <c r="B81" s="34"/>
      <c r="C81" s="31" t="s">
        <v>20</v>
      </c>
      <c r="D81" s="35"/>
      <c r="E81" s="35"/>
      <c r="F81" s="29" t="str">
        <f>F9</f>
        <v>Ostrava</v>
      </c>
      <c r="G81" s="35"/>
      <c r="H81" s="35"/>
      <c r="I81" s="35"/>
      <c r="J81" s="35"/>
      <c r="K81" s="31" t="s">
        <v>22</v>
      </c>
      <c r="L81" s="35"/>
      <c r="M81" s="253" t="str">
        <f>IF(O9="","",O9)</f>
        <v>25. 4. 2018</v>
      </c>
      <c r="N81" s="253"/>
      <c r="O81" s="253"/>
      <c r="P81" s="253"/>
      <c r="Q81" s="35"/>
      <c r="R81" s="36"/>
    </row>
    <row r="82" spans="2:47" s="1" customFormat="1" ht="6.95" customHeight="1"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6"/>
    </row>
    <row r="83" spans="2:47" s="1" customFormat="1" ht="15">
      <c r="B83" s="34"/>
      <c r="C83" s="31" t="s">
        <v>24</v>
      </c>
      <c r="D83" s="35"/>
      <c r="E83" s="35"/>
      <c r="F83" s="29" t="str">
        <f>E12</f>
        <v>Statutární město Ostrava</v>
      </c>
      <c r="G83" s="35"/>
      <c r="H83" s="35"/>
      <c r="I83" s="35"/>
      <c r="J83" s="35"/>
      <c r="K83" s="31" t="s">
        <v>30</v>
      </c>
      <c r="L83" s="35"/>
      <c r="M83" s="222" t="str">
        <f>E18</f>
        <v>Projekt 2010, s.r.o.</v>
      </c>
      <c r="N83" s="222"/>
      <c r="O83" s="222"/>
      <c r="P83" s="222"/>
      <c r="Q83" s="222"/>
      <c r="R83" s="36"/>
    </row>
    <row r="84" spans="2:47" s="1" customFormat="1" ht="14.45" customHeight="1">
      <c r="B84" s="34"/>
      <c r="C84" s="31" t="s">
        <v>28</v>
      </c>
      <c r="D84" s="35"/>
      <c r="E84" s="35"/>
      <c r="F84" s="29" t="str">
        <f>IF(E15="","",E15)</f>
        <v xml:space="preserve"> </v>
      </c>
      <c r="G84" s="35"/>
      <c r="H84" s="35"/>
      <c r="I84" s="35"/>
      <c r="J84" s="35"/>
      <c r="K84" s="31" t="s">
        <v>33</v>
      </c>
      <c r="L84" s="35"/>
      <c r="M84" s="222" t="str">
        <f>E21</f>
        <v>Jakub Nevyjel</v>
      </c>
      <c r="N84" s="222"/>
      <c r="O84" s="222"/>
      <c r="P84" s="222"/>
      <c r="Q84" s="222"/>
      <c r="R84" s="36"/>
    </row>
    <row r="85" spans="2:47" s="1" customFormat="1" ht="10.35" customHeight="1"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6"/>
    </row>
    <row r="86" spans="2:47" s="1" customFormat="1" ht="29.25" customHeight="1">
      <c r="B86" s="34"/>
      <c r="C86" s="254" t="s">
        <v>145</v>
      </c>
      <c r="D86" s="255"/>
      <c r="E86" s="255"/>
      <c r="F86" s="255"/>
      <c r="G86" s="255"/>
      <c r="H86" s="103"/>
      <c r="I86" s="103"/>
      <c r="J86" s="103"/>
      <c r="K86" s="103"/>
      <c r="L86" s="103"/>
      <c r="M86" s="103"/>
      <c r="N86" s="254" t="s">
        <v>146</v>
      </c>
      <c r="O86" s="255"/>
      <c r="P86" s="255"/>
      <c r="Q86" s="255"/>
      <c r="R86" s="36"/>
    </row>
    <row r="87" spans="2:47" s="1" customFormat="1" ht="10.35" customHeight="1"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6"/>
    </row>
    <row r="88" spans="2:47" s="1" customFormat="1" ht="29.25" customHeight="1">
      <c r="B88" s="34"/>
      <c r="C88" s="111" t="s">
        <v>147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192">
        <f>N119</f>
        <v>0</v>
      </c>
      <c r="O88" s="248"/>
      <c r="P88" s="248"/>
      <c r="Q88" s="248"/>
      <c r="R88" s="36"/>
      <c r="AU88" s="21" t="s">
        <v>148</v>
      </c>
    </row>
    <row r="89" spans="2:47" s="6" customFormat="1" ht="24.95" customHeight="1">
      <c r="B89" s="112"/>
      <c r="C89" s="113"/>
      <c r="D89" s="114" t="s">
        <v>258</v>
      </c>
      <c r="E89" s="113"/>
      <c r="F89" s="113"/>
      <c r="G89" s="113"/>
      <c r="H89" s="113"/>
      <c r="I89" s="113"/>
      <c r="J89" s="113"/>
      <c r="K89" s="113"/>
      <c r="L89" s="113"/>
      <c r="M89" s="113"/>
      <c r="N89" s="244">
        <f>N120</f>
        <v>0</v>
      </c>
      <c r="O89" s="245"/>
      <c r="P89" s="245"/>
      <c r="Q89" s="245"/>
      <c r="R89" s="115"/>
    </row>
    <row r="90" spans="2:47" s="7" customFormat="1" ht="19.899999999999999" customHeight="1">
      <c r="B90" s="116"/>
      <c r="C90" s="117"/>
      <c r="D90" s="118" t="s">
        <v>259</v>
      </c>
      <c r="E90" s="117"/>
      <c r="F90" s="117"/>
      <c r="G90" s="117"/>
      <c r="H90" s="117"/>
      <c r="I90" s="117"/>
      <c r="J90" s="117"/>
      <c r="K90" s="117"/>
      <c r="L90" s="117"/>
      <c r="M90" s="117"/>
      <c r="N90" s="246">
        <f>N121</f>
        <v>0</v>
      </c>
      <c r="O90" s="247"/>
      <c r="P90" s="247"/>
      <c r="Q90" s="247"/>
      <c r="R90" s="119"/>
    </row>
    <row r="91" spans="2:47" s="7" customFormat="1" ht="19.899999999999999" customHeight="1">
      <c r="B91" s="116"/>
      <c r="C91" s="117"/>
      <c r="D91" s="118" t="s">
        <v>260</v>
      </c>
      <c r="E91" s="117"/>
      <c r="F91" s="117"/>
      <c r="G91" s="117"/>
      <c r="H91" s="117"/>
      <c r="I91" s="117"/>
      <c r="J91" s="117"/>
      <c r="K91" s="117"/>
      <c r="L91" s="117"/>
      <c r="M91" s="117"/>
      <c r="N91" s="246">
        <f>N242</f>
        <v>0</v>
      </c>
      <c r="O91" s="247"/>
      <c r="P91" s="247"/>
      <c r="Q91" s="247"/>
      <c r="R91" s="119"/>
    </row>
    <row r="92" spans="2:47" s="7" customFormat="1" ht="19.899999999999999" customHeight="1">
      <c r="B92" s="116"/>
      <c r="C92" s="117"/>
      <c r="D92" s="118" t="s">
        <v>261</v>
      </c>
      <c r="E92" s="117"/>
      <c r="F92" s="117"/>
      <c r="G92" s="117"/>
      <c r="H92" s="117"/>
      <c r="I92" s="117"/>
      <c r="J92" s="117"/>
      <c r="K92" s="117"/>
      <c r="L92" s="117"/>
      <c r="M92" s="117"/>
      <c r="N92" s="246">
        <f>N251</f>
        <v>0</v>
      </c>
      <c r="O92" s="247"/>
      <c r="P92" s="247"/>
      <c r="Q92" s="247"/>
      <c r="R92" s="119"/>
    </row>
    <row r="93" spans="2:47" s="7" customFormat="1" ht="19.899999999999999" customHeight="1">
      <c r="B93" s="116"/>
      <c r="C93" s="117"/>
      <c r="D93" s="118" t="s">
        <v>262</v>
      </c>
      <c r="E93" s="117"/>
      <c r="F93" s="117"/>
      <c r="G93" s="117"/>
      <c r="H93" s="117"/>
      <c r="I93" s="117"/>
      <c r="J93" s="117"/>
      <c r="K93" s="117"/>
      <c r="L93" s="117"/>
      <c r="M93" s="117"/>
      <c r="N93" s="246">
        <f>N258</f>
        <v>0</v>
      </c>
      <c r="O93" s="247"/>
      <c r="P93" s="247"/>
      <c r="Q93" s="247"/>
      <c r="R93" s="119"/>
    </row>
    <row r="94" spans="2:47" s="7" customFormat="1" ht="19.899999999999999" customHeight="1">
      <c r="B94" s="116"/>
      <c r="C94" s="117"/>
      <c r="D94" s="118" t="s">
        <v>263</v>
      </c>
      <c r="E94" s="117"/>
      <c r="F94" s="117"/>
      <c r="G94" s="117"/>
      <c r="H94" s="117"/>
      <c r="I94" s="117"/>
      <c r="J94" s="117"/>
      <c r="K94" s="117"/>
      <c r="L94" s="117"/>
      <c r="M94" s="117"/>
      <c r="N94" s="246">
        <f>N264</f>
        <v>0</v>
      </c>
      <c r="O94" s="247"/>
      <c r="P94" s="247"/>
      <c r="Q94" s="247"/>
      <c r="R94" s="119"/>
    </row>
    <row r="95" spans="2:47" s="7" customFormat="1" ht="19.899999999999999" customHeight="1">
      <c r="B95" s="116"/>
      <c r="C95" s="117"/>
      <c r="D95" s="118" t="s">
        <v>264</v>
      </c>
      <c r="E95" s="117"/>
      <c r="F95" s="117"/>
      <c r="G95" s="117"/>
      <c r="H95" s="117"/>
      <c r="I95" s="117"/>
      <c r="J95" s="117"/>
      <c r="K95" s="117"/>
      <c r="L95" s="117"/>
      <c r="M95" s="117"/>
      <c r="N95" s="246">
        <f>N320</f>
        <v>0</v>
      </c>
      <c r="O95" s="247"/>
      <c r="P95" s="247"/>
      <c r="Q95" s="247"/>
      <c r="R95" s="119"/>
    </row>
    <row r="96" spans="2:47" s="7" customFormat="1" ht="19.899999999999999" customHeight="1">
      <c r="B96" s="116"/>
      <c r="C96" s="117"/>
      <c r="D96" s="118" t="s">
        <v>265</v>
      </c>
      <c r="E96" s="117"/>
      <c r="F96" s="117"/>
      <c r="G96" s="117"/>
      <c r="H96" s="117"/>
      <c r="I96" s="117"/>
      <c r="J96" s="117"/>
      <c r="K96" s="117"/>
      <c r="L96" s="117"/>
      <c r="M96" s="117"/>
      <c r="N96" s="246">
        <f>N339</f>
        <v>0</v>
      </c>
      <c r="O96" s="247"/>
      <c r="P96" s="247"/>
      <c r="Q96" s="247"/>
      <c r="R96" s="119"/>
    </row>
    <row r="97" spans="2:21" s="7" customFormat="1" ht="19.899999999999999" customHeight="1">
      <c r="B97" s="116"/>
      <c r="C97" s="117"/>
      <c r="D97" s="118" t="s">
        <v>266</v>
      </c>
      <c r="E97" s="117"/>
      <c r="F97" s="117"/>
      <c r="G97" s="117"/>
      <c r="H97" s="117"/>
      <c r="I97" s="117"/>
      <c r="J97" s="117"/>
      <c r="K97" s="117"/>
      <c r="L97" s="117"/>
      <c r="M97" s="117"/>
      <c r="N97" s="246">
        <f>N389</f>
        <v>0</v>
      </c>
      <c r="O97" s="247"/>
      <c r="P97" s="247"/>
      <c r="Q97" s="247"/>
      <c r="R97" s="119"/>
    </row>
    <row r="98" spans="2:21" s="7" customFormat="1" ht="19.899999999999999" customHeight="1">
      <c r="B98" s="116"/>
      <c r="C98" s="117"/>
      <c r="D98" s="118" t="s">
        <v>267</v>
      </c>
      <c r="E98" s="117"/>
      <c r="F98" s="117"/>
      <c r="G98" s="117"/>
      <c r="H98" s="117"/>
      <c r="I98" s="117"/>
      <c r="J98" s="117"/>
      <c r="K98" s="117"/>
      <c r="L98" s="117"/>
      <c r="M98" s="117"/>
      <c r="N98" s="246">
        <f>N395</f>
        <v>0</v>
      </c>
      <c r="O98" s="247"/>
      <c r="P98" s="247"/>
      <c r="Q98" s="247"/>
      <c r="R98" s="119"/>
    </row>
    <row r="99" spans="2:21" s="1" customFormat="1" ht="21.75" customHeight="1">
      <c r="B99" s="34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6"/>
    </row>
    <row r="100" spans="2:21" s="1" customFormat="1" ht="29.25" customHeight="1">
      <c r="B100" s="34"/>
      <c r="C100" s="111" t="s">
        <v>151</v>
      </c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248">
        <v>0</v>
      </c>
      <c r="O100" s="249"/>
      <c r="P100" s="249"/>
      <c r="Q100" s="249"/>
      <c r="R100" s="36"/>
      <c r="T100" s="120"/>
      <c r="U100" s="121" t="s">
        <v>39</v>
      </c>
    </row>
    <row r="101" spans="2:21" s="1" customFormat="1" ht="18" customHeight="1">
      <c r="B101" s="34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6"/>
    </row>
    <row r="102" spans="2:21" s="1" customFormat="1" ht="29.25" customHeight="1">
      <c r="B102" s="34"/>
      <c r="C102" s="102" t="s">
        <v>133</v>
      </c>
      <c r="D102" s="103"/>
      <c r="E102" s="103"/>
      <c r="F102" s="103"/>
      <c r="G102" s="103"/>
      <c r="H102" s="103"/>
      <c r="I102" s="103"/>
      <c r="J102" s="103"/>
      <c r="K102" s="103"/>
      <c r="L102" s="193">
        <f>ROUND(SUM(N88+N100),2)</f>
        <v>0</v>
      </c>
      <c r="M102" s="193"/>
      <c r="N102" s="193"/>
      <c r="O102" s="193"/>
      <c r="P102" s="193"/>
      <c r="Q102" s="193"/>
      <c r="R102" s="36"/>
    </row>
    <row r="103" spans="2:21" s="1" customFormat="1" ht="6.95" customHeight="1">
      <c r="B103" s="58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60"/>
    </row>
    <row r="107" spans="2:21" s="1" customFormat="1" ht="6.95" customHeight="1">
      <c r="B107" s="61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3"/>
    </row>
    <row r="108" spans="2:21" s="1" customFormat="1" ht="36.950000000000003" customHeight="1">
      <c r="B108" s="34"/>
      <c r="C108" s="211" t="s">
        <v>152</v>
      </c>
      <c r="D108" s="250"/>
      <c r="E108" s="250"/>
      <c r="F108" s="250"/>
      <c r="G108" s="250"/>
      <c r="H108" s="250"/>
      <c r="I108" s="250"/>
      <c r="J108" s="250"/>
      <c r="K108" s="250"/>
      <c r="L108" s="250"/>
      <c r="M108" s="250"/>
      <c r="N108" s="250"/>
      <c r="O108" s="250"/>
      <c r="P108" s="250"/>
      <c r="Q108" s="250"/>
      <c r="R108" s="36"/>
    </row>
    <row r="109" spans="2:21" s="1" customFormat="1" ht="6.95" customHeight="1"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6"/>
    </row>
    <row r="110" spans="2:21" s="1" customFormat="1" ht="30" customHeight="1">
      <c r="B110" s="34"/>
      <c r="C110" s="31" t="s">
        <v>16</v>
      </c>
      <c r="D110" s="35"/>
      <c r="E110" s="35"/>
      <c r="F110" s="251" t="str">
        <f>F6</f>
        <v>Rekonstrukce vodovodu a kanalizace Radvanice a Bartovice - komunikace</v>
      </c>
      <c r="G110" s="252"/>
      <c r="H110" s="252"/>
      <c r="I110" s="252"/>
      <c r="J110" s="252"/>
      <c r="K110" s="252"/>
      <c r="L110" s="252"/>
      <c r="M110" s="252"/>
      <c r="N110" s="252"/>
      <c r="O110" s="252"/>
      <c r="P110" s="252"/>
      <c r="Q110" s="35"/>
      <c r="R110" s="36"/>
    </row>
    <row r="111" spans="2:21" s="1" customFormat="1" ht="36.950000000000003" customHeight="1">
      <c r="B111" s="34"/>
      <c r="C111" s="68" t="s">
        <v>140</v>
      </c>
      <c r="D111" s="35"/>
      <c r="E111" s="35"/>
      <c r="F111" s="213" t="str">
        <f>F7</f>
        <v>13 - SO 113 - Ul. Holešova</v>
      </c>
      <c r="G111" s="250"/>
      <c r="H111" s="250"/>
      <c r="I111" s="250"/>
      <c r="J111" s="250"/>
      <c r="K111" s="250"/>
      <c r="L111" s="250"/>
      <c r="M111" s="250"/>
      <c r="N111" s="250"/>
      <c r="O111" s="250"/>
      <c r="P111" s="250"/>
      <c r="Q111" s="35"/>
      <c r="R111" s="36"/>
    </row>
    <row r="112" spans="2:21" s="1" customFormat="1" ht="6.95" customHeight="1">
      <c r="B112" s="34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6"/>
    </row>
    <row r="113" spans="2:65" s="1" customFormat="1" ht="18" customHeight="1">
      <c r="B113" s="34"/>
      <c r="C113" s="31" t="s">
        <v>20</v>
      </c>
      <c r="D113" s="35"/>
      <c r="E113" s="35"/>
      <c r="F113" s="29" t="str">
        <f>F9</f>
        <v>Ostrava</v>
      </c>
      <c r="G113" s="35"/>
      <c r="H113" s="35"/>
      <c r="I113" s="35"/>
      <c r="J113" s="35"/>
      <c r="K113" s="31" t="s">
        <v>22</v>
      </c>
      <c r="L113" s="35"/>
      <c r="M113" s="253" t="str">
        <f>IF(O9="","",O9)</f>
        <v>25. 4. 2018</v>
      </c>
      <c r="N113" s="253"/>
      <c r="O113" s="253"/>
      <c r="P113" s="253"/>
      <c r="Q113" s="35"/>
      <c r="R113" s="36"/>
    </row>
    <row r="114" spans="2:65" s="1" customFormat="1" ht="6.95" customHeight="1">
      <c r="B114" s="34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6"/>
    </row>
    <row r="115" spans="2:65" s="1" customFormat="1" ht="15">
      <c r="B115" s="34"/>
      <c r="C115" s="31" t="s">
        <v>24</v>
      </c>
      <c r="D115" s="35"/>
      <c r="E115" s="35"/>
      <c r="F115" s="29" t="str">
        <f>E12</f>
        <v>Statutární město Ostrava</v>
      </c>
      <c r="G115" s="35"/>
      <c r="H115" s="35"/>
      <c r="I115" s="35"/>
      <c r="J115" s="35"/>
      <c r="K115" s="31" t="s">
        <v>30</v>
      </c>
      <c r="L115" s="35"/>
      <c r="M115" s="222" t="str">
        <f>E18</f>
        <v>Projekt 2010, s.r.o.</v>
      </c>
      <c r="N115" s="222"/>
      <c r="O115" s="222"/>
      <c r="P115" s="222"/>
      <c r="Q115" s="222"/>
      <c r="R115" s="36"/>
    </row>
    <row r="116" spans="2:65" s="1" customFormat="1" ht="14.45" customHeight="1">
      <c r="B116" s="34"/>
      <c r="C116" s="31" t="s">
        <v>28</v>
      </c>
      <c r="D116" s="35"/>
      <c r="E116" s="35"/>
      <c r="F116" s="29" t="str">
        <f>IF(E15="","",E15)</f>
        <v xml:space="preserve"> </v>
      </c>
      <c r="G116" s="35"/>
      <c r="H116" s="35"/>
      <c r="I116" s="35"/>
      <c r="J116" s="35"/>
      <c r="K116" s="31" t="s">
        <v>33</v>
      </c>
      <c r="L116" s="35"/>
      <c r="M116" s="222" t="str">
        <f>E21</f>
        <v>Jakub Nevyjel</v>
      </c>
      <c r="N116" s="222"/>
      <c r="O116" s="222"/>
      <c r="P116" s="222"/>
      <c r="Q116" s="222"/>
      <c r="R116" s="36"/>
    </row>
    <row r="117" spans="2:65" s="1" customFormat="1" ht="10.35" customHeight="1">
      <c r="B117" s="34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6"/>
    </row>
    <row r="118" spans="2:65" s="8" customFormat="1" ht="29.25" customHeight="1">
      <c r="B118" s="122"/>
      <c r="C118" s="123" t="s">
        <v>153</v>
      </c>
      <c r="D118" s="124" t="s">
        <v>154</v>
      </c>
      <c r="E118" s="124" t="s">
        <v>57</v>
      </c>
      <c r="F118" s="242" t="s">
        <v>155</v>
      </c>
      <c r="G118" s="242"/>
      <c r="H118" s="242"/>
      <c r="I118" s="242"/>
      <c r="J118" s="124" t="s">
        <v>156</v>
      </c>
      <c r="K118" s="124" t="s">
        <v>157</v>
      </c>
      <c r="L118" s="242" t="s">
        <v>158</v>
      </c>
      <c r="M118" s="242"/>
      <c r="N118" s="242" t="s">
        <v>146</v>
      </c>
      <c r="O118" s="242"/>
      <c r="P118" s="242"/>
      <c r="Q118" s="243"/>
      <c r="R118" s="125"/>
      <c r="T118" s="75" t="s">
        <v>159</v>
      </c>
      <c r="U118" s="76" t="s">
        <v>39</v>
      </c>
      <c r="V118" s="76" t="s">
        <v>160</v>
      </c>
      <c r="W118" s="76" t="s">
        <v>161</v>
      </c>
      <c r="X118" s="76" t="s">
        <v>162</v>
      </c>
      <c r="Y118" s="76" t="s">
        <v>163</v>
      </c>
      <c r="Z118" s="76" t="s">
        <v>164</v>
      </c>
      <c r="AA118" s="77" t="s">
        <v>165</v>
      </c>
    </row>
    <row r="119" spans="2:65" s="1" customFormat="1" ht="29.25" customHeight="1">
      <c r="B119" s="34"/>
      <c r="C119" s="79" t="s">
        <v>142</v>
      </c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233">
        <f>BK119</f>
        <v>0</v>
      </c>
      <c r="O119" s="234"/>
      <c r="P119" s="234"/>
      <c r="Q119" s="234"/>
      <c r="R119" s="36"/>
      <c r="T119" s="78"/>
      <c r="U119" s="50"/>
      <c r="V119" s="50"/>
      <c r="W119" s="126">
        <f>W120</f>
        <v>1327.1694360000001</v>
      </c>
      <c r="X119" s="50"/>
      <c r="Y119" s="126">
        <f>Y120</f>
        <v>198.84190800000002</v>
      </c>
      <c r="Z119" s="50"/>
      <c r="AA119" s="127">
        <f>AA120</f>
        <v>959.68869999999981</v>
      </c>
      <c r="AT119" s="21" t="s">
        <v>74</v>
      </c>
      <c r="AU119" s="21" t="s">
        <v>148</v>
      </c>
      <c r="BK119" s="128">
        <f>BK120</f>
        <v>0</v>
      </c>
    </row>
    <row r="120" spans="2:65" s="9" customFormat="1" ht="37.35" customHeight="1">
      <c r="B120" s="129"/>
      <c r="C120" s="130"/>
      <c r="D120" s="131" t="s">
        <v>258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270">
        <f>BK120</f>
        <v>0</v>
      </c>
      <c r="O120" s="244"/>
      <c r="P120" s="244"/>
      <c r="Q120" s="244"/>
      <c r="R120" s="132"/>
      <c r="T120" s="133"/>
      <c r="U120" s="130"/>
      <c r="V120" s="130"/>
      <c r="W120" s="134">
        <f>W121+W242+W251+W258+W264+W320+W339+W389+W395</f>
        <v>1327.1694360000001</v>
      </c>
      <c r="X120" s="130"/>
      <c r="Y120" s="134">
        <f>Y121+Y242+Y251+Y258+Y264+Y320+Y339+Y389+Y395</f>
        <v>198.84190800000002</v>
      </c>
      <c r="Z120" s="130"/>
      <c r="AA120" s="135">
        <f>AA121+AA242+AA251+AA258+AA264+AA320+AA339+AA389+AA395</f>
        <v>959.68869999999981</v>
      </c>
      <c r="AR120" s="136" t="s">
        <v>82</v>
      </c>
      <c r="AT120" s="137" t="s">
        <v>74</v>
      </c>
      <c r="AU120" s="137" t="s">
        <v>75</v>
      </c>
      <c r="AY120" s="136" t="s">
        <v>166</v>
      </c>
      <c r="BK120" s="138">
        <f>BK121+BK242+BK251+BK258+BK264+BK320+BK339+BK389+BK395</f>
        <v>0</v>
      </c>
    </row>
    <row r="121" spans="2:65" s="9" customFormat="1" ht="19.899999999999999" customHeight="1">
      <c r="B121" s="129"/>
      <c r="C121" s="130"/>
      <c r="D121" s="164" t="s">
        <v>259</v>
      </c>
      <c r="E121" s="164"/>
      <c r="F121" s="164"/>
      <c r="G121" s="164"/>
      <c r="H121" s="164"/>
      <c r="I121" s="164"/>
      <c r="J121" s="164"/>
      <c r="K121" s="164"/>
      <c r="L121" s="164"/>
      <c r="M121" s="164"/>
      <c r="N121" s="237">
        <f>BK121</f>
        <v>0</v>
      </c>
      <c r="O121" s="238"/>
      <c r="P121" s="238"/>
      <c r="Q121" s="238"/>
      <c r="R121" s="132"/>
      <c r="T121" s="133"/>
      <c r="U121" s="130"/>
      <c r="V121" s="130"/>
      <c r="W121" s="134">
        <f>SUM(W122:W241)</f>
        <v>771.34021600000005</v>
      </c>
      <c r="X121" s="130"/>
      <c r="Y121" s="134">
        <f>SUM(Y122:Y241)</f>
        <v>91.032044999999997</v>
      </c>
      <c r="Z121" s="130"/>
      <c r="AA121" s="135">
        <f>SUM(AA122:AA241)</f>
        <v>959.24749999999983</v>
      </c>
      <c r="AR121" s="136" t="s">
        <v>82</v>
      </c>
      <c r="AT121" s="137" t="s">
        <v>74</v>
      </c>
      <c r="AU121" s="137" t="s">
        <v>82</v>
      </c>
      <c r="AY121" s="136" t="s">
        <v>166</v>
      </c>
      <c r="BK121" s="138">
        <f>SUM(BK122:BK241)</f>
        <v>0</v>
      </c>
    </row>
    <row r="122" spans="2:65" s="1" customFormat="1" ht="25.5" customHeight="1">
      <c r="B122" s="139"/>
      <c r="C122" s="140" t="s">
        <v>82</v>
      </c>
      <c r="D122" s="140" t="s">
        <v>167</v>
      </c>
      <c r="E122" s="141" t="s">
        <v>268</v>
      </c>
      <c r="F122" s="231" t="s">
        <v>269</v>
      </c>
      <c r="G122" s="231"/>
      <c r="H122" s="231"/>
      <c r="I122" s="231"/>
      <c r="J122" s="142" t="s">
        <v>270</v>
      </c>
      <c r="K122" s="143">
        <v>16.5</v>
      </c>
      <c r="L122" s="232">
        <v>0</v>
      </c>
      <c r="M122" s="232"/>
      <c r="N122" s="232">
        <f>ROUND(L122*K122,2)</f>
        <v>0</v>
      </c>
      <c r="O122" s="232"/>
      <c r="P122" s="232"/>
      <c r="Q122" s="232"/>
      <c r="R122" s="144"/>
      <c r="T122" s="145" t="s">
        <v>5</v>
      </c>
      <c r="U122" s="43" t="s">
        <v>40</v>
      </c>
      <c r="V122" s="146">
        <v>0.23</v>
      </c>
      <c r="W122" s="146">
        <f>V122*K122</f>
        <v>3.7950000000000004</v>
      </c>
      <c r="X122" s="146">
        <v>0</v>
      </c>
      <c r="Y122" s="146">
        <f>X122*K122</f>
        <v>0</v>
      </c>
      <c r="Z122" s="146">
        <v>0.26</v>
      </c>
      <c r="AA122" s="147">
        <f>Z122*K122</f>
        <v>4.29</v>
      </c>
      <c r="AR122" s="21" t="s">
        <v>92</v>
      </c>
      <c r="AT122" s="21" t="s">
        <v>167</v>
      </c>
      <c r="AU122" s="21" t="s">
        <v>86</v>
      </c>
      <c r="AY122" s="21" t="s">
        <v>166</v>
      </c>
      <c r="BE122" s="148">
        <f>IF(U122="základní",N122,0)</f>
        <v>0</v>
      </c>
      <c r="BF122" s="148">
        <f>IF(U122="snížená",N122,0)</f>
        <v>0</v>
      </c>
      <c r="BG122" s="148">
        <f>IF(U122="zákl. přenesená",N122,0)</f>
        <v>0</v>
      </c>
      <c r="BH122" s="148">
        <f>IF(U122="sníž. přenesená",N122,0)</f>
        <v>0</v>
      </c>
      <c r="BI122" s="148">
        <f>IF(U122="nulová",N122,0)</f>
        <v>0</v>
      </c>
      <c r="BJ122" s="21" t="s">
        <v>82</v>
      </c>
      <c r="BK122" s="148">
        <f>ROUND(L122*K122,2)</f>
        <v>0</v>
      </c>
      <c r="BL122" s="21" t="s">
        <v>92</v>
      </c>
      <c r="BM122" s="21" t="s">
        <v>271</v>
      </c>
    </row>
    <row r="123" spans="2:65" s="1" customFormat="1" ht="25.5" customHeight="1">
      <c r="B123" s="139"/>
      <c r="C123" s="140" t="s">
        <v>86</v>
      </c>
      <c r="D123" s="140" t="s">
        <v>167</v>
      </c>
      <c r="E123" s="141" t="s">
        <v>692</v>
      </c>
      <c r="F123" s="231" t="s">
        <v>693</v>
      </c>
      <c r="G123" s="231"/>
      <c r="H123" s="231"/>
      <c r="I123" s="231"/>
      <c r="J123" s="142" t="s">
        <v>270</v>
      </c>
      <c r="K123" s="143">
        <v>16.5</v>
      </c>
      <c r="L123" s="232">
        <v>0</v>
      </c>
      <c r="M123" s="232"/>
      <c r="N123" s="232">
        <f>ROUND(L123*K123,2)</f>
        <v>0</v>
      </c>
      <c r="O123" s="232"/>
      <c r="P123" s="232"/>
      <c r="Q123" s="232"/>
      <c r="R123" s="144"/>
      <c r="T123" s="145" t="s">
        <v>5</v>
      </c>
      <c r="U123" s="43" t="s">
        <v>40</v>
      </c>
      <c r="V123" s="146">
        <v>1.1579999999999999</v>
      </c>
      <c r="W123" s="146">
        <f>V123*K123</f>
        <v>19.106999999999999</v>
      </c>
      <c r="X123" s="146">
        <v>0</v>
      </c>
      <c r="Y123" s="146">
        <f>X123*K123</f>
        <v>0</v>
      </c>
      <c r="Z123" s="146">
        <v>0.44</v>
      </c>
      <c r="AA123" s="147">
        <f>Z123*K123</f>
        <v>7.26</v>
      </c>
      <c r="AR123" s="21" t="s">
        <v>92</v>
      </c>
      <c r="AT123" s="21" t="s">
        <v>167</v>
      </c>
      <c r="AU123" s="21" t="s">
        <v>86</v>
      </c>
      <c r="AY123" s="21" t="s">
        <v>166</v>
      </c>
      <c r="BE123" s="148">
        <f>IF(U123="základní",N123,0)</f>
        <v>0</v>
      </c>
      <c r="BF123" s="148">
        <f>IF(U123="snížená",N123,0)</f>
        <v>0</v>
      </c>
      <c r="BG123" s="148">
        <f>IF(U123="zákl. přenesená",N123,0)</f>
        <v>0</v>
      </c>
      <c r="BH123" s="148">
        <f>IF(U123="sníž. přenesená",N123,0)</f>
        <v>0</v>
      </c>
      <c r="BI123" s="148">
        <f>IF(U123="nulová",N123,0)</f>
        <v>0</v>
      </c>
      <c r="BJ123" s="21" t="s">
        <v>82</v>
      </c>
      <c r="BK123" s="148">
        <f>ROUND(L123*K123,2)</f>
        <v>0</v>
      </c>
      <c r="BL123" s="21" t="s">
        <v>92</v>
      </c>
      <c r="BM123" s="21" t="s">
        <v>1594</v>
      </c>
    </row>
    <row r="124" spans="2:65" s="11" customFormat="1" ht="16.5" customHeight="1">
      <c r="B124" s="157"/>
      <c r="C124" s="158"/>
      <c r="D124" s="158"/>
      <c r="E124" s="159" t="s">
        <v>5</v>
      </c>
      <c r="F124" s="264" t="s">
        <v>275</v>
      </c>
      <c r="G124" s="265"/>
      <c r="H124" s="265"/>
      <c r="I124" s="265"/>
      <c r="J124" s="158"/>
      <c r="K124" s="159" t="s">
        <v>5</v>
      </c>
      <c r="L124" s="158"/>
      <c r="M124" s="158"/>
      <c r="N124" s="158"/>
      <c r="O124" s="158"/>
      <c r="P124" s="158"/>
      <c r="Q124" s="158"/>
      <c r="R124" s="160"/>
      <c r="T124" s="161"/>
      <c r="U124" s="158"/>
      <c r="V124" s="158"/>
      <c r="W124" s="158"/>
      <c r="X124" s="158"/>
      <c r="Y124" s="158"/>
      <c r="Z124" s="158"/>
      <c r="AA124" s="162"/>
      <c r="AT124" s="163" t="s">
        <v>173</v>
      </c>
      <c r="AU124" s="163" t="s">
        <v>86</v>
      </c>
      <c r="AV124" s="11" t="s">
        <v>82</v>
      </c>
      <c r="AW124" s="11" t="s">
        <v>32</v>
      </c>
      <c r="AX124" s="11" t="s">
        <v>75</v>
      </c>
      <c r="AY124" s="163" t="s">
        <v>166</v>
      </c>
    </row>
    <row r="125" spans="2:65" s="11" customFormat="1" ht="16.5" customHeight="1">
      <c r="B125" s="157"/>
      <c r="C125" s="158"/>
      <c r="D125" s="158"/>
      <c r="E125" s="159" t="s">
        <v>5</v>
      </c>
      <c r="F125" s="229" t="s">
        <v>276</v>
      </c>
      <c r="G125" s="230"/>
      <c r="H125" s="230"/>
      <c r="I125" s="230"/>
      <c r="J125" s="158"/>
      <c r="K125" s="159" t="s">
        <v>5</v>
      </c>
      <c r="L125" s="158"/>
      <c r="M125" s="158"/>
      <c r="N125" s="158"/>
      <c r="O125" s="158"/>
      <c r="P125" s="158"/>
      <c r="Q125" s="158"/>
      <c r="R125" s="160"/>
      <c r="T125" s="161"/>
      <c r="U125" s="158"/>
      <c r="V125" s="158"/>
      <c r="W125" s="158"/>
      <c r="X125" s="158"/>
      <c r="Y125" s="158"/>
      <c r="Z125" s="158"/>
      <c r="AA125" s="162"/>
      <c r="AT125" s="163" t="s">
        <v>173</v>
      </c>
      <c r="AU125" s="163" t="s">
        <v>86</v>
      </c>
      <c r="AV125" s="11" t="s">
        <v>82</v>
      </c>
      <c r="AW125" s="11" t="s">
        <v>32</v>
      </c>
      <c r="AX125" s="11" t="s">
        <v>75</v>
      </c>
      <c r="AY125" s="163" t="s">
        <v>166</v>
      </c>
    </row>
    <row r="126" spans="2:65" s="11" customFormat="1" ht="16.5" customHeight="1">
      <c r="B126" s="157"/>
      <c r="C126" s="158"/>
      <c r="D126" s="158"/>
      <c r="E126" s="159" t="s">
        <v>5</v>
      </c>
      <c r="F126" s="229" t="s">
        <v>277</v>
      </c>
      <c r="G126" s="230"/>
      <c r="H126" s="230"/>
      <c r="I126" s="230"/>
      <c r="J126" s="158"/>
      <c r="K126" s="159" t="s">
        <v>5</v>
      </c>
      <c r="L126" s="158"/>
      <c r="M126" s="158"/>
      <c r="N126" s="158"/>
      <c r="O126" s="158"/>
      <c r="P126" s="158"/>
      <c r="Q126" s="158"/>
      <c r="R126" s="160"/>
      <c r="T126" s="161"/>
      <c r="U126" s="158"/>
      <c r="V126" s="158"/>
      <c r="W126" s="158"/>
      <c r="X126" s="158"/>
      <c r="Y126" s="158"/>
      <c r="Z126" s="158"/>
      <c r="AA126" s="162"/>
      <c r="AT126" s="163" t="s">
        <v>173</v>
      </c>
      <c r="AU126" s="163" t="s">
        <v>86</v>
      </c>
      <c r="AV126" s="11" t="s">
        <v>82</v>
      </c>
      <c r="AW126" s="11" t="s">
        <v>32</v>
      </c>
      <c r="AX126" s="11" t="s">
        <v>75</v>
      </c>
      <c r="AY126" s="163" t="s">
        <v>166</v>
      </c>
    </row>
    <row r="127" spans="2:65" s="11" customFormat="1" ht="16.5" customHeight="1">
      <c r="B127" s="157"/>
      <c r="C127" s="158"/>
      <c r="D127" s="158"/>
      <c r="E127" s="159" t="s">
        <v>5</v>
      </c>
      <c r="F127" s="229" t="s">
        <v>288</v>
      </c>
      <c r="G127" s="230"/>
      <c r="H127" s="230"/>
      <c r="I127" s="230"/>
      <c r="J127" s="158"/>
      <c r="K127" s="159" t="s">
        <v>5</v>
      </c>
      <c r="L127" s="158"/>
      <c r="M127" s="158"/>
      <c r="N127" s="158"/>
      <c r="O127" s="158"/>
      <c r="P127" s="158"/>
      <c r="Q127" s="158"/>
      <c r="R127" s="160"/>
      <c r="T127" s="161"/>
      <c r="U127" s="158"/>
      <c r="V127" s="158"/>
      <c r="W127" s="158"/>
      <c r="X127" s="158"/>
      <c r="Y127" s="158"/>
      <c r="Z127" s="158"/>
      <c r="AA127" s="162"/>
      <c r="AT127" s="163" t="s">
        <v>173</v>
      </c>
      <c r="AU127" s="163" t="s">
        <v>86</v>
      </c>
      <c r="AV127" s="11" t="s">
        <v>82</v>
      </c>
      <c r="AW127" s="11" t="s">
        <v>32</v>
      </c>
      <c r="AX127" s="11" t="s">
        <v>75</v>
      </c>
      <c r="AY127" s="163" t="s">
        <v>166</v>
      </c>
    </row>
    <row r="128" spans="2:65" s="10" customFormat="1" ht="16.5" customHeight="1">
      <c r="B128" s="149"/>
      <c r="C128" s="150"/>
      <c r="D128" s="150"/>
      <c r="E128" s="151" t="s">
        <v>5</v>
      </c>
      <c r="F128" s="262" t="s">
        <v>1595</v>
      </c>
      <c r="G128" s="263"/>
      <c r="H128" s="263"/>
      <c r="I128" s="263"/>
      <c r="J128" s="150"/>
      <c r="K128" s="152">
        <v>12.5</v>
      </c>
      <c r="L128" s="150"/>
      <c r="M128" s="150"/>
      <c r="N128" s="150"/>
      <c r="O128" s="150"/>
      <c r="P128" s="150"/>
      <c r="Q128" s="150"/>
      <c r="R128" s="153"/>
      <c r="T128" s="154"/>
      <c r="U128" s="150"/>
      <c r="V128" s="150"/>
      <c r="W128" s="150"/>
      <c r="X128" s="150"/>
      <c r="Y128" s="150"/>
      <c r="Z128" s="150"/>
      <c r="AA128" s="155"/>
      <c r="AT128" s="156" t="s">
        <v>173</v>
      </c>
      <c r="AU128" s="156" t="s">
        <v>86</v>
      </c>
      <c r="AV128" s="10" t="s">
        <v>86</v>
      </c>
      <c r="AW128" s="10" t="s">
        <v>32</v>
      </c>
      <c r="AX128" s="10" t="s">
        <v>75</v>
      </c>
      <c r="AY128" s="156" t="s">
        <v>166</v>
      </c>
    </row>
    <row r="129" spans="2:65" s="11" customFormat="1" ht="16.5" customHeight="1">
      <c r="B129" s="157"/>
      <c r="C129" s="158"/>
      <c r="D129" s="158"/>
      <c r="E129" s="159" t="s">
        <v>5</v>
      </c>
      <c r="F129" s="229" t="s">
        <v>290</v>
      </c>
      <c r="G129" s="230"/>
      <c r="H129" s="230"/>
      <c r="I129" s="230"/>
      <c r="J129" s="158"/>
      <c r="K129" s="159" t="s">
        <v>5</v>
      </c>
      <c r="L129" s="158"/>
      <c r="M129" s="158"/>
      <c r="N129" s="158"/>
      <c r="O129" s="158"/>
      <c r="P129" s="158"/>
      <c r="Q129" s="158"/>
      <c r="R129" s="160"/>
      <c r="T129" s="161"/>
      <c r="U129" s="158"/>
      <c r="V129" s="158"/>
      <c r="W129" s="158"/>
      <c r="X129" s="158"/>
      <c r="Y129" s="158"/>
      <c r="Z129" s="158"/>
      <c r="AA129" s="162"/>
      <c r="AT129" s="163" t="s">
        <v>173</v>
      </c>
      <c r="AU129" s="163" t="s">
        <v>86</v>
      </c>
      <c r="AV129" s="11" t="s">
        <v>82</v>
      </c>
      <c r="AW129" s="11" t="s">
        <v>32</v>
      </c>
      <c r="AX129" s="11" t="s">
        <v>75</v>
      </c>
      <c r="AY129" s="163" t="s">
        <v>166</v>
      </c>
    </row>
    <row r="130" spans="2:65" s="10" customFormat="1" ht="16.5" customHeight="1">
      <c r="B130" s="149"/>
      <c r="C130" s="150"/>
      <c r="D130" s="150"/>
      <c r="E130" s="151" t="s">
        <v>5</v>
      </c>
      <c r="F130" s="262" t="s">
        <v>1466</v>
      </c>
      <c r="G130" s="263"/>
      <c r="H130" s="263"/>
      <c r="I130" s="263"/>
      <c r="J130" s="150"/>
      <c r="K130" s="152">
        <v>4</v>
      </c>
      <c r="L130" s="150"/>
      <c r="M130" s="150"/>
      <c r="N130" s="150"/>
      <c r="O130" s="150"/>
      <c r="P130" s="150"/>
      <c r="Q130" s="150"/>
      <c r="R130" s="153"/>
      <c r="T130" s="154"/>
      <c r="U130" s="150"/>
      <c r="V130" s="150"/>
      <c r="W130" s="150"/>
      <c r="X130" s="150"/>
      <c r="Y130" s="150"/>
      <c r="Z130" s="150"/>
      <c r="AA130" s="155"/>
      <c r="AT130" s="156" t="s">
        <v>173</v>
      </c>
      <c r="AU130" s="156" t="s">
        <v>86</v>
      </c>
      <c r="AV130" s="10" t="s">
        <v>86</v>
      </c>
      <c r="AW130" s="10" t="s">
        <v>32</v>
      </c>
      <c r="AX130" s="10" t="s">
        <v>75</v>
      </c>
      <c r="AY130" s="156" t="s">
        <v>166</v>
      </c>
    </row>
    <row r="131" spans="2:65" s="12" customFormat="1" ht="16.5" customHeight="1">
      <c r="B131" s="168"/>
      <c r="C131" s="169"/>
      <c r="D131" s="169"/>
      <c r="E131" s="170" t="s">
        <v>5</v>
      </c>
      <c r="F131" s="268" t="s">
        <v>294</v>
      </c>
      <c r="G131" s="269"/>
      <c r="H131" s="269"/>
      <c r="I131" s="269"/>
      <c r="J131" s="169"/>
      <c r="K131" s="171">
        <v>16.5</v>
      </c>
      <c r="L131" s="169"/>
      <c r="M131" s="169"/>
      <c r="N131" s="169"/>
      <c r="O131" s="169"/>
      <c r="P131" s="169"/>
      <c r="Q131" s="169"/>
      <c r="R131" s="172"/>
      <c r="T131" s="173"/>
      <c r="U131" s="169"/>
      <c r="V131" s="169"/>
      <c r="W131" s="169"/>
      <c r="X131" s="169"/>
      <c r="Y131" s="169"/>
      <c r="Z131" s="169"/>
      <c r="AA131" s="174"/>
      <c r="AT131" s="175" t="s">
        <v>173</v>
      </c>
      <c r="AU131" s="175" t="s">
        <v>86</v>
      </c>
      <c r="AV131" s="12" t="s">
        <v>92</v>
      </c>
      <c r="AW131" s="12" t="s">
        <v>32</v>
      </c>
      <c r="AX131" s="12" t="s">
        <v>82</v>
      </c>
      <c r="AY131" s="175" t="s">
        <v>166</v>
      </c>
    </row>
    <row r="132" spans="2:65" s="1" customFormat="1" ht="25.5" customHeight="1">
      <c r="B132" s="139"/>
      <c r="C132" s="140" t="s">
        <v>89</v>
      </c>
      <c r="D132" s="140" t="s">
        <v>167</v>
      </c>
      <c r="E132" s="141" t="s">
        <v>272</v>
      </c>
      <c r="F132" s="231" t="s">
        <v>273</v>
      </c>
      <c r="G132" s="231"/>
      <c r="H132" s="231"/>
      <c r="I132" s="231"/>
      <c r="J132" s="142" t="s">
        <v>270</v>
      </c>
      <c r="K132" s="143">
        <v>47</v>
      </c>
      <c r="L132" s="232">
        <v>0</v>
      </c>
      <c r="M132" s="232"/>
      <c r="N132" s="232">
        <f>ROUND(L132*K132,2)</f>
        <v>0</v>
      </c>
      <c r="O132" s="232"/>
      <c r="P132" s="232"/>
      <c r="Q132" s="232"/>
      <c r="R132" s="144"/>
      <c r="T132" s="145" t="s">
        <v>5</v>
      </c>
      <c r="U132" s="43" t="s">
        <v>40</v>
      </c>
      <c r="V132" s="146">
        <v>2.2789999999999999</v>
      </c>
      <c r="W132" s="146">
        <f>V132*K132</f>
        <v>107.113</v>
      </c>
      <c r="X132" s="146">
        <v>0</v>
      </c>
      <c r="Y132" s="146">
        <f>X132*K132</f>
        <v>0</v>
      </c>
      <c r="Z132" s="146">
        <v>0.625</v>
      </c>
      <c r="AA132" s="147">
        <f>Z132*K132</f>
        <v>29.375</v>
      </c>
      <c r="AR132" s="21" t="s">
        <v>92</v>
      </c>
      <c r="AT132" s="21" t="s">
        <v>167</v>
      </c>
      <c r="AU132" s="21" t="s">
        <v>86</v>
      </c>
      <c r="AY132" s="21" t="s">
        <v>166</v>
      </c>
      <c r="BE132" s="148">
        <f>IF(U132="základní",N132,0)</f>
        <v>0</v>
      </c>
      <c r="BF132" s="148">
        <f>IF(U132="snížená",N132,0)</f>
        <v>0</v>
      </c>
      <c r="BG132" s="148">
        <f>IF(U132="zákl. přenesená",N132,0)</f>
        <v>0</v>
      </c>
      <c r="BH132" s="148">
        <f>IF(U132="sníž. přenesená",N132,0)</f>
        <v>0</v>
      </c>
      <c r="BI132" s="148">
        <f>IF(U132="nulová",N132,0)</f>
        <v>0</v>
      </c>
      <c r="BJ132" s="21" t="s">
        <v>82</v>
      </c>
      <c r="BK132" s="148">
        <f>ROUND(L132*K132,2)</f>
        <v>0</v>
      </c>
      <c r="BL132" s="21" t="s">
        <v>92</v>
      </c>
      <c r="BM132" s="21" t="s">
        <v>274</v>
      </c>
    </row>
    <row r="133" spans="2:65" s="11" customFormat="1" ht="16.5" customHeight="1">
      <c r="B133" s="157"/>
      <c r="C133" s="158"/>
      <c r="D133" s="158"/>
      <c r="E133" s="159" t="s">
        <v>5</v>
      </c>
      <c r="F133" s="264" t="s">
        <v>275</v>
      </c>
      <c r="G133" s="265"/>
      <c r="H133" s="265"/>
      <c r="I133" s="265"/>
      <c r="J133" s="158"/>
      <c r="K133" s="159" t="s">
        <v>5</v>
      </c>
      <c r="L133" s="158"/>
      <c r="M133" s="158"/>
      <c r="N133" s="158"/>
      <c r="O133" s="158"/>
      <c r="P133" s="158"/>
      <c r="Q133" s="158"/>
      <c r="R133" s="160"/>
      <c r="T133" s="161"/>
      <c r="U133" s="158"/>
      <c r="V133" s="158"/>
      <c r="W133" s="158"/>
      <c r="X133" s="158"/>
      <c r="Y133" s="158"/>
      <c r="Z133" s="158"/>
      <c r="AA133" s="162"/>
      <c r="AT133" s="163" t="s">
        <v>173</v>
      </c>
      <c r="AU133" s="163" t="s">
        <v>86</v>
      </c>
      <c r="AV133" s="11" t="s">
        <v>82</v>
      </c>
      <c r="AW133" s="11" t="s">
        <v>32</v>
      </c>
      <c r="AX133" s="11" t="s">
        <v>75</v>
      </c>
      <c r="AY133" s="163" t="s">
        <v>166</v>
      </c>
    </row>
    <row r="134" spans="2:65" s="11" customFormat="1" ht="16.5" customHeight="1">
      <c r="B134" s="157"/>
      <c r="C134" s="158"/>
      <c r="D134" s="158"/>
      <c r="E134" s="159" t="s">
        <v>5</v>
      </c>
      <c r="F134" s="229" t="s">
        <v>276</v>
      </c>
      <c r="G134" s="230"/>
      <c r="H134" s="230"/>
      <c r="I134" s="230"/>
      <c r="J134" s="158"/>
      <c r="K134" s="159" t="s">
        <v>5</v>
      </c>
      <c r="L134" s="158"/>
      <c r="M134" s="158"/>
      <c r="N134" s="158"/>
      <c r="O134" s="158"/>
      <c r="P134" s="158"/>
      <c r="Q134" s="158"/>
      <c r="R134" s="160"/>
      <c r="T134" s="161"/>
      <c r="U134" s="158"/>
      <c r="V134" s="158"/>
      <c r="W134" s="158"/>
      <c r="X134" s="158"/>
      <c r="Y134" s="158"/>
      <c r="Z134" s="158"/>
      <c r="AA134" s="162"/>
      <c r="AT134" s="163" t="s">
        <v>173</v>
      </c>
      <c r="AU134" s="163" t="s">
        <v>86</v>
      </c>
      <c r="AV134" s="11" t="s">
        <v>82</v>
      </c>
      <c r="AW134" s="11" t="s">
        <v>32</v>
      </c>
      <c r="AX134" s="11" t="s">
        <v>75</v>
      </c>
      <c r="AY134" s="163" t="s">
        <v>166</v>
      </c>
    </row>
    <row r="135" spans="2:65" s="11" customFormat="1" ht="16.5" customHeight="1">
      <c r="B135" s="157"/>
      <c r="C135" s="158"/>
      <c r="D135" s="158"/>
      <c r="E135" s="159" t="s">
        <v>5</v>
      </c>
      <c r="F135" s="229" t="s">
        <v>277</v>
      </c>
      <c r="G135" s="230"/>
      <c r="H135" s="230"/>
      <c r="I135" s="230"/>
      <c r="J135" s="158"/>
      <c r="K135" s="159" t="s">
        <v>5</v>
      </c>
      <c r="L135" s="158"/>
      <c r="M135" s="158"/>
      <c r="N135" s="158"/>
      <c r="O135" s="158"/>
      <c r="P135" s="158"/>
      <c r="Q135" s="158"/>
      <c r="R135" s="160"/>
      <c r="T135" s="161"/>
      <c r="U135" s="158"/>
      <c r="V135" s="158"/>
      <c r="W135" s="158"/>
      <c r="X135" s="158"/>
      <c r="Y135" s="158"/>
      <c r="Z135" s="158"/>
      <c r="AA135" s="162"/>
      <c r="AT135" s="163" t="s">
        <v>173</v>
      </c>
      <c r="AU135" s="163" t="s">
        <v>86</v>
      </c>
      <c r="AV135" s="11" t="s">
        <v>82</v>
      </c>
      <c r="AW135" s="11" t="s">
        <v>32</v>
      </c>
      <c r="AX135" s="11" t="s">
        <v>75</v>
      </c>
      <c r="AY135" s="163" t="s">
        <v>166</v>
      </c>
    </row>
    <row r="136" spans="2:65" s="11" customFormat="1" ht="16.5" customHeight="1">
      <c r="B136" s="157"/>
      <c r="C136" s="158"/>
      <c r="D136" s="158"/>
      <c r="E136" s="159" t="s">
        <v>5</v>
      </c>
      <c r="F136" s="229" t="s">
        <v>278</v>
      </c>
      <c r="G136" s="230"/>
      <c r="H136" s="230"/>
      <c r="I136" s="230"/>
      <c r="J136" s="158"/>
      <c r="K136" s="159" t="s">
        <v>5</v>
      </c>
      <c r="L136" s="158"/>
      <c r="M136" s="158"/>
      <c r="N136" s="158"/>
      <c r="O136" s="158"/>
      <c r="P136" s="158"/>
      <c r="Q136" s="158"/>
      <c r="R136" s="160"/>
      <c r="T136" s="161"/>
      <c r="U136" s="158"/>
      <c r="V136" s="158"/>
      <c r="W136" s="158"/>
      <c r="X136" s="158"/>
      <c r="Y136" s="158"/>
      <c r="Z136" s="158"/>
      <c r="AA136" s="162"/>
      <c r="AT136" s="163" t="s">
        <v>173</v>
      </c>
      <c r="AU136" s="163" t="s">
        <v>86</v>
      </c>
      <c r="AV136" s="11" t="s">
        <v>82</v>
      </c>
      <c r="AW136" s="11" t="s">
        <v>32</v>
      </c>
      <c r="AX136" s="11" t="s">
        <v>75</v>
      </c>
      <c r="AY136" s="163" t="s">
        <v>166</v>
      </c>
    </row>
    <row r="137" spans="2:65" s="10" customFormat="1" ht="16.5" customHeight="1">
      <c r="B137" s="149"/>
      <c r="C137" s="150"/>
      <c r="D137" s="150"/>
      <c r="E137" s="151" t="s">
        <v>5</v>
      </c>
      <c r="F137" s="262" t="s">
        <v>1596</v>
      </c>
      <c r="G137" s="263"/>
      <c r="H137" s="263"/>
      <c r="I137" s="263"/>
      <c r="J137" s="150"/>
      <c r="K137" s="152">
        <v>47</v>
      </c>
      <c r="L137" s="150"/>
      <c r="M137" s="150"/>
      <c r="N137" s="150"/>
      <c r="O137" s="150"/>
      <c r="P137" s="150"/>
      <c r="Q137" s="150"/>
      <c r="R137" s="153"/>
      <c r="T137" s="154"/>
      <c r="U137" s="150"/>
      <c r="V137" s="150"/>
      <c r="W137" s="150"/>
      <c r="X137" s="150"/>
      <c r="Y137" s="150"/>
      <c r="Z137" s="150"/>
      <c r="AA137" s="155"/>
      <c r="AT137" s="156" t="s">
        <v>173</v>
      </c>
      <c r="AU137" s="156" t="s">
        <v>86</v>
      </c>
      <c r="AV137" s="10" t="s">
        <v>86</v>
      </c>
      <c r="AW137" s="10" t="s">
        <v>32</v>
      </c>
      <c r="AX137" s="10" t="s">
        <v>82</v>
      </c>
      <c r="AY137" s="156" t="s">
        <v>166</v>
      </c>
    </row>
    <row r="138" spans="2:65" s="1" customFormat="1" ht="25.5" customHeight="1">
      <c r="B138" s="139"/>
      <c r="C138" s="140" t="s">
        <v>92</v>
      </c>
      <c r="D138" s="140" t="s">
        <v>167</v>
      </c>
      <c r="E138" s="141" t="s">
        <v>295</v>
      </c>
      <c r="F138" s="231" t="s">
        <v>296</v>
      </c>
      <c r="G138" s="231"/>
      <c r="H138" s="231"/>
      <c r="I138" s="231"/>
      <c r="J138" s="142" t="s">
        <v>270</v>
      </c>
      <c r="K138" s="143">
        <v>860.5</v>
      </c>
      <c r="L138" s="232">
        <v>0</v>
      </c>
      <c r="M138" s="232"/>
      <c r="N138" s="232">
        <f>ROUND(L138*K138,2)</f>
        <v>0</v>
      </c>
      <c r="O138" s="232"/>
      <c r="P138" s="232"/>
      <c r="Q138" s="232"/>
      <c r="R138" s="144"/>
      <c r="T138" s="145" t="s">
        <v>5</v>
      </c>
      <c r="U138" s="43" t="s">
        <v>40</v>
      </c>
      <c r="V138" s="146">
        <v>0.14399999999999999</v>
      </c>
      <c r="W138" s="146">
        <f>V138*K138</f>
        <v>123.91199999999999</v>
      </c>
      <c r="X138" s="146">
        <v>0</v>
      </c>
      <c r="Y138" s="146">
        <f>X138*K138</f>
        <v>0</v>
      </c>
      <c r="Z138" s="146">
        <v>0.57999999999999996</v>
      </c>
      <c r="AA138" s="147">
        <f>Z138*K138</f>
        <v>499.09</v>
      </c>
      <c r="AR138" s="21" t="s">
        <v>92</v>
      </c>
      <c r="AT138" s="21" t="s">
        <v>167</v>
      </c>
      <c r="AU138" s="21" t="s">
        <v>86</v>
      </c>
      <c r="AY138" s="21" t="s">
        <v>166</v>
      </c>
      <c r="BE138" s="148">
        <f>IF(U138="základní",N138,0)</f>
        <v>0</v>
      </c>
      <c r="BF138" s="148">
        <f>IF(U138="snížená",N138,0)</f>
        <v>0</v>
      </c>
      <c r="BG138" s="148">
        <f>IF(U138="zákl. přenesená",N138,0)</f>
        <v>0</v>
      </c>
      <c r="BH138" s="148">
        <f>IF(U138="sníž. přenesená",N138,0)</f>
        <v>0</v>
      </c>
      <c r="BI138" s="148">
        <f>IF(U138="nulová",N138,0)</f>
        <v>0</v>
      </c>
      <c r="BJ138" s="21" t="s">
        <v>82</v>
      </c>
      <c r="BK138" s="148">
        <f>ROUND(L138*K138,2)</f>
        <v>0</v>
      </c>
      <c r="BL138" s="21" t="s">
        <v>92</v>
      </c>
      <c r="BM138" s="21" t="s">
        <v>297</v>
      </c>
    </row>
    <row r="139" spans="2:65" s="11" customFormat="1" ht="16.5" customHeight="1">
      <c r="B139" s="157"/>
      <c r="C139" s="158"/>
      <c r="D139" s="158"/>
      <c r="E139" s="159" t="s">
        <v>5</v>
      </c>
      <c r="F139" s="264" t="s">
        <v>275</v>
      </c>
      <c r="G139" s="265"/>
      <c r="H139" s="265"/>
      <c r="I139" s="265"/>
      <c r="J139" s="158"/>
      <c r="K139" s="159" t="s">
        <v>5</v>
      </c>
      <c r="L139" s="158"/>
      <c r="M139" s="158"/>
      <c r="N139" s="158"/>
      <c r="O139" s="158"/>
      <c r="P139" s="158"/>
      <c r="Q139" s="158"/>
      <c r="R139" s="160"/>
      <c r="T139" s="161"/>
      <c r="U139" s="158"/>
      <c r="V139" s="158"/>
      <c r="W139" s="158"/>
      <c r="X139" s="158"/>
      <c r="Y139" s="158"/>
      <c r="Z139" s="158"/>
      <c r="AA139" s="162"/>
      <c r="AT139" s="163" t="s">
        <v>173</v>
      </c>
      <c r="AU139" s="163" t="s">
        <v>86</v>
      </c>
      <c r="AV139" s="11" t="s">
        <v>82</v>
      </c>
      <c r="AW139" s="11" t="s">
        <v>32</v>
      </c>
      <c r="AX139" s="11" t="s">
        <v>75</v>
      </c>
      <c r="AY139" s="163" t="s">
        <v>166</v>
      </c>
    </row>
    <row r="140" spans="2:65" s="11" customFormat="1" ht="16.5" customHeight="1">
      <c r="B140" s="157"/>
      <c r="C140" s="158"/>
      <c r="D140" s="158"/>
      <c r="E140" s="159" t="s">
        <v>5</v>
      </c>
      <c r="F140" s="229" t="s">
        <v>276</v>
      </c>
      <c r="G140" s="230"/>
      <c r="H140" s="230"/>
      <c r="I140" s="230"/>
      <c r="J140" s="158"/>
      <c r="K140" s="159" t="s">
        <v>5</v>
      </c>
      <c r="L140" s="158"/>
      <c r="M140" s="158"/>
      <c r="N140" s="158"/>
      <c r="O140" s="158"/>
      <c r="P140" s="158"/>
      <c r="Q140" s="158"/>
      <c r="R140" s="160"/>
      <c r="T140" s="161"/>
      <c r="U140" s="158"/>
      <c r="V140" s="158"/>
      <c r="W140" s="158"/>
      <c r="X140" s="158"/>
      <c r="Y140" s="158"/>
      <c r="Z140" s="158"/>
      <c r="AA140" s="162"/>
      <c r="AT140" s="163" t="s">
        <v>173</v>
      </c>
      <c r="AU140" s="163" t="s">
        <v>86</v>
      </c>
      <c r="AV140" s="11" t="s">
        <v>82</v>
      </c>
      <c r="AW140" s="11" t="s">
        <v>32</v>
      </c>
      <c r="AX140" s="11" t="s">
        <v>75</v>
      </c>
      <c r="AY140" s="163" t="s">
        <v>166</v>
      </c>
    </row>
    <row r="141" spans="2:65" s="11" customFormat="1" ht="16.5" customHeight="1">
      <c r="B141" s="157"/>
      <c r="C141" s="158"/>
      <c r="D141" s="158"/>
      <c r="E141" s="159" t="s">
        <v>5</v>
      </c>
      <c r="F141" s="229" t="s">
        <v>277</v>
      </c>
      <c r="G141" s="230"/>
      <c r="H141" s="230"/>
      <c r="I141" s="230"/>
      <c r="J141" s="158"/>
      <c r="K141" s="159" t="s">
        <v>5</v>
      </c>
      <c r="L141" s="158"/>
      <c r="M141" s="158"/>
      <c r="N141" s="158"/>
      <c r="O141" s="158"/>
      <c r="P141" s="158"/>
      <c r="Q141" s="158"/>
      <c r="R141" s="160"/>
      <c r="T141" s="161"/>
      <c r="U141" s="158"/>
      <c r="V141" s="158"/>
      <c r="W141" s="158"/>
      <c r="X141" s="158"/>
      <c r="Y141" s="158"/>
      <c r="Z141" s="158"/>
      <c r="AA141" s="162"/>
      <c r="AT141" s="163" t="s">
        <v>173</v>
      </c>
      <c r="AU141" s="163" t="s">
        <v>86</v>
      </c>
      <c r="AV141" s="11" t="s">
        <v>82</v>
      </c>
      <c r="AW141" s="11" t="s">
        <v>32</v>
      </c>
      <c r="AX141" s="11" t="s">
        <v>75</v>
      </c>
      <c r="AY141" s="163" t="s">
        <v>166</v>
      </c>
    </row>
    <row r="142" spans="2:65" s="11" customFormat="1" ht="16.5" customHeight="1">
      <c r="B142" s="157"/>
      <c r="C142" s="158"/>
      <c r="D142" s="158"/>
      <c r="E142" s="159" t="s">
        <v>5</v>
      </c>
      <c r="F142" s="229" t="s">
        <v>298</v>
      </c>
      <c r="G142" s="230"/>
      <c r="H142" s="230"/>
      <c r="I142" s="230"/>
      <c r="J142" s="158"/>
      <c r="K142" s="159" t="s">
        <v>5</v>
      </c>
      <c r="L142" s="158"/>
      <c r="M142" s="158"/>
      <c r="N142" s="158"/>
      <c r="O142" s="158"/>
      <c r="P142" s="158"/>
      <c r="Q142" s="158"/>
      <c r="R142" s="160"/>
      <c r="T142" s="161"/>
      <c r="U142" s="158"/>
      <c r="V142" s="158"/>
      <c r="W142" s="158"/>
      <c r="X142" s="158"/>
      <c r="Y142" s="158"/>
      <c r="Z142" s="158"/>
      <c r="AA142" s="162"/>
      <c r="AT142" s="163" t="s">
        <v>173</v>
      </c>
      <c r="AU142" s="163" t="s">
        <v>86</v>
      </c>
      <c r="AV142" s="11" t="s">
        <v>82</v>
      </c>
      <c r="AW142" s="11" t="s">
        <v>32</v>
      </c>
      <c r="AX142" s="11" t="s">
        <v>75</v>
      </c>
      <c r="AY142" s="163" t="s">
        <v>166</v>
      </c>
    </row>
    <row r="143" spans="2:65" s="10" customFormat="1" ht="16.5" customHeight="1">
      <c r="B143" s="149"/>
      <c r="C143" s="150"/>
      <c r="D143" s="150"/>
      <c r="E143" s="151" t="s">
        <v>5</v>
      </c>
      <c r="F143" s="262" t="s">
        <v>1597</v>
      </c>
      <c r="G143" s="263"/>
      <c r="H143" s="263"/>
      <c r="I143" s="263"/>
      <c r="J143" s="150"/>
      <c r="K143" s="152">
        <v>813.5</v>
      </c>
      <c r="L143" s="150"/>
      <c r="M143" s="150"/>
      <c r="N143" s="150"/>
      <c r="O143" s="150"/>
      <c r="P143" s="150"/>
      <c r="Q143" s="150"/>
      <c r="R143" s="153"/>
      <c r="T143" s="154"/>
      <c r="U143" s="150"/>
      <c r="V143" s="150"/>
      <c r="W143" s="150"/>
      <c r="X143" s="150"/>
      <c r="Y143" s="150"/>
      <c r="Z143" s="150"/>
      <c r="AA143" s="155"/>
      <c r="AT143" s="156" t="s">
        <v>173</v>
      </c>
      <c r="AU143" s="156" t="s">
        <v>86</v>
      </c>
      <c r="AV143" s="10" t="s">
        <v>86</v>
      </c>
      <c r="AW143" s="10" t="s">
        <v>32</v>
      </c>
      <c r="AX143" s="10" t="s">
        <v>75</v>
      </c>
      <c r="AY143" s="156" t="s">
        <v>166</v>
      </c>
    </row>
    <row r="144" spans="2:65" s="11" customFormat="1" ht="16.5" customHeight="1">
      <c r="B144" s="157"/>
      <c r="C144" s="158"/>
      <c r="D144" s="158"/>
      <c r="E144" s="159" t="s">
        <v>5</v>
      </c>
      <c r="F144" s="229" t="s">
        <v>283</v>
      </c>
      <c r="G144" s="230"/>
      <c r="H144" s="230"/>
      <c r="I144" s="230"/>
      <c r="J144" s="158"/>
      <c r="K144" s="159" t="s">
        <v>5</v>
      </c>
      <c r="L144" s="158"/>
      <c r="M144" s="158"/>
      <c r="N144" s="158"/>
      <c r="O144" s="158"/>
      <c r="P144" s="158"/>
      <c r="Q144" s="158"/>
      <c r="R144" s="160"/>
      <c r="T144" s="161"/>
      <c r="U144" s="158"/>
      <c r="V144" s="158"/>
      <c r="W144" s="158"/>
      <c r="X144" s="158"/>
      <c r="Y144" s="158"/>
      <c r="Z144" s="158"/>
      <c r="AA144" s="162"/>
      <c r="AT144" s="163" t="s">
        <v>173</v>
      </c>
      <c r="AU144" s="163" t="s">
        <v>86</v>
      </c>
      <c r="AV144" s="11" t="s">
        <v>82</v>
      </c>
      <c r="AW144" s="11" t="s">
        <v>32</v>
      </c>
      <c r="AX144" s="11" t="s">
        <v>75</v>
      </c>
      <c r="AY144" s="163" t="s">
        <v>166</v>
      </c>
    </row>
    <row r="145" spans="2:65" s="10" customFormat="1" ht="16.5" customHeight="1">
      <c r="B145" s="149"/>
      <c r="C145" s="150"/>
      <c r="D145" s="150"/>
      <c r="E145" s="151" t="s">
        <v>5</v>
      </c>
      <c r="F145" s="262" t="s">
        <v>1596</v>
      </c>
      <c r="G145" s="263"/>
      <c r="H145" s="263"/>
      <c r="I145" s="263"/>
      <c r="J145" s="150"/>
      <c r="K145" s="152">
        <v>47</v>
      </c>
      <c r="L145" s="150"/>
      <c r="M145" s="150"/>
      <c r="N145" s="150"/>
      <c r="O145" s="150"/>
      <c r="P145" s="150"/>
      <c r="Q145" s="150"/>
      <c r="R145" s="153"/>
      <c r="T145" s="154"/>
      <c r="U145" s="150"/>
      <c r="V145" s="150"/>
      <c r="W145" s="150"/>
      <c r="X145" s="150"/>
      <c r="Y145" s="150"/>
      <c r="Z145" s="150"/>
      <c r="AA145" s="155"/>
      <c r="AT145" s="156" t="s">
        <v>173</v>
      </c>
      <c r="AU145" s="156" t="s">
        <v>86</v>
      </c>
      <c r="AV145" s="10" t="s">
        <v>86</v>
      </c>
      <c r="AW145" s="10" t="s">
        <v>32</v>
      </c>
      <c r="AX145" s="10" t="s">
        <v>75</v>
      </c>
      <c r="AY145" s="156" t="s">
        <v>166</v>
      </c>
    </row>
    <row r="146" spans="2:65" s="12" customFormat="1" ht="16.5" customHeight="1">
      <c r="B146" s="168"/>
      <c r="C146" s="169"/>
      <c r="D146" s="169"/>
      <c r="E146" s="170" t="s">
        <v>5</v>
      </c>
      <c r="F146" s="268" t="s">
        <v>294</v>
      </c>
      <c r="G146" s="269"/>
      <c r="H146" s="269"/>
      <c r="I146" s="269"/>
      <c r="J146" s="169"/>
      <c r="K146" s="171">
        <v>860.5</v>
      </c>
      <c r="L146" s="169"/>
      <c r="M146" s="169"/>
      <c r="N146" s="169"/>
      <c r="O146" s="169"/>
      <c r="P146" s="169"/>
      <c r="Q146" s="169"/>
      <c r="R146" s="172"/>
      <c r="T146" s="173"/>
      <c r="U146" s="169"/>
      <c r="V146" s="169"/>
      <c r="W146" s="169"/>
      <c r="X146" s="169"/>
      <c r="Y146" s="169"/>
      <c r="Z146" s="169"/>
      <c r="AA146" s="174"/>
      <c r="AT146" s="175" t="s">
        <v>173</v>
      </c>
      <c r="AU146" s="175" t="s">
        <v>86</v>
      </c>
      <c r="AV146" s="12" t="s">
        <v>92</v>
      </c>
      <c r="AW146" s="12" t="s">
        <v>32</v>
      </c>
      <c r="AX146" s="12" t="s">
        <v>82</v>
      </c>
      <c r="AY146" s="175" t="s">
        <v>166</v>
      </c>
    </row>
    <row r="147" spans="2:65" s="1" customFormat="1" ht="38.25" customHeight="1">
      <c r="B147" s="139"/>
      <c r="C147" s="140" t="s">
        <v>95</v>
      </c>
      <c r="D147" s="140" t="s">
        <v>167</v>
      </c>
      <c r="E147" s="141" t="s">
        <v>1034</v>
      </c>
      <c r="F147" s="231" t="s">
        <v>1035</v>
      </c>
      <c r="G147" s="231"/>
      <c r="H147" s="231"/>
      <c r="I147" s="231"/>
      <c r="J147" s="142" t="s">
        <v>270</v>
      </c>
      <c r="K147" s="143">
        <v>1615</v>
      </c>
      <c r="L147" s="232">
        <v>0</v>
      </c>
      <c r="M147" s="232"/>
      <c r="N147" s="232">
        <f>ROUND(L147*K147,2)</f>
        <v>0</v>
      </c>
      <c r="O147" s="232"/>
      <c r="P147" s="232"/>
      <c r="Q147" s="232"/>
      <c r="R147" s="144"/>
      <c r="T147" s="145" t="s">
        <v>5</v>
      </c>
      <c r="U147" s="43" t="s">
        <v>40</v>
      </c>
      <c r="V147" s="146">
        <v>2.8000000000000001E-2</v>
      </c>
      <c r="W147" s="146">
        <f>V147*K147</f>
        <v>45.22</v>
      </c>
      <c r="X147" s="146">
        <v>1.2E-4</v>
      </c>
      <c r="Y147" s="146">
        <f>X147*K147</f>
        <v>0.1938</v>
      </c>
      <c r="Z147" s="146">
        <v>0.25600000000000001</v>
      </c>
      <c r="AA147" s="147">
        <f>Z147*K147</f>
        <v>413.44</v>
      </c>
      <c r="AR147" s="21" t="s">
        <v>92</v>
      </c>
      <c r="AT147" s="21" t="s">
        <v>167</v>
      </c>
      <c r="AU147" s="21" t="s">
        <v>86</v>
      </c>
      <c r="AY147" s="21" t="s">
        <v>166</v>
      </c>
      <c r="BE147" s="148">
        <f>IF(U147="základní",N147,0)</f>
        <v>0</v>
      </c>
      <c r="BF147" s="148">
        <f>IF(U147="snížená",N147,0)</f>
        <v>0</v>
      </c>
      <c r="BG147" s="148">
        <f>IF(U147="zákl. přenesená",N147,0)</f>
        <v>0</v>
      </c>
      <c r="BH147" s="148">
        <f>IF(U147="sníž. přenesená",N147,0)</f>
        <v>0</v>
      </c>
      <c r="BI147" s="148">
        <f>IF(U147="nulová",N147,0)</f>
        <v>0</v>
      </c>
      <c r="BJ147" s="21" t="s">
        <v>82</v>
      </c>
      <c r="BK147" s="148">
        <f>ROUND(L147*K147,2)</f>
        <v>0</v>
      </c>
      <c r="BL147" s="21" t="s">
        <v>92</v>
      </c>
      <c r="BM147" s="21" t="s">
        <v>1598</v>
      </c>
    </row>
    <row r="148" spans="2:65" s="11" customFormat="1" ht="16.5" customHeight="1">
      <c r="B148" s="157"/>
      <c r="C148" s="158"/>
      <c r="D148" s="158"/>
      <c r="E148" s="159" t="s">
        <v>5</v>
      </c>
      <c r="F148" s="264" t="s">
        <v>275</v>
      </c>
      <c r="G148" s="265"/>
      <c r="H148" s="265"/>
      <c r="I148" s="265"/>
      <c r="J148" s="158"/>
      <c r="K148" s="159" t="s">
        <v>5</v>
      </c>
      <c r="L148" s="158"/>
      <c r="M148" s="158"/>
      <c r="N148" s="158"/>
      <c r="O148" s="158"/>
      <c r="P148" s="158"/>
      <c r="Q148" s="158"/>
      <c r="R148" s="160"/>
      <c r="T148" s="161"/>
      <c r="U148" s="158"/>
      <c r="V148" s="158"/>
      <c r="W148" s="158"/>
      <c r="X148" s="158"/>
      <c r="Y148" s="158"/>
      <c r="Z148" s="158"/>
      <c r="AA148" s="162"/>
      <c r="AT148" s="163" t="s">
        <v>173</v>
      </c>
      <c r="AU148" s="163" t="s">
        <v>86</v>
      </c>
      <c r="AV148" s="11" t="s">
        <v>82</v>
      </c>
      <c r="AW148" s="11" t="s">
        <v>32</v>
      </c>
      <c r="AX148" s="11" t="s">
        <v>75</v>
      </c>
      <c r="AY148" s="163" t="s">
        <v>166</v>
      </c>
    </row>
    <row r="149" spans="2:65" s="11" customFormat="1" ht="16.5" customHeight="1">
      <c r="B149" s="157"/>
      <c r="C149" s="158"/>
      <c r="D149" s="158"/>
      <c r="E149" s="159" t="s">
        <v>5</v>
      </c>
      <c r="F149" s="229" t="s">
        <v>276</v>
      </c>
      <c r="G149" s="230"/>
      <c r="H149" s="230"/>
      <c r="I149" s="230"/>
      <c r="J149" s="158"/>
      <c r="K149" s="159" t="s">
        <v>5</v>
      </c>
      <c r="L149" s="158"/>
      <c r="M149" s="158"/>
      <c r="N149" s="158"/>
      <c r="O149" s="158"/>
      <c r="P149" s="158"/>
      <c r="Q149" s="158"/>
      <c r="R149" s="160"/>
      <c r="T149" s="161"/>
      <c r="U149" s="158"/>
      <c r="V149" s="158"/>
      <c r="W149" s="158"/>
      <c r="X149" s="158"/>
      <c r="Y149" s="158"/>
      <c r="Z149" s="158"/>
      <c r="AA149" s="162"/>
      <c r="AT149" s="163" t="s">
        <v>173</v>
      </c>
      <c r="AU149" s="163" t="s">
        <v>86</v>
      </c>
      <c r="AV149" s="11" t="s">
        <v>82</v>
      </c>
      <c r="AW149" s="11" t="s">
        <v>32</v>
      </c>
      <c r="AX149" s="11" t="s">
        <v>75</v>
      </c>
      <c r="AY149" s="163" t="s">
        <v>166</v>
      </c>
    </row>
    <row r="150" spans="2:65" s="11" customFormat="1" ht="16.5" customHeight="1">
      <c r="B150" s="157"/>
      <c r="C150" s="158"/>
      <c r="D150" s="158"/>
      <c r="E150" s="159" t="s">
        <v>5</v>
      </c>
      <c r="F150" s="229" t="s">
        <v>277</v>
      </c>
      <c r="G150" s="230"/>
      <c r="H150" s="230"/>
      <c r="I150" s="230"/>
      <c r="J150" s="158"/>
      <c r="K150" s="159" t="s">
        <v>5</v>
      </c>
      <c r="L150" s="158"/>
      <c r="M150" s="158"/>
      <c r="N150" s="158"/>
      <c r="O150" s="158"/>
      <c r="P150" s="158"/>
      <c r="Q150" s="158"/>
      <c r="R150" s="160"/>
      <c r="T150" s="161"/>
      <c r="U150" s="158"/>
      <c r="V150" s="158"/>
      <c r="W150" s="158"/>
      <c r="X150" s="158"/>
      <c r="Y150" s="158"/>
      <c r="Z150" s="158"/>
      <c r="AA150" s="162"/>
      <c r="AT150" s="163" t="s">
        <v>173</v>
      </c>
      <c r="AU150" s="163" t="s">
        <v>86</v>
      </c>
      <c r="AV150" s="11" t="s">
        <v>82</v>
      </c>
      <c r="AW150" s="11" t="s">
        <v>32</v>
      </c>
      <c r="AX150" s="11" t="s">
        <v>75</v>
      </c>
      <c r="AY150" s="163" t="s">
        <v>166</v>
      </c>
    </row>
    <row r="151" spans="2:65" s="10" customFormat="1" ht="16.5" customHeight="1">
      <c r="B151" s="149"/>
      <c r="C151" s="150"/>
      <c r="D151" s="150"/>
      <c r="E151" s="151" t="s">
        <v>5</v>
      </c>
      <c r="F151" s="262" t="s">
        <v>299</v>
      </c>
      <c r="G151" s="263"/>
      <c r="H151" s="263"/>
      <c r="I151" s="263"/>
      <c r="J151" s="150"/>
      <c r="K151" s="152">
        <v>1615</v>
      </c>
      <c r="L151" s="150"/>
      <c r="M151" s="150"/>
      <c r="N151" s="150"/>
      <c r="O151" s="150"/>
      <c r="P151" s="150"/>
      <c r="Q151" s="150"/>
      <c r="R151" s="153"/>
      <c r="T151" s="154"/>
      <c r="U151" s="150"/>
      <c r="V151" s="150"/>
      <c r="W151" s="150"/>
      <c r="X151" s="150"/>
      <c r="Y151" s="150"/>
      <c r="Z151" s="150"/>
      <c r="AA151" s="155"/>
      <c r="AT151" s="156" t="s">
        <v>173</v>
      </c>
      <c r="AU151" s="156" t="s">
        <v>86</v>
      </c>
      <c r="AV151" s="10" t="s">
        <v>86</v>
      </c>
      <c r="AW151" s="10" t="s">
        <v>32</v>
      </c>
      <c r="AX151" s="10" t="s">
        <v>82</v>
      </c>
      <c r="AY151" s="156" t="s">
        <v>166</v>
      </c>
    </row>
    <row r="152" spans="2:65" s="1" customFormat="1" ht="16.5" customHeight="1">
      <c r="B152" s="139"/>
      <c r="C152" s="140" t="s">
        <v>98</v>
      </c>
      <c r="D152" s="140" t="s">
        <v>167</v>
      </c>
      <c r="E152" s="141" t="s">
        <v>307</v>
      </c>
      <c r="F152" s="231" t="s">
        <v>308</v>
      </c>
      <c r="G152" s="231"/>
      <c r="H152" s="231"/>
      <c r="I152" s="231"/>
      <c r="J152" s="142" t="s">
        <v>309</v>
      </c>
      <c r="K152" s="143">
        <v>17</v>
      </c>
      <c r="L152" s="232">
        <v>0</v>
      </c>
      <c r="M152" s="232"/>
      <c r="N152" s="232">
        <f>ROUND(L152*K152,2)</f>
        <v>0</v>
      </c>
      <c r="O152" s="232"/>
      <c r="P152" s="232"/>
      <c r="Q152" s="232"/>
      <c r="R152" s="144"/>
      <c r="T152" s="145" t="s">
        <v>5</v>
      </c>
      <c r="U152" s="43" t="s">
        <v>40</v>
      </c>
      <c r="V152" s="146">
        <v>0.27200000000000002</v>
      </c>
      <c r="W152" s="146">
        <f>V152*K152</f>
        <v>4.6240000000000006</v>
      </c>
      <c r="X152" s="146">
        <v>0</v>
      </c>
      <c r="Y152" s="146">
        <f>X152*K152</f>
        <v>0</v>
      </c>
      <c r="Z152" s="146">
        <v>0.28999999999999998</v>
      </c>
      <c r="AA152" s="147">
        <f>Z152*K152</f>
        <v>4.93</v>
      </c>
      <c r="AR152" s="21" t="s">
        <v>92</v>
      </c>
      <c r="AT152" s="21" t="s">
        <v>167</v>
      </c>
      <c r="AU152" s="21" t="s">
        <v>86</v>
      </c>
      <c r="AY152" s="21" t="s">
        <v>166</v>
      </c>
      <c r="BE152" s="148">
        <f>IF(U152="základní",N152,0)</f>
        <v>0</v>
      </c>
      <c r="BF152" s="148">
        <f>IF(U152="snížená",N152,0)</f>
        <v>0</v>
      </c>
      <c r="BG152" s="148">
        <f>IF(U152="zákl. přenesená",N152,0)</f>
        <v>0</v>
      </c>
      <c r="BH152" s="148">
        <f>IF(U152="sníž. přenesená",N152,0)</f>
        <v>0</v>
      </c>
      <c r="BI152" s="148">
        <f>IF(U152="nulová",N152,0)</f>
        <v>0</v>
      </c>
      <c r="BJ152" s="21" t="s">
        <v>82</v>
      </c>
      <c r="BK152" s="148">
        <f>ROUND(L152*K152,2)</f>
        <v>0</v>
      </c>
      <c r="BL152" s="21" t="s">
        <v>92</v>
      </c>
      <c r="BM152" s="21" t="s">
        <v>310</v>
      </c>
    </row>
    <row r="153" spans="2:65" s="11" customFormat="1" ht="16.5" customHeight="1">
      <c r="B153" s="157"/>
      <c r="C153" s="158"/>
      <c r="D153" s="158"/>
      <c r="E153" s="159" t="s">
        <v>5</v>
      </c>
      <c r="F153" s="264" t="s">
        <v>275</v>
      </c>
      <c r="G153" s="265"/>
      <c r="H153" s="265"/>
      <c r="I153" s="265"/>
      <c r="J153" s="158"/>
      <c r="K153" s="159" t="s">
        <v>5</v>
      </c>
      <c r="L153" s="158"/>
      <c r="M153" s="158"/>
      <c r="N153" s="158"/>
      <c r="O153" s="158"/>
      <c r="P153" s="158"/>
      <c r="Q153" s="158"/>
      <c r="R153" s="160"/>
      <c r="T153" s="161"/>
      <c r="U153" s="158"/>
      <c r="V153" s="158"/>
      <c r="W153" s="158"/>
      <c r="X153" s="158"/>
      <c r="Y153" s="158"/>
      <c r="Z153" s="158"/>
      <c r="AA153" s="162"/>
      <c r="AT153" s="163" t="s">
        <v>173</v>
      </c>
      <c r="AU153" s="163" t="s">
        <v>86</v>
      </c>
      <c r="AV153" s="11" t="s">
        <v>82</v>
      </c>
      <c r="AW153" s="11" t="s">
        <v>32</v>
      </c>
      <c r="AX153" s="11" t="s">
        <v>75</v>
      </c>
      <c r="AY153" s="163" t="s">
        <v>166</v>
      </c>
    </row>
    <row r="154" spans="2:65" s="11" customFormat="1" ht="16.5" customHeight="1">
      <c r="B154" s="157"/>
      <c r="C154" s="158"/>
      <c r="D154" s="158"/>
      <c r="E154" s="159" t="s">
        <v>5</v>
      </c>
      <c r="F154" s="229" t="s">
        <v>276</v>
      </c>
      <c r="G154" s="230"/>
      <c r="H154" s="230"/>
      <c r="I154" s="230"/>
      <c r="J154" s="158"/>
      <c r="K154" s="159" t="s">
        <v>5</v>
      </c>
      <c r="L154" s="158"/>
      <c r="M154" s="158"/>
      <c r="N154" s="158"/>
      <c r="O154" s="158"/>
      <c r="P154" s="158"/>
      <c r="Q154" s="158"/>
      <c r="R154" s="160"/>
      <c r="T154" s="161"/>
      <c r="U154" s="158"/>
      <c r="V154" s="158"/>
      <c r="W154" s="158"/>
      <c r="X154" s="158"/>
      <c r="Y154" s="158"/>
      <c r="Z154" s="158"/>
      <c r="AA154" s="162"/>
      <c r="AT154" s="163" t="s">
        <v>173</v>
      </c>
      <c r="AU154" s="163" t="s">
        <v>86</v>
      </c>
      <c r="AV154" s="11" t="s">
        <v>82</v>
      </c>
      <c r="AW154" s="11" t="s">
        <v>32</v>
      </c>
      <c r="AX154" s="11" t="s">
        <v>75</v>
      </c>
      <c r="AY154" s="163" t="s">
        <v>166</v>
      </c>
    </row>
    <row r="155" spans="2:65" s="11" customFormat="1" ht="16.5" customHeight="1">
      <c r="B155" s="157"/>
      <c r="C155" s="158"/>
      <c r="D155" s="158"/>
      <c r="E155" s="159" t="s">
        <v>5</v>
      </c>
      <c r="F155" s="229" t="s">
        <v>277</v>
      </c>
      <c r="G155" s="230"/>
      <c r="H155" s="230"/>
      <c r="I155" s="230"/>
      <c r="J155" s="158"/>
      <c r="K155" s="159" t="s">
        <v>5</v>
      </c>
      <c r="L155" s="158"/>
      <c r="M155" s="158"/>
      <c r="N155" s="158"/>
      <c r="O155" s="158"/>
      <c r="P155" s="158"/>
      <c r="Q155" s="158"/>
      <c r="R155" s="160"/>
      <c r="T155" s="161"/>
      <c r="U155" s="158"/>
      <c r="V155" s="158"/>
      <c r="W155" s="158"/>
      <c r="X155" s="158"/>
      <c r="Y155" s="158"/>
      <c r="Z155" s="158"/>
      <c r="AA155" s="162"/>
      <c r="AT155" s="163" t="s">
        <v>173</v>
      </c>
      <c r="AU155" s="163" t="s">
        <v>86</v>
      </c>
      <c r="AV155" s="11" t="s">
        <v>82</v>
      </c>
      <c r="AW155" s="11" t="s">
        <v>32</v>
      </c>
      <c r="AX155" s="11" t="s">
        <v>75</v>
      </c>
      <c r="AY155" s="163" t="s">
        <v>166</v>
      </c>
    </row>
    <row r="156" spans="2:65" s="10" customFormat="1" ht="16.5" customHeight="1">
      <c r="B156" s="149"/>
      <c r="C156" s="150"/>
      <c r="D156" s="150"/>
      <c r="E156" s="151" t="s">
        <v>5</v>
      </c>
      <c r="F156" s="262" t="s">
        <v>1599</v>
      </c>
      <c r="G156" s="263"/>
      <c r="H156" s="263"/>
      <c r="I156" s="263"/>
      <c r="J156" s="150"/>
      <c r="K156" s="152">
        <v>17</v>
      </c>
      <c r="L156" s="150"/>
      <c r="M156" s="150"/>
      <c r="N156" s="150"/>
      <c r="O156" s="150"/>
      <c r="P156" s="150"/>
      <c r="Q156" s="150"/>
      <c r="R156" s="153"/>
      <c r="T156" s="154"/>
      <c r="U156" s="150"/>
      <c r="V156" s="150"/>
      <c r="W156" s="150"/>
      <c r="X156" s="150"/>
      <c r="Y156" s="150"/>
      <c r="Z156" s="150"/>
      <c r="AA156" s="155"/>
      <c r="AT156" s="156" t="s">
        <v>173</v>
      </c>
      <c r="AU156" s="156" t="s">
        <v>86</v>
      </c>
      <c r="AV156" s="10" t="s">
        <v>86</v>
      </c>
      <c r="AW156" s="10" t="s">
        <v>32</v>
      </c>
      <c r="AX156" s="10" t="s">
        <v>82</v>
      </c>
      <c r="AY156" s="156" t="s">
        <v>166</v>
      </c>
    </row>
    <row r="157" spans="2:65" s="1" customFormat="1" ht="16.5" customHeight="1">
      <c r="B157" s="139"/>
      <c r="C157" s="140" t="s">
        <v>101</v>
      </c>
      <c r="D157" s="140" t="s">
        <v>167</v>
      </c>
      <c r="E157" s="141" t="s">
        <v>312</v>
      </c>
      <c r="F157" s="231" t="s">
        <v>313</v>
      </c>
      <c r="G157" s="231"/>
      <c r="H157" s="231"/>
      <c r="I157" s="231"/>
      <c r="J157" s="142" t="s">
        <v>309</v>
      </c>
      <c r="K157" s="143">
        <v>7.5</v>
      </c>
      <c r="L157" s="232">
        <v>0</v>
      </c>
      <c r="M157" s="232"/>
      <c r="N157" s="232">
        <f>ROUND(L157*K157,2)</f>
        <v>0</v>
      </c>
      <c r="O157" s="232"/>
      <c r="P157" s="232"/>
      <c r="Q157" s="232"/>
      <c r="R157" s="144"/>
      <c r="T157" s="145" t="s">
        <v>5</v>
      </c>
      <c r="U157" s="43" t="s">
        <v>40</v>
      </c>
      <c r="V157" s="146">
        <v>0.14699999999999999</v>
      </c>
      <c r="W157" s="146">
        <f>V157*K157</f>
        <v>1.1025</v>
      </c>
      <c r="X157" s="146">
        <v>0</v>
      </c>
      <c r="Y157" s="146">
        <f>X157*K157</f>
        <v>0</v>
      </c>
      <c r="Z157" s="146">
        <v>0.115</v>
      </c>
      <c r="AA157" s="147">
        <f>Z157*K157</f>
        <v>0.86250000000000004</v>
      </c>
      <c r="AR157" s="21" t="s">
        <v>92</v>
      </c>
      <c r="AT157" s="21" t="s">
        <v>167</v>
      </c>
      <c r="AU157" s="21" t="s">
        <v>86</v>
      </c>
      <c r="AY157" s="21" t="s">
        <v>166</v>
      </c>
      <c r="BE157" s="148">
        <f>IF(U157="základní",N157,0)</f>
        <v>0</v>
      </c>
      <c r="BF157" s="148">
        <f>IF(U157="snížená",N157,0)</f>
        <v>0</v>
      </c>
      <c r="BG157" s="148">
        <f>IF(U157="zákl. přenesená",N157,0)</f>
        <v>0</v>
      </c>
      <c r="BH157" s="148">
        <f>IF(U157="sníž. přenesená",N157,0)</f>
        <v>0</v>
      </c>
      <c r="BI157" s="148">
        <f>IF(U157="nulová",N157,0)</f>
        <v>0</v>
      </c>
      <c r="BJ157" s="21" t="s">
        <v>82</v>
      </c>
      <c r="BK157" s="148">
        <f>ROUND(L157*K157,2)</f>
        <v>0</v>
      </c>
      <c r="BL157" s="21" t="s">
        <v>92</v>
      </c>
      <c r="BM157" s="21" t="s">
        <v>314</v>
      </c>
    </row>
    <row r="158" spans="2:65" s="11" customFormat="1" ht="16.5" customHeight="1">
      <c r="B158" s="157"/>
      <c r="C158" s="158"/>
      <c r="D158" s="158"/>
      <c r="E158" s="159" t="s">
        <v>5</v>
      </c>
      <c r="F158" s="264" t="s">
        <v>275</v>
      </c>
      <c r="G158" s="265"/>
      <c r="H158" s="265"/>
      <c r="I158" s="265"/>
      <c r="J158" s="158"/>
      <c r="K158" s="159" t="s">
        <v>5</v>
      </c>
      <c r="L158" s="158"/>
      <c r="M158" s="158"/>
      <c r="N158" s="158"/>
      <c r="O158" s="158"/>
      <c r="P158" s="158"/>
      <c r="Q158" s="158"/>
      <c r="R158" s="160"/>
      <c r="T158" s="161"/>
      <c r="U158" s="158"/>
      <c r="V158" s="158"/>
      <c r="W158" s="158"/>
      <c r="X158" s="158"/>
      <c r="Y158" s="158"/>
      <c r="Z158" s="158"/>
      <c r="AA158" s="162"/>
      <c r="AT158" s="163" t="s">
        <v>173</v>
      </c>
      <c r="AU158" s="163" t="s">
        <v>86</v>
      </c>
      <c r="AV158" s="11" t="s">
        <v>82</v>
      </c>
      <c r="AW158" s="11" t="s">
        <v>32</v>
      </c>
      <c r="AX158" s="11" t="s">
        <v>75</v>
      </c>
      <c r="AY158" s="163" t="s">
        <v>166</v>
      </c>
    </row>
    <row r="159" spans="2:65" s="11" customFormat="1" ht="16.5" customHeight="1">
      <c r="B159" s="157"/>
      <c r="C159" s="158"/>
      <c r="D159" s="158"/>
      <c r="E159" s="159" t="s">
        <v>5</v>
      </c>
      <c r="F159" s="229" t="s">
        <v>276</v>
      </c>
      <c r="G159" s="230"/>
      <c r="H159" s="230"/>
      <c r="I159" s="230"/>
      <c r="J159" s="158"/>
      <c r="K159" s="159" t="s">
        <v>5</v>
      </c>
      <c r="L159" s="158"/>
      <c r="M159" s="158"/>
      <c r="N159" s="158"/>
      <c r="O159" s="158"/>
      <c r="P159" s="158"/>
      <c r="Q159" s="158"/>
      <c r="R159" s="160"/>
      <c r="T159" s="161"/>
      <c r="U159" s="158"/>
      <c r="V159" s="158"/>
      <c r="W159" s="158"/>
      <c r="X159" s="158"/>
      <c r="Y159" s="158"/>
      <c r="Z159" s="158"/>
      <c r="AA159" s="162"/>
      <c r="AT159" s="163" t="s">
        <v>173</v>
      </c>
      <c r="AU159" s="163" t="s">
        <v>86</v>
      </c>
      <c r="AV159" s="11" t="s">
        <v>82</v>
      </c>
      <c r="AW159" s="11" t="s">
        <v>32</v>
      </c>
      <c r="AX159" s="11" t="s">
        <v>75</v>
      </c>
      <c r="AY159" s="163" t="s">
        <v>166</v>
      </c>
    </row>
    <row r="160" spans="2:65" s="11" customFormat="1" ht="16.5" customHeight="1">
      <c r="B160" s="157"/>
      <c r="C160" s="158"/>
      <c r="D160" s="158"/>
      <c r="E160" s="159" t="s">
        <v>5</v>
      </c>
      <c r="F160" s="229" t="s">
        <v>277</v>
      </c>
      <c r="G160" s="230"/>
      <c r="H160" s="230"/>
      <c r="I160" s="230"/>
      <c r="J160" s="158"/>
      <c r="K160" s="159" t="s">
        <v>5</v>
      </c>
      <c r="L160" s="158"/>
      <c r="M160" s="158"/>
      <c r="N160" s="158"/>
      <c r="O160" s="158"/>
      <c r="P160" s="158"/>
      <c r="Q160" s="158"/>
      <c r="R160" s="160"/>
      <c r="T160" s="161"/>
      <c r="U160" s="158"/>
      <c r="V160" s="158"/>
      <c r="W160" s="158"/>
      <c r="X160" s="158"/>
      <c r="Y160" s="158"/>
      <c r="Z160" s="158"/>
      <c r="AA160" s="162"/>
      <c r="AT160" s="163" t="s">
        <v>173</v>
      </c>
      <c r="AU160" s="163" t="s">
        <v>86</v>
      </c>
      <c r="AV160" s="11" t="s">
        <v>82</v>
      </c>
      <c r="AW160" s="11" t="s">
        <v>32</v>
      </c>
      <c r="AX160" s="11" t="s">
        <v>75</v>
      </c>
      <c r="AY160" s="163" t="s">
        <v>166</v>
      </c>
    </row>
    <row r="161" spans="2:65" s="10" customFormat="1" ht="16.5" customHeight="1">
      <c r="B161" s="149"/>
      <c r="C161" s="150"/>
      <c r="D161" s="150"/>
      <c r="E161" s="151" t="s">
        <v>5</v>
      </c>
      <c r="F161" s="262" t="s">
        <v>1192</v>
      </c>
      <c r="G161" s="263"/>
      <c r="H161" s="263"/>
      <c r="I161" s="263"/>
      <c r="J161" s="150"/>
      <c r="K161" s="152">
        <v>7.5</v>
      </c>
      <c r="L161" s="150"/>
      <c r="M161" s="150"/>
      <c r="N161" s="150"/>
      <c r="O161" s="150"/>
      <c r="P161" s="150"/>
      <c r="Q161" s="150"/>
      <c r="R161" s="153"/>
      <c r="T161" s="154"/>
      <c r="U161" s="150"/>
      <c r="V161" s="150"/>
      <c r="W161" s="150"/>
      <c r="X161" s="150"/>
      <c r="Y161" s="150"/>
      <c r="Z161" s="150"/>
      <c r="AA161" s="155"/>
      <c r="AT161" s="156" t="s">
        <v>173</v>
      </c>
      <c r="AU161" s="156" t="s">
        <v>86</v>
      </c>
      <c r="AV161" s="10" t="s">
        <v>86</v>
      </c>
      <c r="AW161" s="10" t="s">
        <v>32</v>
      </c>
      <c r="AX161" s="10" t="s">
        <v>82</v>
      </c>
      <c r="AY161" s="156" t="s">
        <v>166</v>
      </c>
    </row>
    <row r="162" spans="2:65" s="1" customFormat="1" ht="16.5" customHeight="1">
      <c r="B162" s="139"/>
      <c r="C162" s="140" t="s">
        <v>104</v>
      </c>
      <c r="D162" s="140" t="s">
        <v>167</v>
      </c>
      <c r="E162" s="141" t="s">
        <v>316</v>
      </c>
      <c r="F162" s="231" t="s">
        <v>317</v>
      </c>
      <c r="G162" s="231"/>
      <c r="H162" s="231"/>
      <c r="I162" s="231"/>
      <c r="J162" s="142" t="s">
        <v>309</v>
      </c>
      <c r="K162" s="143">
        <v>60</v>
      </c>
      <c r="L162" s="232">
        <v>0</v>
      </c>
      <c r="M162" s="232"/>
      <c r="N162" s="232">
        <f>ROUND(L162*K162,2)</f>
        <v>0</v>
      </c>
      <c r="O162" s="232"/>
      <c r="P162" s="232"/>
      <c r="Q162" s="232"/>
      <c r="R162" s="144"/>
      <c r="T162" s="145" t="s">
        <v>5</v>
      </c>
      <c r="U162" s="43" t="s">
        <v>40</v>
      </c>
      <c r="V162" s="146">
        <v>0.70299999999999996</v>
      </c>
      <c r="W162" s="146">
        <f>V162*K162</f>
        <v>42.18</v>
      </c>
      <c r="X162" s="146">
        <v>8.6800000000000002E-3</v>
      </c>
      <c r="Y162" s="146">
        <f>X162*K162</f>
        <v>0.52080000000000004</v>
      </c>
      <c r="Z162" s="146">
        <v>0</v>
      </c>
      <c r="AA162" s="147">
        <f>Z162*K162</f>
        <v>0</v>
      </c>
      <c r="AR162" s="21" t="s">
        <v>92</v>
      </c>
      <c r="AT162" s="21" t="s">
        <v>167</v>
      </c>
      <c r="AU162" s="21" t="s">
        <v>86</v>
      </c>
      <c r="AY162" s="21" t="s">
        <v>166</v>
      </c>
      <c r="BE162" s="148">
        <f>IF(U162="základní",N162,0)</f>
        <v>0</v>
      </c>
      <c r="BF162" s="148">
        <f>IF(U162="snížená",N162,0)</f>
        <v>0</v>
      </c>
      <c r="BG162" s="148">
        <f>IF(U162="zákl. přenesená",N162,0)</f>
        <v>0</v>
      </c>
      <c r="BH162" s="148">
        <f>IF(U162="sníž. přenesená",N162,0)</f>
        <v>0</v>
      </c>
      <c r="BI162" s="148">
        <f>IF(U162="nulová",N162,0)</f>
        <v>0</v>
      </c>
      <c r="BJ162" s="21" t="s">
        <v>82</v>
      </c>
      <c r="BK162" s="148">
        <f>ROUND(L162*K162,2)</f>
        <v>0</v>
      </c>
      <c r="BL162" s="21" t="s">
        <v>92</v>
      </c>
      <c r="BM162" s="21" t="s">
        <v>318</v>
      </c>
    </row>
    <row r="163" spans="2:65" s="11" customFormat="1" ht="16.5" customHeight="1">
      <c r="B163" s="157"/>
      <c r="C163" s="158"/>
      <c r="D163" s="158"/>
      <c r="E163" s="159" t="s">
        <v>5</v>
      </c>
      <c r="F163" s="264" t="s">
        <v>275</v>
      </c>
      <c r="G163" s="265"/>
      <c r="H163" s="265"/>
      <c r="I163" s="265"/>
      <c r="J163" s="158"/>
      <c r="K163" s="159" t="s">
        <v>5</v>
      </c>
      <c r="L163" s="158"/>
      <c r="M163" s="158"/>
      <c r="N163" s="158"/>
      <c r="O163" s="158"/>
      <c r="P163" s="158"/>
      <c r="Q163" s="158"/>
      <c r="R163" s="160"/>
      <c r="T163" s="161"/>
      <c r="U163" s="158"/>
      <c r="V163" s="158"/>
      <c r="W163" s="158"/>
      <c r="X163" s="158"/>
      <c r="Y163" s="158"/>
      <c r="Z163" s="158"/>
      <c r="AA163" s="162"/>
      <c r="AT163" s="163" t="s">
        <v>173</v>
      </c>
      <c r="AU163" s="163" t="s">
        <v>86</v>
      </c>
      <c r="AV163" s="11" t="s">
        <v>82</v>
      </c>
      <c r="AW163" s="11" t="s">
        <v>32</v>
      </c>
      <c r="AX163" s="11" t="s">
        <v>75</v>
      </c>
      <c r="AY163" s="163" t="s">
        <v>166</v>
      </c>
    </row>
    <row r="164" spans="2:65" s="11" customFormat="1" ht="16.5" customHeight="1">
      <c r="B164" s="157"/>
      <c r="C164" s="158"/>
      <c r="D164" s="158"/>
      <c r="E164" s="159" t="s">
        <v>5</v>
      </c>
      <c r="F164" s="229" t="s">
        <v>276</v>
      </c>
      <c r="G164" s="230"/>
      <c r="H164" s="230"/>
      <c r="I164" s="230"/>
      <c r="J164" s="158"/>
      <c r="K164" s="159" t="s">
        <v>5</v>
      </c>
      <c r="L164" s="158"/>
      <c r="M164" s="158"/>
      <c r="N164" s="158"/>
      <c r="O164" s="158"/>
      <c r="P164" s="158"/>
      <c r="Q164" s="158"/>
      <c r="R164" s="160"/>
      <c r="T164" s="161"/>
      <c r="U164" s="158"/>
      <c r="V164" s="158"/>
      <c r="W164" s="158"/>
      <c r="X164" s="158"/>
      <c r="Y164" s="158"/>
      <c r="Z164" s="158"/>
      <c r="AA164" s="162"/>
      <c r="AT164" s="163" t="s">
        <v>173</v>
      </c>
      <c r="AU164" s="163" t="s">
        <v>86</v>
      </c>
      <c r="AV164" s="11" t="s">
        <v>82</v>
      </c>
      <c r="AW164" s="11" t="s">
        <v>32</v>
      </c>
      <c r="AX164" s="11" t="s">
        <v>75</v>
      </c>
      <c r="AY164" s="163" t="s">
        <v>166</v>
      </c>
    </row>
    <row r="165" spans="2:65" s="11" customFormat="1" ht="16.5" customHeight="1">
      <c r="B165" s="157"/>
      <c r="C165" s="158"/>
      <c r="D165" s="158"/>
      <c r="E165" s="159" t="s">
        <v>5</v>
      </c>
      <c r="F165" s="229" t="s">
        <v>277</v>
      </c>
      <c r="G165" s="230"/>
      <c r="H165" s="230"/>
      <c r="I165" s="230"/>
      <c r="J165" s="158"/>
      <c r="K165" s="159" t="s">
        <v>5</v>
      </c>
      <c r="L165" s="158"/>
      <c r="M165" s="158"/>
      <c r="N165" s="158"/>
      <c r="O165" s="158"/>
      <c r="P165" s="158"/>
      <c r="Q165" s="158"/>
      <c r="R165" s="160"/>
      <c r="T165" s="161"/>
      <c r="U165" s="158"/>
      <c r="V165" s="158"/>
      <c r="W165" s="158"/>
      <c r="X165" s="158"/>
      <c r="Y165" s="158"/>
      <c r="Z165" s="158"/>
      <c r="AA165" s="162"/>
      <c r="AT165" s="163" t="s">
        <v>173</v>
      </c>
      <c r="AU165" s="163" t="s">
        <v>86</v>
      </c>
      <c r="AV165" s="11" t="s">
        <v>82</v>
      </c>
      <c r="AW165" s="11" t="s">
        <v>32</v>
      </c>
      <c r="AX165" s="11" t="s">
        <v>75</v>
      </c>
      <c r="AY165" s="163" t="s">
        <v>166</v>
      </c>
    </row>
    <row r="166" spans="2:65" s="10" customFormat="1" ht="16.5" customHeight="1">
      <c r="B166" s="149"/>
      <c r="C166" s="150"/>
      <c r="D166" s="150"/>
      <c r="E166" s="151" t="s">
        <v>5</v>
      </c>
      <c r="F166" s="262" t="s">
        <v>1600</v>
      </c>
      <c r="G166" s="263"/>
      <c r="H166" s="263"/>
      <c r="I166" s="263"/>
      <c r="J166" s="150"/>
      <c r="K166" s="152">
        <v>60</v>
      </c>
      <c r="L166" s="150"/>
      <c r="M166" s="150"/>
      <c r="N166" s="150"/>
      <c r="O166" s="150"/>
      <c r="P166" s="150"/>
      <c r="Q166" s="150"/>
      <c r="R166" s="153"/>
      <c r="T166" s="154"/>
      <c r="U166" s="150"/>
      <c r="V166" s="150"/>
      <c r="W166" s="150"/>
      <c r="X166" s="150"/>
      <c r="Y166" s="150"/>
      <c r="Z166" s="150"/>
      <c r="AA166" s="155"/>
      <c r="AT166" s="156" t="s">
        <v>173</v>
      </c>
      <c r="AU166" s="156" t="s">
        <v>86</v>
      </c>
      <c r="AV166" s="10" t="s">
        <v>86</v>
      </c>
      <c r="AW166" s="10" t="s">
        <v>32</v>
      </c>
      <c r="AX166" s="10" t="s">
        <v>82</v>
      </c>
      <c r="AY166" s="156" t="s">
        <v>166</v>
      </c>
    </row>
    <row r="167" spans="2:65" s="1" customFormat="1" ht="38.25" customHeight="1">
      <c r="B167" s="139"/>
      <c r="C167" s="140" t="s">
        <v>107</v>
      </c>
      <c r="D167" s="140" t="s">
        <v>167</v>
      </c>
      <c r="E167" s="141" t="s">
        <v>1273</v>
      </c>
      <c r="F167" s="231" t="s">
        <v>1274</v>
      </c>
      <c r="G167" s="231"/>
      <c r="H167" s="231"/>
      <c r="I167" s="231"/>
      <c r="J167" s="142" t="s">
        <v>322</v>
      </c>
      <c r="K167" s="143">
        <v>94.802999999999997</v>
      </c>
      <c r="L167" s="232">
        <v>0</v>
      </c>
      <c r="M167" s="232"/>
      <c r="N167" s="232">
        <f>ROUND(L167*K167,2)</f>
        <v>0</v>
      </c>
      <c r="O167" s="232"/>
      <c r="P167" s="232"/>
      <c r="Q167" s="232"/>
      <c r="R167" s="144"/>
      <c r="T167" s="145" t="s">
        <v>5</v>
      </c>
      <c r="U167" s="43" t="s">
        <v>40</v>
      </c>
      <c r="V167" s="146">
        <v>0.43099999999999999</v>
      </c>
      <c r="W167" s="146">
        <f>V167*K167</f>
        <v>40.860092999999999</v>
      </c>
      <c r="X167" s="146">
        <v>0</v>
      </c>
      <c r="Y167" s="146">
        <f>X167*K167</f>
        <v>0</v>
      </c>
      <c r="Z167" s="146">
        <v>0</v>
      </c>
      <c r="AA167" s="147">
        <f>Z167*K167</f>
        <v>0</v>
      </c>
      <c r="AR167" s="21" t="s">
        <v>92</v>
      </c>
      <c r="AT167" s="21" t="s">
        <v>167</v>
      </c>
      <c r="AU167" s="21" t="s">
        <v>86</v>
      </c>
      <c r="AY167" s="21" t="s">
        <v>166</v>
      </c>
      <c r="BE167" s="148">
        <f>IF(U167="základní",N167,0)</f>
        <v>0</v>
      </c>
      <c r="BF167" s="148">
        <f>IF(U167="snížená",N167,0)</f>
        <v>0</v>
      </c>
      <c r="BG167" s="148">
        <f>IF(U167="zákl. přenesená",N167,0)</f>
        <v>0</v>
      </c>
      <c r="BH167" s="148">
        <f>IF(U167="sníž. přenesená",N167,0)</f>
        <v>0</v>
      </c>
      <c r="BI167" s="148">
        <f>IF(U167="nulová",N167,0)</f>
        <v>0</v>
      </c>
      <c r="BJ167" s="21" t="s">
        <v>82</v>
      </c>
      <c r="BK167" s="148">
        <f>ROUND(L167*K167,2)</f>
        <v>0</v>
      </c>
      <c r="BL167" s="21" t="s">
        <v>92</v>
      </c>
      <c r="BM167" s="21" t="s">
        <v>1601</v>
      </c>
    </row>
    <row r="168" spans="2:65" s="11" customFormat="1" ht="16.5" customHeight="1">
      <c r="B168" s="157"/>
      <c r="C168" s="158"/>
      <c r="D168" s="158"/>
      <c r="E168" s="159" t="s">
        <v>5</v>
      </c>
      <c r="F168" s="264" t="s">
        <v>275</v>
      </c>
      <c r="G168" s="265"/>
      <c r="H168" s="265"/>
      <c r="I168" s="265"/>
      <c r="J168" s="158"/>
      <c r="K168" s="159" t="s">
        <v>5</v>
      </c>
      <c r="L168" s="158"/>
      <c r="M168" s="158"/>
      <c r="N168" s="158"/>
      <c r="O168" s="158"/>
      <c r="P168" s="158"/>
      <c r="Q168" s="158"/>
      <c r="R168" s="160"/>
      <c r="T168" s="161"/>
      <c r="U168" s="158"/>
      <c r="V168" s="158"/>
      <c r="W168" s="158"/>
      <c r="X168" s="158"/>
      <c r="Y168" s="158"/>
      <c r="Z168" s="158"/>
      <c r="AA168" s="162"/>
      <c r="AT168" s="163" t="s">
        <v>173</v>
      </c>
      <c r="AU168" s="163" t="s">
        <v>86</v>
      </c>
      <c r="AV168" s="11" t="s">
        <v>82</v>
      </c>
      <c r="AW168" s="11" t="s">
        <v>32</v>
      </c>
      <c r="AX168" s="11" t="s">
        <v>75</v>
      </c>
      <c r="AY168" s="163" t="s">
        <v>166</v>
      </c>
    </row>
    <row r="169" spans="2:65" s="11" customFormat="1" ht="16.5" customHeight="1">
      <c r="B169" s="157"/>
      <c r="C169" s="158"/>
      <c r="D169" s="158"/>
      <c r="E169" s="159" t="s">
        <v>5</v>
      </c>
      <c r="F169" s="229" t="s">
        <v>276</v>
      </c>
      <c r="G169" s="230"/>
      <c r="H169" s="230"/>
      <c r="I169" s="230"/>
      <c r="J169" s="158"/>
      <c r="K169" s="159" t="s">
        <v>5</v>
      </c>
      <c r="L169" s="158"/>
      <c r="M169" s="158"/>
      <c r="N169" s="158"/>
      <c r="O169" s="158"/>
      <c r="P169" s="158"/>
      <c r="Q169" s="158"/>
      <c r="R169" s="160"/>
      <c r="T169" s="161"/>
      <c r="U169" s="158"/>
      <c r="V169" s="158"/>
      <c r="W169" s="158"/>
      <c r="X169" s="158"/>
      <c r="Y169" s="158"/>
      <c r="Z169" s="158"/>
      <c r="AA169" s="162"/>
      <c r="AT169" s="163" t="s">
        <v>173</v>
      </c>
      <c r="AU169" s="163" t="s">
        <v>86</v>
      </c>
      <c r="AV169" s="11" t="s">
        <v>82</v>
      </c>
      <c r="AW169" s="11" t="s">
        <v>32</v>
      </c>
      <c r="AX169" s="11" t="s">
        <v>75</v>
      </c>
      <c r="AY169" s="163" t="s">
        <v>166</v>
      </c>
    </row>
    <row r="170" spans="2:65" s="11" customFormat="1" ht="16.5" customHeight="1">
      <c r="B170" s="157"/>
      <c r="C170" s="158"/>
      <c r="D170" s="158"/>
      <c r="E170" s="159" t="s">
        <v>5</v>
      </c>
      <c r="F170" s="229" t="s">
        <v>277</v>
      </c>
      <c r="G170" s="230"/>
      <c r="H170" s="230"/>
      <c r="I170" s="230"/>
      <c r="J170" s="158"/>
      <c r="K170" s="159" t="s">
        <v>5</v>
      </c>
      <c r="L170" s="158"/>
      <c r="M170" s="158"/>
      <c r="N170" s="158"/>
      <c r="O170" s="158"/>
      <c r="P170" s="158"/>
      <c r="Q170" s="158"/>
      <c r="R170" s="160"/>
      <c r="T170" s="161"/>
      <c r="U170" s="158"/>
      <c r="V170" s="158"/>
      <c r="W170" s="158"/>
      <c r="X170" s="158"/>
      <c r="Y170" s="158"/>
      <c r="Z170" s="158"/>
      <c r="AA170" s="162"/>
      <c r="AT170" s="163" t="s">
        <v>173</v>
      </c>
      <c r="AU170" s="163" t="s">
        <v>86</v>
      </c>
      <c r="AV170" s="11" t="s">
        <v>82</v>
      </c>
      <c r="AW170" s="11" t="s">
        <v>32</v>
      </c>
      <c r="AX170" s="11" t="s">
        <v>75</v>
      </c>
      <c r="AY170" s="163" t="s">
        <v>166</v>
      </c>
    </row>
    <row r="171" spans="2:65" s="10" customFormat="1" ht="16.5" customHeight="1">
      <c r="B171" s="149"/>
      <c r="C171" s="150"/>
      <c r="D171" s="150"/>
      <c r="E171" s="151" t="s">
        <v>5</v>
      </c>
      <c r="F171" s="262" t="s">
        <v>1602</v>
      </c>
      <c r="G171" s="263"/>
      <c r="H171" s="263"/>
      <c r="I171" s="263"/>
      <c r="J171" s="150"/>
      <c r="K171" s="152">
        <v>93.552999999999997</v>
      </c>
      <c r="L171" s="150"/>
      <c r="M171" s="150"/>
      <c r="N171" s="150"/>
      <c r="O171" s="150"/>
      <c r="P171" s="150"/>
      <c r="Q171" s="150"/>
      <c r="R171" s="153"/>
      <c r="T171" s="154"/>
      <c r="U171" s="150"/>
      <c r="V171" s="150"/>
      <c r="W171" s="150"/>
      <c r="X171" s="150"/>
      <c r="Y171" s="150"/>
      <c r="Z171" s="150"/>
      <c r="AA171" s="155"/>
      <c r="AT171" s="156" t="s">
        <v>173</v>
      </c>
      <c r="AU171" s="156" t="s">
        <v>86</v>
      </c>
      <c r="AV171" s="10" t="s">
        <v>86</v>
      </c>
      <c r="AW171" s="10" t="s">
        <v>32</v>
      </c>
      <c r="AX171" s="10" t="s">
        <v>75</v>
      </c>
      <c r="AY171" s="156" t="s">
        <v>166</v>
      </c>
    </row>
    <row r="172" spans="2:65" s="10" customFormat="1" ht="16.5" customHeight="1">
      <c r="B172" s="149"/>
      <c r="C172" s="150"/>
      <c r="D172" s="150"/>
      <c r="E172" s="151" t="s">
        <v>5</v>
      </c>
      <c r="F172" s="262" t="s">
        <v>1603</v>
      </c>
      <c r="G172" s="263"/>
      <c r="H172" s="263"/>
      <c r="I172" s="263"/>
      <c r="J172" s="150"/>
      <c r="K172" s="152">
        <v>1.25</v>
      </c>
      <c r="L172" s="150"/>
      <c r="M172" s="150"/>
      <c r="N172" s="150"/>
      <c r="O172" s="150"/>
      <c r="P172" s="150"/>
      <c r="Q172" s="150"/>
      <c r="R172" s="153"/>
      <c r="T172" s="154"/>
      <c r="U172" s="150"/>
      <c r="V172" s="150"/>
      <c r="W172" s="150"/>
      <c r="X172" s="150"/>
      <c r="Y172" s="150"/>
      <c r="Z172" s="150"/>
      <c r="AA172" s="155"/>
      <c r="AT172" s="156" t="s">
        <v>173</v>
      </c>
      <c r="AU172" s="156" t="s">
        <v>86</v>
      </c>
      <c r="AV172" s="10" t="s">
        <v>86</v>
      </c>
      <c r="AW172" s="10" t="s">
        <v>32</v>
      </c>
      <c r="AX172" s="10" t="s">
        <v>75</v>
      </c>
      <c r="AY172" s="156" t="s">
        <v>166</v>
      </c>
    </row>
    <row r="173" spans="2:65" s="12" customFormat="1" ht="16.5" customHeight="1">
      <c r="B173" s="168"/>
      <c r="C173" s="169"/>
      <c r="D173" s="169"/>
      <c r="E173" s="170" t="s">
        <v>5</v>
      </c>
      <c r="F173" s="268" t="s">
        <v>294</v>
      </c>
      <c r="G173" s="269"/>
      <c r="H173" s="269"/>
      <c r="I173" s="269"/>
      <c r="J173" s="169"/>
      <c r="K173" s="171">
        <v>94.802999999999997</v>
      </c>
      <c r="L173" s="169"/>
      <c r="M173" s="169"/>
      <c r="N173" s="169"/>
      <c r="O173" s="169"/>
      <c r="P173" s="169"/>
      <c r="Q173" s="169"/>
      <c r="R173" s="172"/>
      <c r="T173" s="173"/>
      <c r="U173" s="169"/>
      <c r="V173" s="169"/>
      <c r="W173" s="169"/>
      <c r="X173" s="169"/>
      <c r="Y173" s="169"/>
      <c r="Z173" s="169"/>
      <c r="AA173" s="174"/>
      <c r="AT173" s="175" t="s">
        <v>173</v>
      </c>
      <c r="AU173" s="175" t="s">
        <v>86</v>
      </c>
      <c r="AV173" s="12" t="s">
        <v>92</v>
      </c>
      <c r="AW173" s="12" t="s">
        <v>32</v>
      </c>
      <c r="AX173" s="12" t="s">
        <v>82</v>
      </c>
      <c r="AY173" s="175" t="s">
        <v>166</v>
      </c>
    </row>
    <row r="174" spans="2:65" s="1" customFormat="1" ht="38.25" customHeight="1">
      <c r="B174" s="139"/>
      <c r="C174" s="140" t="s">
        <v>110</v>
      </c>
      <c r="D174" s="140" t="s">
        <v>167</v>
      </c>
      <c r="E174" s="141" t="s">
        <v>326</v>
      </c>
      <c r="F174" s="231" t="s">
        <v>327</v>
      </c>
      <c r="G174" s="231"/>
      <c r="H174" s="231"/>
      <c r="I174" s="231"/>
      <c r="J174" s="142" t="s">
        <v>322</v>
      </c>
      <c r="K174" s="143">
        <v>296.61</v>
      </c>
      <c r="L174" s="232">
        <v>0</v>
      </c>
      <c r="M174" s="232"/>
      <c r="N174" s="232">
        <f>ROUND(L174*K174,2)</f>
        <v>0</v>
      </c>
      <c r="O174" s="232"/>
      <c r="P174" s="232"/>
      <c r="Q174" s="232"/>
      <c r="R174" s="144"/>
      <c r="T174" s="145" t="s">
        <v>5</v>
      </c>
      <c r="U174" s="43" t="s">
        <v>40</v>
      </c>
      <c r="V174" s="146">
        <v>0.223</v>
      </c>
      <c r="W174" s="146">
        <f>V174*K174</f>
        <v>66.144030000000001</v>
      </c>
      <c r="X174" s="146">
        <v>0</v>
      </c>
      <c r="Y174" s="146">
        <f>X174*K174</f>
        <v>0</v>
      </c>
      <c r="Z174" s="146">
        <v>0</v>
      </c>
      <c r="AA174" s="147">
        <f>Z174*K174</f>
        <v>0</v>
      </c>
      <c r="AR174" s="21" t="s">
        <v>92</v>
      </c>
      <c r="AT174" s="21" t="s">
        <v>167</v>
      </c>
      <c r="AU174" s="21" t="s">
        <v>86</v>
      </c>
      <c r="AY174" s="21" t="s">
        <v>166</v>
      </c>
      <c r="BE174" s="148">
        <f>IF(U174="základní",N174,0)</f>
        <v>0</v>
      </c>
      <c r="BF174" s="148">
        <f>IF(U174="snížená",N174,0)</f>
        <v>0</v>
      </c>
      <c r="BG174" s="148">
        <f>IF(U174="zákl. přenesená",N174,0)</f>
        <v>0</v>
      </c>
      <c r="BH174" s="148">
        <f>IF(U174="sníž. přenesená",N174,0)</f>
        <v>0</v>
      </c>
      <c r="BI174" s="148">
        <f>IF(U174="nulová",N174,0)</f>
        <v>0</v>
      </c>
      <c r="BJ174" s="21" t="s">
        <v>82</v>
      </c>
      <c r="BK174" s="148">
        <f>ROUND(L174*K174,2)</f>
        <v>0</v>
      </c>
      <c r="BL174" s="21" t="s">
        <v>92</v>
      </c>
      <c r="BM174" s="21" t="s">
        <v>328</v>
      </c>
    </row>
    <row r="175" spans="2:65" s="11" customFormat="1" ht="16.5" customHeight="1">
      <c r="B175" s="157"/>
      <c r="C175" s="158"/>
      <c r="D175" s="158"/>
      <c r="E175" s="159" t="s">
        <v>5</v>
      </c>
      <c r="F175" s="264" t="s">
        <v>275</v>
      </c>
      <c r="G175" s="265"/>
      <c r="H175" s="265"/>
      <c r="I175" s="265"/>
      <c r="J175" s="158"/>
      <c r="K175" s="159" t="s">
        <v>5</v>
      </c>
      <c r="L175" s="158"/>
      <c r="M175" s="158"/>
      <c r="N175" s="158"/>
      <c r="O175" s="158"/>
      <c r="P175" s="158"/>
      <c r="Q175" s="158"/>
      <c r="R175" s="160"/>
      <c r="T175" s="161"/>
      <c r="U175" s="158"/>
      <c r="V175" s="158"/>
      <c r="W175" s="158"/>
      <c r="X175" s="158"/>
      <c r="Y175" s="158"/>
      <c r="Z175" s="158"/>
      <c r="AA175" s="162"/>
      <c r="AT175" s="163" t="s">
        <v>173</v>
      </c>
      <c r="AU175" s="163" t="s">
        <v>86</v>
      </c>
      <c r="AV175" s="11" t="s">
        <v>82</v>
      </c>
      <c r="AW175" s="11" t="s">
        <v>32</v>
      </c>
      <c r="AX175" s="11" t="s">
        <v>75</v>
      </c>
      <c r="AY175" s="163" t="s">
        <v>166</v>
      </c>
    </row>
    <row r="176" spans="2:65" s="11" customFormat="1" ht="16.5" customHeight="1">
      <c r="B176" s="157"/>
      <c r="C176" s="158"/>
      <c r="D176" s="158"/>
      <c r="E176" s="159" t="s">
        <v>5</v>
      </c>
      <c r="F176" s="229" t="s">
        <v>276</v>
      </c>
      <c r="G176" s="230"/>
      <c r="H176" s="230"/>
      <c r="I176" s="230"/>
      <c r="J176" s="158"/>
      <c r="K176" s="159" t="s">
        <v>5</v>
      </c>
      <c r="L176" s="158"/>
      <c r="M176" s="158"/>
      <c r="N176" s="158"/>
      <c r="O176" s="158"/>
      <c r="P176" s="158"/>
      <c r="Q176" s="158"/>
      <c r="R176" s="160"/>
      <c r="T176" s="161"/>
      <c r="U176" s="158"/>
      <c r="V176" s="158"/>
      <c r="W176" s="158"/>
      <c r="X176" s="158"/>
      <c r="Y176" s="158"/>
      <c r="Z176" s="158"/>
      <c r="AA176" s="162"/>
      <c r="AT176" s="163" t="s">
        <v>173</v>
      </c>
      <c r="AU176" s="163" t="s">
        <v>86</v>
      </c>
      <c r="AV176" s="11" t="s">
        <v>82</v>
      </c>
      <c r="AW176" s="11" t="s">
        <v>32</v>
      </c>
      <c r="AX176" s="11" t="s">
        <v>75</v>
      </c>
      <c r="AY176" s="163" t="s">
        <v>166</v>
      </c>
    </row>
    <row r="177" spans="2:65" s="11" customFormat="1" ht="16.5" customHeight="1">
      <c r="B177" s="157"/>
      <c r="C177" s="158"/>
      <c r="D177" s="158"/>
      <c r="E177" s="159" t="s">
        <v>5</v>
      </c>
      <c r="F177" s="229" t="s">
        <v>277</v>
      </c>
      <c r="G177" s="230"/>
      <c r="H177" s="230"/>
      <c r="I177" s="230"/>
      <c r="J177" s="158"/>
      <c r="K177" s="159" t="s">
        <v>5</v>
      </c>
      <c r="L177" s="158"/>
      <c r="M177" s="158"/>
      <c r="N177" s="158"/>
      <c r="O177" s="158"/>
      <c r="P177" s="158"/>
      <c r="Q177" s="158"/>
      <c r="R177" s="160"/>
      <c r="T177" s="161"/>
      <c r="U177" s="158"/>
      <c r="V177" s="158"/>
      <c r="W177" s="158"/>
      <c r="X177" s="158"/>
      <c r="Y177" s="158"/>
      <c r="Z177" s="158"/>
      <c r="AA177" s="162"/>
      <c r="AT177" s="163" t="s">
        <v>173</v>
      </c>
      <c r="AU177" s="163" t="s">
        <v>86</v>
      </c>
      <c r="AV177" s="11" t="s">
        <v>82</v>
      </c>
      <c r="AW177" s="11" t="s">
        <v>32</v>
      </c>
      <c r="AX177" s="11" t="s">
        <v>75</v>
      </c>
      <c r="AY177" s="163" t="s">
        <v>166</v>
      </c>
    </row>
    <row r="178" spans="2:65" s="10" customFormat="1" ht="16.5" customHeight="1">
      <c r="B178" s="149"/>
      <c r="C178" s="150"/>
      <c r="D178" s="150"/>
      <c r="E178" s="151" t="s">
        <v>5</v>
      </c>
      <c r="F178" s="262" t="s">
        <v>1604</v>
      </c>
      <c r="G178" s="263"/>
      <c r="H178" s="263"/>
      <c r="I178" s="263"/>
      <c r="J178" s="150"/>
      <c r="K178" s="152">
        <v>292.86</v>
      </c>
      <c r="L178" s="150"/>
      <c r="M178" s="150"/>
      <c r="N178" s="150"/>
      <c r="O178" s="150"/>
      <c r="P178" s="150"/>
      <c r="Q178" s="150"/>
      <c r="R178" s="153"/>
      <c r="T178" s="154"/>
      <c r="U178" s="150"/>
      <c r="V178" s="150"/>
      <c r="W178" s="150"/>
      <c r="X178" s="150"/>
      <c r="Y178" s="150"/>
      <c r="Z178" s="150"/>
      <c r="AA178" s="155"/>
      <c r="AT178" s="156" t="s">
        <v>173</v>
      </c>
      <c r="AU178" s="156" t="s">
        <v>86</v>
      </c>
      <c r="AV178" s="10" t="s">
        <v>86</v>
      </c>
      <c r="AW178" s="10" t="s">
        <v>32</v>
      </c>
      <c r="AX178" s="10" t="s">
        <v>75</v>
      </c>
      <c r="AY178" s="156" t="s">
        <v>166</v>
      </c>
    </row>
    <row r="179" spans="2:65" s="10" customFormat="1" ht="16.5" customHeight="1">
      <c r="B179" s="149"/>
      <c r="C179" s="150"/>
      <c r="D179" s="150"/>
      <c r="E179" s="151" t="s">
        <v>5</v>
      </c>
      <c r="F179" s="262" t="s">
        <v>1605</v>
      </c>
      <c r="G179" s="263"/>
      <c r="H179" s="263"/>
      <c r="I179" s="263"/>
      <c r="J179" s="150"/>
      <c r="K179" s="152">
        <v>3.75</v>
      </c>
      <c r="L179" s="150"/>
      <c r="M179" s="150"/>
      <c r="N179" s="150"/>
      <c r="O179" s="150"/>
      <c r="P179" s="150"/>
      <c r="Q179" s="150"/>
      <c r="R179" s="153"/>
      <c r="T179" s="154"/>
      <c r="U179" s="150"/>
      <c r="V179" s="150"/>
      <c r="W179" s="150"/>
      <c r="X179" s="150"/>
      <c r="Y179" s="150"/>
      <c r="Z179" s="150"/>
      <c r="AA179" s="155"/>
      <c r="AT179" s="156" t="s">
        <v>173</v>
      </c>
      <c r="AU179" s="156" t="s">
        <v>86</v>
      </c>
      <c r="AV179" s="10" t="s">
        <v>86</v>
      </c>
      <c r="AW179" s="10" t="s">
        <v>32</v>
      </c>
      <c r="AX179" s="10" t="s">
        <v>75</v>
      </c>
      <c r="AY179" s="156" t="s">
        <v>166</v>
      </c>
    </row>
    <row r="180" spans="2:65" s="12" customFormat="1" ht="16.5" customHeight="1">
      <c r="B180" s="168"/>
      <c r="C180" s="169"/>
      <c r="D180" s="169"/>
      <c r="E180" s="170" t="s">
        <v>5</v>
      </c>
      <c r="F180" s="268" t="s">
        <v>294</v>
      </c>
      <c r="G180" s="269"/>
      <c r="H180" s="269"/>
      <c r="I180" s="269"/>
      <c r="J180" s="169"/>
      <c r="K180" s="171">
        <v>296.61</v>
      </c>
      <c r="L180" s="169"/>
      <c r="M180" s="169"/>
      <c r="N180" s="169"/>
      <c r="O180" s="169"/>
      <c r="P180" s="169"/>
      <c r="Q180" s="169"/>
      <c r="R180" s="172"/>
      <c r="T180" s="173"/>
      <c r="U180" s="169"/>
      <c r="V180" s="169"/>
      <c r="W180" s="169"/>
      <c r="X180" s="169"/>
      <c r="Y180" s="169"/>
      <c r="Z180" s="169"/>
      <c r="AA180" s="174"/>
      <c r="AT180" s="175" t="s">
        <v>173</v>
      </c>
      <c r="AU180" s="175" t="s">
        <v>86</v>
      </c>
      <c r="AV180" s="12" t="s">
        <v>92</v>
      </c>
      <c r="AW180" s="12" t="s">
        <v>32</v>
      </c>
      <c r="AX180" s="12" t="s">
        <v>82</v>
      </c>
      <c r="AY180" s="175" t="s">
        <v>166</v>
      </c>
    </row>
    <row r="181" spans="2:65" s="1" customFormat="1" ht="25.5" customHeight="1">
      <c r="B181" s="139"/>
      <c r="C181" s="140" t="s">
        <v>113</v>
      </c>
      <c r="D181" s="140" t="s">
        <v>167</v>
      </c>
      <c r="E181" s="141" t="s">
        <v>331</v>
      </c>
      <c r="F181" s="231" t="s">
        <v>332</v>
      </c>
      <c r="G181" s="231"/>
      <c r="H181" s="231"/>
      <c r="I181" s="231"/>
      <c r="J181" s="142" t="s">
        <v>322</v>
      </c>
      <c r="K181" s="143">
        <v>94.802999999999997</v>
      </c>
      <c r="L181" s="232">
        <v>0</v>
      </c>
      <c r="M181" s="232"/>
      <c r="N181" s="232">
        <f>ROUND(L181*K181,2)</f>
        <v>0</v>
      </c>
      <c r="O181" s="232"/>
      <c r="P181" s="232"/>
      <c r="Q181" s="232"/>
      <c r="R181" s="144"/>
      <c r="T181" s="145" t="s">
        <v>5</v>
      </c>
      <c r="U181" s="43" t="s">
        <v>40</v>
      </c>
      <c r="V181" s="146">
        <v>8.3000000000000004E-2</v>
      </c>
      <c r="W181" s="146">
        <f>V181*K181</f>
        <v>7.8686490000000004</v>
      </c>
      <c r="X181" s="146">
        <v>0</v>
      </c>
      <c r="Y181" s="146">
        <f>X181*K181</f>
        <v>0</v>
      </c>
      <c r="Z181" s="146">
        <v>0</v>
      </c>
      <c r="AA181" s="147">
        <f>Z181*K181</f>
        <v>0</v>
      </c>
      <c r="AR181" s="21" t="s">
        <v>92</v>
      </c>
      <c r="AT181" s="21" t="s">
        <v>167</v>
      </c>
      <c r="AU181" s="21" t="s">
        <v>86</v>
      </c>
      <c r="AY181" s="21" t="s">
        <v>166</v>
      </c>
      <c r="BE181" s="148">
        <f>IF(U181="základní",N181,0)</f>
        <v>0</v>
      </c>
      <c r="BF181" s="148">
        <f>IF(U181="snížená",N181,0)</f>
        <v>0</v>
      </c>
      <c r="BG181" s="148">
        <f>IF(U181="zákl. přenesená",N181,0)</f>
        <v>0</v>
      </c>
      <c r="BH181" s="148">
        <f>IF(U181="sníž. přenesená",N181,0)</f>
        <v>0</v>
      </c>
      <c r="BI181" s="148">
        <f>IF(U181="nulová",N181,0)</f>
        <v>0</v>
      </c>
      <c r="BJ181" s="21" t="s">
        <v>82</v>
      </c>
      <c r="BK181" s="148">
        <f>ROUND(L181*K181,2)</f>
        <v>0</v>
      </c>
      <c r="BL181" s="21" t="s">
        <v>92</v>
      </c>
      <c r="BM181" s="21" t="s">
        <v>333</v>
      </c>
    </row>
    <row r="182" spans="2:65" s="1" customFormat="1" ht="38.25" customHeight="1">
      <c r="B182" s="139"/>
      <c r="C182" s="140" t="s">
        <v>116</v>
      </c>
      <c r="D182" s="140" t="s">
        <v>167</v>
      </c>
      <c r="E182" s="141" t="s">
        <v>334</v>
      </c>
      <c r="F182" s="231" t="s">
        <v>335</v>
      </c>
      <c r="G182" s="231"/>
      <c r="H182" s="231"/>
      <c r="I182" s="231"/>
      <c r="J182" s="142" t="s">
        <v>322</v>
      </c>
      <c r="K182" s="143">
        <v>296.61</v>
      </c>
      <c r="L182" s="232">
        <v>0</v>
      </c>
      <c r="M182" s="232"/>
      <c r="N182" s="232">
        <f>ROUND(L182*K182,2)</f>
        <v>0</v>
      </c>
      <c r="O182" s="232"/>
      <c r="P182" s="232"/>
      <c r="Q182" s="232"/>
      <c r="R182" s="144"/>
      <c r="T182" s="145" t="s">
        <v>5</v>
      </c>
      <c r="U182" s="43" t="s">
        <v>40</v>
      </c>
      <c r="V182" s="146">
        <v>8.3000000000000004E-2</v>
      </c>
      <c r="W182" s="146">
        <f>V182*K182</f>
        <v>24.618630000000003</v>
      </c>
      <c r="X182" s="146">
        <v>0</v>
      </c>
      <c r="Y182" s="146">
        <f>X182*K182</f>
        <v>0</v>
      </c>
      <c r="Z182" s="146">
        <v>0</v>
      </c>
      <c r="AA182" s="147">
        <f>Z182*K182</f>
        <v>0</v>
      </c>
      <c r="AR182" s="21" t="s">
        <v>92</v>
      </c>
      <c r="AT182" s="21" t="s">
        <v>167</v>
      </c>
      <c r="AU182" s="21" t="s">
        <v>86</v>
      </c>
      <c r="AY182" s="21" t="s">
        <v>166</v>
      </c>
      <c r="BE182" s="148">
        <f>IF(U182="základní",N182,0)</f>
        <v>0</v>
      </c>
      <c r="BF182" s="148">
        <f>IF(U182="snížená",N182,0)</f>
        <v>0</v>
      </c>
      <c r="BG182" s="148">
        <f>IF(U182="zákl. přenesená",N182,0)</f>
        <v>0</v>
      </c>
      <c r="BH182" s="148">
        <f>IF(U182="sníž. přenesená",N182,0)</f>
        <v>0</v>
      </c>
      <c r="BI182" s="148">
        <f>IF(U182="nulová",N182,0)</f>
        <v>0</v>
      </c>
      <c r="BJ182" s="21" t="s">
        <v>82</v>
      </c>
      <c r="BK182" s="148">
        <f>ROUND(L182*K182,2)</f>
        <v>0</v>
      </c>
      <c r="BL182" s="21" t="s">
        <v>92</v>
      </c>
      <c r="BM182" s="21" t="s">
        <v>336</v>
      </c>
    </row>
    <row r="183" spans="2:65" s="1" customFormat="1" ht="25.5" customHeight="1">
      <c r="B183" s="139"/>
      <c r="C183" s="140" t="s">
        <v>119</v>
      </c>
      <c r="D183" s="140" t="s">
        <v>167</v>
      </c>
      <c r="E183" s="141" t="s">
        <v>337</v>
      </c>
      <c r="F183" s="231" t="s">
        <v>338</v>
      </c>
      <c r="G183" s="231"/>
      <c r="H183" s="231"/>
      <c r="I183" s="231"/>
      <c r="J183" s="142" t="s">
        <v>322</v>
      </c>
      <c r="K183" s="143">
        <v>36.75</v>
      </c>
      <c r="L183" s="232">
        <v>0</v>
      </c>
      <c r="M183" s="232"/>
      <c r="N183" s="232">
        <f>ROUND(L183*K183,2)</f>
        <v>0</v>
      </c>
      <c r="O183" s="232"/>
      <c r="P183" s="232"/>
      <c r="Q183" s="232"/>
      <c r="R183" s="144"/>
      <c r="T183" s="145" t="s">
        <v>5</v>
      </c>
      <c r="U183" s="43" t="s">
        <v>40</v>
      </c>
      <c r="V183" s="146">
        <v>2.3199999999999998</v>
      </c>
      <c r="W183" s="146">
        <f>V183*K183</f>
        <v>85.259999999999991</v>
      </c>
      <c r="X183" s="146">
        <v>0</v>
      </c>
      <c r="Y183" s="146">
        <f>X183*K183</f>
        <v>0</v>
      </c>
      <c r="Z183" s="146">
        <v>0</v>
      </c>
      <c r="AA183" s="147">
        <f>Z183*K183</f>
        <v>0</v>
      </c>
      <c r="AR183" s="21" t="s">
        <v>92</v>
      </c>
      <c r="AT183" s="21" t="s">
        <v>167</v>
      </c>
      <c r="AU183" s="21" t="s">
        <v>86</v>
      </c>
      <c r="AY183" s="21" t="s">
        <v>166</v>
      </c>
      <c r="BE183" s="148">
        <f>IF(U183="základní",N183,0)</f>
        <v>0</v>
      </c>
      <c r="BF183" s="148">
        <f>IF(U183="snížená",N183,0)</f>
        <v>0</v>
      </c>
      <c r="BG183" s="148">
        <f>IF(U183="zákl. přenesená",N183,0)</f>
        <v>0</v>
      </c>
      <c r="BH183" s="148">
        <f>IF(U183="sníž. přenesená",N183,0)</f>
        <v>0</v>
      </c>
      <c r="BI183" s="148">
        <f>IF(U183="nulová",N183,0)</f>
        <v>0</v>
      </c>
      <c r="BJ183" s="21" t="s">
        <v>82</v>
      </c>
      <c r="BK183" s="148">
        <f>ROUND(L183*K183,2)</f>
        <v>0</v>
      </c>
      <c r="BL183" s="21" t="s">
        <v>92</v>
      </c>
      <c r="BM183" s="21" t="s">
        <v>339</v>
      </c>
    </row>
    <row r="184" spans="2:65" s="11" customFormat="1" ht="16.5" customHeight="1">
      <c r="B184" s="157"/>
      <c r="C184" s="158"/>
      <c r="D184" s="158"/>
      <c r="E184" s="159" t="s">
        <v>5</v>
      </c>
      <c r="F184" s="264" t="s">
        <v>275</v>
      </c>
      <c r="G184" s="265"/>
      <c r="H184" s="265"/>
      <c r="I184" s="265"/>
      <c r="J184" s="158"/>
      <c r="K184" s="159" t="s">
        <v>5</v>
      </c>
      <c r="L184" s="158"/>
      <c r="M184" s="158"/>
      <c r="N184" s="158"/>
      <c r="O184" s="158"/>
      <c r="P184" s="158"/>
      <c r="Q184" s="158"/>
      <c r="R184" s="160"/>
      <c r="T184" s="161"/>
      <c r="U184" s="158"/>
      <c r="V184" s="158"/>
      <c r="W184" s="158"/>
      <c r="X184" s="158"/>
      <c r="Y184" s="158"/>
      <c r="Z184" s="158"/>
      <c r="AA184" s="162"/>
      <c r="AT184" s="163" t="s">
        <v>173</v>
      </c>
      <c r="AU184" s="163" t="s">
        <v>86</v>
      </c>
      <c r="AV184" s="11" t="s">
        <v>82</v>
      </c>
      <c r="AW184" s="11" t="s">
        <v>32</v>
      </c>
      <c r="AX184" s="11" t="s">
        <v>75</v>
      </c>
      <c r="AY184" s="163" t="s">
        <v>166</v>
      </c>
    </row>
    <row r="185" spans="2:65" s="11" customFormat="1" ht="16.5" customHeight="1">
      <c r="B185" s="157"/>
      <c r="C185" s="158"/>
      <c r="D185" s="158"/>
      <c r="E185" s="159" t="s">
        <v>5</v>
      </c>
      <c r="F185" s="229" t="s">
        <v>276</v>
      </c>
      <c r="G185" s="230"/>
      <c r="H185" s="230"/>
      <c r="I185" s="230"/>
      <c r="J185" s="158"/>
      <c r="K185" s="159" t="s">
        <v>5</v>
      </c>
      <c r="L185" s="158"/>
      <c r="M185" s="158"/>
      <c r="N185" s="158"/>
      <c r="O185" s="158"/>
      <c r="P185" s="158"/>
      <c r="Q185" s="158"/>
      <c r="R185" s="160"/>
      <c r="T185" s="161"/>
      <c r="U185" s="158"/>
      <c r="V185" s="158"/>
      <c r="W185" s="158"/>
      <c r="X185" s="158"/>
      <c r="Y185" s="158"/>
      <c r="Z185" s="158"/>
      <c r="AA185" s="162"/>
      <c r="AT185" s="163" t="s">
        <v>173</v>
      </c>
      <c r="AU185" s="163" t="s">
        <v>86</v>
      </c>
      <c r="AV185" s="11" t="s">
        <v>82</v>
      </c>
      <c r="AW185" s="11" t="s">
        <v>32</v>
      </c>
      <c r="AX185" s="11" t="s">
        <v>75</v>
      </c>
      <c r="AY185" s="163" t="s">
        <v>166</v>
      </c>
    </row>
    <row r="186" spans="2:65" s="11" customFormat="1" ht="16.5" customHeight="1">
      <c r="B186" s="157"/>
      <c r="C186" s="158"/>
      <c r="D186" s="158"/>
      <c r="E186" s="159" t="s">
        <v>5</v>
      </c>
      <c r="F186" s="229" t="s">
        <v>277</v>
      </c>
      <c r="G186" s="230"/>
      <c r="H186" s="230"/>
      <c r="I186" s="230"/>
      <c r="J186" s="158"/>
      <c r="K186" s="159" t="s">
        <v>5</v>
      </c>
      <c r="L186" s="158"/>
      <c r="M186" s="158"/>
      <c r="N186" s="158"/>
      <c r="O186" s="158"/>
      <c r="P186" s="158"/>
      <c r="Q186" s="158"/>
      <c r="R186" s="160"/>
      <c r="T186" s="161"/>
      <c r="U186" s="158"/>
      <c r="V186" s="158"/>
      <c r="W186" s="158"/>
      <c r="X186" s="158"/>
      <c r="Y186" s="158"/>
      <c r="Z186" s="158"/>
      <c r="AA186" s="162"/>
      <c r="AT186" s="163" t="s">
        <v>173</v>
      </c>
      <c r="AU186" s="163" t="s">
        <v>86</v>
      </c>
      <c r="AV186" s="11" t="s">
        <v>82</v>
      </c>
      <c r="AW186" s="11" t="s">
        <v>32</v>
      </c>
      <c r="AX186" s="11" t="s">
        <v>75</v>
      </c>
      <c r="AY186" s="163" t="s">
        <v>166</v>
      </c>
    </row>
    <row r="187" spans="2:65" s="10" customFormat="1" ht="16.5" customHeight="1">
      <c r="B187" s="149"/>
      <c r="C187" s="150"/>
      <c r="D187" s="150"/>
      <c r="E187" s="151" t="s">
        <v>5</v>
      </c>
      <c r="F187" s="262" t="s">
        <v>1606</v>
      </c>
      <c r="G187" s="263"/>
      <c r="H187" s="263"/>
      <c r="I187" s="263"/>
      <c r="J187" s="150"/>
      <c r="K187" s="152">
        <v>36.75</v>
      </c>
      <c r="L187" s="150"/>
      <c r="M187" s="150"/>
      <c r="N187" s="150"/>
      <c r="O187" s="150"/>
      <c r="P187" s="150"/>
      <c r="Q187" s="150"/>
      <c r="R187" s="153"/>
      <c r="T187" s="154"/>
      <c r="U187" s="150"/>
      <c r="V187" s="150"/>
      <c r="W187" s="150"/>
      <c r="X187" s="150"/>
      <c r="Y187" s="150"/>
      <c r="Z187" s="150"/>
      <c r="AA187" s="155"/>
      <c r="AT187" s="156" t="s">
        <v>173</v>
      </c>
      <c r="AU187" s="156" t="s">
        <v>86</v>
      </c>
      <c r="AV187" s="10" t="s">
        <v>86</v>
      </c>
      <c r="AW187" s="10" t="s">
        <v>32</v>
      </c>
      <c r="AX187" s="10" t="s">
        <v>82</v>
      </c>
      <c r="AY187" s="156" t="s">
        <v>166</v>
      </c>
    </row>
    <row r="188" spans="2:65" s="1" customFormat="1" ht="25.5" customHeight="1">
      <c r="B188" s="139"/>
      <c r="C188" s="140" t="s">
        <v>122</v>
      </c>
      <c r="D188" s="140" t="s">
        <v>167</v>
      </c>
      <c r="E188" s="141" t="s">
        <v>341</v>
      </c>
      <c r="F188" s="231" t="s">
        <v>342</v>
      </c>
      <c r="G188" s="231"/>
      <c r="H188" s="231"/>
      <c r="I188" s="231"/>
      <c r="J188" s="142" t="s">
        <v>322</v>
      </c>
      <c r="K188" s="143">
        <v>36.75</v>
      </c>
      <c r="L188" s="232">
        <v>0</v>
      </c>
      <c r="M188" s="232"/>
      <c r="N188" s="232">
        <f>ROUND(L188*K188,2)</f>
        <v>0</v>
      </c>
      <c r="O188" s="232"/>
      <c r="P188" s="232"/>
      <c r="Q188" s="232"/>
      <c r="R188" s="144"/>
      <c r="T188" s="145" t="s">
        <v>5</v>
      </c>
      <c r="U188" s="43" t="s">
        <v>40</v>
      </c>
      <c r="V188" s="146">
        <v>0.65400000000000003</v>
      </c>
      <c r="W188" s="146">
        <f>V188*K188</f>
        <v>24.034500000000001</v>
      </c>
      <c r="X188" s="146">
        <v>0</v>
      </c>
      <c r="Y188" s="146">
        <f>X188*K188</f>
        <v>0</v>
      </c>
      <c r="Z188" s="146">
        <v>0</v>
      </c>
      <c r="AA188" s="147">
        <f>Z188*K188</f>
        <v>0</v>
      </c>
      <c r="AR188" s="21" t="s">
        <v>92</v>
      </c>
      <c r="AT188" s="21" t="s">
        <v>167</v>
      </c>
      <c r="AU188" s="21" t="s">
        <v>86</v>
      </c>
      <c r="AY188" s="21" t="s">
        <v>166</v>
      </c>
      <c r="BE188" s="148">
        <f>IF(U188="základní",N188,0)</f>
        <v>0</v>
      </c>
      <c r="BF188" s="148">
        <f>IF(U188="snížená",N188,0)</f>
        <v>0</v>
      </c>
      <c r="BG188" s="148">
        <f>IF(U188="zákl. přenesená",N188,0)</f>
        <v>0</v>
      </c>
      <c r="BH188" s="148">
        <f>IF(U188="sníž. přenesená",N188,0)</f>
        <v>0</v>
      </c>
      <c r="BI188" s="148">
        <f>IF(U188="nulová",N188,0)</f>
        <v>0</v>
      </c>
      <c r="BJ188" s="21" t="s">
        <v>82</v>
      </c>
      <c r="BK188" s="148">
        <f>ROUND(L188*K188,2)</f>
        <v>0</v>
      </c>
      <c r="BL188" s="21" t="s">
        <v>92</v>
      </c>
      <c r="BM188" s="21" t="s">
        <v>343</v>
      </c>
    </row>
    <row r="189" spans="2:65" s="1" customFormat="1" ht="25.5" customHeight="1">
      <c r="B189" s="139"/>
      <c r="C189" s="140" t="s">
        <v>11</v>
      </c>
      <c r="D189" s="140" t="s">
        <v>167</v>
      </c>
      <c r="E189" s="141" t="s">
        <v>345</v>
      </c>
      <c r="F189" s="231" t="s">
        <v>346</v>
      </c>
      <c r="G189" s="231"/>
      <c r="H189" s="231"/>
      <c r="I189" s="231"/>
      <c r="J189" s="142" t="s">
        <v>322</v>
      </c>
      <c r="K189" s="143">
        <v>9</v>
      </c>
      <c r="L189" s="232">
        <v>0</v>
      </c>
      <c r="M189" s="232"/>
      <c r="N189" s="232">
        <f>ROUND(L189*K189,2)</f>
        <v>0</v>
      </c>
      <c r="O189" s="232"/>
      <c r="P189" s="232"/>
      <c r="Q189" s="232"/>
      <c r="R189" s="144"/>
      <c r="T189" s="145" t="s">
        <v>5</v>
      </c>
      <c r="U189" s="43" t="s">
        <v>40</v>
      </c>
      <c r="V189" s="146">
        <v>1.43</v>
      </c>
      <c r="W189" s="146">
        <f>V189*K189</f>
        <v>12.87</v>
      </c>
      <c r="X189" s="146">
        <v>0</v>
      </c>
      <c r="Y189" s="146">
        <f>X189*K189</f>
        <v>0</v>
      </c>
      <c r="Z189" s="146">
        <v>0</v>
      </c>
      <c r="AA189" s="147">
        <f>Z189*K189</f>
        <v>0</v>
      </c>
      <c r="AR189" s="21" t="s">
        <v>92</v>
      </c>
      <c r="AT189" s="21" t="s">
        <v>167</v>
      </c>
      <c r="AU189" s="21" t="s">
        <v>86</v>
      </c>
      <c r="AY189" s="21" t="s">
        <v>166</v>
      </c>
      <c r="BE189" s="148">
        <f>IF(U189="základní",N189,0)</f>
        <v>0</v>
      </c>
      <c r="BF189" s="148">
        <f>IF(U189="snížená",N189,0)</f>
        <v>0</v>
      </c>
      <c r="BG189" s="148">
        <f>IF(U189="zákl. přenesená",N189,0)</f>
        <v>0</v>
      </c>
      <c r="BH189" s="148">
        <f>IF(U189="sníž. přenesená",N189,0)</f>
        <v>0</v>
      </c>
      <c r="BI189" s="148">
        <f>IF(U189="nulová",N189,0)</f>
        <v>0</v>
      </c>
      <c r="BJ189" s="21" t="s">
        <v>82</v>
      </c>
      <c r="BK189" s="148">
        <f>ROUND(L189*K189,2)</f>
        <v>0</v>
      </c>
      <c r="BL189" s="21" t="s">
        <v>92</v>
      </c>
      <c r="BM189" s="21" t="s">
        <v>347</v>
      </c>
    </row>
    <row r="190" spans="2:65" s="11" customFormat="1" ht="16.5" customHeight="1">
      <c r="B190" s="157"/>
      <c r="C190" s="158"/>
      <c r="D190" s="158"/>
      <c r="E190" s="159" t="s">
        <v>5</v>
      </c>
      <c r="F190" s="264" t="s">
        <v>275</v>
      </c>
      <c r="G190" s="265"/>
      <c r="H190" s="265"/>
      <c r="I190" s="265"/>
      <c r="J190" s="158"/>
      <c r="K190" s="159" t="s">
        <v>5</v>
      </c>
      <c r="L190" s="158"/>
      <c r="M190" s="158"/>
      <c r="N190" s="158"/>
      <c r="O190" s="158"/>
      <c r="P190" s="158"/>
      <c r="Q190" s="158"/>
      <c r="R190" s="160"/>
      <c r="T190" s="161"/>
      <c r="U190" s="158"/>
      <c r="V190" s="158"/>
      <c r="W190" s="158"/>
      <c r="X190" s="158"/>
      <c r="Y190" s="158"/>
      <c r="Z190" s="158"/>
      <c r="AA190" s="162"/>
      <c r="AT190" s="163" t="s">
        <v>173</v>
      </c>
      <c r="AU190" s="163" t="s">
        <v>86</v>
      </c>
      <c r="AV190" s="11" t="s">
        <v>82</v>
      </c>
      <c r="AW190" s="11" t="s">
        <v>32</v>
      </c>
      <c r="AX190" s="11" t="s">
        <v>75</v>
      </c>
      <c r="AY190" s="163" t="s">
        <v>166</v>
      </c>
    </row>
    <row r="191" spans="2:65" s="11" customFormat="1" ht="16.5" customHeight="1">
      <c r="B191" s="157"/>
      <c r="C191" s="158"/>
      <c r="D191" s="158"/>
      <c r="E191" s="159" t="s">
        <v>5</v>
      </c>
      <c r="F191" s="229" t="s">
        <v>276</v>
      </c>
      <c r="G191" s="230"/>
      <c r="H191" s="230"/>
      <c r="I191" s="230"/>
      <c r="J191" s="158"/>
      <c r="K191" s="159" t="s">
        <v>5</v>
      </c>
      <c r="L191" s="158"/>
      <c r="M191" s="158"/>
      <c r="N191" s="158"/>
      <c r="O191" s="158"/>
      <c r="P191" s="158"/>
      <c r="Q191" s="158"/>
      <c r="R191" s="160"/>
      <c r="T191" s="161"/>
      <c r="U191" s="158"/>
      <c r="V191" s="158"/>
      <c r="W191" s="158"/>
      <c r="X191" s="158"/>
      <c r="Y191" s="158"/>
      <c r="Z191" s="158"/>
      <c r="AA191" s="162"/>
      <c r="AT191" s="163" t="s">
        <v>173</v>
      </c>
      <c r="AU191" s="163" t="s">
        <v>86</v>
      </c>
      <c r="AV191" s="11" t="s">
        <v>82</v>
      </c>
      <c r="AW191" s="11" t="s">
        <v>32</v>
      </c>
      <c r="AX191" s="11" t="s">
        <v>75</v>
      </c>
      <c r="AY191" s="163" t="s">
        <v>166</v>
      </c>
    </row>
    <row r="192" spans="2:65" s="11" customFormat="1" ht="16.5" customHeight="1">
      <c r="B192" s="157"/>
      <c r="C192" s="158"/>
      <c r="D192" s="158"/>
      <c r="E192" s="159" t="s">
        <v>5</v>
      </c>
      <c r="F192" s="229" t="s">
        <v>277</v>
      </c>
      <c r="G192" s="230"/>
      <c r="H192" s="230"/>
      <c r="I192" s="230"/>
      <c r="J192" s="158"/>
      <c r="K192" s="159" t="s">
        <v>5</v>
      </c>
      <c r="L192" s="158"/>
      <c r="M192" s="158"/>
      <c r="N192" s="158"/>
      <c r="O192" s="158"/>
      <c r="P192" s="158"/>
      <c r="Q192" s="158"/>
      <c r="R192" s="160"/>
      <c r="T192" s="161"/>
      <c r="U192" s="158"/>
      <c r="V192" s="158"/>
      <c r="W192" s="158"/>
      <c r="X192" s="158"/>
      <c r="Y192" s="158"/>
      <c r="Z192" s="158"/>
      <c r="AA192" s="162"/>
      <c r="AT192" s="163" t="s">
        <v>173</v>
      </c>
      <c r="AU192" s="163" t="s">
        <v>86</v>
      </c>
      <c r="AV192" s="11" t="s">
        <v>82</v>
      </c>
      <c r="AW192" s="11" t="s">
        <v>32</v>
      </c>
      <c r="AX192" s="11" t="s">
        <v>75</v>
      </c>
      <c r="AY192" s="163" t="s">
        <v>166</v>
      </c>
    </row>
    <row r="193" spans="2:65" s="10" customFormat="1" ht="16.5" customHeight="1">
      <c r="B193" s="149"/>
      <c r="C193" s="150"/>
      <c r="D193" s="150"/>
      <c r="E193" s="151" t="s">
        <v>5</v>
      </c>
      <c r="F193" s="262" t="s">
        <v>1607</v>
      </c>
      <c r="G193" s="263"/>
      <c r="H193" s="263"/>
      <c r="I193" s="263"/>
      <c r="J193" s="150"/>
      <c r="K193" s="152">
        <v>9</v>
      </c>
      <c r="L193" s="150"/>
      <c r="M193" s="150"/>
      <c r="N193" s="150"/>
      <c r="O193" s="150"/>
      <c r="P193" s="150"/>
      <c r="Q193" s="150"/>
      <c r="R193" s="153"/>
      <c r="T193" s="154"/>
      <c r="U193" s="150"/>
      <c r="V193" s="150"/>
      <c r="W193" s="150"/>
      <c r="X193" s="150"/>
      <c r="Y193" s="150"/>
      <c r="Z193" s="150"/>
      <c r="AA193" s="155"/>
      <c r="AT193" s="156" t="s">
        <v>173</v>
      </c>
      <c r="AU193" s="156" t="s">
        <v>86</v>
      </c>
      <c r="AV193" s="10" t="s">
        <v>86</v>
      </c>
      <c r="AW193" s="10" t="s">
        <v>32</v>
      </c>
      <c r="AX193" s="10" t="s">
        <v>82</v>
      </c>
      <c r="AY193" s="156" t="s">
        <v>166</v>
      </c>
    </row>
    <row r="194" spans="2:65" s="1" customFormat="1" ht="25.5" customHeight="1">
      <c r="B194" s="139"/>
      <c r="C194" s="140" t="s">
        <v>127</v>
      </c>
      <c r="D194" s="140" t="s">
        <v>167</v>
      </c>
      <c r="E194" s="141" t="s">
        <v>350</v>
      </c>
      <c r="F194" s="231" t="s">
        <v>351</v>
      </c>
      <c r="G194" s="231"/>
      <c r="H194" s="231"/>
      <c r="I194" s="231"/>
      <c r="J194" s="142" t="s">
        <v>322</v>
      </c>
      <c r="K194" s="143">
        <v>9</v>
      </c>
      <c r="L194" s="232">
        <v>0</v>
      </c>
      <c r="M194" s="232"/>
      <c r="N194" s="232">
        <f>ROUND(L194*K194,2)</f>
        <v>0</v>
      </c>
      <c r="O194" s="232"/>
      <c r="P194" s="232"/>
      <c r="Q194" s="232"/>
      <c r="R194" s="144"/>
      <c r="T194" s="145" t="s">
        <v>5</v>
      </c>
      <c r="U194" s="43" t="s">
        <v>40</v>
      </c>
      <c r="V194" s="146">
        <v>0.1</v>
      </c>
      <c r="W194" s="146">
        <f>V194*K194</f>
        <v>0.9</v>
      </c>
      <c r="X194" s="146">
        <v>0</v>
      </c>
      <c r="Y194" s="146">
        <f>X194*K194</f>
        <v>0</v>
      </c>
      <c r="Z194" s="146">
        <v>0</v>
      </c>
      <c r="AA194" s="147">
        <f>Z194*K194</f>
        <v>0</v>
      </c>
      <c r="AR194" s="21" t="s">
        <v>92</v>
      </c>
      <c r="AT194" s="21" t="s">
        <v>167</v>
      </c>
      <c r="AU194" s="21" t="s">
        <v>86</v>
      </c>
      <c r="AY194" s="21" t="s">
        <v>166</v>
      </c>
      <c r="BE194" s="148">
        <f>IF(U194="základní",N194,0)</f>
        <v>0</v>
      </c>
      <c r="BF194" s="148">
        <f>IF(U194="snížená",N194,0)</f>
        <v>0</v>
      </c>
      <c r="BG194" s="148">
        <f>IF(U194="zákl. přenesená",N194,0)</f>
        <v>0</v>
      </c>
      <c r="BH194" s="148">
        <f>IF(U194="sníž. přenesená",N194,0)</f>
        <v>0</v>
      </c>
      <c r="BI194" s="148">
        <f>IF(U194="nulová",N194,0)</f>
        <v>0</v>
      </c>
      <c r="BJ194" s="21" t="s">
        <v>82</v>
      </c>
      <c r="BK194" s="148">
        <f>ROUND(L194*K194,2)</f>
        <v>0</v>
      </c>
      <c r="BL194" s="21" t="s">
        <v>92</v>
      </c>
      <c r="BM194" s="21" t="s">
        <v>352</v>
      </c>
    </row>
    <row r="195" spans="2:65" s="1" customFormat="1" ht="25.5" customHeight="1">
      <c r="B195" s="139"/>
      <c r="C195" s="140" t="s">
        <v>344</v>
      </c>
      <c r="D195" s="140" t="s">
        <v>167</v>
      </c>
      <c r="E195" s="141" t="s">
        <v>354</v>
      </c>
      <c r="F195" s="231" t="s">
        <v>355</v>
      </c>
      <c r="G195" s="231"/>
      <c r="H195" s="231"/>
      <c r="I195" s="231"/>
      <c r="J195" s="142" t="s">
        <v>270</v>
      </c>
      <c r="K195" s="143">
        <v>18</v>
      </c>
      <c r="L195" s="232">
        <v>0</v>
      </c>
      <c r="M195" s="232"/>
      <c r="N195" s="232">
        <f>ROUND(L195*K195,2)</f>
        <v>0</v>
      </c>
      <c r="O195" s="232"/>
      <c r="P195" s="232"/>
      <c r="Q195" s="232"/>
      <c r="R195" s="144"/>
      <c r="T195" s="145" t="s">
        <v>5</v>
      </c>
      <c r="U195" s="43" t="s">
        <v>40</v>
      </c>
      <c r="V195" s="146">
        <v>0.23599999999999999</v>
      </c>
      <c r="W195" s="146">
        <f>V195*K195</f>
        <v>4.2479999999999993</v>
      </c>
      <c r="X195" s="146">
        <v>8.4000000000000003E-4</v>
      </c>
      <c r="Y195" s="146">
        <f>X195*K195</f>
        <v>1.5120000000000001E-2</v>
      </c>
      <c r="Z195" s="146">
        <v>0</v>
      </c>
      <c r="AA195" s="147">
        <f>Z195*K195</f>
        <v>0</v>
      </c>
      <c r="AR195" s="21" t="s">
        <v>92</v>
      </c>
      <c r="AT195" s="21" t="s">
        <v>167</v>
      </c>
      <c r="AU195" s="21" t="s">
        <v>86</v>
      </c>
      <c r="AY195" s="21" t="s">
        <v>166</v>
      </c>
      <c r="BE195" s="148">
        <f>IF(U195="základní",N195,0)</f>
        <v>0</v>
      </c>
      <c r="BF195" s="148">
        <f>IF(U195="snížená",N195,0)</f>
        <v>0</v>
      </c>
      <c r="BG195" s="148">
        <f>IF(U195="zákl. přenesená",N195,0)</f>
        <v>0</v>
      </c>
      <c r="BH195" s="148">
        <f>IF(U195="sníž. přenesená",N195,0)</f>
        <v>0</v>
      </c>
      <c r="BI195" s="148">
        <f>IF(U195="nulová",N195,0)</f>
        <v>0</v>
      </c>
      <c r="BJ195" s="21" t="s">
        <v>82</v>
      </c>
      <c r="BK195" s="148">
        <f>ROUND(L195*K195,2)</f>
        <v>0</v>
      </c>
      <c r="BL195" s="21" t="s">
        <v>92</v>
      </c>
      <c r="BM195" s="21" t="s">
        <v>356</v>
      </c>
    </row>
    <row r="196" spans="2:65" s="11" customFormat="1" ht="16.5" customHeight="1">
      <c r="B196" s="157"/>
      <c r="C196" s="158"/>
      <c r="D196" s="158"/>
      <c r="E196" s="159" t="s">
        <v>5</v>
      </c>
      <c r="F196" s="264" t="s">
        <v>275</v>
      </c>
      <c r="G196" s="265"/>
      <c r="H196" s="265"/>
      <c r="I196" s="265"/>
      <c r="J196" s="158"/>
      <c r="K196" s="159" t="s">
        <v>5</v>
      </c>
      <c r="L196" s="158"/>
      <c r="M196" s="158"/>
      <c r="N196" s="158"/>
      <c r="O196" s="158"/>
      <c r="P196" s="158"/>
      <c r="Q196" s="158"/>
      <c r="R196" s="160"/>
      <c r="T196" s="161"/>
      <c r="U196" s="158"/>
      <c r="V196" s="158"/>
      <c r="W196" s="158"/>
      <c r="X196" s="158"/>
      <c r="Y196" s="158"/>
      <c r="Z196" s="158"/>
      <c r="AA196" s="162"/>
      <c r="AT196" s="163" t="s">
        <v>173</v>
      </c>
      <c r="AU196" s="163" t="s">
        <v>86</v>
      </c>
      <c r="AV196" s="11" t="s">
        <v>82</v>
      </c>
      <c r="AW196" s="11" t="s">
        <v>32</v>
      </c>
      <c r="AX196" s="11" t="s">
        <v>75</v>
      </c>
      <c r="AY196" s="163" t="s">
        <v>166</v>
      </c>
    </row>
    <row r="197" spans="2:65" s="11" customFormat="1" ht="16.5" customHeight="1">
      <c r="B197" s="157"/>
      <c r="C197" s="158"/>
      <c r="D197" s="158"/>
      <c r="E197" s="159" t="s">
        <v>5</v>
      </c>
      <c r="F197" s="229" t="s">
        <v>276</v>
      </c>
      <c r="G197" s="230"/>
      <c r="H197" s="230"/>
      <c r="I197" s="230"/>
      <c r="J197" s="158"/>
      <c r="K197" s="159" t="s">
        <v>5</v>
      </c>
      <c r="L197" s="158"/>
      <c r="M197" s="158"/>
      <c r="N197" s="158"/>
      <c r="O197" s="158"/>
      <c r="P197" s="158"/>
      <c r="Q197" s="158"/>
      <c r="R197" s="160"/>
      <c r="T197" s="161"/>
      <c r="U197" s="158"/>
      <c r="V197" s="158"/>
      <c r="W197" s="158"/>
      <c r="X197" s="158"/>
      <c r="Y197" s="158"/>
      <c r="Z197" s="158"/>
      <c r="AA197" s="162"/>
      <c r="AT197" s="163" t="s">
        <v>173</v>
      </c>
      <c r="AU197" s="163" t="s">
        <v>86</v>
      </c>
      <c r="AV197" s="11" t="s">
        <v>82</v>
      </c>
      <c r="AW197" s="11" t="s">
        <v>32</v>
      </c>
      <c r="AX197" s="11" t="s">
        <v>75</v>
      </c>
      <c r="AY197" s="163" t="s">
        <v>166</v>
      </c>
    </row>
    <row r="198" spans="2:65" s="11" customFormat="1" ht="16.5" customHeight="1">
      <c r="B198" s="157"/>
      <c r="C198" s="158"/>
      <c r="D198" s="158"/>
      <c r="E198" s="159" t="s">
        <v>5</v>
      </c>
      <c r="F198" s="229" t="s">
        <v>277</v>
      </c>
      <c r="G198" s="230"/>
      <c r="H198" s="230"/>
      <c r="I198" s="230"/>
      <c r="J198" s="158"/>
      <c r="K198" s="159" t="s">
        <v>5</v>
      </c>
      <c r="L198" s="158"/>
      <c r="M198" s="158"/>
      <c r="N198" s="158"/>
      <c r="O198" s="158"/>
      <c r="P198" s="158"/>
      <c r="Q198" s="158"/>
      <c r="R198" s="160"/>
      <c r="T198" s="161"/>
      <c r="U198" s="158"/>
      <c r="V198" s="158"/>
      <c r="W198" s="158"/>
      <c r="X198" s="158"/>
      <c r="Y198" s="158"/>
      <c r="Z198" s="158"/>
      <c r="AA198" s="162"/>
      <c r="AT198" s="163" t="s">
        <v>173</v>
      </c>
      <c r="AU198" s="163" t="s">
        <v>86</v>
      </c>
      <c r="AV198" s="11" t="s">
        <v>82</v>
      </c>
      <c r="AW198" s="11" t="s">
        <v>32</v>
      </c>
      <c r="AX198" s="11" t="s">
        <v>75</v>
      </c>
      <c r="AY198" s="163" t="s">
        <v>166</v>
      </c>
    </row>
    <row r="199" spans="2:65" s="10" customFormat="1" ht="16.5" customHeight="1">
      <c r="B199" s="149"/>
      <c r="C199" s="150"/>
      <c r="D199" s="150"/>
      <c r="E199" s="151" t="s">
        <v>5</v>
      </c>
      <c r="F199" s="262" t="s">
        <v>1608</v>
      </c>
      <c r="G199" s="263"/>
      <c r="H199" s="263"/>
      <c r="I199" s="263"/>
      <c r="J199" s="150"/>
      <c r="K199" s="152">
        <v>18</v>
      </c>
      <c r="L199" s="150"/>
      <c r="M199" s="150"/>
      <c r="N199" s="150"/>
      <c r="O199" s="150"/>
      <c r="P199" s="150"/>
      <c r="Q199" s="150"/>
      <c r="R199" s="153"/>
      <c r="T199" s="154"/>
      <c r="U199" s="150"/>
      <c r="V199" s="150"/>
      <c r="W199" s="150"/>
      <c r="X199" s="150"/>
      <c r="Y199" s="150"/>
      <c r="Z199" s="150"/>
      <c r="AA199" s="155"/>
      <c r="AT199" s="156" t="s">
        <v>173</v>
      </c>
      <c r="AU199" s="156" t="s">
        <v>86</v>
      </c>
      <c r="AV199" s="10" t="s">
        <v>86</v>
      </c>
      <c r="AW199" s="10" t="s">
        <v>32</v>
      </c>
      <c r="AX199" s="10" t="s">
        <v>82</v>
      </c>
      <c r="AY199" s="156" t="s">
        <v>166</v>
      </c>
    </row>
    <row r="200" spans="2:65" s="1" customFormat="1" ht="25.5" customHeight="1">
      <c r="B200" s="139"/>
      <c r="C200" s="140" t="s">
        <v>349</v>
      </c>
      <c r="D200" s="140" t="s">
        <v>167</v>
      </c>
      <c r="E200" s="141" t="s">
        <v>359</v>
      </c>
      <c r="F200" s="231" t="s">
        <v>360</v>
      </c>
      <c r="G200" s="231"/>
      <c r="H200" s="231"/>
      <c r="I200" s="231"/>
      <c r="J200" s="142" t="s">
        <v>270</v>
      </c>
      <c r="K200" s="143">
        <v>18</v>
      </c>
      <c r="L200" s="232">
        <v>0</v>
      </c>
      <c r="M200" s="232"/>
      <c r="N200" s="232">
        <f>ROUND(L200*K200,2)</f>
        <v>0</v>
      </c>
      <c r="O200" s="232"/>
      <c r="P200" s="232"/>
      <c r="Q200" s="232"/>
      <c r="R200" s="144"/>
      <c r="T200" s="145" t="s">
        <v>5</v>
      </c>
      <c r="U200" s="43" t="s">
        <v>40</v>
      </c>
      <c r="V200" s="146">
        <v>7.0000000000000007E-2</v>
      </c>
      <c r="W200" s="146">
        <f>V200*K200</f>
        <v>1.2600000000000002</v>
      </c>
      <c r="X200" s="146">
        <v>0</v>
      </c>
      <c r="Y200" s="146">
        <f>X200*K200</f>
        <v>0</v>
      </c>
      <c r="Z200" s="146">
        <v>0</v>
      </c>
      <c r="AA200" s="147">
        <f>Z200*K200</f>
        <v>0</v>
      </c>
      <c r="AR200" s="21" t="s">
        <v>92</v>
      </c>
      <c r="AT200" s="21" t="s">
        <v>167</v>
      </c>
      <c r="AU200" s="21" t="s">
        <v>86</v>
      </c>
      <c r="AY200" s="21" t="s">
        <v>166</v>
      </c>
      <c r="BE200" s="148">
        <f>IF(U200="základní",N200,0)</f>
        <v>0</v>
      </c>
      <c r="BF200" s="148">
        <f>IF(U200="snížená",N200,0)</f>
        <v>0</v>
      </c>
      <c r="BG200" s="148">
        <f>IF(U200="zákl. přenesená",N200,0)</f>
        <v>0</v>
      </c>
      <c r="BH200" s="148">
        <f>IF(U200="sníž. přenesená",N200,0)</f>
        <v>0</v>
      </c>
      <c r="BI200" s="148">
        <f>IF(U200="nulová",N200,0)</f>
        <v>0</v>
      </c>
      <c r="BJ200" s="21" t="s">
        <v>82</v>
      </c>
      <c r="BK200" s="148">
        <f>ROUND(L200*K200,2)</f>
        <v>0</v>
      </c>
      <c r="BL200" s="21" t="s">
        <v>92</v>
      </c>
      <c r="BM200" s="21" t="s">
        <v>361</v>
      </c>
    </row>
    <row r="201" spans="2:65" s="1" customFormat="1" ht="25.5" customHeight="1">
      <c r="B201" s="139"/>
      <c r="C201" s="140" t="s">
        <v>353</v>
      </c>
      <c r="D201" s="140" t="s">
        <v>167</v>
      </c>
      <c r="E201" s="141" t="s">
        <v>362</v>
      </c>
      <c r="F201" s="231" t="s">
        <v>363</v>
      </c>
      <c r="G201" s="231"/>
      <c r="H201" s="231"/>
      <c r="I201" s="231"/>
      <c r="J201" s="142" t="s">
        <v>322</v>
      </c>
      <c r="K201" s="143">
        <v>120.708</v>
      </c>
      <c r="L201" s="232">
        <v>0</v>
      </c>
      <c r="M201" s="232"/>
      <c r="N201" s="232">
        <f>ROUND(L201*K201,2)</f>
        <v>0</v>
      </c>
      <c r="O201" s="232"/>
      <c r="P201" s="232"/>
      <c r="Q201" s="232"/>
      <c r="R201" s="144"/>
      <c r="T201" s="145" t="s">
        <v>5</v>
      </c>
      <c r="U201" s="43" t="s">
        <v>40</v>
      </c>
      <c r="V201" s="146">
        <v>8.3000000000000004E-2</v>
      </c>
      <c r="W201" s="146">
        <f>V201*K201</f>
        <v>10.018764000000001</v>
      </c>
      <c r="X201" s="146">
        <v>0</v>
      </c>
      <c r="Y201" s="146">
        <f>X201*K201</f>
        <v>0</v>
      </c>
      <c r="Z201" s="146">
        <v>0</v>
      </c>
      <c r="AA201" s="147">
        <f>Z201*K201</f>
        <v>0</v>
      </c>
      <c r="AR201" s="21" t="s">
        <v>92</v>
      </c>
      <c r="AT201" s="21" t="s">
        <v>167</v>
      </c>
      <c r="AU201" s="21" t="s">
        <v>86</v>
      </c>
      <c r="AY201" s="21" t="s">
        <v>166</v>
      </c>
      <c r="BE201" s="148">
        <f>IF(U201="základní",N201,0)</f>
        <v>0</v>
      </c>
      <c r="BF201" s="148">
        <f>IF(U201="snížená",N201,0)</f>
        <v>0</v>
      </c>
      <c r="BG201" s="148">
        <f>IF(U201="zákl. přenesená",N201,0)</f>
        <v>0</v>
      </c>
      <c r="BH201" s="148">
        <f>IF(U201="sníž. přenesená",N201,0)</f>
        <v>0</v>
      </c>
      <c r="BI201" s="148">
        <f>IF(U201="nulová",N201,0)</f>
        <v>0</v>
      </c>
      <c r="BJ201" s="21" t="s">
        <v>82</v>
      </c>
      <c r="BK201" s="148">
        <f>ROUND(L201*K201,2)</f>
        <v>0</v>
      </c>
      <c r="BL201" s="21" t="s">
        <v>92</v>
      </c>
      <c r="BM201" s="21" t="s">
        <v>364</v>
      </c>
    </row>
    <row r="202" spans="2:65" s="10" customFormat="1" ht="16.5" customHeight="1">
      <c r="B202" s="149"/>
      <c r="C202" s="150"/>
      <c r="D202" s="150"/>
      <c r="E202" s="151" t="s">
        <v>5</v>
      </c>
      <c r="F202" s="240" t="s">
        <v>1609</v>
      </c>
      <c r="G202" s="241"/>
      <c r="H202" s="241"/>
      <c r="I202" s="241"/>
      <c r="J202" s="150"/>
      <c r="K202" s="152">
        <v>140.553</v>
      </c>
      <c r="L202" s="150"/>
      <c r="M202" s="150"/>
      <c r="N202" s="150"/>
      <c r="O202" s="150"/>
      <c r="P202" s="150"/>
      <c r="Q202" s="150"/>
      <c r="R202" s="153"/>
      <c r="T202" s="154"/>
      <c r="U202" s="150"/>
      <c r="V202" s="150"/>
      <c r="W202" s="150"/>
      <c r="X202" s="150"/>
      <c r="Y202" s="150"/>
      <c r="Z202" s="150"/>
      <c r="AA202" s="155"/>
      <c r="AT202" s="156" t="s">
        <v>173</v>
      </c>
      <c r="AU202" s="156" t="s">
        <v>86</v>
      </c>
      <c r="AV202" s="10" t="s">
        <v>86</v>
      </c>
      <c r="AW202" s="10" t="s">
        <v>32</v>
      </c>
      <c r="AX202" s="10" t="s">
        <v>75</v>
      </c>
      <c r="AY202" s="156" t="s">
        <v>166</v>
      </c>
    </row>
    <row r="203" spans="2:65" s="10" customFormat="1" ht="16.5" customHeight="1">
      <c r="B203" s="149"/>
      <c r="C203" s="150"/>
      <c r="D203" s="150"/>
      <c r="E203" s="151" t="s">
        <v>5</v>
      </c>
      <c r="F203" s="262" t="s">
        <v>1610</v>
      </c>
      <c r="G203" s="263"/>
      <c r="H203" s="263"/>
      <c r="I203" s="263"/>
      <c r="J203" s="150"/>
      <c r="K203" s="152">
        <v>-19.844999999999999</v>
      </c>
      <c r="L203" s="150"/>
      <c r="M203" s="150"/>
      <c r="N203" s="150"/>
      <c r="O203" s="150"/>
      <c r="P203" s="150"/>
      <c r="Q203" s="150"/>
      <c r="R203" s="153"/>
      <c r="T203" s="154"/>
      <c r="U203" s="150"/>
      <c r="V203" s="150"/>
      <c r="W203" s="150"/>
      <c r="X203" s="150"/>
      <c r="Y203" s="150"/>
      <c r="Z203" s="150"/>
      <c r="AA203" s="155"/>
      <c r="AT203" s="156" t="s">
        <v>173</v>
      </c>
      <c r="AU203" s="156" t="s">
        <v>86</v>
      </c>
      <c r="AV203" s="10" t="s">
        <v>86</v>
      </c>
      <c r="AW203" s="10" t="s">
        <v>32</v>
      </c>
      <c r="AX203" s="10" t="s">
        <v>75</v>
      </c>
      <c r="AY203" s="156" t="s">
        <v>166</v>
      </c>
    </row>
    <row r="204" spans="2:65" s="12" customFormat="1" ht="16.5" customHeight="1">
      <c r="B204" s="168"/>
      <c r="C204" s="169"/>
      <c r="D204" s="169"/>
      <c r="E204" s="170" t="s">
        <v>5</v>
      </c>
      <c r="F204" s="268" t="s">
        <v>294</v>
      </c>
      <c r="G204" s="269"/>
      <c r="H204" s="269"/>
      <c r="I204" s="269"/>
      <c r="J204" s="169"/>
      <c r="K204" s="171">
        <v>120.708</v>
      </c>
      <c r="L204" s="169"/>
      <c r="M204" s="169"/>
      <c r="N204" s="169"/>
      <c r="O204" s="169"/>
      <c r="P204" s="169"/>
      <c r="Q204" s="169"/>
      <c r="R204" s="172"/>
      <c r="T204" s="173"/>
      <c r="U204" s="169"/>
      <c r="V204" s="169"/>
      <c r="W204" s="169"/>
      <c r="X204" s="169"/>
      <c r="Y204" s="169"/>
      <c r="Z204" s="169"/>
      <c r="AA204" s="174"/>
      <c r="AT204" s="175" t="s">
        <v>173</v>
      </c>
      <c r="AU204" s="175" t="s">
        <v>86</v>
      </c>
      <c r="AV204" s="12" t="s">
        <v>92</v>
      </c>
      <c r="AW204" s="12" t="s">
        <v>32</v>
      </c>
      <c r="AX204" s="12" t="s">
        <v>82</v>
      </c>
      <c r="AY204" s="175" t="s">
        <v>166</v>
      </c>
    </row>
    <row r="205" spans="2:65" s="1" customFormat="1" ht="38.25" customHeight="1">
      <c r="B205" s="139"/>
      <c r="C205" s="140" t="s">
        <v>358</v>
      </c>
      <c r="D205" s="140" t="s">
        <v>167</v>
      </c>
      <c r="E205" s="141" t="s">
        <v>368</v>
      </c>
      <c r="F205" s="231" t="s">
        <v>369</v>
      </c>
      <c r="G205" s="231"/>
      <c r="H205" s="231"/>
      <c r="I205" s="231"/>
      <c r="J205" s="142" t="s">
        <v>322</v>
      </c>
      <c r="K205" s="143">
        <v>296.61</v>
      </c>
      <c r="L205" s="232">
        <v>0</v>
      </c>
      <c r="M205" s="232"/>
      <c r="N205" s="232">
        <f>ROUND(L205*K205,2)</f>
        <v>0</v>
      </c>
      <c r="O205" s="232"/>
      <c r="P205" s="232"/>
      <c r="Q205" s="232"/>
      <c r="R205" s="144"/>
      <c r="T205" s="145" t="s">
        <v>5</v>
      </c>
      <c r="U205" s="43" t="s">
        <v>40</v>
      </c>
      <c r="V205" s="146">
        <v>8.3000000000000004E-2</v>
      </c>
      <c r="W205" s="146">
        <f>V205*K205</f>
        <v>24.618630000000003</v>
      </c>
      <c r="X205" s="146">
        <v>0</v>
      </c>
      <c r="Y205" s="146">
        <f>X205*K205</f>
        <v>0</v>
      </c>
      <c r="Z205" s="146">
        <v>0</v>
      </c>
      <c r="AA205" s="147">
        <f>Z205*K205</f>
        <v>0</v>
      </c>
      <c r="AR205" s="21" t="s">
        <v>92</v>
      </c>
      <c r="AT205" s="21" t="s">
        <v>167</v>
      </c>
      <c r="AU205" s="21" t="s">
        <v>86</v>
      </c>
      <c r="AY205" s="21" t="s">
        <v>166</v>
      </c>
      <c r="BE205" s="148">
        <f>IF(U205="základní",N205,0)</f>
        <v>0</v>
      </c>
      <c r="BF205" s="148">
        <f>IF(U205="snížená",N205,0)</f>
        <v>0</v>
      </c>
      <c r="BG205" s="148">
        <f>IF(U205="zákl. přenesená",N205,0)</f>
        <v>0</v>
      </c>
      <c r="BH205" s="148">
        <f>IF(U205="sníž. přenesená",N205,0)</f>
        <v>0</v>
      </c>
      <c r="BI205" s="148">
        <f>IF(U205="nulová",N205,0)</f>
        <v>0</v>
      </c>
      <c r="BJ205" s="21" t="s">
        <v>82</v>
      </c>
      <c r="BK205" s="148">
        <f>ROUND(L205*K205,2)</f>
        <v>0</v>
      </c>
      <c r="BL205" s="21" t="s">
        <v>92</v>
      </c>
      <c r="BM205" s="21" t="s">
        <v>370</v>
      </c>
    </row>
    <row r="206" spans="2:65" s="1" customFormat="1" ht="25.5" customHeight="1">
      <c r="B206" s="139"/>
      <c r="C206" s="140" t="s">
        <v>10</v>
      </c>
      <c r="D206" s="140" t="s">
        <v>167</v>
      </c>
      <c r="E206" s="141" t="s">
        <v>372</v>
      </c>
      <c r="F206" s="231" t="s">
        <v>373</v>
      </c>
      <c r="G206" s="231"/>
      <c r="H206" s="231"/>
      <c r="I206" s="231"/>
      <c r="J206" s="142" t="s">
        <v>374</v>
      </c>
      <c r="K206" s="143">
        <v>217.274</v>
      </c>
      <c r="L206" s="232">
        <v>0</v>
      </c>
      <c r="M206" s="232"/>
      <c r="N206" s="232">
        <f>ROUND(L206*K206,2)</f>
        <v>0</v>
      </c>
      <c r="O206" s="232"/>
      <c r="P206" s="232"/>
      <c r="Q206" s="232"/>
      <c r="R206" s="144"/>
      <c r="T206" s="145" t="s">
        <v>5</v>
      </c>
      <c r="U206" s="43" t="s">
        <v>40</v>
      </c>
      <c r="V206" s="146">
        <v>0</v>
      </c>
      <c r="W206" s="146">
        <f>V206*K206</f>
        <v>0</v>
      </c>
      <c r="X206" s="146">
        <v>0</v>
      </c>
      <c r="Y206" s="146">
        <f>X206*K206</f>
        <v>0</v>
      </c>
      <c r="Z206" s="146">
        <v>0</v>
      </c>
      <c r="AA206" s="147">
        <f>Z206*K206</f>
        <v>0</v>
      </c>
      <c r="AR206" s="21" t="s">
        <v>92</v>
      </c>
      <c r="AT206" s="21" t="s">
        <v>167</v>
      </c>
      <c r="AU206" s="21" t="s">
        <v>86</v>
      </c>
      <c r="AY206" s="21" t="s">
        <v>166</v>
      </c>
      <c r="BE206" s="148">
        <f>IF(U206="základní",N206,0)</f>
        <v>0</v>
      </c>
      <c r="BF206" s="148">
        <f>IF(U206="snížená",N206,0)</f>
        <v>0</v>
      </c>
      <c r="BG206" s="148">
        <f>IF(U206="zákl. přenesená",N206,0)</f>
        <v>0</v>
      </c>
      <c r="BH206" s="148">
        <f>IF(U206="sníž. přenesená",N206,0)</f>
        <v>0</v>
      </c>
      <c r="BI206" s="148">
        <f>IF(U206="nulová",N206,0)</f>
        <v>0</v>
      </c>
      <c r="BJ206" s="21" t="s">
        <v>82</v>
      </c>
      <c r="BK206" s="148">
        <f>ROUND(L206*K206,2)</f>
        <v>0</v>
      </c>
      <c r="BL206" s="21" t="s">
        <v>92</v>
      </c>
      <c r="BM206" s="21" t="s">
        <v>375</v>
      </c>
    </row>
    <row r="207" spans="2:65" s="10" customFormat="1" ht="16.5" customHeight="1">
      <c r="B207" s="149"/>
      <c r="C207" s="150"/>
      <c r="D207" s="150"/>
      <c r="E207" s="151" t="s">
        <v>5</v>
      </c>
      <c r="F207" s="240" t="s">
        <v>1611</v>
      </c>
      <c r="G207" s="241"/>
      <c r="H207" s="241"/>
      <c r="I207" s="241"/>
      <c r="J207" s="150"/>
      <c r="K207" s="152">
        <v>217.274</v>
      </c>
      <c r="L207" s="150"/>
      <c r="M207" s="150"/>
      <c r="N207" s="150"/>
      <c r="O207" s="150"/>
      <c r="P207" s="150"/>
      <c r="Q207" s="150"/>
      <c r="R207" s="153"/>
      <c r="T207" s="154"/>
      <c r="U207" s="150"/>
      <c r="V207" s="150"/>
      <c r="W207" s="150"/>
      <c r="X207" s="150"/>
      <c r="Y207" s="150"/>
      <c r="Z207" s="150"/>
      <c r="AA207" s="155"/>
      <c r="AT207" s="156" t="s">
        <v>173</v>
      </c>
      <c r="AU207" s="156" t="s">
        <v>86</v>
      </c>
      <c r="AV207" s="10" t="s">
        <v>86</v>
      </c>
      <c r="AW207" s="10" t="s">
        <v>32</v>
      </c>
      <c r="AX207" s="10" t="s">
        <v>82</v>
      </c>
      <c r="AY207" s="156" t="s">
        <v>166</v>
      </c>
    </row>
    <row r="208" spans="2:65" s="1" customFormat="1" ht="25.5" customHeight="1">
      <c r="B208" s="139"/>
      <c r="C208" s="140" t="s">
        <v>367</v>
      </c>
      <c r="D208" s="140" t="s">
        <v>167</v>
      </c>
      <c r="E208" s="141" t="s">
        <v>378</v>
      </c>
      <c r="F208" s="231" t="s">
        <v>379</v>
      </c>
      <c r="G208" s="231"/>
      <c r="H208" s="231"/>
      <c r="I208" s="231"/>
      <c r="J208" s="142" t="s">
        <v>374</v>
      </c>
      <c r="K208" s="143">
        <v>533.89800000000002</v>
      </c>
      <c r="L208" s="232">
        <v>0</v>
      </c>
      <c r="M208" s="232"/>
      <c r="N208" s="232">
        <f>ROUND(L208*K208,2)</f>
        <v>0</v>
      </c>
      <c r="O208" s="232"/>
      <c r="P208" s="232"/>
      <c r="Q208" s="232"/>
      <c r="R208" s="144"/>
      <c r="T208" s="145" t="s">
        <v>5</v>
      </c>
      <c r="U208" s="43" t="s">
        <v>40</v>
      </c>
      <c r="V208" s="146">
        <v>0</v>
      </c>
      <c r="W208" s="146">
        <f>V208*K208</f>
        <v>0</v>
      </c>
      <c r="X208" s="146">
        <v>0</v>
      </c>
      <c r="Y208" s="146">
        <f>X208*K208</f>
        <v>0</v>
      </c>
      <c r="Z208" s="146">
        <v>0</v>
      </c>
      <c r="AA208" s="147">
        <f>Z208*K208</f>
        <v>0</v>
      </c>
      <c r="AR208" s="21" t="s">
        <v>92</v>
      </c>
      <c r="AT208" s="21" t="s">
        <v>167</v>
      </c>
      <c r="AU208" s="21" t="s">
        <v>86</v>
      </c>
      <c r="AY208" s="21" t="s">
        <v>166</v>
      </c>
      <c r="BE208" s="148">
        <f>IF(U208="základní",N208,0)</f>
        <v>0</v>
      </c>
      <c r="BF208" s="148">
        <f>IF(U208="snížená",N208,0)</f>
        <v>0</v>
      </c>
      <c r="BG208" s="148">
        <f>IF(U208="zákl. přenesená",N208,0)</f>
        <v>0</v>
      </c>
      <c r="BH208" s="148">
        <f>IF(U208="sníž. přenesená",N208,0)</f>
        <v>0</v>
      </c>
      <c r="BI208" s="148">
        <f>IF(U208="nulová",N208,0)</f>
        <v>0</v>
      </c>
      <c r="BJ208" s="21" t="s">
        <v>82</v>
      </c>
      <c r="BK208" s="148">
        <f>ROUND(L208*K208,2)</f>
        <v>0</v>
      </c>
      <c r="BL208" s="21" t="s">
        <v>92</v>
      </c>
      <c r="BM208" s="21" t="s">
        <v>380</v>
      </c>
    </row>
    <row r="209" spans="2:65" s="10" customFormat="1" ht="16.5" customHeight="1">
      <c r="B209" s="149"/>
      <c r="C209" s="150"/>
      <c r="D209" s="150"/>
      <c r="E209" s="151" t="s">
        <v>5</v>
      </c>
      <c r="F209" s="240" t="s">
        <v>1612</v>
      </c>
      <c r="G209" s="241"/>
      <c r="H209" s="241"/>
      <c r="I209" s="241"/>
      <c r="J209" s="150"/>
      <c r="K209" s="152">
        <v>533.89800000000002</v>
      </c>
      <c r="L209" s="150"/>
      <c r="M209" s="150"/>
      <c r="N209" s="150"/>
      <c r="O209" s="150"/>
      <c r="P209" s="150"/>
      <c r="Q209" s="150"/>
      <c r="R209" s="153"/>
      <c r="T209" s="154"/>
      <c r="U209" s="150"/>
      <c r="V209" s="150"/>
      <c r="W209" s="150"/>
      <c r="X209" s="150"/>
      <c r="Y209" s="150"/>
      <c r="Z209" s="150"/>
      <c r="AA209" s="155"/>
      <c r="AT209" s="156" t="s">
        <v>173</v>
      </c>
      <c r="AU209" s="156" t="s">
        <v>86</v>
      </c>
      <c r="AV209" s="10" t="s">
        <v>86</v>
      </c>
      <c r="AW209" s="10" t="s">
        <v>32</v>
      </c>
      <c r="AX209" s="10" t="s">
        <v>82</v>
      </c>
      <c r="AY209" s="156" t="s">
        <v>166</v>
      </c>
    </row>
    <row r="210" spans="2:65" s="1" customFormat="1" ht="25.5" customHeight="1">
      <c r="B210" s="139"/>
      <c r="C210" s="140" t="s">
        <v>371</v>
      </c>
      <c r="D210" s="140" t="s">
        <v>167</v>
      </c>
      <c r="E210" s="141" t="s">
        <v>383</v>
      </c>
      <c r="F210" s="231" t="s">
        <v>384</v>
      </c>
      <c r="G210" s="231"/>
      <c r="H210" s="231"/>
      <c r="I210" s="231"/>
      <c r="J210" s="142" t="s">
        <v>322</v>
      </c>
      <c r="K210" s="143">
        <v>5.4</v>
      </c>
      <c r="L210" s="232">
        <v>0</v>
      </c>
      <c r="M210" s="232"/>
      <c r="N210" s="232">
        <f>ROUND(L210*K210,2)</f>
        <v>0</v>
      </c>
      <c r="O210" s="232"/>
      <c r="P210" s="232"/>
      <c r="Q210" s="232"/>
      <c r="R210" s="144"/>
      <c r="T210" s="145" t="s">
        <v>5</v>
      </c>
      <c r="U210" s="43" t="s">
        <v>40</v>
      </c>
      <c r="V210" s="146">
        <v>0.29899999999999999</v>
      </c>
      <c r="W210" s="146">
        <f>V210*K210</f>
        <v>1.6146</v>
      </c>
      <c r="X210" s="146">
        <v>0</v>
      </c>
      <c r="Y210" s="146">
        <f>X210*K210</f>
        <v>0</v>
      </c>
      <c r="Z210" s="146">
        <v>0</v>
      </c>
      <c r="AA210" s="147">
        <f>Z210*K210</f>
        <v>0</v>
      </c>
      <c r="AR210" s="21" t="s">
        <v>92</v>
      </c>
      <c r="AT210" s="21" t="s">
        <v>167</v>
      </c>
      <c r="AU210" s="21" t="s">
        <v>86</v>
      </c>
      <c r="AY210" s="21" t="s">
        <v>166</v>
      </c>
      <c r="BE210" s="148">
        <f>IF(U210="základní",N210,0)</f>
        <v>0</v>
      </c>
      <c r="BF210" s="148">
        <f>IF(U210="snížená",N210,0)</f>
        <v>0</v>
      </c>
      <c r="BG210" s="148">
        <f>IF(U210="zákl. přenesená",N210,0)</f>
        <v>0</v>
      </c>
      <c r="BH210" s="148">
        <f>IF(U210="sníž. přenesená",N210,0)</f>
        <v>0</v>
      </c>
      <c r="BI210" s="148">
        <f>IF(U210="nulová",N210,0)</f>
        <v>0</v>
      </c>
      <c r="BJ210" s="21" t="s">
        <v>82</v>
      </c>
      <c r="BK210" s="148">
        <f>ROUND(L210*K210,2)</f>
        <v>0</v>
      </c>
      <c r="BL210" s="21" t="s">
        <v>92</v>
      </c>
      <c r="BM210" s="21" t="s">
        <v>385</v>
      </c>
    </row>
    <row r="211" spans="2:65" s="11" customFormat="1" ht="16.5" customHeight="1">
      <c r="B211" s="157"/>
      <c r="C211" s="158"/>
      <c r="D211" s="158"/>
      <c r="E211" s="159" t="s">
        <v>5</v>
      </c>
      <c r="F211" s="264" t="s">
        <v>275</v>
      </c>
      <c r="G211" s="265"/>
      <c r="H211" s="265"/>
      <c r="I211" s="265"/>
      <c r="J211" s="158"/>
      <c r="K211" s="159" t="s">
        <v>5</v>
      </c>
      <c r="L211" s="158"/>
      <c r="M211" s="158"/>
      <c r="N211" s="158"/>
      <c r="O211" s="158"/>
      <c r="P211" s="158"/>
      <c r="Q211" s="158"/>
      <c r="R211" s="160"/>
      <c r="T211" s="161"/>
      <c r="U211" s="158"/>
      <c r="V211" s="158"/>
      <c r="W211" s="158"/>
      <c r="X211" s="158"/>
      <c r="Y211" s="158"/>
      <c r="Z211" s="158"/>
      <c r="AA211" s="162"/>
      <c r="AT211" s="163" t="s">
        <v>173</v>
      </c>
      <c r="AU211" s="163" t="s">
        <v>86</v>
      </c>
      <c r="AV211" s="11" t="s">
        <v>82</v>
      </c>
      <c r="AW211" s="11" t="s">
        <v>32</v>
      </c>
      <c r="AX211" s="11" t="s">
        <v>75</v>
      </c>
      <c r="AY211" s="163" t="s">
        <v>166</v>
      </c>
    </row>
    <row r="212" spans="2:65" s="11" customFormat="1" ht="16.5" customHeight="1">
      <c r="B212" s="157"/>
      <c r="C212" s="158"/>
      <c r="D212" s="158"/>
      <c r="E212" s="159" t="s">
        <v>5</v>
      </c>
      <c r="F212" s="229" t="s">
        <v>276</v>
      </c>
      <c r="G212" s="230"/>
      <c r="H212" s="230"/>
      <c r="I212" s="230"/>
      <c r="J212" s="158"/>
      <c r="K212" s="159" t="s">
        <v>5</v>
      </c>
      <c r="L212" s="158"/>
      <c r="M212" s="158"/>
      <c r="N212" s="158"/>
      <c r="O212" s="158"/>
      <c r="P212" s="158"/>
      <c r="Q212" s="158"/>
      <c r="R212" s="160"/>
      <c r="T212" s="161"/>
      <c r="U212" s="158"/>
      <c r="V212" s="158"/>
      <c r="W212" s="158"/>
      <c r="X212" s="158"/>
      <c r="Y212" s="158"/>
      <c r="Z212" s="158"/>
      <c r="AA212" s="162"/>
      <c r="AT212" s="163" t="s">
        <v>173</v>
      </c>
      <c r="AU212" s="163" t="s">
        <v>86</v>
      </c>
      <c r="AV212" s="11" t="s">
        <v>82</v>
      </c>
      <c r="AW212" s="11" t="s">
        <v>32</v>
      </c>
      <c r="AX212" s="11" t="s">
        <v>75</v>
      </c>
      <c r="AY212" s="163" t="s">
        <v>166</v>
      </c>
    </row>
    <row r="213" spans="2:65" s="11" customFormat="1" ht="16.5" customHeight="1">
      <c r="B213" s="157"/>
      <c r="C213" s="158"/>
      <c r="D213" s="158"/>
      <c r="E213" s="159" t="s">
        <v>5</v>
      </c>
      <c r="F213" s="229" t="s">
        <v>277</v>
      </c>
      <c r="G213" s="230"/>
      <c r="H213" s="230"/>
      <c r="I213" s="230"/>
      <c r="J213" s="158"/>
      <c r="K213" s="159" t="s">
        <v>5</v>
      </c>
      <c r="L213" s="158"/>
      <c r="M213" s="158"/>
      <c r="N213" s="158"/>
      <c r="O213" s="158"/>
      <c r="P213" s="158"/>
      <c r="Q213" s="158"/>
      <c r="R213" s="160"/>
      <c r="T213" s="161"/>
      <c r="U213" s="158"/>
      <c r="V213" s="158"/>
      <c r="W213" s="158"/>
      <c r="X213" s="158"/>
      <c r="Y213" s="158"/>
      <c r="Z213" s="158"/>
      <c r="AA213" s="162"/>
      <c r="AT213" s="163" t="s">
        <v>173</v>
      </c>
      <c r="AU213" s="163" t="s">
        <v>86</v>
      </c>
      <c r="AV213" s="11" t="s">
        <v>82</v>
      </c>
      <c r="AW213" s="11" t="s">
        <v>32</v>
      </c>
      <c r="AX213" s="11" t="s">
        <v>75</v>
      </c>
      <c r="AY213" s="163" t="s">
        <v>166</v>
      </c>
    </row>
    <row r="214" spans="2:65" s="10" customFormat="1" ht="16.5" customHeight="1">
      <c r="B214" s="149"/>
      <c r="C214" s="150"/>
      <c r="D214" s="150"/>
      <c r="E214" s="151" t="s">
        <v>5</v>
      </c>
      <c r="F214" s="262" t="s">
        <v>1613</v>
      </c>
      <c r="G214" s="263"/>
      <c r="H214" s="263"/>
      <c r="I214" s="263"/>
      <c r="J214" s="150"/>
      <c r="K214" s="152">
        <v>5.4</v>
      </c>
      <c r="L214" s="150"/>
      <c r="M214" s="150"/>
      <c r="N214" s="150"/>
      <c r="O214" s="150"/>
      <c r="P214" s="150"/>
      <c r="Q214" s="150"/>
      <c r="R214" s="153"/>
      <c r="T214" s="154"/>
      <c r="U214" s="150"/>
      <c r="V214" s="150"/>
      <c r="W214" s="150"/>
      <c r="X214" s="150"/>
      <c r="Y214" s="150"/>
      <c r="Z214" s="150"/>
      <c r="AA214" s="155"/>
      <c r="AT214" s="156" t="s">
        <v>173</v>
      </c>
      <c r="AU214" s="156" t="s">
        <v>86</v>
      </c>
      <c r="AV214" s="10" t="s">
        <v>86</v>
      </c>
      <c r="AW214" s="10" t="s">
        <v>32</v>
      </c>
      <c r="AX214" s="10" t="s">
        <v>82</v>
      </c>
      <c r="AY214" s="156" t="s">
        <v>166</v>
      </c>
    </row>
    <row r="215" spans="2:65" s="1" customFormat="1" ht="16.5" customHeight="1">
      <c r="B215" s="139"/>
      <c r="C215" s="176" t="s">
        <v>377</v>
      </c>
      <c r="D215" s="176" t="s">
        <v>388</v>
      </c>
      <c r="E215" s="177" t="s">
        <v>389</v>
      </c>
      <c r="F215" s="266" t="s">
        <v>390</v>
      </c>
      <c r="G215" s="266"/>
      <c r="H215" s="266"/>
      <c r="I215" s="266"/>
      <c r="J215" s="178" t="s">
        <v>374</v>
      </c>
      <c r="K215" s="179">
        <v>10.8</v>
      </c>
      <c r="L215" s="267">
        <v>0</v>
      </c>
      <c r="M215" s="267"/>
      <c r="N215" s="267">
        <f>ROUND(L215*K215,2)</f>
        <v>0</v>
      </c>
      <c r="O215" s="232"/>
      <c r="P215" s="232"/>
      <c r="Q215" s="232"/>
      <c r="R215" s="144"/>
      <c r="T215" s="145" t="s">
        <v>5</v>
      </c>
      <c r="U215" s="43" t="s">
        <v>40</v>
      </c>
      <c r="V215" s="146">
        <v>0</v>
      </c>
      <c r="W215" s="146">
        <f>V215*K215</f>
        <v>0</v>
      </c>
      <c r="X215" s="146">
        <v>1</v>
      </c>
      <c r="Y215" s="146">
        <f>X215*K215</f>
        <v>10.8</v>
      </c>
      <c r="Z215" s="146">
        <v>0</v>
      </c>
      <c r="AA215" s="147">
        <f>Z215*K215</f>
        <v>0</v>
      </c>
      <c r="AR215" s="21" t="s">
        <v>104</v>
      </c>
      <c r="AT215" s="21" t="s">
        <v>388</v>
      </c>
      <c r="AU215" s="21" t="s">
        <v>86</v>
      </c>
      <c r="AY215" s="21" t="s">
        <v>166</v>
      </c>
      <c r="BE215" s="148">
        <f>IF(U215="základní",N215,0)</f>
        <v>0</v>
      </c>
      <c r="BF215" s="148">
        <f>IF(U215="snížená",N215,0)</f>
        <v>0</v>
      </c>
      <c r="BG215" s="148">
        <f>IF(U215="zákl. přenesená",N215,0)</f>
        <v>0</v>
      </c>
      <c r="BH215" s="148">
        <f>IF(U215="sníž. přenesená",N215,0)</f>
        <v>0</v>
      </c>
      <c r="BI215" s="148">
        <f>IF(U215="nulová",N215,0)</f>
        <v>0</v>
      </c>
      <c r="BJ215" s="21" t="s">
        <v>82</v>
      </c>
      <c r="BK215" s="148">
        <f>ROUND(L215*K215,2)</f>
        <v>0</v>
      </c>
      <c r="BL215" s="21" t="s">
        <v>92</v>
      </c>
      <c r="BM215" s="21" t="s">
        <v>391</v>
      </c>
    </row>
    <row r="216" spans="2:65" s="10" customFormat="1" ht="16.5" customHeight="1">
      <c r="B216" s="149"/>
      <c r="C216" s="150"/>
      <c r="D216" s="150"/>
      <c r="E216" s="151" t="s">
        <v>5</v>
      </c>
      <c r="F216" s="240" t="s">
        <v>1614</v>
      </c>
      <c r="G216" s="241"/>
      <c r="H216" s="241"/>
      <c r="I216" s="241"/>
      <c r="J216" s="150"/>
      <c r="K216" s="152">
        <v>10.8</v>
      </c>
      <c r="L216" s="150"/>
      <c r="M216" s="150"/>
      <c r="N216" s="150"/>
      <c r="O216" s="150"/>
      <c r="P216" s="150"/>
      <c r="Q216" s="150"/>
      <c r="R216" s="153"/>
      <c r="T216" s="154"/>
      <c r="U216" s="150"/>
      <c r="V216" s="150"/>
      <c r="W216" s="150"/>
      <c r="X216" s="150"/>
      <c r="Y216" s="150"/>
      <c r="Z216" s="150"/>
      <c r="AA216" s="155"/>
      <c r="AT216" s="156" t="s">
        <v>173</v>
      </c>
      <c r="AU216" s="156" t="s">
        <v>86</v>
      </c>
      <c r="AV216" s="10" t="s">
        <v>86</v>
      </c>
      <c r="AW216" s="10" t="s">
        <v>32</v>
      </c>
      <c r="AX216" s="10" t="s">
        <v>82</v>
      </c>
      <c r="AY216" s="156" t="s">
        <v>166</v>
      </c>
    </row>
    <row r="217" spans="2:65" s="1" customFormat="1" ht="38.25" customHeight="1">
      <c r="B217" s="139"/>
      <c r="C217" s="140" t="s">
        <v>382</v>
      </c>
      <c r="D217" s="140" t="s">
        <v>167</v>
      </c>
      <c r="E217" s="141" t="s">
        <v>394</v>
      </c>
      <c r="F217" s="231" t="s">
        <v>395</v>
      </c>
      <c r="G217" s="231"/>
      <c r="H217" s="231"/>
      <c r="I217" s="231"/>
      <c r="J217" s="142" t="s">
        <v>322</v>
      </c>
      <c r="K217" s="143">
        <v>19.844999999999999</v>
      </c>
      <c r="L217" s="232">
        <v>0</v>
      </c>
      <c r="M217" s="232"/>
      <c r="N217" s="232">
        <f>ROUND(L217*K217,2)</f>
        <v>0</v>
      </c>
      <c r="O217" s="232"/>
      <c r="P217" s="232"/>
      <c r="Q217" s="232"/>
      <c r="R217" s="144"/>
      <c r="T217" s="145" t="s">
        <v>5</v>
      </c>
      <c r="U217" s="43" t="s">
        <v>40</v>
      </c>
      <c r="V217" s="146">
        <v>2.2559999999999998</v>
      </c>
      <c r="W217" s="146">
        <f>V217*K217</f>
        <v>44.770319999999991</v>
      </c>
      <c r="X217" s="146">
        <v>0</v>
      </c>
      <c r="Y217" s="146">
        <f>X217*K217</f>
        <v>0</v>
      </c>
      <c r="Z217" s="146">
        <v>0</v>
      </c>
      <c r="AA217" s="147">
        <f>Z217*K217</f>
        <v>0</v>
      </c>
      <c r="AR217" s="21" t="s">
        <v>92</v>
      </c>
      <c r="AT217" s="21" t="s">
        <v>167</v>
      </c>
      <c r="AU217" s="21" t="s">
        <v>86</v>
      </c>
      <c r="AY217" s="21" t="s">
        <v>166</v>
      </c>
      <c r="BE217" s="148">
        <f>IF(U217="základní",N217,0)</f>
        <v>0</v>
      </c>
      <c r="BF217" s="148">
        <f>IF(U217="snížená",N217,0)</f>
        <v>0</v>
      </c>
      <c r="BG217" s="148">
        <f>IF(U217="zákl. přenesená",N217,0)</f>
        <v>0</v>
      </c>
      <c r="BH217" s="148">
        <f>IF(U217="sníž. přenesená",N217,0)</f>
        <v>0</v>
      </c>
      <c r="BI217" s="148">
        <f>IF(U217="nulová",N217,0)</f>
        <v>0</v>
      </c>
      <c r="BJ217" s="21" t="s">
        <v>82</v>
      </c>
      <c r="BK217" s="148">
        <f>ROUND(L217*K217,2)</f>
        <v>0</v>
      </c>
      <c r="BL217" s="21" t="s">
        <v>92</v>
      </c>
      <c r="BM217" s="21" t="s">
        <v>396</v>
      </c>
    </row>
    <row r="218" spans="2:65" s="11" customFormat="1" ht="16.5" customHeight="1">
      <c r="B218" s="157"/>
      <c r="C218" s="158"/>
      <c r="D218" s="158"/>
      <c r="E218" s="159" t="s">
        <v>5</v>
      </c>
      <c r="F218" s="264" t="s">
        <v>275</v>
      </c>
      <c r="G218" s="265"/>
      <c r="H218" s="265"/>
      <c r="I218" s="265"/>
      <c r="J218" s="158"/>
      <c r="K218" s="159" t="s">
        <v>5</v>
      </c>
      <c r="L218" s="158"/>
      <c r="M218" s="158"/>
      <c r="N218" s="158"/>
      <c r="O218" s="158"/>
      <c r="P218" s="158"/>
      <c r="Q218" s="158"/>
      <c r="R218" s="160"/>
      <c r="T218" s="161"/>
      <c r="U218" s="158"/>
      <c r="V218" s="158"/>
      <c r="W218" s="158"/>
      <c r="X218" s="158"/>
      <c r="Y218" s="158"/>
      <c r="Z218" s="158"/>
      <c r="AA218" s="162"/>
      <c r="AT218" s="163" t="s">
        <v>173</v>
      </c>
      <c r="AU218" s="163" t="s">
        <v>86</v>
      </c>
      <c r="AV218" s="11" t="s">
        <v>82</v>
      </c>
      <c r="AW218" s="11" t="s">
        <v>32</v>
      </c>
      <c r="AX218" s="11" t="s">
        <v>75</v>
      </c>
      <c r="AY218" s="163" t="s">
        <v>166</v>
      </c>
    </row>
    <row r="219" spans="2:65" s="11" customFormat="1" ht="16.5" customHeight="1">
      <c r="B219" s="157"/>
      <c r="C219" s="158"/>
      <c r="D219" s="158"/>
      <c r="E219" s="159" t="s">
        <v>5</v>
      </c>
      <c r="F219" s="229" t="s">
        <v>276</v>
      </c>
      <c r="G219" s="230"/>
      <c r="H219" s="230"/>
      <c r="I219" s="230"/>
      <c r="J219" s="158"/>
      <c r="K219" s="159" t="s">
        <v>5</v>
      </c>
      <c r="L219" s="158"/>
      <c r="M219" s="158"/>
      <c r="N219" s="158"/>
      <c r="O219" s="158"/>
      <c r="P219" s="158"/>
      <c r="Q219" s="158"/>
      <c r="R219" s="160"/>
      <c r="T219" s="161"/>
      <c r="U219" s="158"/>
      <c r="V219" s="158"/>
      <c r="W219" s="158"/>
      <c r="X219" s="158"/>
      <c r="Y219" s="158"/>
      <c r="Z219" s="158"/>
      <c r="AA219" s="162"/>
      <c r="AT219" s="163" t="s">
        <v>173</v>
      </c>
      <c r="AU219" s="163" t="s">
        <v>86</v>
      </c>
      <c r="AV219" s="11" t="s">
        <v>82</v>
      </c>
      <c r="AW219" s="11" t="s">
        <v>32</v>
      </c>
      <c r="AX219" s="11" t="s">
        <v>75</v>
      </c>
      <c r="AY219" s="163" t="s">
        <v>166</v>
      </c>
    </row>
    <row r="220" spans="2:65" s="11" customFormat="1" ht="16.5" customHeight="1">
      <c r="B220" s="157"/>
      <c r="C220" s="158"/>
      <c r="D220" s="158"/>
      <c r="E220" s="159" t="s">
        <v>5</v>
      </c>
      <c r="F220" s="229" t="s">
        <v>277</v>
      </c>
      <c r="G220" s="230"/>
      <c r="H220" s="230"/>
      <c r="I220" s="230"/>
      <c r="J220" s="158"/>
      <c r="K220" s="159" t="s">
        <v>5</v>
      </c>
      <c r="L220" s="158"/>
      <c r="M220" s="158"/>
      <c r="N220" s="158"/>
      <c r="O220" s="158"/>
      <c r="P220" s="158"/>
      <c r="Q220" s="158"/>
      <c r="R220" s="160"/>
      <c r="T220" s="161"/>
      <c r="U220" s="158"/>
      <c r="V220" s="158"/>
      <c r="W220" s="158"/>
      <c r="X220" s="158"/>
      <c r="Y220" s="158"/>
      <c r="Z220" s="158"/>
      <c r="AA220" s="162"/>
      <c r="AT220" s="163" t="s">
        <v>173</v>
      </c>
      <c r="AU220" s="163" t="s">
        <v>86</v>
      </c>
      <c r="AV220" s="11" t="s">
        <v>82</v>
      </c>
      <c r="AW220" s="11" t="s">
        <v>32</v>
      </c>
      <c r="AX220" s="11" t="s">
        <v>75</v>
      </c>
      <c r="AY220" s="163" t="s">
        <v>166</v>
      </c>
    </row>
    <row r="221" spans="2:65" s="11" customFormat="1" ht="16.5" customHeight="1">
      <c r="B221" s="157"/>
      <c r="C221" s="158"/>
      <c r="D221" s="158"/>
      <c r="E221" s="159" t="s">
        <v>5</v>
      </c>
      <c r="F221" s="229" t="s">
        <v>397</v>
      </c>
      <c r="G221" s="230"/>
      <c r="H221" s="230"/>
      <c r="I221" s="230"/>
      <c r="J221" s="158"/>
      <c r="K221" s="159" t="s">
        <v>5</v>
      </c>
      <c r="L221" s="158"/>
      <c r="M221" s="158"/>
      <c r="N221" s="158"/>
      <c r="O221" s="158"/>
      <c r="P221" s="158"/>
      <c r="Q221" s="158"/>
      <c r="R221" s="160"/>
      <c r="T221" s="161"/>
      <c r="U221" s="158"/>
      <c r="V221" s="158"/>
      <c r="W221" s="158"/>
      <c r="X221" s="158"/>
      <c r="Y221" s="158"/>
      <c r="Z221" s="158"/>
      <c r="AA221" s="162"/>
      <c r="AT221" s="163" t="s">
        <v>173</v>
      </c>
      <c r="AU221" s="163" t="s">
        <v>86</v>
      </c>
      <c r="AV221" s="11" t="s">
        <v>82</v>
      </c>
      <c r="AW221" s="11" t="s">
        <v>32</v>
      </c>
      <c r="AX221" s="11" t="s">
        <v>75</v>
      </c>
      <c r="AY221" s="163" t="s">
        <v>166</v>
      </c>
    </row>
    <row r="222" spans="2:65" s="10" customFormat="1" ht="16.5" customHeight="1">
      <c r="B222" s="149"/>
      <c r="C222" s="150"/>
      <c r="D222" s="150"/>
      <c r="E222" s="151" t="s">
        <v>5</v>
      </c>
      <c r="F222" s="262" t="s">
        <v>1615</v>
      </c>
      <c r="G222" s="263"/>
      <c r="H222" s="263"/>
      <c r="I222" s="263"/>
      <c r="J222" s="150"/>
      <c r="K222" s="152">
        <v>19.844999999999999</v>
      </c>
      <c r="L222" s="150"/>
      <c r="M222" s="150"/>
      <c r="N222" s="150"/>
      <c r="O222" s="150"/>
      <c r="P222" s="150"/>
      <c r="Q222" s="150"/>
      <c r="R222" s="153"/>
      <c r="T222" s="154"/>
      <c r="U222" s="150"/>
      <c r="V222" s="150"/>
      <c r="W222" s="150"/>
      <c r="X222" s="150"/>
      <c r="Y222" s="150"/>
      <c r="Z222" s="150"/>
      <c r="AA222" s="155"/>
      <c r="AT222" s="156" t="s">
        <v>173</v>
      </c>
      <c r="AU222" s="156" t="s">
        <v>86</v>
      </c>
      <c r="AV222" s="10" t="s">
        <v>86</v>
      </c>
      <c r="AW222" s="10" t="s">
        <v>32</v>
      </c>
      <c r="AX222" s="10" t="s">
        <v>82</v>
      </c>
      <c r="AY222" s="156" t="s">
        <v>166</v>
      </c>
    </row>
    <row r="223" spans="2:65" s="1" customFormat="1" ht="25.5" customHeight="1">
      <c r="B223" s="139"/>
      <c r="C223" s="140" t="s">
        <v>387</v>
      </c>
      <c r="D223" s="140" t="s">
        <v>167</v>
      </c>
      <c r="E223" s="141" t="s">
        <v>400</v>
      </c>
      <c r="F223" s="231" t="s">
        <v>401</v>
      </c>
      <c r="G223" s="231"/>
      <c r="H223" s="231"/>
      <c r="I223" s="231"/>
      <c r="J223" s="142" t="s">
        <v>322</v>
      </c>
      <c r="K223" s="143">
        <v>39.75</v>
      </c>
      <c r="L223" s="232">
        <v>0</v>
      </c>
      <c r="M223" s="232"/>
      <c r="N223" s="232">
        <f>ROUND(L223*K223,2)</f>
        <v>0</v>
      </c>
      <c r="O223" s="232"/>
      <c r="P223" s="232"/>
      <c r="Q223" s="232"/>
      <c r="R223" s="144"/>
      <c r="T223" s="145" t="s">
        <v>5</v>
      </c>
      <c r="U223" s="43" t="s">
        <v>40</v>
      </c>
      <c r="V223" s="146">
        <v>0.28599999999999998</v>
      </c>
      <c r="W223" s="146">
        <f>V223*K223</f>
        <v>11.368499999999999</v>
      </c>
      <c r="X223" s="146">
        <v>0</v>
      </c>
      <c r="Y223" s="146">
        <f>X223*K223</f>
        <v>0</v>
      </c>
      <c r="Z223" s="146">
        <v>0</v>
      </c>
      <c r="AA223" s="147">
        <f>Z223*K223</f>
        <v>0</v>
      </c>
      <c r="AR223" s="21" t="s">
        <v>92</v>
      </c>
      <c r="AT223" s="21" t="s">
        <v>167</v>
      </c>
      <c r="AU223" s="21" t="s">
        <v>86</v>
      </c>
      <c r="AY223" s="21" t="s">
        <v>166</v>
      </c>
      <c r="BE223" s="148">
        <f>IF(U223="základní",N223,0)</f>
        <v>0</v>
      </c>
      <c r="BF223" s="148">
        <f>IF(U223="snížená",N223,0)</f>
        <v>0</v>
      </c>
      <c r="BG223" s="148">
        <f>IF(U223="zákl. přenesená",N223,0)</f>
        <v>0</v>
      </c>
      <c r="BH223" s="148">
        <f>IF(U223="sníž. přenesená",N223,0)</f>
        <v>0</v>
      </c>
      <c r="BI223" s="148">
        <f>IF(U223="nulová",N223,0)</f>
        <v>0</v>
      </c>
      <c r="BJ223" s="21" t="s">
        <v>82</v>
      </c>
      <c r="BK223" s="148">
        <f>ROUND(L223*K223,2)</f>
        <v>0</v>
      </c>
      <c r="BL223" s="21" t="s">
        <v>92</v>
      </c>
      <c r="BM223" s="21" t="s">
        <v>402</v>
      </c>
    </row>
    <row r="224" spans="2:65" s="11" customFormat="1" ht="16.5" customHeight="1">
      <c r="B224" s="157"/>
      <c r="C224" s="158"/>
      <c r="D224" s="158"/>
      <c r="E224" s="159" t="s">
        <v>5</v>
      </c>
      <c r="F224" s="264" t="s">
        <v>275</v>
      </c>
      <c r="G224" s="265"/>
      <c r="H224" s="265"/>
      <c r="I224" s="265"/>
      <c r="J224" s="158"/>
      <c r="K224" s="159" t="s">
        <v>5</v>
      </c>
      <c r="L224" s="158"/>
      <c r="M224" s="158"/>
      <c r="N224" s="158"/>
      <c r="O224" s="158"/>
      <c r="P224" s="158"/>
      <c r="Q224" s="158"/>
      <c r="R224" s="160"/>
      <c r="T224" s="161"/>
      <c r="U224" s="158"/>
      <c r="V224" s="158"/>
      <c r="W224" s="158"/>
      <c r="X224" s="158"/>
      <c r="Y224" s="158"/>
      <c r="Z224" s="158"/>
      <c r="AA224" s="162"/>
      <c r="AT224" s="163" t="s">
        <v>173</v>
      </c>
      <c r="AU224" s="163" t="s">
        <v>86</v>
      </c>
      <c r="AV224" s="11" t="s">
        <v>82</v>
      </c>
      <c r="AW224" s="11" t="s">
        <v>32</v>
      </c>
      <c r="AX224" s="11" t="s">
        <v>75</v>
      </c>
      <c r="AY224" s="163" t="s">
        <v>166</v>
      </c>
    </row>
    <row r="225" spans="2:65" s="11" customFormat="1" ht="16.5" customHeight="1">
      <c r="B225" s="157"/>
      <c r="C225" s="158"/>
      <c r="D225" s="158"/>
      <c r="E225" s="159" t="s">
        <v>5</v>
      </c>
      <c r="F225" s="229" t="s">
        <v>276</v>
      </c>
      <c r="G225" s="230"/>
      <c r="H225" s="230"/>
      <c r="I225" s="230"/>
      <c r="J225" s="158"/>
      <c r="K225" s="159" t="s">
        <v>5</v>
      </c>
      <c r="L225" s="158"/>
      <c r="M225" s="158"/>
      <c r="N225" s="158"/>
      <c r="O225" s="158"/>
      <c r="P225" s="158"/>
      <c r="Q225" s="158"/>
      <c r="R225" s="160"/>
      <c r="T225" s="161"/>
      <c r="U225" s="158"/>
      <c r="V225" s="158"/>
      <c r="W225" s="158"/>
      <c r="X225" s="158"/>
      <c r="Y225" s="158"/>
      <c r="Z225" s="158"/>
      <c r="AA225" s="162"/>
      <c r="AT225" s="163" t="s">
        <v>173</v>
      </c>
      <c r="AU225" s="163" t="s">
        <v>86</v>
      </c>
      <c r="AV225" s="11" t="s">
        <v>82</v>
      </c>
      <c r="AW225" s="11" t="s">
        <v>32</v>
      </c>
      <c r="AX225" s="11" t="s">
        <v>75</v>
      </c>
      <c r="AY225" s="163" t="s">
        <v>166</v>
      </c>
    </row>
    <row r="226" spans="2:65" s="11" customFormat="1" ht="16.5" customHeight="1">
      <c r="B226" s="157"/>
      <c r="C226" s="158"/>
      <c r="D226" s="158"/>
      <c r="E226" s="159" t="s">
        <v>5</v>
      </c>
      <c r="F226" s="229" t="s">
        <v>277</v>
      </c>
      <c r="G226" s="230"/>
      <c r="H226" s="230"/>
      <c r="I226" s="230"/>
      <c r="J226" s="158"/>
      <c r="K226" s="159" t="s">
        <v>5</v>
      </c>
      <c r="L226" s="158"/>
      <c r="M226" s="158"/>
      <c r="N226" s="158"/>
      <c r="O226" s="158"/>
      <c r="P226" s="158"/>
      <c r="Q226" s="158"/>
      <c r="R226" s="160"/>
      <c r="T226" s="161"/>
      <c r="U226" s="158"/>
      <c r="V226" s="158"/>
      <c r="W226" s="158"/>
      <c r="X226" s="158"/>
      <c r="Y226" s="158"/>
      <c r="Z226" s="158"/>
      <c r="AA226" s="162"/>
      <c r="AT226" s="163" t="s">
        <v>173</v>
      </c>
      <c r="AU226" s="163" t="s">
        <v>86</v>
      </c>
      <c r="AV226" s="11" t="s">
        <v>82</v>
      </c>
      <c r="AW226" s="11" t="s">
        <v>32</v>
      </c>
      <c r="AX226" s="11" t="s">
        <v>75</v>
      </c>
      <c r="AY226" s="163" t="s">
        <v>166</v>
      </c>
    </row>
    <row r="227" spans="2:65" s="10" customFormat="1" ht="16.5" customHeight="1">
      <c r="B227" s="149"/>
      <c r="C227" s="150"/>
      <c r="D227" s="150"/>
      <c r="E227" s="151" t="s">
        <v>5</v>
      </c>
      <c r="F227" s="262" t="s">
        <v>1616</v>
      </c>
      <c r="G227" s="263"/>
      <c r="H227" s="263"/>
      <c r="I227" s="263"/>
      <c r="J227" s="150"/>
      <c r="K227" s="152">
        <v>3</v>
      </c>
      <c r="L227" s="150"/>
      <c r="M227" s="150"/>
      <c r="N227" s="150"/>
      <c r="O227" s="150"/>
      <c r="P227" s="150"/>
      <c r="Q227" s="150"/>
      <c r="R227" s="153"/>
      <c r="T227" s="154"/>
      <c r="U227" s="150"/>
      <c r="V227" s="150"/>
      <c r="W227" s="150"/>
      <c r="X227" s="150"/>
      <c r="Y227" s="150"/>
      <c r="Z227" s="150"/>
      <c r="AA227" s="155"/>
      <c r="AT227" s="156" t="s">
        <v>173</v>
      </c>
      <c r="AU227" s="156" t="s">
        <v>86</v>
      </c>
      <c r="AV227" s="10" t="s">
        <v>86</v>
      </c>
      <c r="AW227" s="10" t="s">
        <v>32</v>
      </c>
      <c r="AX227" s="10" t="s">
        <v>75</v>
      </c>
      <c r="AY227" s="156" t="s">
        <v>166</v>
      </c>
    </row>
    <row r="228" spans="2:65" s="10" customFormat="1" ht="16.5" customHeight="1">
      <c r="B228" s="149"/>
      <c r="C228" s="150"/>
      <c r="D228" s="150"/>
      <c r="E228" s="151" t="s">
        <v>5</v>
      </c>
      <c r="F228" s="262" t="s">
        <v>1606</v>
      </c>
      <c r="G228" s="263"/>
      <c r="H228" s="263"/>
      <c r="I228" s="263"/>
      <c r="J228" s="150"/>
      <c r="K228" s="152">
        <v>36.75</v>
      </c>
      <c r="L228" s="150"/>
      <c r="M228" s="150"/>
      <c r="N228" s="150"/>
      <c r="O228" s="150"/>
      <c r="P228" s="150"/>
      <c r="Q228" s="150"/>
      <c r="R228" s="153"/>
      <c r="T228" s="154"/>
      <c r="U228" s="150"/>
      <c r="V228" s="150"/>
      <c r="W228" s="150"/>
      <c r="X228" s="150"/>
      <c r="Y228" s="150"/>
      <c r="Z228" s="150"/>
      <c r="AA228" s="155"/>
      <c r="AT228" s="156" t="s">
        <v>173</v>
      </c>
      <c r="AU228" s="156" t="s">
        <v>86</v>
      </c>
      <c r="AV228" s="10" t="s">
        <v>86</v>
      </c>
      <c r="AW228" s="10" t="s">
        <v>32</v>
      </c>
      <c r="AX228" s="10" t="s">
        <v>75</v>
      </c>
      <c r="AY228" s="156" t="s">
        <v>166</v>
      </c>
    </row>
    <row r="229" spans="2:65" s="12" customFormat="1" ht="16.5" customHeight="1">
      <c r="B229" s="168"/>
      <c r="C229" s="169"/>
      <c r="D229" s="169"/>
      <c r="E229" s="170" t="s">
        <v>5</v>
      </c>
      <c r="F229" s="268" t="s">
        <v>294</v>
      </c>
      <c r="G229" s="269"/>
      <c r="H229" s="269"/>
      <c r="I229" s="269"/>
      <c r="J229" s="169"/>
      <c r="K229" s="171">
        <v>39.75</v>
      </c>
      <c r="L229" s="169"/>
      <c r="M229" s="169"/>
      <c r="N229" s="169"/>
      <c r="O229" s="169"/>
      <c r="P229" s="169"/>
      <c r="Q229" s="169"/>
      <c r="R229" s="172"/>
      <c r="T229" s="173"/>
      <c r="U229" s="169"/>
      <c r="V229" s="169"/>
      <c r="W229" s="169"/>
      <c r="X229" s="169"/>
      <c r="Y229" s="169"/>
      <c r="Z229" s="169"/>
      <c r="AA229" s="174"/>
      <c r="AT229" s="175" t="s">
        <v>173</v>
      </c>
      <c r="AU229" s="175" t="s">
        <v>86</v>
      </c>
      <c r="AV229" s="12" t="s">
        <v>92</v>
      </c>
      <c r="AW229" s="12" t="s">
        <v>32</v>
      </c>
      <c r="AX229" s="12" t="s">
        <v>82</v>
      </c>
      <c r="AY229" s="175" t="s">
        <v>166</v>
      </c>
    </row>
    <row r="230" spans="2:65" s="1" customFormat="1" ht="16.5" customHeight="1">
      <c r="B230" s="139"/>
      <c r="C230" s="176" t="s">
        <v>393</v>
      </c>
      <c r="D230" s="176" t="s">
        <v>388</v>
      </c>
      <c r="E230" s="177" t="s">
        <v>405</v>
      </c>
      <c r="F230" s="266" t="s">
        <v>406</v>
      </c>
      <c r="G230" s="266"/>
      <c r="H230" s="266"/>
      <c r="I230" s="266"/>
      <c r="J230" s="178" t="s">
        <v>374</v>
      </c>
      <c r="K230" s="179">
        <v>79.5</v>
      </c>
      <c r="L230" s="267">
        <v>0</v>
      </c>
      <c r="M230" s="267"/>
      <c r="N230" s="267">
        <f>ROUND(L230*K230,2)</f>
        <v>0</v>
      </c>
      <c r="O230" s="232"/>
      <c r="P230" s="232"/>
      <c r="Q230" s="232"/>
      <c r="R230" s="144"/>
      <c r="T230" s="145" t="s">
        <v>5</v>
      </c>
      <c r="U230" s="43" t="s">
        <v>40</v>
      </c>
      <c r="V230" s="146">
        <v>0</v>
      </c>
      <c r="W230" s="146">
        <f>V230*K230</f>
        <v>0</v>
      </c>
      <c r="X230" s="146">
        <v>1</v>
      </c>
      <c r="Y230" s="146">
        <f>X230*K230</f>
        <v>79.5</v>
      </c>
      <c r="Z230" s="146">
        <v>0</v>
      </c>
      <c r="AA230" s="147">
        <f>Z230*K230</f>
        <v>0</v>
      </c>
      <c r="AR230" s="21" t="s">
        <v>104</v>
      </c>
      <c r="AT230" s="21" t="s">
        <v>388</v>
      </c>
      <c r="AU230" s="21" t="s">
        <v>86</v>
      </c>
      <c r="AY230" s="21" t="s">
        <v>166</v>
      </c>
      <c r="BE230" s="148">
        <f>IF(U230="základní",N230,0)</f>
        <v>0</v>
      </c>
      <c r="BF230" s="148">
        <f>IF(U230="snížená",N230,0)</f>
        <v>0</v>
      </c>
      <c r="BG230" s="148">
        <f>IF(U230="zákl. přenesená",N230,0)</f>
        <v>0</v>
      </c>
      <c r="BH230" s="148">
        <f>IF(U230="sníž. přenesená",N230,0)</f>
        <v>0</v>
      </c>
      <c r="BI230" s="148">
        <f>IF(U230="nulová",N230,0)</f>
        <v>0</v>
      </c>
      <c r="BJ230" s="21" t="s">
        <v>82</v>
      </c>
      <c r="BK230" s="148">
        <f>ROUND(L230*K230,2)</f>
        <v>0</v>
      </c>
      <c r="BL230" s="21" t="s">
        <v>92</v>
      </c>
      <c r="BM230" s="21" t="s">
        <v>407</v>
      </c>
    </row>
    <row r="231" spans="2:65" s="10" customFormat="1" ht="16.5" customHeight="1">
      <c r="B231" s="149"/>
      <c r="C231" s="150"/>
      <c r="D231" s="150"/>
      <c r="E231" s="151" t="s">
        <v>5</v>
      </c>
      <c r="F231" s="240" t="s">
        <v>1617</v>
      </c>
      <c r="G231" s="241"/>
      <c r="H231" s="241"/>
      <c r="I231" s="241"/>
      <c r="J231" s="150"/>
      <c r="K231" s="152">
        <v>79.5</v>
      </c>
      <c r="L231" s="150"/>
      <c r="M231" s="150"/>
      <c r="N231" s="150"/>
      <c r="O231" s="150"/>
      <c r="P231" s="150"/>
      <c r="Q231" s="150"/>
      <c r="R231" s="153"/>
      <c r="T231" s="154"/>
      <c r="U231" s="150"/>
      <c r="V231" s="150"/>
      <c r="W231" s="150"/>
      <c r="X231" s="150"/>
      <c r="Y231" s="150"/>
      <c r="Z231" s="150"/>
      <c r="AA231" s="155"/>
      <c r="AT231" s="156" t="s">
        <v>173</v>
      </c>
      <c r="AU231" s="156" t="s">
        <v>86</v>
      </c>
      <c r="AV231" s="10" t="s">
        <v>86</v>
      </c>
      <c r="AW231" s="10" t="s">
        <v>32</v>
      </c>
      <c r="AX231" s="10" t="s">
        <v>82</v>
      </c>
      <c r="AY231" s="156" t="s">
        <v>166</v>
      </c>
    </row>
    <row r="232" spans="2:65" s="1" customFormat="1" ht="16.5" customHeight="1">
      <c r="B232" s="139"/>
      <c r="C232" s="140" t="s">
        <v>399</v>
      </c>
      <c r="D232" s="140" t="s">
        <v>167</v>
      </c>
      <c r="E232" s="141" t="s">
        <v>410</v>
      </c>
      <c r="F232" s="231" t="s">
        <v>411</v>
      </c>
      <c r="G232" s="231"/>
      <c r="H232" s="231"/>
      <c r="I232" s="231"/>
      <c r="J232" s="142" t="s">
        <v>270</v>
      </c>
      <c r="K232" s="143">
        <v>991.2</v>
      </c>
      <c r="L232" s="232">
        <v>0</v>
      </c>
      <c r="M232" s="232"/>
      <c r="N232" s="232">
        <f>ROUND(L232*K232,2)</f>
        <v>0</v>
      </c>
      <c r="O232" s="232"/>
      <c r="P232" s="232"/>
      <c r="Q232" s="232"/>
      <c r="R232" s="144"/>
      <c r="T232" s="145" t="s">
        <v>5</v>
      </c>
      <c r="U232" s="43" t="s">
        <v>40</v>
      </c>
      <c r="V232" s="146">
        <v>3.5000000000000003E-2</v>
      </c>
      <c r="W232" s="146">
        <f>V232*K232</f>
        <v>34.692000000000007</v>
      </c>
      <c r="X232" s="146">
        <v>0</v>
      </c>
      <c r="Y232" s="146">
        <f>X232*K232</f>
        <v>0</v>
      </c>
      <c r="Z232" s="146">
        <v>0</v>
      </c>
      <c r="AA232" s="147">
        <f>Z232*K232</f>
        <v>0</v>
      </c>
      <c r="AR232" s="21" t="s">
        <v>92</v>
      </c>
      <c r="AT232" s="21" t="s">
        <v>167</v>
      </c>
      <c r="AU232" s="21" t="s">
        <v>86</v>
      </c>
      <c r="AY232" s="21" t="s">
        <v>166</v>
      </c>
      <c r="BE232" s="148">
        <f>IF(U232="základní",N232,0)</f>
        <v>0</v>
      </c>
      <c r="BF232" s="148">
        <f>IF(U232="snížená",N232,0)</f>
        <v>0</v>
      </c>
      <c r="BG232" s="148">
        <f>IF(U232="zákl. přenesená",N232,0)</f>
        <v>0</v>
      </c>
      <c r="BH232" s="148">
        <f>IF(U232="sníž. přenesená",N232,0)</f>
        <v>0</v>
      </c>
      <c r="BI232" s="148">
        <f>IF(U232="nulová",N232,0)</f>
        <v>0</v>
      </c>
      <c r="BJ232" s="21" t="s">
        <v>82</v>
      </c>
      <c r="BK232" s="148">
        <f>ROUND(L232*K232,2)</f>
        <v>0</v>
      </c>
      <c r="BL232" s="21" t="s">
        <v>92</v>
      </c>
      <c r="BM232" s="21" t="s">
        <v>1618</v>
      </c>
    </row>
    <row r="233" spans="2:65" s="1" customFormat="1" ht="38.25" customHeight="1">
      <c r="B233" s="139"/>
      <c r="C233" s="140" t="s">
        <v>404</v>
      </c>
      <c r="D233" s="140" t="s">
        <v>167</v>
      </c>
      <c r="E233" s="141" t="s">
        <v>414</v>
      </c>
      <c r="F233" s="231" t="s">
        <v>415</v>
      </c>
      <c r="G233" s="231"/>
      <c r="H233" s="231"/>
      <c r="I233" s="231"/>
      <c r="J233" s="142" t="s">
        <v>270</v>
      </c>
      <c r="K233" s="143">
        <v>155</v>
      </c>
      <c r="L233" s="232">
        <v>0</v>
      </c>
      <c r="M233" s="232"/>
      <c r="N233" s="232">
        <f>ROUND(L233*K233,2)</f>
        <v>0</v>
      </c>
      <c r="O233" s="232"/>
      <c r="P233" s="232"/>
      <c r="Q233" s="232"/>
      <c r="R233" s="144"/>
      <c r="T233" s="145" t="s">
        <v>5</v>
      </c>
      <c r="U233" s="43" t="s">
        <v>40</v>
      </c>
      <c r="V233" s="146">
        <v>0.13</v>
      </c>
      <c r="W233" s="146">
        <f>V233*K233</f>
        <v>20.150000000000002</v>
      </c>
      <c r="X233" s="146">
        <v>0</v>
      </c>
      <c r="Y233" s="146">
        <f>X233*K233</f>
        <v>0</v>
      </c>
      <c r="Z233" s="146">
        <v>0</v>
      </c>
      <c r="AA233" s="147">
        <f>Z233*K233</f>
        <v>0</v>
      </c>
      <c r="AR233" s="21" t="s">
        <v>92</v>
      </c>
      <c r="AT233" s="21" t="s">
        <v>167</v>
      </c>
      <c r="AU233" s="21" t="s">
        <v>86</v>
      </c>
      <c r="AY233" s="21" t="s">
        <v>166</v>
      </c>
      <c r="BE233" s="148">
        <f>IF(U233="základní",N233,0)</f>
        <v>0</v>
      </c>
      <c r="BF233" s="148">
        <f>IF(U233="snížená",N233,0)</f>
        <v>0</v>
      </c>
      <c r="BG233" s="148">
        <f>IF(U233="zákl. přenesená",N233,0)</f>
        <v>0</v>
      </c>
      <c r="BH233" s="148">
        <f>IF(U233="sníž. přenesená",N233,0)</f>
        <v>0</v>
      </c>
      <c r="BI233" s="148">
        <f>IF(U233="nulová",N233,0)</f>
        <v>0</v>
      </c>
      <c r="BJ233" s="21" t="s">
        <v>82</v>
      </c>
      <c r="BK233" s="148">
        <f>ROUND(L233*K233,2)</f>
        <v>0</v>
      </c>
      <c r="BL233" s="21" t="s">
        <v>92</v>
      </c>
      <c r="BM233" s="21" t="s">
        <v>416</v>
      </c>
    </row>
    <row r="234" spans="2:65" s="11" customFormat="1" ht="16.5" customHeight="1">
      <c r="B234" s="157"/>
      <c r="C234" s="158"/>
      <c r="D234" s="158"/>
      <c r="E234" s="159" t="s">
        <v>5</v>
      </c>
      <c r="F234" s="264" t="s">
        <v>275</v>
      </c>
      <c r="G234" s="265"/>
      <c r="H234" s="265"/>
      <c r="I234" s="265"/>
      <c r="J234" s="158"/>
      <c r="K234" s="159" t="s">
        <v>5</v>
      </c>
      <c r="L234" s="158"/>
      <c r="M234" s="158"/>
      <c r="N234" s="158"/>
      <c r="O234" s="158"/>
      <c r="P234" s="158"/>
      <c r="Q234" s="158"/>
      <c r="R234" s="160"/>
      <c r="T234" s="161"/>
      <c r="U234" s="158"/>
      <c r="V234" s="158"/>
      <c r="W234" s="158"/>
      <c r="X234" s="158"/>
      <c r="Y234" s="158"/>
      <c r="Z234" s="158"/>
      <c r="AA234" s="162"/>
      <c r="AT234" s="163" t="s">
        <v>173</v>
      </c>
      <c r="AU234" s="163" t="s">
        <v>86</v>
      </c>
      <c r="AV234" s="11" t="s">
        <v>82</v>
      </c>
      <c r="AW234" s="11" t="s">
        <v>32</v>
      </c>
      <c r="AX234" s="11" t="s">
        <v>75</v>
      </c>
      <c r="AY234" s="163" t="s">
        <v>166</v>
      </c>
    </row>
    <row r="235" spans="2:65" s="11" customFormat="1" ht="16.5" customHeight="1">
      <c r="B235" s="157"/>
      <c r="C235" s="158"/>
      <c r="D235" s="158"/>
      <c r="E235" s="159" t="s">
        <v>5</v>
      </c>
      <c r="F235" s="229" t="s">
        <v>276</v>
      </c>
      <c r="G235" s="230"/>
      <c r="H235" s="230"/>
      <c r="I235" s="230"/>
      <c r="J235" s="158"/>
      <c r="K235" s="159" t="s">
        <v>5</v>
      </c>
      <c r="L235" s="158"/>
      <c r="M235" s="158"/>
      <c r="N235" s="158"/>
      <c r="O235" s="158"/>
      <c r="P235" s="158"/>
      <c r="Q235" s="158"/>
      <c r="R235" s="160"/>
      <c r="T235" s="161"/>
      <c r="U235" s="158"/>
      <c r="V235" s="158"/>
      <c r="W235" s="158"/>
      <c r="X235" s="158"/>
      <c r="Y235" s="158"/>
      <c r="Z235" s="158"/>
      <c r="AA235" s="162"/>
      <c r="AT235" s="163" t="s">
        <v>173</v>
      </c>
      <c r="AU235" s="163" t="s">
        <v>86</v>
      </c>
      <c r="AV235" s="11" t="s">
        <v>82</v>
      </c>
      <c r="AW235" s="11" t="s">
        <v>32</v>
      </c>
      <c r="AX235" s="11" t="s">
        <v>75</v>
      </c>
      <c r="AY235" s="163" t="s">
        <v>166</v>
      </c>
    </row>
    <row r="236" spans="2:65" s="11" customFormat="1" ht="16.5" customHeight="1">
      <c r="B236" s="157"/>
      <c r="C236" s="158"/>
      <c r="D236" s="158"/>
      <c r="E236" s="159" t="s">
        <v>5</v>
      </c>
      <c r="F236" s="229" t="s">
        <v>277</v>
      </c>
      <c r="G236" s="230"/>
      <c r="H236" s="230"/>
      <c r="I236" s="230"/>
      <c r="J236" s="158"/>
      <c r="K236" s="159" t="s">
        <v>5</v>
      </c>
      <c r="L236" s="158"/>
      <c r="M236" s="158"/>
      <c r="N236" s="158"/>
      <c r="O236" s="158"/>
      <c r="P236" s="158"/>
      <c r="Q236" s="158"/>
      <c r="R236" s="160"/>
      <c r="T236" s="161"/>
      <c r="U236" s="158"/>
      <c r="V236" s="158"/>
      <c r="W236" s="158"/>
      <c r="X236" s="158"/>
      <c r="Y236" s="158"/>
      <c r="Z236" s="158"/>
      <c r="AA236" s="162"/>
      <c r="AT236" s="163" t="s">
        <v>173</v>
      </c>
      <c r="AU236" s="163" t="s">
        <v>86</v>
      </c>
      <c r="AV236" s="11" t="s">
        <v>82</v>
      </c>
      <c r="AW236" s="11" t="s">
        <v>32</v>
      </c>
      <c r="AX236" s="11" t="s">
        <v>75</v>
      </c>
      <c r="AY236" s="163" t="s">
        <v>166</v>
      </c>
    </row>
    <row r="237" spans="2:65" s="10" customFormat="1" ht="16.5" customHeight="1">
      <c r="B237" s="149"/>
      <c r="C237" s="150"/>
      <c r="D237" s="150"/>
      <c r="E237" s="151" t="s">
        <v>5</v>
      </c>
      <c r="F237" s="262" t="s">
        <v>1619</v>
      </c>
      <c r="G237" s="263"/>
      <c r="H237" s="263"/>
      <c r="I237" s="263"/>
      <c r="J237" s="150"/>
      <c r="K237" s="152">
        <v>155</v>
      </c>
      <c r="L237" s="150"/>
      <c r="M237" s="150"/>
      <c r="N237" s="150"/>
      <c r="O237" s="150"/>
      <c r="P237" s="150"/>
      <c r="Q237" s="150"/>
      <c r="R237" s="153"/>
      <c r="T237" s="154"/>
      <c r="U237" s="150"/>
      <c r="V237" s="150"/>
      <c r="W237" s="150"/>
      <c r="X237" s="150"/>
      <c r="Y237" s="150"/>
      <c r="Z237" s="150"/>
      <c r="AA237" s="155"/>
      <c r="AT237" s="156" t="s">
        <v>173</v>
      </c>
      <c r="AU237" s="156" t="s">
        <v>86</v>
      </c>
      <c r="AV237" s="10" t="s">
        <v>86</v>
      </c>
      <c r="AW237" s="10" t="s">
        <v>32</v>
      </c>
      <c r="AX237" s="10" t="s">
        <v>82</v>
      </c>
      <c r="AY237" s="156" t="s">
        <v>166</v>
      </c>
    </row>
    <row r="238" spans="2:65" s="1" customFormat="1" ht="16.5" customHeight="1">
      <c r="B238" s="139"/>
      <c r="C238" s="176" t="s">
        <v>409</v>
      </c>
      <c r="D238" s="176" t="s">
        <v>388</v>
      </c>
      <c r="E238" s="177" t="s">
        <v>419</v>
      </c>
      <c r="F238" s="266" t="s">
        <v>420</v>
      </c>
      <c r="G238" s="266"/>
      <c r="H238" s="266"/>
      <c r="I238" s="266"/>
      <c r="J238" s="178" t="s">
        <v>322</v>
      </c>
      <c r="K238" s="179">
        <v>15.5</v>
      </c>
      <c r="L238" s="267">
        <v>0</v>
      </c>
      <c r="M238" s="267"/>
      <c r="N238" s="267">
        <f>ROUND(L238*K238,2)</f>
        <v>0</v>
      </c>
      <c r="O238" s="232"/>
      <c r="P238" s="232"/>
      <c r="Q238" s="232"/>
      <c r="R238" s="144"/>
      <c r="T238" s="145" t="s">
        <v>5</v>
      </c>
      <c r="U238" s="43" t="s">
        <v>40</v>
      </c>
      <c r="V238" s="146">
        <v>0</v>
      </c>
      <c r="W238" s="146">
        <f>V238*K238</f>
        <v>0</v>
      </c>
      <c r="X238" s="146">
        <v>0</v>
      </c>
      <c r="Y238" s="146">
        <f>X238*K238</f>
        <v>0</v>
      </c>
      <c r="Z238" s="146">
        <v>0</v>
      </c>
      <c r="AA238" s="147">
        <f>Z238*K238</f>
        <v>0</v>
      </c>
      <c r="AR238" s="21" t="s">
        <v>104</v>
      </c>
      <c r="AT238" s="21" t="s">
        <v>388</v>
      </c>
      <c r="AU238" s="21" t="s">
        <v>86</v>
      </c>
      <c r="AY238" s="21" t="s">
        <v>166</v>
      </c>
      <c r="BE238" s="148">
        <f>IF(U238="základní",N238,0)</f>
        <v>0</v>
      </c>
      <c r="BF238" s="148">
        <f>IF(U238="snížená",N238,0)</f>
        <v>0</v>
      </c>
      <c r="BG238" s="148">
        <f>IF(U238="zákl. přenesená",N238,0)</f>
        <v>0</v>
      </c>
      <c r="BH238" s="148">
        <f>IF(U238="sníž. přenesená",N238,0)</f>
        <v>0</v>
      </c>
      <c r="BI238" s="148">
        <f>IF(U238="nulová",N238,0)</f>
        <v>0</v>
      </c>
      <c r="BJ238" s="21" t="s">
        <v>82</v>
      </c>
      <c r="BK238" s="148">
        <f>ROUND(L238*K238,2)</f>
        <v>0</v>
      </c>
      <c r="BL238" s="21" t="s">
        <v>92</v>
      </c>
      <c r="BM238" s="21" t="s">
        <v>421</v>
      </c>
    </row>
    <row r="239" spans="2:65" s="10" customFormat="1" ht="16.5" customHeight="1">
      <c r="B239" s="149"/>
      <c r="C239" s="150"/>
      <c r="D239" s="150"/>
      <c r="E239" s="151" t="s">
        <v>5</v>
      </c>
      <c r="F239" s="240" t="s">
        <v>1620</v>
      </c>
      <c r="G239" s="241"/>
      <c r="H239" s="241"/>
      <c r="I239" s="241"/>
      <c r="J239" s="150"/>
      <c r="K239" s="152">
        <v>15.5</v>
      </c>
      <c r="L239" s="150"/>
      <c r="M239" s="150"/>
      <c r="N239" s="150"/>
      <c r="O239" s="150"/>
      <c r="P239" s="150"/>
      <c r="Q239" s="150"/>
      <c r="R239" s="153"/>
      <c r="T239" s="154"/>
      <c r="U239" s="150"/>
      <c r="V239" s="150"/>
      <c r="W239" s="150"/>
      <c r="X239" s="150"/>
      <c r="Y239" s="150"/>
      <c r="Z239" s="150"/>
      <c r="AA239" s="155"/>
      <c r="AT239" s="156" t="s">
        <v>173</v>
      </c>
      <c r="AU239" s="156" t="s">
        <v>86</v>
      </c>
      <c r="AV239" s="10" t="s">
        <v>86</v>
      </c>
      <c r="AW239" s="10" t="s">
        <v>32</v>
      </c>
      <c r="AX239" s="10" t="s">
        <v>82</v>
      </c>
      <c r="AY239" s="156" t="s">
        <v>166</v>
      </c>
    </row>
    <row r="240" spans="2:65" s="1" customFormat="1" ht="38.25" customHeight="1">
      <c r="B240" s="139"/>
      <c r="C240" s="140" t="s">
        <v>413</v>
      </c>
      <c r="D240" s="140" t="s">
        <v>167</v>
      </c>
      <c r="E240" s="141" t="s">
        <v>424</v>
      </c>
      <c r="F240" s="231" t="s">
        <v>425</v>
      </c>
      <c r="G240" s="231"/>
      <c r="H240" s="231"/>
      <c r="I240" s="231"/>
      <c r="J240" s="142" t="s">
        <v>270</v>
      </c>
      <c r="K240" s="143">
        <v>155</v>
      </c>
      <c r="L240" s="232">
        <v>0</v>
      </c>
      <c r="M240" s="232"/>
      <c r="N240" s="232">
        <f>ROUND(L240*K240,2)</f>
        <v>0</v>
      </c>
      <c r="O240" s="232"/>
      <c r="P240" s="232"/>
      <c r="Q240" s="232"/>
      <c r="R240" s="144"/>
      <c r="T240" s="145" t="s">
        <v>5</v>
      </c>
      <c r="U240" s="43" t="s">
        <v>40</v>
      </c>
      <c r="V240" s="146">
        <v>5.8000000000000003E-2</v>
      </c>
      <c r="W240" s="146">
        <f>V240*K240</f>
        <v>8.99</v>
      </c>
      <c r="X240" s="146">
        <v>0</v>
      </c>
      <c r="Y240" s="146">
        <f>X240*K240</f>
        <v>0</v>
      </c>
      <c r="Z240" s="146">
        <v>0</v>
      </c>
      <c r="AA240" s="147">
        <f>Z240*K240</f>
        <v>0</v>
      </c>
      <c r="AR240" s="21" t="s">
        <v>92</v>
      </c>
      <c r="AT240" s="21" t="s">
        <v>167</v>
      </c>
      <c r="AU240" s="21" t="s">
        <v>86</v>
      </c>
      <c r="AY240" s="21" t="s">
        <v>166</v>
      </c>
      <c r="BE240" s="148">
        <f>IF(U240="základní",N240,0)</f>
        <v>0</v>
      </c>
      <c r="BF240" s="148">
        <f>IF(U240="snížená",N240,0)</f>
        <v>0</v>
      </c>
      <c r="BG240" s="148">
        <f>IF(U240="zákl. přenesená",N240,0)</f>
        <v>0</v>
      </c>
      <c r="BH240" s="148">
        <f>IF(U240="sníž. přenesená",N240,0)</f>
        <v>0</v>
      </c>
      <c r="BI240" s="148">
        <f>IF(U240="nulová",N240,0)</f>
        <v>0</v>
      </c>
      <c r="BJ240" s="21" t="s">
        <v>82</v>
      </c>
      <c r="BK240" s="148">
        <f>ROUND(L240*K240,2)</f>
        <v>0</v>
      </c>
      <c r="BL240" s="21" t="s">
        <v>92</v>
      </c>
      <c r="BM240" s="21" t="s">
        <v>426</v>
      </c>
    </row>
    <row r="241" spans="2:65" s="1" customFormat="1" ht="16.5" customHeight="1">
      <c r="B241" s="139"/>
      <c r="C241" s="176" t="s">
        <v>418</v>
      </c>
      <c r="D241" s="176" t="s">
        <v>388</v>
      </c>
      <c r="E241" s="177" t="s">
        <v>428</v>
      </c>
      <c r="F241" s="266" t="s">
        <v>429</v>
      </c>
      <c r="G241" s="266"/>
      <c r="H241" s="266"/>
      <c r="I241" s="266"/>
      <c r="J241" s="178" t="s">
        <v>430</v>
      </c>
      <c r="K241" s="179">
        <v>2.3250000000000002</v>
      </c>
      <c r="L241" s="267">
        <v>0</v>
      </c>
      <c r="M241" s="267"/>
      <c r="N241" s="267">
        <f>ROUND(L241*K241,2)</f>
        <v>0</v>
      </c>
      <c r="O241" s="232"/>
      <c r="P241" s="232"/>
      <c r="Q241" s="232"/>
      <c r="R241" s="144"/>
      <c r="T241" s="145" t="s">
        <v>5</v>
      </c>
      <c r="U241" s="43" t="s">
        <v>40</v>
      </c>
      <c r="V241" s="146">
        <v>0</v>
      </c>
      <c r="W241" s="146">
        <f>V241*K241</f>
        <v>0</v>
      </c>
      <c r="X241" s="146">
        <v>1E-3</v>
      </c>
      <c r="Y241" s="146">
        <f>X241*K241</f>
        <v>2.3250000000000002E-3</v>
      </c>
      <c r="Z241" s="146">
        <v>0</v>
      </c>
      <c r="AA241" s="147">
        <f>Z241*K241</f>
        <v>0</v>
      </c>
      <c r="AR241" s="21" t="s">
        <v>104</v>
      </c>
      <c r="AT241" s="21" t="s">
        <v>388</v>
      </c>
      <c r="AU241" s="21" t="s">
        <v>86</v>
      </c>
      <c r="AY241" s="21" t="s">
        <v>166</v>
      </c>
      <c r="BE241" s="148">
        <f>IF(U241="základní",N241,0)</f>
        <v>0</v>
      </c>
      <c r="BF241" s="148">
        <f>IF(U241="snížená",N241,0)</f>
        <v>0</v>
      </c>
      <c r="BG241" s="148">
        <f>IF(U241="zákl. přenesená",N241,0)</f>
        <v>0</v>
      </c>
      <c r="BH241" s="148">
        <f>IF(U241="sníž. přenesená",N241,0)</f>
        <v>0</v>
      </c>
      <c r="BI241" s="148">
        <f>IF(U241="nulová",N241,0)</f>
        <v>0</v>
      </c>
      <c r="BJ241" s="21" t="s">
        <v>82</v>
      </c>
      <c r="BK241" s="148">
        <f>ROUND(L241*K241,2)</f>
        <v>0</v>
      </c>
      <c r="BL241" s="21" t="s">
        <v>92</v>
      </c>
      <c r="BM241" s="21" t="s">
        <v>431</v>
      </c>
    </row>
    <row r="242" spans="2:65" s="9" customFormat="1" ht="29.85" customHeight="1">
      <c r="B242" s="129"/>
      <c r="C242" s="130"/>
      <c r="D242" s="164" t="s">
        <v>260</v>
      </c>
      <c r="E242" s="164"/>
      <c r="F242" s="164"/>
      <c r="G242" s="164"/>
      <c r="H242" s="164"/>
      <c r="I242" s="164"/>
      <c r="J242" s="164"/>
      <c r="K242" s="164"/>
      <c r="L242" s="164"/>
      <c r="M242" s="164"/>
      <c r="N242" s="260">
        <f>BK242</f>
        <v>0</v>
      </c>
      <c r="O242" s="261"/>
      <c r="P242" s="261"/>
      <c r="Q242" s="261"/>
      <c r="R242" s="132"/>
      <c r="T242" s="133"/>
      <c r="U242" s="130"/>
      <c r="V242" s="130"/>
      <c r="W242" s="134">
        <f>SUM(W243:W250)</f>
        <v>55.86</v>
      </c>
      <c r="X242" s="130"/>
      <c r="Y242" s="134">
        <f>SUM(Y243:Y250)</f>
        <v>34.062840000000001</v>
      </c>
      <c r="Z242" s="130"/>
      <c r="AA242" s="135">
        <f>SUM(AA243:AA250)</f>
        <v>0</v>
      </c>
      <c r="AR242" s="136" t="s">
        <v>82</v>
      </c>
      <c r="AT242" s="137" t="s">
        <v>74</v>
      </c>
      <c r="AU242" s="137" t="s">
        <v>82</v>
      </c>
      <c r="AY242" s="136" t="s">
        <v>166</v>
      </c>
      <c r="BK242" s="138">
        <f>SUM(BK243:BK250)</f>
        <v>0</v>
      </c>
    </row>
    <row r="243" spans="2:65" s="1" customFormat="1" ht="38.25" customHeight="1">
      <c r="B243" s="139"/>
      <c r="C243" s="140" t="s">
        <v>423</v>
      </c>
      <c r="D243" s="140" t="s">
        <v>167</v>
      </c>
      <c r="E243" s="141" t="s">
        <v>433</v>
      </c>
      <c r="F243" s="231" t="s">
        <v>434</v>
      </c>
      <c r="G243" s="231"/>
      <c r="H243" s="231"/>
      <c r="I243" s="231"/>
      <c r="J243" s="142" t="s">
        <v>270</v>
      </c>
      <c r="K243" s="143">
        <v>294</v>
      </c>
      <c r="L243" s="232">
        <v>0</v>
      </c>
      <c r="M243" s="232"/>
      <c r="N243" s="232">
        <f>ROUND(L243*K243,2)</f>
        <v>0</v>
      </c>
      <c r="O243" s="232"/>
      <c r="P243" s="232"/>
      <c r="Q243" s="232"/>
      <c r="R243" s="144"/>
      <c r="T243" s="145" t="s">
        <v>5</v>
      </c>
      <c r="U243" s="43" t="s">
        <v>40</v>
      </c>
      <c r="V243" s="146">
        <v>7.4999999999999997E-2</v>
      </c>
      <c r="W243" s="146">
        <f>V243*K243</f>
        <v>22.05</v>
      </c>
      <c r="X243" s="146">
        <v>1.7000000000000001E-4</v>
      </c>
      <c r="Y243" s="146">
        <f>X243*K243</f>
        <v>4.9980000000000004E-2</v>
      </c>
      <c r="Z243" s="146">
        <v>0</v>
      </c>
      <c r="AA243" s="147">
        <f>Z243*K243</f>
        <v>0</v>
      </c>
      <c r="AR243" s="21" t="s">
        <v>92</v>
      </c>
      <c r="AT243" s="21" t="s">
        <v>167</v>
      </c>
      <c r="AU243" s="21" t="s">
        <v>86</v>
      </c>
      <c r="AY243" s="21" t="s">
        <v>166</v>
      </c>
      <c r="BE243" s="148">
        <f>IF(U243="základní",N243,0)</f>
        <v>0</v>
      </c>
      <c r="BF243" s="148">
        <f>IF(U243="snížená",N243,0)</f>
        <v>0</v>
      </c>
      <c r="BG243" s="148">
        <f>IF(U243="zákl. přenesená",N243,0)</f>
        <v>0</v>
      </c>
      <c r="BH243" s="148">
        <f>IF(U243="sníž. přenesená",N243,0)</f>
        <v>0</v>
      </c>
      <c r="BI243" s="148">
        <f>IF(U243="nulová",N243,0)</f>
        <v>0</v>
      </c>
      <c r="BJ243" s="21" t="s">
        <v>82</v>
      </c>
      <c r="BK243" s="148">
        <f>ROUND(L243*K243,2)</f>
        <v>0</v>
      </c>
      <c r="BL243" s="21" t="s">
        <v>92</v>
      </c>
      <c r="BM243" s="21" t="s">
        <v>1621</v>
      </c>
    </row>
    <row r="244" spans="2:65" s="10" customFormat="1" ht="16.5" customHeight="1">
      <c r="B244" s="149"/>
      <c r="C244" s="150"/>
      <c r="D244" s="150"/>
      <c r="E244" s="151" t="s">
        <v>5</v>
      </c>
      <c r="F244" s="240" t="s">
        <v>1622</v>
      </c>
      <c r="G244" s="241"/>
      <c r="H244" s="241"/>
      <c r="I244" s="241"/>
      <c r="J244" s="150"/>
      <c r="K244" s="152">
        <v>294</v>
      </c>
      <c r="L244" s="150"/>
      <c r="M244" s="150"/>
      <c r="N244" s="150"/>
      <c r="O244" s="150"/>
      <c r="P244" s="150"/>
      <c r="Q244" s="150"/>
      <c r="R244" s="153"/>
      <c r="T244" s="154"/>
      <c r="U244" s="150"/>
      <c r="V244" s="150"/>
      <c r="W244" s="150"/>
      <c r="X244" s="150"/>
      <c r="Y244" s="150"/>
      <c r="Z244" s="150"/>
      <c r="AA244" s="155"/>
      <c r="AT244" s="156" t="s">
        <v>173</v>
      </c>
      <c r="AU244" s="156" t="s">
        <v>86</v>
      </c>
      <c r="AV244" s="10" t="s">
        <v>86</v>
      </c>
      <c r="AW244" s="10" t="s">
        <v>32</v>
      </c>
      <c r="AX244" s="10" t="s">
        <v>82</v>
      </c>
      <c r="AY244" s="156" t="s">
        <v>166</v>
      </c>
    </row>
    <row r="245" spans="2:65" s="1" customFormat="1" ht="16.5" customHeight="1">
      <c r="B245" s="139"/>
      <c r="C245" s="176" t="s">
        <v>427</v>
      </c>
      <c r="D245" s="176" t="s">
        <v>388</v>
      </c>
      <c r="E245" s="177" t="s">
        <v>438</v>
      </c>
      <c r="F245" s="266" t="s">
        <v>439</v>
      </c>
      <c r="G245" s="266"/>
      <c r="H245" s="266"/>
      <c r="I245" s="266"/>
      <c r="J245" s="178" t="s">
        <v>270</v>
      </c>
      <c r="K245" s="179">
        <v>294</v>
      </c>
      <c r="L245" s="267">
        <v>0</v>
      </c>
      <c r="M245" s="267"/>
      <c r="N245" s="267">
        <f>ROUND(L245*K245,2)</f>
        <v>0</v>
      </c>
      <c r="O245" s="232"/>
      <c r="P245" s="232"/>
      <c r="Q245" s="232"/>
      <c r="R245" s="144"/>
      <c r="T245" s="145" t="s">
        <v>5</v>
      </c>
      <c r="U245" s="43" t="s">
        <v>40</v>
      </c>
      <c r="V245" s="146">
        <v>0</v>
      </c>
      <c r="W245" s="146">
        <f>V245*K245</f>
        <v>0</v>
      </c>
      <c r="X245" s="146">
        <v>4.0000000000000002E-4</v>
      </c>
      <c r="Y245" s="146">
        <f>X245*K245</f>
        <v>0.11760000000000001</v>
      </c>
      <c r="Z245" s="146">
        <v>0</v>
      </c>
      <c r="AA245" s="147">
        <f>Z245*K245</f>
        <v>0</v>
      </c>
      <c r="AR245" s="21" t="s">
        <v>104</v>
      </c>
      <c r="AT245" s="21" t="s">
        <v>388</v>
      </c>
      <c r="AU245" s="21" t="s">
        <v>86</v>
      </c>
      <c r="AY245" s="21" t="s">
        <v>166</v>
      </c>
      <c r="BE245" s="148">
        <f>IF(U245="základní",N245,0)</f>
        <v>0</v>
      </c>
      <c r="BF245" s="148">
        <f>IF(U245="snížená",N245,0)</f>
        <v>0</v>
      </c>
      <c r="BG245" s="148">
        <f>IF(U245="zákl. přenesená",N245,0)</f>
        <v>0</v>
      </c>
      <c r="BH245" s="148">
        <f>IF(U245="sníž. přenesená",N245,0)</f>
        <v>0</v>
      </c>
      <c r="BI245" s="148">
        <f>IF(U245="nulová",N245,0)</f>
        <v>0</v>
      </c>
      <c r="BJ245" s="21" t="s">
        <v>82</v>
      </c>
      <c r="BK245" s="148">
        <f>ROUND(L245*K245,2)</f>
        <v>0</v>
      </c>
      <c r="BL245" s="21" t="s">
        <v>92</v>
      </c>
      <c r="BM245" s="21" t="s">
        <v>1623</v>
      </c>
    </row>
    <row r="246" spans="2:65" s="1" customFormat="1" ht="38.25" customHeight="1">
      <c r="B246" s="139"/>
      <c r="C246" s="140" t="s">
        <v>432</v>
      </c>
      <c r="D246" s="140" t="s">
        <v>167</v>
      </c>
      <c r="E246" s="141" t="s">
        <v>442</v>
      </c>
      <c r="F246" s="231" t="s">
        <v>443</v>
      </c>
      <c r="G246" s="231"/>
      <c r="H246" s="231"/>
      <c r="I246" s="231"/>
      <c r="J246" s="142" t="s">
        <v>309</v>
      </c>
      <c r="K246" s="143">
        <v>147</v>
      </c>
      <c r="L246" s="232">
        <v>0</v>
      </c>
      <c r="M246" s="232"/>
      <c r="N246" s="232">
        <f>ROUND(L246*K246,2)</f>
        <v>0</v>
      </c>
      <c r="O246" s="232"/>
      <c r="P246" s="232"/>
      <c r="Q246" s="232"/>
      <c r="R246" s="144"/>
      <c r="T246" s="145" t="s">
        <v>5</v>
      </c>
      <c r="U246" s="43" t="s">
        <v>40</v>
      </c>
      <c r="V246" s="146">
        <v>0.23</v>
      </c>
      <c r="W246" s="146">
        <f>V246*K246</f>
        <v>33.81</v>
      </c>
      <c r="X246" s="146">
        <v>0.23058000000000001</v>
      </c>
      <c r="Y246" s="146">
        <f>X246*K246</f>
        <v>33.89526</v>
      </c>
      <c r="Z246" s="146">
        <v>0</v>
      </c>
      <c r="AA246" s="147">
        <f>Z246*K246</f>
        <v>0</v>
      </c>
      <c r="AR246" s="21" t="s">
        <v>92</v>
      </c>
      <c r="AT246" s="21" t="s">
        <v>167</v>
      </c>
      <c r="AU246" s="21" t="s">
        <v>86</v>
      </c>
      <c r="AY246" s="21" t="s">
        <v>166</v>
      </c>
      <c r="BE246" s="148">
        <f>IF(U246="základní",N246,0)</f>
        <v>0</v>
      </c>
      <c r="BF246" s="148">
        <f>IF(U246="snížená",N246,0)</f>
        <v>0</v>
      </c>
      <c r="BG246" s="148">
        <f>IF(U246="zákl. přenesená",N246,0)</f>
        <v>0</v>
      </c>
      <c r="BH246" s="148">
        <f>IF(U246="sníž. přenesená",N246,0)</f>
        <v>0</v>
      </c>
      <c r="BI246" s="148">
        <f>IF(U246="nulová",N246,0)</f>
        <v>0</v>
      </c>
      <c r="BJ246" s="21" t="s">
        <v>82</v>
      </c>
      <c r="BK246" s="148">
        <f>ROUND(L246*K246,2)</f>
        <v>0</v>
      </c>
      <c r="BL246" s="21" t="s">
        <v>92</v>
      </c>
      <c r="BM246" s="21" t="s">
        <v>444</v>
      </c>
    </row>
    <row r="247" spans="2:65" s="11" customFormat="1" ht="16.5" customHeight="1">
      <c r="B247" s="157"/>
      <c r="C247" s="158"/>
      <c r="D247" s="158"/>
      <c r="E247" s="159" t="s">
        <v>5</v>
      </c>
      <c r="F247" s="264" t="s">
        <v>275</v>
      </c>
      <c r="G247" s="265"/>
      <c r="H247" s="265"/>
      <c r="I247" s="265"/>
      <c r="J247" s="158"/>
      <c r="K247" s="159" t="s">
        <v>5</v>
      </c>
      <c r="L247" s="158"/>
      <c r="M247" s="158"/>
      <c r="N247" s="158"/>
      <c r="O247" s="158"/>
      <c r="P247" s="158"/>
      <c r="Q247" s="158"/>
      <c r="R247" s="160"/>
      <c r="T247" s="161"/>
      <c r="U247" s="158"/>
      <c r="V247" s="158"/>
      <c r="W247" s="158"/>
      <c r="X247" s="158"/>
      <c r="Y247" s="158"/>
      <c r="Z247" s="158"/>
      <c r="AA247" s="162"/>
      <c r="AT247" s="163" t="s">
        <v>173</v>
      </c>
      <c r="AU247" s="163" t="s">
        <v>86</v>
      </c>
      <c r="AV247" s="11" t="s">
        <v>82</v>
      </c>
      <c r="AW247" s="11" t="s">
        <v>32</v>
      </c>
      <c r="AX247" s="11" t="s">
        <v>75</v>
      </c>
      <c r="AY247" s="163" t="s">
        <v>166</v>
      </c>
    </row>
    <row r="248" spans="2:65" s="11" customFormat="1" ht="16.5" customHeight="1">
      <c r="B248" s="157"/>
      <c r="C248" s="158"/>
      <c r="D248" s="158"/>
      <c r="E248" s="159" t="s">
        <v>5</v>
      </c>
      <c r="F248" s="229" t="s">
        <v>276</v>
      </c>
      <c r="G248" s="230"/>
      <c r="H248" s="230"/>
      <c r="I248" s="230"/>
      <c r="J248" s="158"/>
      <c r="K248" s="159" t="s">
        <v>5</v>
      </c>
      <c r="L248" s="158"/>
      <c r="M248" s="158"/>
      <c r="N248" s="158"/>
      <c r="O248" s="158"/>
      <c r="P248" s="158"/>
      <c r="Q248" s="158"/>
      <c r="R248" s="160"/>
      <c r="T248" s="161"/>
      <c r="U248" s="158"/>
      <c r="V248" s="158"/>
      <c r="W248" s="158"/>
      <c r="X248" s="158"/>
      <c r="Y248" s="158"/>
      <c r="Z248" s="158"/>
      <c r="AA248" s="162"/>
      <c r="AT248" s="163" t="s">
        <v>173</v>
      </c>
      <c r="AU248" s="163" t="s">
        <v>86</v>
      </c>
      <c r="AV248" s="11" t="s">
        <v>82</v>
      </c>
      <c r="AW248" s="11" t="s">
        <v>32</v>
      </c>
      <c r="AX248" s="11" t="s">
        <v>75</v>
      </c>
      <c r="AY248" s="163" t="s">
        <v>166</v>
      </c>
    </row>
    <row r="249" spans="2:65" s="11" customFormat="1" ht="16.5" customHeight="1">
      <c r="B249" s="157"/>
      <c r="C249" s="158"/>
      <c r="D249" s="158"/>
      <c r="E249" s="159" t="s">
        <v>5</v>
      </c>
      <c r="F249" s="229" t="s">
        <v>277</v>
      </c>
      <c r="G249" s="230"/>
      <c r="H249" s="230"/>
      <c r="I249" s="230"/>
      <c r="J249" s="158"/>
      <c r="K249" s="159" t="s">
        <v>5</v>
      </c>
      <c r="L249" s="158"/>
      <c r="M249" s="158"/>
      <c r="N249" s="158"/>
      <c r="O249" s="158"/>
      <c r="P249" s="158"/>
      <c r="Q249" s="158"/>
      <c r="R249" s="160"/>
      <c r="T249" s="161"/>
      <c r="U249" s="158"/>
      <c r="V249" s="158"/>
      <c r="W249" s="158"/>
      <c r="X249" s="158"/>
      <c r="Y249" s="158"/>
      <c r="Z249" s="158"/>
      <c r="AA249" s="162"/>
      <c r="AT249" s="163" t="s">
        <v>173</v>
      </c>
      <c r="AU249" s="163" t="s">
        <v>86</v>
      </c>
      <c r="AV249" s="11" t="s">
        <v>82</v>
      </c>
      <c r="AW249" s="11" t="s">
        <v>32</v>
      </c>
      <c r="AX249" s="11" t="s">
        <v>75</v>
      </c>
      <c r="AY249" s="163" t="s">
        <v>166</v>
      </c>
    </row>
    <row r="250" spans="2:65" s="10" customFormat="1" ht="16.5" customHeight="1">
      <c r="B250" s="149"/>
      <c r="C250" s="150"/>
      <c r="D250" s="150"/>
      <c r="E250" s="151" t="s">
        <v>5</v>
      </c>
      <c r="F250" s="262" t="s">
        <v>1624</v>
      </c>
      <c r="G250" s="263"/>
      <c r="H250" s="263"/>
      <c r="I250" s="263"/>
      <c r="J250" s="150"/>
      <c r="K250" s="152">
        <v>147</v>
      </c>
      <c r="L250" s="150"/>
      <c r="M250" s="150"/>
      <c r="N250" s="150"/>
      <c r="O250" s="150"/>
      <c r="P250" s="150"/>
      <c r="Q250" s="150"/>
      <c r="R250" s="153"/>
      <c r="T250" s="154"/>
      <c r="U250" s="150"/>
      <c r="V250" s="150"/>
      <c r="W250" s="150"/>
      <c r="X250" s="150"/>
      <c r="Y250" s="150"/>
      <c r="Z250" s="150"/>
      <c r="AA250" s="155"/>
      <c r="AT250" s="156" t="s">
        <v>173</v>
      </c>
      <c r="AU250" s="156" t="s">
        <v>86</v>
      </c>
      <c r="AV250" s="10" t="s">
        <v>86</v>
      </c>
      <c r="AW250" s="10" t="s">
        <v>32</v>
      </c>
      <c r="AX250" s="10" t="s">
        <v>82</v>
      </c>
      <c r="AY250" s="156" t="s">
        <v>166</v>
      </c>
    </row>
    <row r="251" spans="2:65" s="9" customFormat="1" ht="29.85" customHeight="1">
      <c r="B251" s="129"/>
      <c r="C251" s="130"/>
      <c r="D251" s="164" t="s">
        <v>261</v>
      </c>
      <c r="E251" s="164"/>
      <c r="F251" s="164"/>
      <c r="G251" s="164"/>
      <c r="H251" s="164"/>
      <c r="I251" s="164"/>
      <c r="J251" s="164"/>
      <c r="K251" s="164"/>
      <c r="L251" s="164"/>
      <c r="M251" s="164"/>
      <c r="N251" s="237">
        <f>BK251</f>
        <v>0</v>
      </c>
      <c r="O251" s="238"/>
      <c r="P251" s="238"/>
      <c r="Q251" s="238"/>
      <c r="R251" s="132"/>
      <c r="T251" s="133"/>
      <c r="U251" s="130"/>
      <c r="V251" s="130"/>
      <c r="W251" s="134">
        <f>SUM(W252:W257)</f>
        <v>0.98292600000000008</v>
      </c>
      <c r="X251" s="130"/>
      <c r="Y251" s="134">
        <f>SUM(Y252:Y257)</f>
        <v>0</v>
      </c>
      <c r="Z251" s="130"/>
      <c r="AA251" s="135">
        <f>SUM(AA252:AA257)</f>
        <v>0.2772</v>
      </c>
      <c r="AR251" s="136" t="s">
        <v>82</v>
      </c>
      <c r="AT251" s="137" t="s">
        <v>74</v>
      </c>
      <c r="AU251" s="137" t="s">
        <v>82</v>
      </c>
      <c r="AY251" s="136" t="s">
        <v>166</v>
      </c>
      <c r="BK251" s="138">
        <f>SUM(BK252:BK257)</f>
        <v>0</v>
      </c>
    </row>
    <row r="252" spans="2:65" s="1" customFormat="1" ht="38.25" customHeight="1">
      <c r="B252" s="139"/>
      <c r="C252" s="140" t="s">
        <v>437</v>
      </c>
      <c r="D252" s="140" t="s">
        <v>167</v>
      </c>
      <c r="E252" s="141" t="s">
        <v>447</v>
      </c>
      <c r="F252" s="231" t="s">
        <v>448</v>
      </c>
      <c r="G252" s="231"/>
      <c r="H252" s="231"/>
      <c r="I252" s="231"/>
      <c r="J252" s="142" t="s">
        <v>322</v>
      </c>
      <c r="K252" s="143">
        <v>0.126</v>
      </c>
      <c r="L252" s="232">
        <v>0</v>
      </c>
      <c r="M252" s="232"/>
      <c r="N252" s="232">
        <f>ROUND(L252*K252,2)</f>
        <v>0</v>
      </c>
      <c r="O252" s="232"/>
      <c r="P252" s="232"/>
      <c r="Q252" s="232"/>
      <c r="R252" s="144"/>
      <c r="T252" s="145" t="s">
        <v>5</v>
      </c>
      <c r="U252" s="43" t="s">
        <v>40</v>
      </c>
      <c r="V252" s="146">
        <v>7.8010000000000002</v>
      </c>
      <c r="W252" s="146">
        <f>V252*K252</f>
        <v>0.98292600000000008</v>
      </c>
      <c r="X252" s="146">
        <v>0</v>
      </c>
      <c r="Y252" s="146">
        <f>X252*K252</f>
        <v>0</v>
      </c>
      <c r="Z252" s="146">
        <v>2.2000000000000002</v>
      </c>
      <c r="AA252" s="147">
        <f>Z252*K252</f>
        <v>0.2772</v>
      </c>
      <c r="AR252" s="21" t="s">
        <v>92</v>
      </c>
      <c r="AT252" s="21" t="s">
        <v>167</v>
      </c>
      <c r="AU252" s="21" t="s">
        <v>86</v>
      </c>
      <c r="AY252" s="21" t="s">
        <v>166</v>
      </c>
      <c r="BE252" s="148">
        <f>IF(U252="základní",N252,0)</f>
        <v>0</v>
      </c>
      <c r="BF252" s="148">
        <f>IF(U252="snížená",N252,0)</f>
        <v>0</v>
      </c>
      <c r="BG252" s="148">
        <f>IF(U252="zákl. přenesená",N252,0)</f>
        <v>0</v>
      </c>
      <c r="BH252" s="148">
        <f>IF(U252="sníž. přenesená",N252,0)</f>
        <v>0</v>
      </c>
      <c r="BI252" s="148">
        <f>IF(U252="nulová",N252,0)</f>
        <v>0</v>
      </c>
      <c r="BJ252" s="21" t="s">
        <v>82</v>
      </c>
      <c r="BK252" s="148">
        <f>ROUND(L252*K252,2)</f>
        <v>0</v>
      </c>
      <c r="BL252" s="21" t="s">
        <v>92</v>
      </c>
      <c r="BM252" s="21" t="s">
        <v>449</v>
      </c>
    </row>
    <row r="253" spans="2:65" s="11" customFormat="1" ht="16.5" customHeight="1">
      <c r="B253" s="157"/>
      <c r="C253" s="158"/>
      <c r="D253" s="158"/>
      <c r="E253" s="159" t="s">
        <v>5</v>
      </c>
      <c r="F253" s="264" t="s">
        <v>275</v>
      </c>
      <c r="G253" s="265"/>
      <c r="H253" s="265"/>
      <c r="I253" s="265"/>
      <c r="J253" s="158"/>
      <c r="K253" s="159" t="s">
        <v>5</v>
      </c>
      <c r="L253" s="158"/>
      <c r="M253" s="158"/>
      <c r="N253" s="158"/>
      <c r="O253" s="158"/>
      <c r="P253" s="158"/>
      <c r="Q253" s="158"/>
      <c r="R253" s="160"/>
      <c r="T253" s="161"/>
      <c r="U253" s="158"/>
      <c r="V253" s="158"/>
      <c r="W253" s="158"/>
      <c r="X253" s="158"/>
      <c r="Y253" s="158"/>
      <c r="Z253" s="158"/>
      <c r="AA253" s="162"/>
      <c r="AT253" s="163" t="s">
        <v>173</v>
      </c>
      <c r="AU253" s="163" t="s">
        <v>86</v>
      </c>
      <c r="AV253" s="11" t="s">
        <v>82</v>
      </c>
      <c r="AW253" s="11" t="s">
        <v>32</v>
      </c>
      <c r="AX253" s="11" t="s">
        <v>75</v>
      </c>
      <c r="AY253" s="163" t="s">
        <v>166</v>
      </c>
    </row>
    <row r="254" spans="2:65" s="11" customFormat="1" ht="16.5" customHeight="1">
      <c r="B254" s="157"/>
      <c r="C254" s="158"/>
      <c r="D254" s="158"/>
      <c r="E254" s="159" t="s">
        <v>5</v>
      </c>
      <c r="F254" s="229" t="s">
        <v>276</v>
      </c>
      <c r="G254" s="230"/>
      <c r="H254" s="230"/>
      <c r="I254" s="230"/>
      <c r="J254" s="158"/>
      <c r="K254" s="159" t="s">
        <v>5</v>
      </c>
      <c r="L254" s="158"/>
      <c r="M254" s="158"/>
      <c r="N254" s="158"/>
      <c r="O254" s="158"/>
      <c r="P254" s="158"/>
      <c r="Q254" s="158"/>
      <c r="R254" s="160"/>
      <c r="T254" s="161"/>
      <c r="U254" s="158"/>
      <c r="V254" s="158"/>
      <c r="W254" s="158"/>
      <c r="X254" s="158"/>
      <c r="Y254" s="158"/>
      <c r="Z254" s="158"/>
      <c r="AA254" s="162"/>
      <c r="AT254" s="163" t="s">
        <v>173</v>
      </c>
      <c r="AU254" s="163" t="s">
        <v>86</v>
      </c>
      <c r="AV254" s="11" t="s">
        <v>82</v>
      </c>
      <c r="AW254" s="11" t="s">
        <v>32</v>
      </c>
      <c r="AX254" s="11" t="s">
        <v>75</v>
      </c>
      <c r="AY254" s="163" t="s">
        <v>166</v>
      </c>
    </row>
    <row r="255" spans="2:65" s="11" customFormat="1" ht="16.5" customHeight="1">
      <c r="B255" s="157"/>
      <c r="C255" s="158"/>
      <c r="D255" s="158"/>
      <c r="E255" s="159" t="s">
        <v>5</v>
      </c>
      <c r="F255" s="229" t="s">
        <v>277</v>
      </c>
      <c r="G255" s="230"/>
      <c r="H255" s="230"/>
      <c r="I255" s="230"/>
      <c r="J255" s="158"/>
      <c r="K255" s="159" t="s">
        <v>5</v>
      </c>
      <c r="L255" s="158"/>
      <c r="M255" s="158"/>
      <c r="N255" s="158"/>
      <c r="O255" s="158"/>
      <c r="P255" s="158"/>
      <c r="Q255" s="158"/>
      <c r="R255" s="160"/>
      <c r="T255" s="161"/>
      <c r="U255" s="158"/>
      <c r="V255" s="158"/>
      <c r="W255" s="158"/>
      <c r="X255" s="158"/>
      <c r="Y255" s="158"/>
      <c r="Z255" s="158"/>
      <c r="AA255" s="162"/>
      <c r="AT255" s="163" t="s">
        <v>173</v>
      </c>
      <c r="AU255" s="163" t="s">
        <v>86</v>
      </c>
      <c r="AV255" s="11" t="s">
        <v>82</v>
      </c>
      <c r="AW255" s="11" t="s">
        <v>32</v>
      </c>
      <c r="AX255" s="11" t="s">
        <v>75</v>
      </c>
      <c r="AY255" s="163" t="s">
        <v>166</v>
      </c>
    </row>
    <row r="256" spans="2:65" s="11" customFormat="1" ht="16.5" customHeight="1">
      <c r="B256" s="157"/>
      <c r="C256" s="158"/>
      <c r="D256" s="158"/>
      <c r="E256" s="159" t="s">
        <v>5</v>
      </c>
      <c r="F256" s="229" t="s">
        <v>450</v>
      </c>
      <c r="G256" s="230"/>
      <c r="H256" s="230"/>
      <c r="I256" s="230"/>
      <c r="J256" s="158"/>
      <c r="K256" s="159" t="s">
        <v>5</v>
      </c>
      <c r="L256" s="158"/>
      <c r="M256" s="158"/>
      <c r="N256" s="158"/>
      <c r="O256" s="158"/>
      <c r="P256" s="158"/>
      <c r="Q256" s="158"/>
      <c r="R256" s="160"/>
      <c r="T256" s="161"/>
      <c r="U256" s="158"/>
      <c r="V256" s="158"/>
      <c r="W256" s="158"/>
      <c r="X256" s="158"/>
      <c r="Y256" s="158"/>
      <c r="Z256" s="158"/>
      <c r="AA256" s="162"/>
      <c r="AT256" s="163" t="s">
        <v>173</v>
      </c>
      <c r="AU256" s="163" t="s">
        <v>86</v>
      </c>
      <c r="AV256" s="11" t="s">
        <v>82</v>
      </c>
      <c r="AW256" s="11" t="s">
        <v>32</v>
      </c>
      <c r="AX256" s="11" t="s">
        <v>75</v>
      </c>
      <c r="AY256" s="163" t="s">
        <v>166</v>
      </c>
    </row>
    <row r="257" spans="2:65" s="10" customFormat="1" ht="25.5" customHeight="1">
      <c r="B257" s="149"/>
      <c r="C257" s="150"/>
      <c r="D257" s="150"/>
      <c r="E257" s="151" t="s">
        <v>5</v>
      </c>
      <c r="F257" s="262" t="s">
        <v>1221</v>
      </c>
      <c r="G257" s="263"/>
      <c r="H257" s="263"/>
      <c r="I257" s="263"/>
      <c r="J257" s="150"/>
      <c r="K257" s="152">
        <v>0.126</v>
      </c>
      <c r="L257" s="150"/>
      <c r="M257" s="150"/>
      <c r="N257" s="150"/>
      <c r="O257" s="150"/>
      <c r="P257" s="150"/>
      <c r="Q257" s="150"/>
      <c r="R257" s="153"/>
      <c r="T257" s="154"/>
      <c r="U257" s="150"/>
      <c r="V257" s="150"/>
      <c r="W257" s="150"/>
      <c r="X257" s="150"/>
      <c r="Y257" s="150"/>
      <c r="Z257" s="150"/>
      <c r="AA257" s="155"/>
      <c r="AT257" s="156" t="s">
        <v>173</v>
      </c>
      <c r="AU257" s="156" t="s">
        <v>86</v>
      </c>
      <c r="AV257" s="10" t="s">
        <v>86</v>
      </c>
      <c r="AW257" s="10" t="s">
        <v>32</v>
      </c>
      <c r="AX257" s="10" t="s">
        <v>82</v>
      </c>
      <c r="AY257" s="156" t="s">
        <v>166</v>
      </c>
    </row>
    <row r="258" spans="2:65" s="9" customFormat="1" ht="29.85" customHeight="1">
      <c r="B258" s="129"/>
      <c r="C258" s="130"/>
      <c r="D258" s="164" t="s">
        <v>262</v>
      </c>
      <c r="E258" s="164"/>
      <c r="F258" s="164"/>
      <c r="G258" s="164"/>
      <c r="H258" s="164"/>
      <c r="I258" s="164"/>
      <c r="J258" s="164"/>
      <c r="K258" s="164"/>
      <c r="L258" s="164"/>
      <c r="M258" s="164"/>
      <c r="N258" s="237">
        <f>BK258</f>
        <v>0</v>
      </c>
      <c r="O258" s="238"/>
      <c r="P258" s="238"/>
      <c r="Q258" s="238"/>
      <c r="R258" s="132"/>
      <c r="T258" s="133"/>
      <c r="U258" s="130"/>
      <c r="V258" s="130"/>
      <c r="W258" s="134">
        <f>SUM(W259:W263)</f>
        <v>0.7901999999999999</v>
      </c>
      <c r="X258" s="130"/>
      <c r="Y258" s="134">
        <f>SUM(Y259:Y263)</f>
        <v>0</v>
      </c>
      <c r="Z258" s="130"/>
      <c r="AA258" s="135">
        <f>SUM(AA259:AA263)</f>
        <v>0</v>
      </c>
      <c r="AR258" s="136" t="s">
        <v>82</v>
      </c>
      <c r="AT258" s="137" t="s">
        <v>74</v>
      </c>
      <c r="AU258" s="137" t="s">
        <v>82</v>
      </c>
      <c r="AY258" s="136" t="s">
        <v>166</v>
      </c>
      <c r="BK258" s="138">
        <f>SUM(BK259:BK263)</f>
        <v>0</v>
      </c>
    </row>
    <row r="259" spans="2:65" s="1" customFormat="1" ht="25.5" customHeight="1">
      <c r="B259" s="139"/>
      <c r="C259" s="140" t="s">
        <v>441</v>
      </c>
      <c r="D259" s="140" t="s">
        <v>167</v>
      </c>
      <c r="E259" s="141" t="s">
        <v>453</v>
      </c>
      <c r="F259" s="231" t="s">
        <v>454</v>
      </c>
      <c r="G259" s="231"/>
      <c r="H259" s="231"/>
      <c r="I259" s="231"/>
      <c r="J259" s="142" t="s">
        <v>322</v>
      </c>
      <c r="K259" s="143">
        <v>0.6</v>
      </c>
      <c r="L259" s="232">
        <v>0</v>
      </c>
      <c r="M259" s="232"/>
      <c r="N259" s="232">
        <f>ROUND(L259*K259,2)</f>
        <v>0</v>
      </c>
      <c r="O259" s="232"/>
      <c r="P259" s="232"/>
      <c r="Q259" s="232"/>
      <c r="R259" s="144"/>
      <c r="T259" s="145" t="s">
        <v>5</v>
      </c>
      <c r="U259" s="43" t="s">
        <v>40</v>
      </c>
      <c r="V259" s="146">
        <v>1.3169999999999999</v>
      </c>
      <c r="W259" s="146">
        <f>V259*K259</f>
        <v>0.7901999999999999</v>
      </c>
      <c r="X259" s="146">
        <v>0</v>
      </c>
      <c r="Y259" s="146">
        <f>X259*K259</f>
        <v>0</v>
      </c>
      <c r="Z259" s="146">
        <v>0</v>
      </c>
      <c r="AA259" s="147">
        <f>Z259*K259</f>
        <v>0</v>
      </c>
      <c r="AR259" s="21" t="s">
        <v>92</v>
      </c>
      <c r="AT259" s="21" t="s">
        <v>167</v>
      </c>
      <c r="AU259" s="21" t="s">
        <v>86</v>
      </c>
      <c r="AY259" s="21" t="s">
        <v>166</v>
      </c>
      <c r="BE259" s="148">
        <f>IF(U259="základní",N259,0)</f>
        <v>0</v>
      </c>
      <c r="BF259" s="148">
        <f>IF(U259="snížená",N259,0)</f>
        <v>0</v>
      </c>
      <c r="BG259" s="148">
        <f>IF(U259="zákl. přenesená",N259,0)</f>
        <v>0</v>
      </c>
      <c r="BH259" s="148">
        <f>IF(U259="sníž. přenesená",N259,0)</f>
        <v>0</v>
      </c>
      <c r="BI259" s="148">
        <f>IF(U259="nulová",N259,0)</f>
        <v>0</v>
      </c>
      <c r="BJ259" s="21" t="s">
        <v>82</v>
      </c>
      <c r="BK259" s="148">
        <f>ROUND(L259*K259,2)</f>
        <v>0</v>
      </c>
      <c r="BL259" s="21" t="s">
        <v>92</v>
      </c>
      <c r="BM259" s="21" t="s">
        <v>455</v>
      </c>
    </row>
    <row r="260" spans="2:65" s="11" customFormat="1" ht="16.5" customHeight="1">
      <c r="B260" s="157"/>
      <c r="C260" s="158"/>
      <c r="D260" s="158"/>
      <c r="E260" s="159" t="s">
        <v>5</v>
      </c>
      <c r="F260" s="264" t="s">
        <v>275</v>
      </c>
      <c r="G260" s="265"/>
      <c r="H260" s="265"/>
      <c r="I260" s="265"/>
      <c r="J260" s="158"/>
      <c r="K260" s="159" t="s">
        <v>5</v>
      </c>
      <c r="L260" s="158"/>
      <c r="M260" s="158"/>
      <c r="N260" s="158"/>
      <c r="O260" s="158"/>
      <c r="P260" s="158"/>
      <c r="Q260" s="158"/>
      <c r="R260" s="160"/>
      <c r="T260" s="161"/>
      <c r="U260" s="158"/>
      <c r="V260" s="158"/>
      <c r="W260" s="158"/>
      <c r="X260" s="158"/>
      <c r="Y260" s="158"/>
      <c r="Z260" s="158"/>
      <c r="AA260" s="162"/>
      <c r="AT260" s="163" t="s">
        <v>173</v>
      </c>
      <c r="AU260" s="163" t="s">
        <v>86</v>
      </c>
      <c r="AV260" s="11" t="s">
        <v>82</v>
      </c>
      <c r="AW260" s="11" t="s">
        <v>32</v>
      </c>
      <c r="AX260" s="11" t="s">
        <v>75</v>
      </c>
      <c r="AY260" s="163" t="s">
        <v>166</v>
      </c>
    </row>
    <row r="261" spans="2:65" s="11" customFormat="1" ht="16.5" customHeight="1">
      <c r="B261" s="157"/>
      <c r="C261" s="158"/>
      <c r="D261" s="158"/>
      <c r="E261" s="159" t="s">
        <v>5</v>
      </c>
      <c r="F261" s="229" t="s">
        <v>276</v>
      </c>
      <c r="G261" s="230"/>
      <c r="H261" s="230"/>
      <c r="I261" s="230"/>
      <c r="J261" s="158"/>
      <c r="K261" s="159" t="s">
        <v>5</v>
      </c>
      <c r="L261" s="158"/>
      <c r="M261" s="158"/>
      <c r="N261" s="158"/>
      <c r="O261" s="158"/>
      <c r="P261" s="158"/>
      <c r="Q261" s="158"/>
      <c r="R261" s="160"/>
      <c r="T261" s="161"/>
      <c r="U261" s="158"/>
      <c r="V261" s="158"/>
      <c r="W261" s="158"/>
      <c r="X261" s="158"/>
      <c r="Y261" s="158"/>
      <c r="Z261" s="158"/>
      <c r="AA261" s="162"/>
      <c r="AT261" s="163" t="s">
        <v>173</v>
      </c>
      <c r="AU261" s="163" t="s">
        <v>86</v>
      </c>
      <c r="AV261" s="11" t="s">
        <v>82</v>
      </c>
      <c r="AW261" s="11" t="s">
        <v>32</v>
      </c>
      <c r="AX261" s="11" t="s">
        <v>75</v>
      </c>
      <c r="AY261" s="163" t="s">
        <v>166</v>
      </c>
    </row>
    <row r="262" spans="2:65" s="11" customFormat="1" ht="16.5" customHeight="1">
      <c r="B262" s="157"/>
      <c r="C262" s="158"/>
      <c r="D262" s="158"/>
      <c r="E262" s="159" t="s">
        <v>5</v>
      </c>
      <c r="F262" s="229" t="s">
        <v>277</v>
      </c>
      <c r="G262" s="230"/>
      <c r="H262" s="230"/>
      <c r="I262" s="230"/>
      <c r="J262" s="158"/>
      <c r="K262" s="159" t="s">
        <v>5</v>
      </c>
      <c r="L262" s="158"/>
      <c r="M262" s="158"/>
      <c r="N262" s="158"/>
      <c r="O262" s="158"/>
      <c r="P262" s="158"/>
      <c r="Q262" s="158"/>
      <c r="R262" s="160"/>
      <c r="T262" s="161"/>
      <c r="U262" s="158"/>
      <c r="V262" s="158"/>
      <c r="W262" s="158"/>
      <c r="X262" s="158"/>
      <c r="Y262" s="158"/>
      <c r="Z262" s="158"/>
      <c r="AA262" s="162"/>
      <c r="AT262" s="163" t="s">
        <v>173</v>
      </c>
      <c r="AU262" s="163" t="s">
        <v>86</v>
      </c>
      <c r="AV262" s="11" t="s">
        <v>82</v>
      </c>
      <c r="AW262" s="11" t="s">
        <v>32</v>
      </c>
      <c r="AX262" s="11" t="s">
        <v>75</v>
      </c>
      <c r="AY262" s="163" t="s">
        <v>166</v>
      </c>
    </row>
    <row r="263" spans="2:65" s="10" customFormat="1" ht="16.5" customHeight="1">
      <c r="B263" s="149"/>
      <c r="C263" s="150"/>
      <c r="D263" s="150"/>
      <c r="E263" s="151" t="s">
        <v>5</v>
      </c>
      <c r="F263" s="262" t="s">
        <v>1625</v>
      </c>
      <c r="G263" s="263"/>
      <c r="H263" s="263"/>
      <c r="I263" s="263"/>
      <c r="J263" s="150"/>
      <c r="K263" s="152">
        <v>0.6</v>
      </c>
      <c r="L263" s="150"/>
      <c r="M263" s="150"/>
      <c r="N263" s="150"/>
      <c r="O263" s="150"/>
      <c r="P263" s="150"/>
      <c r="Q263" s="150"/>
      <c r="R263" s="153"/>
      <c r="T263" s="154"/>
      <c r="U263" s="150"/>
      <c r="V263" s="150"/>
      <c r="W263" s="150"/>
      <c r="X263" s="150"/>
      <c r="Y263" s="150"/>
      <c r="Z263" s="150"/>
      <c r="AA263" s="155"/>
      <c r="AT263" s="156" t="s">
        <v>173</v>
      </c>
      <c r="AU263" s="156" t="s">
        <v>86</v>
      </c>
      <c r="AV263" s="10" t="s">
        <v>86</v>
      </c>
      <c r="AW263" s="10" t="s">
        <v>32</v>
      </c>
      <c r="AX263" s="10" t="s">
        <v>82</v>
      </c>
      <c r="AY263" s="156" t="s">
        <v>166</v>
      </c>
    </row>
    <row r="264" spans="2:65" s="9" customFormat="1" ht="29.85" customHeight="1">
      <c r="B264" s="129"/>
      <c r="C264" s="130"/>
      <c r="D264" s="164" t="s">
        <v>263</v>
      </c>
      <c r="E264" s="164"/>
      <c r="F264" s="164"/>
      <c r="G264" s="164"/>
      <c r="H264" s="164"/>
      <c r="I264" s="164"/>
      <c r="J264" s="164"/>
      <c r="K264" s="164"/>
      <c r="L264" s="164"/>
      <c r="M264" s="164"/>
      <c r="N264" s="237">
        <f>BK264</f>
        <v>0</v>
      </c>
      <c r="O264" s="238"/>
      <c r="P264" s="238"/>
      <c r="Q264" s="238"/>
      <c r="R264" s="132"/>
      <c r="T264" s="133"/>
      <c r="U264" s="130"/>
      <c r="V264" s="130"/>
      <c r="W264" s="134">
        <f>SUM(W265:W319)</f>
        <v>257.90944999999999</v>
      </c>
      <c r="X264" s="130"/>
      <c r="Y264" s="134">
        <f>SUM(Y265:Y319)</f>
        <v>3.9386050000000004</v>
      </c>
      <c r="Z264" s="130"/>
      <c r="AA264" s="135">
        <f>SUM(AA265:AA319)</f>
        <v>0</v>
      </c>
      <c r="AR264" s="136" t="s">
        <v>82</v>
      </c>
      <c r="AT264" s="137" t="s">
        <v>74</v>
      </c>
      <c r="AU264" s="137" t="s">
        <v>82</v>
      </c>
      <c r="AY264" s="136" t="s">
        <v>166</v>
      </c>
      <c r="BK264" s="138">
        <f>SUM(BK265:BK319)</f>
        <v>0</v>
      </c>
    </row>
    <row r="265" spans="2:65" s="1" customFormat="1" ht="16.5" customHeight="1">
      <c r="B265" s="139"/>
      <c r="C265" s="140" t="s">
        <v>446</v>
      </c>
      <c r="D265" s="140" t="s">
        <v>167</v>
      </c>
      <c r="E265" s="141" t="s">
        <v>458</v>
      </c>
      <c r="F265" s="231" t="s">
        <v>459</v>
      </c>
      <c r="G265" s="231"/>
      <c r="H265" s="231"/>
      <c r="I265" s="231"/>
      <c r="J265" s="142" t="s">
        <v>270</v>
      </c>
      <c r="K265" s="143">
        <v>854.17499999999995</v>
      </c>
      <c r="L265" s="232">
        <v>0</v>
      </c>
      <c r="M265" s="232"/>
      <c r="N265" s="232">
        <f>ROUND(L265*K265,2)</f>
        <v>0</v>
      </c>
      <c r="O265" s="232"/>
      <c r="P265" s="232"/>
      <c r="Q265" s="232"/>
      <c r="R265" s="144"/>
      <c r="T265" s="145" t="s">
        <v>5</v>
      </c>
      <c r="U265" s="43" t="s">
        <v>40</v>
      </c>
      <c r="V265" s="146">
        <v>2.5999999999999999E-2</v>
      </c>
      <c r="W265" s="146">
        <f>V265*K265</f>
        <v>22.208549999999999</v>
      </c>
      <c r="X265" s="146">
        <v>0</v>
      </c>
      <c r="Y265" s="146">
        <f>X265*K265</f>
        <v>0</v>
      </c>
      <c r="Z265" s="146">
        <v>0</v>
      </c>
      <c r="AA265" s="147">
        <f>Z265*K265</f>
        <v>0</v>
      </c>
      <c r="AR265" s="21" t="s">
        <v>92</v>
      </c>
      <c r="AT265" s="21" t="s">
        <v>167</v>
      </c>
      <c r="AU265" s="21" t="s">
        <v>86</v>
      </c>
      <c r="AY265" s="21" t="s">
        <v>166</v>
      </c>
      <c r="BE265" s="148">
        <f>IF(U265="základní",N265,0)</f>
        <v>0</v>
      </c>
      <c r="BF265" s="148">
        <f>IF(U265="snížená",N265,0)</f>
        <v>0</v>
      </c>
      <c r="BG265" s="148">
        <f>IF(U265="zákl. přenesená",N265,0)</f>
        <v>0</v>
      </c>
      <c r="BH265" s="148">
        <f>IF(U265="sníž. přenesená",N265,0)</f>
        <v>0</v>
      </c>
      <c r="BI265" s="148">
        <f>IF(U265="nulová",N265,0)</f>
        <v>0</v>
      </c>
      <c r="BJ265" s="21" t="s">
        <v>82</v>
      </c>
      <c r="BK265" s="148">
        <f>ROUND(L265*K265,2)</f>
        <v>0</v>
      </c>
      <c r="BL265" s="21" t="s">
        <v>92</v>
      </c>
      <c r="BM265" s="21" t="s">
        <v>460</v>
      </c>
    </row>
    <row r="266" spans="2:65" s="10" customFormat="1" ht="16.5" customHeight="1">
      <c r="B266" s="149"/>
      <c r="C266" s="150"/>
      <c r="D266" s="150"/>
      <c r="E266" s="151" t="s">
        <v>5</v>
      </c>
      <c r="F266" s="240" t="s">
        <v>1626</v>
      </c>
      <c r="G266" s="241"/>
      <c r="H266" s="241"/>
      <c r="I266" s="241"/>
      <c r="J266" s="150"/>
      <c r="K266" s="152">
        <v>854.17499999999995</v>
      </c>
      <c r="L266" s="150"/>
      <c r="M266" s="150"/>
      <c r="N266" s="150"/>
      <c r="O266" s="150"/>
      <c r="P266" s="150"/>
      <c r="Q266" s="150"/>
      <c r="R266" s="153"/>
      <c r="T266" s="154"/>
      <c r="U266" s="150"/>
      <c r="V266" s="150"/>
      <c r="W266" s="150"/>
      <c r="X266" s="150"/>
      <c r="Y266" s="150"/>
      <c r="Z266" s="150"/>
      <c r="AA266" s="155"/>
      <c r="AT266" s="156" t="s">
        <v>173</v>
      </c>
      <c r="AU266" s="156" t="s">
        <v>86</v>
      </c>
      <c r="AV266" s="10" t="s">
        <v>86</v>
      </c>
      <c r="AW266" s="10" t="s">
        <v>32</v>
      </c>
      <c r="AX266" s="10" t="s">
        <v>82</v>
      </c>
      <c r="AY266" s="156" t="s">
        <v>166</v>
      </c>
    </row>
    <row r="267" spans="2:65" s="1" customFormat="1" ht="16.5" customHeight="1">
      <c r="B267" s="139"/>
      <c r="C267" s="140" t="s">
        <v>452</v>
      </c>
      <c r="D267" s="140" t="s">
        <v>167</v>
      </c>
      <c r="E267" s="141" t="s">
        <v>463</v>
      </c>
      <c r="F267" s="231" t="s">
        <v>464</v>
      </c>
      <c r="G267" s="231"/>
      <c r="H267" s="231"/>
      <c r="I267" s="231"/>
      <c r="J267" s="142" t="s">
        <v>270</v>
      </c>
      <c r="K267" s="143">
        <v>976.2</v>
      </c>
      <c r="L267" s="232">
        <v>0</v>
      </c>
      <c r="M267" s="232"/>
      <c r="N267" s="232">
        <f>ROUND(L267*K267,2)</f>
        <v>0</v>
      </c>
      <c r="O267" s="232"/>
      <c r="P267" s="232"/>
      <c r="Q267" s="232"/>
      <c r="R267" s="144"/>
      <c r="T267" s="145" t="s">
        <v>5</v>
      </c>
      <c r="U267" s="43" t="s">
        <v>40</v>
      </c>
      <c r="V267" s="146">
        <v>2.5999999999999999E-2</v>
      </c>
      <c r="W267" s="146">
        <f>V267*K267</f>
        <v>25.3812</v>
      </c>
      <c r="X267" s="146">
        <v>0</v>
      </c>
      <c r="Y267" s="146">
        <f>X267*K267</f>
        <v>0</v>
      </c>
      <c r="Z267" s="146">
        <v>0</v>
      </c>
      <c r="AA267" s="147">
        <f>Z267*K267</f>
        <v>0</v>
      </c>
      <c r="AR267" s="21" t="s">
        <v>92</v>
      </c>
      <c r="AT267" s="21" t="s">
        <v>167</v>
      </c>
      <c r="AU267" s="21" t="s">
        <v>86</v>
      </c>
      <c r="AY267" s="21" t="s">
        <v>166</v>
      </c>
      <c r="BE267" s="148">
        <f>IF(U267="základní",N267,0)</f>
        <v>0</v>
      </c>
      <c r="BF267" s="148">
        <f>IF(U267="snížená",N267,0)</f>
        <v>0</v>
      </c>
      <c r="BG267" s="148">
        <f>IF(U267="zákl. přenesená",N267,0)</f>
        <v>0</v>
      </c>
      <c r="BH267" s="148">
        <f>IF(U267="sníž. přenesená",N267,0)</f>
        <v>0</v>
      </c>
      <c r="BI267" s="148">
        <f>IF(U267="nulová",N267,0)</f>
        <v>0</v>
      </c>
      <c r="BJ267" s="21" t="s">
        <v>82</v>
      </c>
      <c r="BK267" s="148">
        <f>ROUND(L267*K267,2)</f>
        <v>0</v>
      </c>
      <c r="BL267" s="21" t="s">
        <v>92</v>
      </c>
      <c r="BM267" s="21" t="s">
        <v>465</v>
      </c>
    </row>
    <row r="268" spans="2:65" s="10" customFormat="1" ht="16.5" customHeight="1">
      <c r="B268" s="149"/>
      <c r="C268" s="150"/>
      <c r="D268" s="150"/>
      <c r="E268" s="151" t="s">
        <v>5</v>
      </c>
      <c r="F268" s="240" t="s">
        <v>1627</v>
      </c>
      <c r="G268" s="241"/>
      <c r="H268" s="241"/>
      <c r="I268" s="241"/>
      <c r="J268" s="150"/>
      <c r="K268" s="152">
        <v>976.2</v>
      </c>
      <c r="L268" s="150"/>
      <c r="M268" s="150"/>
      <c r="N268" s="150"/>
      <c r="O268" s="150"/>
      <c r="P268" s="150"/>
      <c r="Q268" s="150"/>
      <c r="R268" s="153"/>
      <c r="T268" s="154"/>
      <c r="U268" s="150"/>
      <c r="V268" s="150"/>
      <c r="W268" s="150"/>
      <c r="X268" s="150"/>
      <c r="Y268" s="150"/>
      <c r="Z268" s="150"/>
      <c r="AA268" s="155"/>
      <c r="AT268" s="156" t="s">
        <v>173</v>
      </c>
      <c r="AU268" s="156" t="s">
        <v>86</v>
      </c>
      <c r="AV268" s="10" t="s">
        <v>86</v>
      </c>
      <c r="AW268" s="10" t="s">
        <v>32</v>
      </c>
      <c r="AX268" s="10" t="s">
        <v>82</v>
      </c>
      <c r="AY268" s="156" t="s">
        <v>166</v>
      </c>
    </row>
    <row r="269" spans="2:65" s="1" customFormat="1" ht="16.5" customHeight="1">
      <c r="B269" s="139"/>
      <c r="C269" s="140" t="s">
        <v>457</v>
      </c>
      <c r="D269" s="140" t="s">
        <v>167</v>
      </c>
      <c r="E269" s="141" t="s">
        <v>468</v>
      </c>
      <c r="F269" s="231" t="s">
        <v>469</v>
      </c>
      <c r="G269" s="231"/>
      <c r="H269" s="231"/>
      <c r="I269" s="231"/>
      <c r="J269" s="142" t="s">
        <v>270</v>
      </c>
      <c r="K269" s="143">
        <v>66</v>
      </c>
      <c r="L269" s="232">
        <v>0</v>
      </c>
      <c r="M269" s="232"/>
      <c r="N269" s="232">
        <f>ROUND(L269*K269,2)</f>
        <v>0</v>
      </c>
      <c r="O269" s="232"/>
      <c r="P269" s="232"/>
      <c r="Q269" s="232"/>
      <c r="R269" s="144"/>
      <c r="T269" s="145" t="s">
        <v>5</v>
      </c>
      <c r="U269" s="43" t="s">
        <v>40</v>
      </c>
      <c r="V269" s="146">
        <v>2.9000000000000001E-2</v>
      </c>
      <c r="W269" s="146">
        <f>V269*K269</f>
        <v>1.9140000000000001</v>
      </c>
      <c r="X269" s="146">
        <v>0</v>
      </c>
      <c r="Y269" s="146">
        <f>X269*K269</f>
        <v>0</v>
      </c>
      <c r="Z269" s="146">
        <v>0</v>
      </c>
      <c r="AA269" s="147">
        <f>Z269*K269</f>
        <v>0</v>
      </c>
      <c r="AR269" s="21" t="s">
        <v>92</v>
      </c>
      <c r="AT269" s="21" t="s">
        <v>167</v>
      </c>
      <c r="AU269" s="21" t="s">
        <v>86</v>
      </c>
      <c r="AY269" s="21" t="s">
        <v>166</v>
      </c>
      <c r="BE269" s="148">
        <f>IF(U269="základní",N269,0)</f>
        <v>0</v>
      </c>
      <c r="BF269" s="148">
        <f>IF(U269="snížená",N269,0)</f>
        <v>0</v>
      </c>
      <c r="BG269" s="148">
        <f>IF(U269="zákl. přenesená",N269,0)</f>
        <v>0</v>
      </c>
      <c r="BH269" s="148">
        <f>IF(U269="sníž. přenesená",N269,0)</f>
        <v>0</v>
      </c>
      <c r="BI269" s="148">
        <f>IF(U269="nulová",N269,0)</f>
        <v>0</v>
      </c>
      <c r="BJ269" s="21" t="s">
        <v>82</v>
      </c>
      <c r="BK269" s="148">
        <f>ROUND(L269*K269,2)</f>
        <v>0</v>
      </c>
      <c r="BL269" s="21" t="s">
        <v>92</v>
      </c>
      <c r="BM269" s="21" t="s">
        <v>470</v>
      </c>
    </row>
    <row r="270" spans="2:65" s="11" customFormat="1" ht="16.5" customHeight="1">
      <c r="B270" s="157"/>
      <c r="C270" s="158"/>
      <c r="D270" s="158"/>
      <c r="E270" s="159" t="s">
        <v>5</v>
      </c>
      <c r="F270" s="264" t="s">
        <v>275</v>
      </c>
      <c r="G270" s="265"/>
      <c r="H270" s="265"/>
      <c r="I270" s="265"/>
      <c r="J270" s="158"/>
      <c r="K270" s="159" t="s">
        <v>5</v>
      </c>
      <c r="L270" s="158"/>
      <c r="M270" s="158"/>
      <c r="N270" s="158"/>
      <c r="O270" s="158"/>
      <c r="P270" s="158"/>
      <c r="Q270" s="158"/>
      <c r="R270" s="160"/>
      <c r="T270" s="161"/>
      <c r="U270" s="158"/>
      <c r="V270" s="158"/>
      <c r="W270" s="158"/>
      <c r="X270" s="158"/>
      <c r="Y270" s="158"/>
      <c r="Z270" s="158"/>
      <c r="AA270" s="162"/>
      <c r="AT270" s="163" t="s">
        <v>173</v>
      </c>
      <c r="AU270" s="163" t="s">
        <v>86</v>
      </c>
      <c r="AV270" s="11" t="s">
        <v>82</v>
      </c>
      <c r="AW270" s="11" t="s">
        <v>32</v>
      </c>
      <c r="AX270" s="11" t="s">
        <v>75</v>
      </c>
      <c r="AY270" s="163" t="s">
        <v>166</v>
      </c>
    </row>
    <row r="271" spans="2:65" s="11" customFormat="1" ht="16.5" customHeight="1">
      <c r="B271" s="157"/>
      <c r="C271" s="158"/>
      <c r="D271" s="158"/>
      <c r="E271" s="159" t="s">
        <v>5</v>
      </c>
      <c r="F271" s="229" t="s">
        <v>276</v>
      </c>
      <c r="G271" s="230"/>
      <c r="H271" s="230"/>
      <c r="I271" s="230"/>
      <c r="J271" s="158"/>
      <c r="K271" s="159" t="s">
        <v>5</v>
      </c>
      <c r="L271" s="158"/>
      <c r="M271" s="158"/>
      <c r="N271" s="158"/>
      <c r="O271" s="158"/>
      <c r="P271" s="158"/>
      <c r="Q271" s="158"/>
      <c r="R271" s="160"/>
      <c r="T271" s="161"/>
      <c r="U271" s="158"/>
      <c r="V271" s="158"/>
      <c r="W271" s="158"/>
      <c r="X271" s="158"/>
      <c r="Y271" s="158"/>
      <c r="Z271" s="158"/>
      <c r="AA271" s="162"/>
      <c r="AT271" s="163" t="s">
        <v>173</v>
      </c>
      <c r="AU271" s="163" t="s">
        <v>86</v>
      </c>
      <c r="AV271" s="11" t="s">
        <v>82</v>
      </c>
      <c r="AW271" s="11" t="s">
        <v>32</v>
      </c>
      <c r="AX271" s="11" t="s">
        <v>75</v>
      </c>
      <c r="AY271" s="163" t="s">
        <v>166</v>
      </c>
    </row>
    <row r="272" spans="2:65" s="11" customFormat="1" ht="16.5" customHeight="1">
      <c r="B272" s="157"/>
      <c r="C272" s="158"/>
      <c r="D272" s="158"/>
      <c r="E272" s="159" t="s">
        <v>5</v>
      </c>
      <c r="F272" s="229" t="s">
        <v>277</v>
      </c>
      <c r="G272" s="230"/>
      <c r="H272" s="230"/>
      <c r="I272" s="230"/>
      <c r="J272" s="158"/>
      <c r="K272" s="159" t="s">
        <v>5</v>
      </c>
      <c r="L272" s="158"/>
      <c r="M272" s="158"/>
      <c r="N272" s="158"/>
      <c r="O272" s="158"/>
      <c r="P272" s="158"/>
      <c r="Q272" s="158"/>
      <c r="R272" s="160"/>
      <c r="T272" s="161"/>
      <c r="U272" s="158"/>
      <c r="V272" s="158"/>
      <c r="W272" s="158"/>
      <c r="X272" s="158"/>
      <c r="Y272" s="158"/>
      <c r="Z272" s="158"/>
      <c r="AA272" s="162"/>
      <c r="AT272" s="163" t="s">
        <v>173</v>
      </c>
      <c r="AU272" s="163" t="s">
        <v>86</v>
      </c>
      <c r="AV272" s="11" t="s">
        <v>82</v>
      </c>
      <c r="AW272" s="11" t="s">
        <v>32</v>
      </c>
      <c r="AX272" s="11" t="s">
        <v>75</v>
      </c>
      <c r="AY272" s="163" t="s">
        <v>166</v>
      </c>
    </row>
    <row r="273" spans="2:65" s="11" customFormat="1" ht="16.5" customHeight="1">
      <c r="B273" s="157"/>
      <c r="C273" s="158"/>
      <c r="D273" s="158"/>
      <c r="E273" s="159" t="s">
        <v>5</v>
      </c>
      <c r="F273" s="229" t="s">
        <v>471</v>
      </c>
      <c r="G273" s="230"/>
      <c r="H273" s="230"/>
      <c r="I273" s="230"/>
      <c r="J273" s="158"/>
      <c r="K273" s="159" t="s">
        <v>5</v>
      </c>
      <c r="L273" s="158"/>
      <c r="M273" s="158"/>
      <c r="N273" s="158"/>
      <c r="O273" s="158"/>
      <c r="P273" s="158"/>
      <c r="Q273" s="158"/>
      <c r="R273" s="160"/>
      <c r="T273" s="161"/>
      <c r="U273" s="158"/>
      <c r="V273" s="158"/>
      <c r="W273" s="158"/>
      <c r="X273" s="158"/>
      <c r="Y273" s="158"/>
      <c r="Z273" s="158"/>
      <c r="AA273" s="162"/>
      <c r="AT273" s="163" t="s">
        <v>173</v>
      </c>
      <c r="AU273" s="163" t="s">
        <v>86</v>
      </c>
      <c r="AV273" s="11" t="s">
        <v>82</v>
      </c>
      <c r="AW273" s="11" t="s">
        <v>32</v>
      </c>
      <c r="AX273" s="11" t="s">
        <v>75</v>
      </c>
      <c r="AY273" s="163" t="s">
        <v>166</v>
      </c>
    </row>
    <row r="274" spans="2:65" s="10" customFormat="1" ht="16.5" customHeight="1">
      <c r="B274" s="149"/>
      <c r="C274" s="150"/>
      <c r="D274" s="150"/>
      <c r="E274" s="151" t="s">
        <v>5</v>
      </c>
      <c r="F274" s="262" t="s">
        <v>1628</v>
      </c>
      <c r="G274" s="263"/>
      <c r="H274" s="263"/>
      <c r="I274" s="263"/>
      <c r="J274" s="150"/>
      <c r="K274" s="152">
        <v>15</v>
      </c>
      <c r="L274" s="150"/>
      <c r="M274" s="150"/>
      <c r="N274" s="150"/>
      <c r="O274" s="150"/>
      <c r="P274" s="150"/>
      <c r="Q274" s="150"/>
      <c r="R274" s="153"/>
      <c r="T274" s="154"/>
      <c r="U274" s="150"/>
      <c r="V274" s="150"/>
      <c r="W274" s="150"/>
      <c r="X274" s="150"/>
      <c r="Y274" s="150"/>
      <c r="Z274" s="150"/>
      <c r="AA274" s="155"/>
      <c r="AT274" s="156" t="s">
        <v>173</v>
      </c>
      <c r="AU274" s="156" t="s">
        <v>86</v>
      </c>
      <c r="AV274" s="10" t="s">
        <v>86</v>
      </c>
      <c r="AW274" s="10" t="s">
        <v>32</v>
      </c>
      <c r="AX274" s="10" t="s">
        <v>75</v>
      </c>
      <c r="AY274" s="156" t="s">
        <v>166</v>
      </c>
    </row>
    <row r="275" spans="2:65" s="11" customFormat="1" ht="16.5" customHeight="1">
      <c r="B275" s="157"/>
      <c r="C275" s="158"/>
      <c r="D275" s="158"/>
      <c r="E275" s="159" t="s">
        <v>5</v>
      </c>
      <c r="F275" s="229" t="s">
        <v>1227</v>
      </c>
      <c r="G275" s="230"/>
      <c r="H275" s="230"/>
      <c r="I275" s="230"/>
      <c r="J275" s="158"/>
      <c r="K275" s="159" t="s">
        <v>5</v>
      </c>
      <c r="L275" s="158"/>
      <c r="M275" s="158"/>
      <c r="N275" s="158"/>
      <c r="O275" s="158"/>
      <c r="P275" s="158"/>
      <c r="Q275" s="158"/>
      <c r="R275" s="160"/>
      <c r="T275" s="161"/>
      <c r="U275" s="158"/>
      <c r="V275" s="158"/>
      <c r="W275" s="158"/>
      <c r="X275" s="158"/>
      <c r="Y275" s="158"/>
      <c r="Z275" s="158"/>
      <c r="AA275" s="162"/>
      <c r="AT275" s="163" t="s">
        <v>173</v>
      </c>
      <c r="AU275" s="163" t="s">
        <v>86</v>
      </c>
      <c r="AV275" s="11" t="s">
        <v>82</v>
      </c>
      <c r="AW275" s="11" t="s">
        <v>32</v>
      </c>
      <c r="AX275" s="11" t="s">
        <v>75</v>
      </c>
      <c r="AY275" s="163" t="s">
        <v>166</v>
      </c>
    </row>
    <row r="276" spans="2:65" s="10" customFormat="1" ht="16.5" customHeight="1">
      <c r="B276" s="149"/>
      <c r="C276" s="150"/>
      <c r="D276" s="150"/>
      <c r="E276" s="151" t="s">
        <v>5</v>
      </c>
      <c r="F276" s="262" t="s">
        <v>1629</v>
      </c>
      <c r="G276" s="263"/>
      <c r="H276" s="263"/>
      <c r="I276" s="263"/>
      <c r="J276" s="150"/>
      <c r="K276" s="152">
        <v>51</v>
      </c>
      <c r="L276" s="150"/>
      <c r="M276" s="150"/>
      <c r="N276" s="150"/>
      <c r="O276" s="150"/>
      <c r="P276" s="150"/>
      <c r="Q276" s="150"/>
      <c r="R276" s="153"/>
      <c r="T276" s="154"/>
      <c r="U276" s="150"/>
      <c r="V276" s="150"/>
      <c r="W276" s="150"/>
      <c r="X276" s="150"/>
      <c r="Y276" s="150"/>
      <c r="Z276" s="150"/>
      <c r="AA276" s="155"/>
      <c r="AT276" s="156" t="s">
        <v>173</v>
      </c>
      <c r="AU276" s="156" t="s">
        <v>86</v>
      </c>
      <c r="AV276" s="10" t="s">
        <v>86</v>
      </c>
      <c r="AW276" s="10" t="s">
        <v>32</v>
      </c>
      <c r="AX276" s="10" t="s">
        <v>75</v>
      </c>
      <c r="AY276" s="156" t="s">
        <v>166</v>
      </c>
    </row>
    <row r="277" spans="2:65" s="12" customFormat="1" ht="16.5" customHeight="1">
      <c r="B277" s="168"/>
      <c r="C277" s="169"/>
      <c r="D277" s="169"/>
      <c r="E277" s="170" t="s">
        <v>5</v>
      </c>
      <c r="F277" s="268" t="s">
        <v>294</v>
      </c>
      <c r="G277" s="269"/>
      <c r="H277" s="269"/>
      <c r="I277" s="269"/>
      <c r="J277" s="169"/>
      <c r="K277" s="171">
        <v>66</v>
      </c>
      <c r="L277" s="169"/>
      <c r="M277" s="169"/>
      <c r="N277" s="169"/>
      <c r="O277" s="169"/>
      <c r="P277" s="169"/>
      <c r="Q277" s="169"/>
      <c r="R277" s="172"/>
      <c r="T277" s="173"/>
      <c r="U277" s="169"/>
      <c r="V277" s="169"/>
      <c r="W277" s="169"/>
      <c r="X277" s="169"/>
      <c r="Y277" s="169"/>
      <c r="Z277" s="169"/>
      <c r="AA277" s="174"/>
      <c r="AT277" s="175" t="s">
        <v>173</v>
      </c>
      <c r="AU277" s="175" t="s">
        <v>86</v>
      </c>
      <c r="AV277" s="12" t="s">
        <v>92</v>
      </c>
      <c r="AW277" s="12" t="s">
        <v>32</v>
      </c>
      <c r="AX277" s="12" t="s">
        <v>82</v>
      </c>
      <c r="AY277" s="175" t="s">
        <v>166</v>
      </c>
    </row>
    <row r="278" spans="2:65" s="1" customFormat="1" ht="16.5" customHeight="1">
      <c r="B278" s="139"/>
      <c r="C278" s="140" t="s">
        <v>462</v>
      </c>
      <c r="D278" s="140" t="s">
        <v>167</v>
      </c>
      <c r="E278" s="141" t="s">
        <v>475</v>
      </c>
      <c r="F278" s="231" t="s">
        <v>476</v>
      </c>
      <c r="G278" s="231"/>
      <c r="H278" s="231"/>
      <c r="I278" s="231"/>
      <c r="J278" s="142" t="s">
        <v>270</v>
      </c>
      <c r="K278" s="143">
        <v>4</v>
      </c>
      <c r="L278" s="232">
        <v>0</v>
      </c>
      <c r="M278" s="232"/>
      <c r="N278" s="232">
        <f>ROUND(L278*K278,2)</f>
        <v>0</v>
      </c>
      <c r="O278" s="232"/>
      <c r="P278" s="232"/>
      <c r="Q278" s="232"/>
      <c r="R278" s="144"/>
      <c r="T278" s="145" t="s">
        <v>5</v>
      </c>
      <c r="U278" s="43" t="s">
        <v>40</v>
      </c>
      <c r="V278" s="146">
        <v>3.1E-2</v>
      </c>
      <c r="W278" s="146">
        <f>V278*K278</f>
        <v>0.124</v>
      </c>
      <c r="X278" s="146">
        <v>0</v>
      </c>
      <c r="Y278" s="146">
        <f>X278*K278</f>
        <v>0</v>
      </c>
      <c r="Z278" s="146">
        <v>0</v>
      </c>
      <c r="AA278" s="147">
        <f>Z278*K278</f>
        <v>0</v>
      </c>
      <c r="AR278" s="21" t="s">
        <v>92</v>
      </c>
      <c r="AT278" s="21" t="s">
        <v>167</v>
      </c>
      <c r="AU278" s="21" t="s">
        <v>86</v>
      </c>
      <c r="AY278" s="21" t="s">
        <v>166</v>
      </c>
      <c r="BE278" s="148">
        <f>IF(U278="základní",N278,0)</f>
        <v>0</v>
      </c>
      <c r="BF278" s="148">
        <f>IF(U278="snížená",N278,0)</f>
        <v>0</v>
      </c>
      <c r="BG278" s="148">
        <f>IF(U278="zákl. přenesená",N278,0)</f>
        <v>0</v>
      </c>
      <c r="BH278" s="148">
        <f>IF(U278="sníž. přenesená",N278,0)</f>
        <v>0</v>
      </c>
      <c r="BI278" s="148">
        <f>IF(U278="nulová",N278,0)</f>
        <v>0</v>
      </c>
      <c r="BJ278" s="21" t="s">
        <v>82</v>
      </c>
      <c r="BK278" s="148">
        <f>ROUND(L278*K278,2)</f>
        <v>0</v>
      </c>
      <c r="BL278" s="21" t="s">
        <v>92</v>
      </c>
      <c r="BM278" s="21" t="s">
        <v>477</v>
      </c>
    </row>
    <row r="279" spans="2:65" s="11" customFormat="1" ht="16.5" customHeight="1">
      <c r="B279" s="157"/>
      <c r="C279" s="158"/>
      <c r="D279" s="158"/>
      <c r="E279" s="159" t="s">
        <v>5</v>
      </c>
      <c r="F279" s="264" t="s">
        <v>275</v>
      </c>
      <c r="G279" s="265"/>
      <c r="H279" s="265"/>
      <c r="I279" s="265"/>
      <c r="J279" s="158"/>
      <c r="K279" s="159" t="s">
        <v>5</v>
      </c>
      <c r="L279" s="158"/>
      <c r="M279" s="158"/>
      <c r="N279" s="158"/>
      <c r="O279" s="158"/>
      <c r="P279" s="158"/>
      <c r="Q279" s="158"/>
      <c r="R279" s="160"/>
      <c r="T279" s="161"/>
      <c r="U279" s="158"/>
      <c r="V279" s="158"/>
      <c r="W279" s="158"/>
      <c r="X279" s="158"/>
      <c r="Y279" s="158"/>
      <c r="Z279" s="158"/>
      <c r="AA279" s="162"/>
      <c r="AT279" s="163" t="s">
        <v>173</v>
      </c>
      <c r="AU279" s="163" t="s">
        <v>86</v>
      </c>
      <c r="AV279" s="11" t="s">
        <v>82</v>
      </c>
      <c r="AW279" s="11" t="s">
        <v>32</v>
      </c>
      <c r="AX279" s="11" t="s">
        <v>75</v>
      </c>
      <c r="AY279" s="163" t="s">
        <v>166</v>
      </c>
    </row>
    <row r="280" spans="2:65" s="11" customFormat="1" ht="16.5" customHeight="1">
      <c r="B280" s="157"/>
      <c r="C280" s="158"/>
      <c r="D280" s="158"/>
      <c r="E280" s="159" t="s">
        <v>5</v>
      </c>
      <c r="F280" s="229" t="s">
        <v>276</v>
      </c>
      <c r="G280" s="230"/>
      <c r="H280" s="230"/>
      <c r="I280" s="230"/>
      <c r="J280" s="158"/>
      <c r="K280" s="159" t="s">
        <v>5</v>
      </c>
      <c r="L280" s="158"/>
      <c r="M280" s="158"/>
      <c r="N280" s="158"/>
      <c r="O280" s="158"/>
      <c r="P280" s="158"/>
      <c r="Q280" s="158"/>
      <c r="R280" s="160"/>
      <c r="T280" s="161"/>
      <c r="U280" s="158"/>
      <c r="V280" s="158"/>
      <c r="W280" s="158"/>
      <c r="X280" s="158"/>
      <c r="Y280" s="158"/>
      <c r="Z280" s="158"/>
      <c r="AA280" s="162"/>
      <c r="AT280" s="163" t="s">
        <v>173</v>
      </c>
      <c r="AU280" s="163" t="s">
        <v>86</v>
      </c>
      <c r="AV280" s="11" t="s">
        <v>82</v>
      </c>
      <c r="AW280" s="11" t="s">
        <v>32</v>
      </c>
      <c r="AX280" s="11" t="s">
        <v>75</v>
      </c>
      <c r="AY280" s="163" t="s">
        <v>166</v>
      </c>
    </row>
    <row r="281" spans="2:65" s="11" customFormat="1" ht="16.5" customHeight="1">
      <c r="B281" s="157"/>
      <c r="C281" s="158"/>
      <c r="D281" s="158"/>
      <c r="E281" s="159" t="s">
        <v>5</v>
      </c>
      <c r="F281" s="229" t="s">
        <v>277</v>
      </c>
      <c r="G281" s="230"/>
      <c r="H281" s="230"/>
      <c r="I281" s="230"/>
      <c r="J281" s="158"/>
      <c r="K281" s="159" t="s">
        <v>5</v>
      </c>
      <c r="L281" s="158"/>
      <c r="M281" s="158"/>
      <c r="N281" s="158"/>
      <c r="O281" s="158"/>
      <c r="P281" s="158"/>
      <c r="Q281" s="158"/>
      <c r="R281" s="160"/>
      <c r="T281" s="161"/>
      <c r="U281" s="158"/>
      <c r="V281" s="158"/>
      <c r="W281" s="158"/>
      <c r="X281" s="158"/>
      <c r="Y281" s="158"/>
      <c r="Z281" s="158"/>
      <c r="AA281" s="162"/>
      <c r="AT281" s="163" t="s">
        <v>173</v>
      </c>
      <c r="AU281" s="163" t="s">
        <v>86</v>
      </c>
      <c r="AV281" s="11" t="s">
        <v>82</v>
      </c>
      <c r="AW281" s="11" t="s">
        <v>32</v>
      </c>
      <c r="AX281" s="11" t="s">
        <v>75</v>
      </c>
      <c r="AY281" s="163" t="s">
        <v>166</v>
      </c>
    </row>
    <row r="282" spans="2:65" s="11" customFormat="1" ht="16.5" customHeight="1">
      <c r="B282" s="157"/>
      <c r="C282" s="158"/>
      <c r="D282" s="158"/>
      <c r="E282" s="159" t="s">
        <v>5</v>
      </c>
      <c r="F282" s="229" t="s">
        <v>290</v>
      </c>
      <c r="G282" s="230"/>
      <c r="H282" s="230"/>
      <c r="I282" s="230"/>
      <c r="J282" s="158"/>
      <c r="K282" s="159" t="s">
        <v>5</v>
      </c>
      <c r="L282" s="158"/>
      <c r="M282" s="158"/>
      <c r="N282" s="158"/>
      <c r="O282" s="158"/>
      <c r="P282" s="158"/>
      <c r="Q282" s="158"/>
      <c r="R282" s="160"/>
      <c r="T282" s="161"/>
      <c r="U282" s="158"/>
      <c r="V282" s="158"/>
      <c r="W282" s="158"/>
      <c r="X282" s="158"/>
      <c r="Y282" s="158"/>
      <c r="Z282" s="158"/>
      <c r="AA282" s="162"/>
      <c r="AT282" s="163" t="s">
        <v>173</v>
      </c>
      <c r="AU282" s="163" t="s">
        <v>86</v>
      </c>
      <c r="AV282" s="11" t="s">
        <v>82</v>
      </c>
      <c r="AW282" s="11" t="s">
        <v>32</v>
      </c>
      <c r="AX282" s="11" t="s">
        <v>75</v>
      </c>
      <c r="AY282" s="163" t="s">
        <v>166</v>
      </c>
    </row>
    <row r="283" spans="2:65" s="10" customFormat="1" ht="16.5" customHeight="1">
      <c r="B283" s="149"/>
      <c r="C283" s="150"/>
      <c r="D283" s="150"/>
      <c r="E283" s="151" t="s">
        <v>5</v>
      </c>
      <c r="F283" s="262" t="s">
        <v>1466</v>
      </c>
      <c r="G283" s="263"/>
      <c r="H283" s="263"/>
      <c r="I283" s="263"/>
      <c r="J283" s="150"/>
      <c r="K283" s="152">
        <v>4</v>
      </c>
      <c r="L283" s="150"/>
      <c r="M283" s="150"/>
      <c r="N283" s="150"/>
      <c r="O283" s="150"/>
      <c r="P283" s="150"/>
      <c r="Q283" s="150"/>
      <c r="R283" s="153"/>
      <c r="T283" s="154"/>
      <c r="U283" s="150"/>
      <c r="V283" s="150"/>
      <c r="W283" s="150"/>
      <c r="X283" s="150"/>
      <c r="Y283" s="150"/>
      <c r="Z283" s="150"/>
      <c r="AA283" s="155"/>
      <c r="AT283" s="156" t="s">
        <v>173</v>
      </c>
      <c r="AU283" s="156" t="s">
        <v>86</v>
      </c>
      <c r="AV283" s="10" t="s">
        <v>86</v>
      </c>
      <c r="AW283" s="10" t="s">
        <v>32</v>
      </c>
      <c r="AX283" s="10" t="s">
        <v>82</v>
      </c>
      <c r="AY283" s="156" t="s">
        <v>166</v>
      </c>
    </row>
    <row r="284" spans="2:65" s="1" customFormat="1" ht="25.5" customHeight="1">
      <c r="B284" s="139"/>
      <c r="C284" s="140" t="s">
        <v>467</v>
      </c>
      <c r="D284" s="140" t="s">
        <v>167</v>
      </c>
      <c r="E284" s="141" t="s">
        <v>481</v>
      </c>
      <c r="F284" s="231" t="s">
        <v>482</v>
      </c>
      <c r="G284" s="231"/>
      <c r="H284" s="231"/>
      <c r="I284" s="231"/>
      <c r="J284" s="142" t="s">
        <v>270</v>
      </c>
      <c r="K284" s="143">
        <v>991.2</v>
      </c>
      <c r="L284" s="232">
        <v>0</v>
      </c>
      <c r="M284" s="232"/>
      <c r="N284" s="232">
        <f>ROUND(L284*K284,2)</f>
        <v>0</v>
      </c>
      <c r="O284" s="232"/>
      <c r="P284" s="232"/>
      <c r="Q284" s="232"/>
      <c r="R284" s="144"/>
      <c r="T284" s="145" t="s">
        <v>5</v>
      </c>
      <c r="U284" s="43" t="s">
        <v>40</v>
      </c>
      <c r="V284" s="146">
        <v>4.1000000000000002E-2</v>
      </c>
      <c r="W284" s="146">
        <f>V284*K284</f>
        <v>40.639200000000002</v>
      </c>
      <c r="X284" s="146">
        <v>0</v>
      </c>
      <c r="Y284" s="146">
        <f>X284*K284</f>
        <v>0</v>
      </c>
      <c r="Z284" s="146">
        <v>0</v>
      </c>
      <c r="AA284" s="147">
        <f>Z284*K284</f>
        <v>0</v>
      </c>
      <c r="AR284" s="21" t="s">
        <v>92</v>
      </c>
      <c r="AT284" s="21" t="s">
        <v>167</v>
      </c>
      <c r="AU284" s="21" t="s">
        <v>86</v>
      </c>
      <c r="AY284" s="21" t="s">
        <v>166</v>
      </c>
      <c r="BE284" s="148">
        <f>IF(U284="základní",N284,0)</f>
        <v>0</v>
      </c>
      <c r="BF284" s="148">
        <f>IF(U284="snížená",N284,0)</f>
        <v>0</v>
      </c>
      <c r="BG284" s="148">
        <f>IF(U284="zákl. přenesená",N284,0)</f>
        <v>0</v>
      </c>
      <c r="BH284" s="148">
        <f>IF(U284="sníž. přenesená",N284,0)</f>
        <v>0</v>
      </c>
      <c r="BI284" s="148">
        <f>IF(U284="nulová",N284,0)</f>
        <v>0</v>
      </c>
      <c r="BJ284" s="21" t="s">
        <v>82</v>
      </c>
      <c r="BK284" s="148">
        <f>ROUND(L284*K284,2)</f>
        <v>0</v>
      </c>
      <c r="BL284" s="21" t="s">
        <v>92</v>
      </c>
      <c r="BM284" s="21" t="s">
        <v>483</v>
      </c>
    </row>
    <row r="285" spans="2:65" s="11" customFormat="1" ht="16.5" customHeight="1">
      <c r="B285" s="157"/>
      <c r="C285" s="158"/>
      <c r="D285" s="158"/>
      <c r="E285" s="159" t="s">
        <v>5</v>
      </c>
      <c r="F285" s="264" t="s">
        <v>484</v>
      </c>
      <c r="G285" s="265"/>
      <c r="H285" s="265"/>
      <c r="I285" s="265"/>
      <c r="J285" s="158"/>
      <c r="K285" s="159" t="s">
        <v>5</v>
      </c>
      <c r="L285" s="158"/>
      <c r="M285" s="158"/>
      <c r="N285" s="158"/>
      <c r="O285" s="158"/>
      <c r="P285" s="158"/>
      <c r="Q285" s="158"/>
      <c r="R285" s="160"/>
      <c r="T285" s="161"/>
      <c r="U285" s="158"/>
      <c r="V285" s="158"/>
      <c r="W285" s="158"/>
      <c r="X285" s="158"/>
      <c r="Y285" s="158"/>
      <c r="Z285" s="158"/>
      <c r="AA285" s="162"/>
      <c r="AT285" s="163" t="s">
        <v>173</v>
      </c>
      <c r="AU285" s="163" t="s">
        <v>86</v>
      </c>
      <c r="AV285" s="11" t="s">
        <v>82</v>
      </c>
      <c r="AW285" s="11" t="s">
        <v>32</v>
      </c>
      <c r="AX285" s="11" t="s">
        <v>75</v>
      </c>
      <c r="AY285" s="163" t="s">
        <v>166</v>
      </c>
    </row>
    <row r="286" spans="2:65" s="10" customFormat="1" ht="16.5" customHeight="1">
      <c r="B286" s="149"/>
      <c r="C286" s="150"/>
      <c r="D286" s="150"/>
      <c r="E286" s="151" t="s">
        <v>5</v>
      </c>
      <c r="F286" s="262" t="s">
        <v>1627</v>
      </c>
      <c r="G286" s="263"/>
      <c r="H286" s="263"/>
      <c r="I286" s="263"/>
      <c r="J286" s="150"/>
      <c r="K286" s="152">
        <v>976.2</v>
      </c>
      <c r="L286" s="150"/>
      <c r="M286" s="150"/>
      <c r="N286" s="150"/>
      <c r="O286" s="150"/>
      <c r="P286" s="150"/>
      <c r="Q286" s="150"/>
      <c r="R286" s="153"/>
      <c r="T286" s="154"/>
      <c r="U286" s="150"/>
      <c r="V286" s="150"/>
      <c r="W286" s="150"/>
      <c r="X286" s="150"/>
      <c r="Y286" s="150"/>
      <c r="Z286" s="150"/>
      <c r="AA286" s="155"/>
      <c r="AT286" s="156" t="s">
        <v>173</v>
      </c>
      <c r="AU286" s="156" t="s">
        <v>86</v>
      </c>
      <c r="AV286" s="10" t="s">
        <v>86</v>
      </c>
      <c r="AW286" s="10" t="s">
        <v>32</v>
      </c>
      <c r="AX286" s="10" t="s">
        <v>75</v>
      </c>
      <c r="AY286" s="156" t="s">
        <v>166</v>
      </c>
    </row>
    <row r="287" spans="2:65" s="11" customFormat="1" ht="16.5" customHeight="1">
      <c r="B287" s="157"/>
      <c r="C287" s="158"/>
      <c r="D287" s="158"/>
      <c r="E287" s="159" t="s">
        <v>5</v>
      </c>
      <c r="F287" s="229" t="s">
        <v>471</v>
      </c>
      <c r="G287" s="230"/>
      <c r="H287" s="230"/>
      <c r="I287" s="230"/>
      <c r="J287" s="158"/>
      <c r="K287" s="159" t="s">
        <v>5</v>
      </c>
      <c r="L287" s="158"/>
      <c r="M287" s="158"/>
      <c r="N287" s="158"/>
      <c r="O287" s="158"/>
      <c r="P287" s="158"/>
      <c r="Q287" s="158"/>
      <c r="R287" s="160"/>
      <c r="T287" s="161"/>
      <c r="U287" s="158"/>
      <c r="V287" s="158"/>
      <c r="W287" s="158"/>
      <c r="X287" s="158"/>
      <c r="Y287" s="158"/>
      <c r="Z287" s="158"/>
      <c r="AA287" s="162"/>
      <c r="AT287" s="163" t="s">
        <v>173</v>
      </c>
      <c r="AU287" s="163" t="s">
        <v>86</v>
      </c>
      <c r="AV287" s="11" t="s">
        <v>82</v>
      </c>
      <c r="AW287" s="11" t="s">
        <v>32</v>
      </c>
      <c r="AX287" s="11" t="s">
        <v>75</v>
      </c>
      <c r="AY287" s="163" t="s">
        <v>166</v>
      </c>
    </row>
    <row r="288" spans="2:65" s="10" customFormat="1" ht="16.5" customHeight="1">
      <c r="B288" s="149"/>
      <c r="C288" s="150"/>
      <c r="D288" s="150"/>
      <c r="E288" s="151" t="s">
        <v>5</v>
      </c>
      <c r="F288" s="262" t="s">
        <v>1628</v>
      </c>
      <c r="G288" s="263"/>
      <c r="H288" s="263"/>
      <c r="I288" s="263"/>
      <c r="J288" s="150"/>
      <c r="K288" s="152">
        <v>15</v>
      </c>
      <c r="L288" s="150"/>
      <c r="M288" s="150"/>
      <c r="N288" s="150"/>
      <c r="O288" s="150"/>
      <c r="P288" s="150"/>
      <c r="Q288" s="150"/>
      <c r="R288" s="153"/>
      <c r="T288" s="154"/>
      <c r="U288" s="150"/>
      <c r="V288" s="150"/>
      <c r="W288" s="150"/>
      <c r="X288" s="150"/>
      <c r="Y288" s="150"/>
      <c r="Z288" s="150"/>
      <c r="AA288" s="155"/>
      <c r="AT288" s="156" t="s">
        <v>173</v>
      </c>
      <c r="AU288" s="156" t="s">
        <v>86</v>
      </c>
      <c r="AV288" s="10" t="s">
        <v>86</v>
      </c>
      <c r="AW288" s="10" t="s">
        <v>32</v>
      </c>
      <c r="AX288" s="10" t="s">
        <v>75</v>
      </c>
      <c r="AY288" s="156" t="s">
        <v>166</v>
      </c>
    </row>
    <row r="289" spans="2:65" s="12" customFormat="1" ht="16.5" customHeight="1">
      <c r="B289" s="168"/>
      <c r="C289" s="169"/>
      <c r="D289" s="169"/>
      <c r="E289" s="170" t="s">
        <v>5</v>
      </c>
      <c r="F289" s="268" t="s">
        <v>294</v>
      </c>
      <c r="G289" s="269"/>
      <c r="H289" s="269"/>
      <c r="I289" s="269"/>
      <c r="J289" s="169"/>
      <c r="K289" s="171">
        <v>991.2</v>
      </c>
      <c r="L289" s="169"/>
      <c r="M289" s="169"/>
      <c r="N289" s="169"/>
      <c r="O289" s="169"/>
      <c r="P289" s="169"/>
      <c r="Q289" s="169"/>
      <c r="R289" s="172"/>
      <c r="T289" s="173"/>
      <c r="U289" s="169"/>
      <c r="V289" s="169"/>
      <c r="W289" s="169"/>
      <c r="X289" s="169"/>
      <c r="Y289" s="169"/>
      <c r="Z289" s="169"/>
      <c r="AA289" s="174"/>
      <c r="AT289" s="175" t="s">
        <v>173</v>
      </c>
      <c r="AU289" s="175" t="s">
        <v>86</v>
      </c>
      <c r="AV289" s="12" t="s">
        <v>92</v>
      </c>
      <c r="AW289" s="12" t="s">
        <v>32</v>
      </c>
      <c r="AX289" s="12" t="s">
        <v>82</v>
      </c>
      <c r="AY289" s="175" t="s">
        <v>166</v>
      </c>
    </row>
    <row r="290" spans="2:65" s="1" customFormat="1" ht="25.5" customHeight="1">
      <c r="B290" s="139"/>
      <c r="C290" s="140" t="s">
        <v>474</v>
      </c>
      <c r="D290" s="140" t="s">
        <v>167</v>
      </c>
      <c r="E290" s="141" t="s">
        <v>486</v>
      </c>
      <c r="F290" s="231" t="s">
        <v>487</v>
      </c>
      <c r="G290" s="231"/>
      <c r="H290" s="231"/>
      <c r="I290" s="231"/>
      <c r="J290" s="142" t="s">
        <v>270</v>
      </c>
      <c r="K290" s="143">
        <v>813.5</v>
      </c>
      <c r="L290" s="232">
        <v>0</v>
      </c>
      <c r="M290" s="232"/>
      <c r="N290" s="232">
        <f>ROUND(L290*K290,2)</f>
        <v>0</v>
      </c>
      <c r="O290" s="232"/>
      <c r="P290" s="232"/>
      <c r="Q290" s="232"/>
      <c r="R290" s="144"/>
      <c r="T290" s="145" t="s">
        <v>5</v>
      </c>
      <c r="U290" s="43" t="s">
        <v>40</v>
      </c>
      <c r="V290" s="146">
        <v>4.8000000000000001E-2</v>
      </c>
      <c r="W290" s="146">
        <f>V290*K290</f>
        <v>39.048000000000002</v>
      </c>
      <c r="X290" s="146">
        <v>0</v>
      </c>
      <c r="Y290" s="146">
        <f>X290*K290</f>
        <v>0</v>
      </c>
      <c r="Z290" s="146">
        <v>0</v>
      </c>
      <c r="AA290" s="147">
        <f>Z290*K290</f>
        <v>0</v>
      </c>
      <c r="AR290" s="21" t="s">
        <v>92</v>
      </c>
      <c r="AT290" s="21" t="s">
        <v>167</v>
      </c>
      <c r="AU290" s="21" t="s">
        <v>86</v>
      </c>
      <c r="AY290" s="21" t="s">
        <v>166</v>
      </c>
      <c r="BE290" s="148">
        <f>IF(U290="základní",N290,0)</f>
        <v>0</v>
      </c>
      <c r="BF290" s="148">
        <f>IF(U290="snížená",N290,0)</f>
        <v>0</v>
      </c>
      <c r="BG290" s="148">
        <f>IF(U290="zákl. přenesená",N290,0)</f>
        <v>0</v>
      </c>
      <c r="BH290" s="148">
        <f>IF(U290="sníž. přenesená",N290,0)</f>
        <v>0</v>
      </c>
      <c r="BI290" s="148">
        <f>IF(U290="nulová",N290,0)</f>
        <v>0</v>
      </c>
      <c r="BJ290" s="21" t="s">
        <v>82</v>
      </c>
      <c r="BK290" s="148">
        <f>ROUND(L290*K290,2)</f>
        <v>0</v>
      </c>
      <c r="BL290" s="21" t="s">
        <v>92</v>
      </c>
      <c r="BM290" s="21" t="s">
        <v>1630</v>
      </c>
    </row>
    <row r="291" spans="2:65" s="11" customFormat="1" ht="16.5" customHeight="1">
      <c r="B291" s="157"/>
      <c r="C291" s="158"/>
      <c r="D291" s="158"/>
      <c r="E291" s="159" t="s">
        <v>5</v>
      </c>
      <c r="F291" s="264" t="s">
        <v>275</v>
      </c>
      <c r="G291" s="265"/>
      <c r="H291" s="265"/>
      <c r="I291" s="265"/>
      <c r="J291" s="158"/>
      <c r="K291" s="159" t="s">
        <v>5</v>
      </c>
      <c r="L291" s="158"/>
      <c r="M291" s="158"/>
      <c r="N291" s="158"/>
      <c r="O291" s="158"/>
      <c r="P291" s="158"/>
      <c r="Q291" s="158"/>
      <c r="R291" s="160"/>
      <c r="T291" s="161"/>
      <c r="U291" s="158"/>
      <c r="V291" s="158"/>
      <c r="W291" s="158"/>
      <c r="X291" s="158"/>
      <c r="Y291" s="158"/>
      <c r="Z291" s="158"/>
      <c r="AA291" s="162"/>
      <c r="AT291" s="163" t="s">
        <v>173</v>
      </c>
      <c r="AU291" s="163" t="s">
        <v>86</v>
      </c>
      <c r="AV291" s="11" t="s">
        <v>82</v>
      </c>
      <c r="AW291" s="11" t="s">
        <v>32</v>
      </c>
      <c r="AX291" s="11" t="s">
        <v>75</v>
      </c>
      <c r="AY291" s="163" t="s">
        <v>166</v>
      </c>
    </row>
    <row r="292" spans="2:65" s="11" customFormat="1" ht="16.5" customHeight="1">
      <c r="B292" s="157"/>
      <c r="C292" s="158"/>
      <c r="D292" s="158"/>
      <c r="E292" s="159" t="s">
        <v>5</v>
      </c>
      <c r="F292" s="229" t="s">
        <v>276</v>
      </c>
      <c r="G292" s="230"/>
      <c r="H292" s="230"/>
      <c r="I292" s="230"/>
      <c r="J292" s="158"/>
      <c r="K292" s="159" t="s">
        <v>5</v>
      </c>
      <c r="L292" s="158"/>
      <c r="M292" s="158"/>
      <c r="N292" s="158"/>
      <c r="O292" s="158"/>
      <c r="P292" s="158"/>
      <c r="Q292" s="158"/>
      <c r="R292" s="160"/>
      <c r="T292" s="161"/>
      <c r="U292" s="158"/>
      <c r="V292" s="158"/>
      <c r="W292" s="158"/>
      <c r="X292" s="158"/>
      <c r="Y292" s="158"/>
      <c r="Z292" s="158"/>
      <c r="AA292" s="162"/>
      <c r="AT292" s="163" t="s">
        <v>173</v>
      </c>
      <c r="AU292" s="163" t="s">
        <v>86</v>
      </c>
      <c r="AV292" s="11" t="s">
        <v>82</v>
      </c>
      <c r="AW292" s="11" t="s">
        <v>32</v>
      </c>
      <c r="AX292" s="11" t="s">
        <v>75</v>
      </c>
      <c r="AY292" s="163" t="s">
        <v>166</v>
      </c>
    </row>
    <row r="293" spans="2:65" s="11" customFormat="1" ht="16.5" customHeight="1">
      <c r="B293" s="157"/>
      <c r="C293" s="158"/>
      <c r="D293" s="158"/>
      <c r="E293" s="159" t="s">
        <v>5</v>
      </c>
      <c r="F293" s="229" t="s">
        <v>277</v>
      </c>
      <c r="G293" s="230"/>
      <c r="H293" s="230"/>
      <c r="I293" s="230"/>
      <c r="J293" s="158"/>
      <c r="K293" s="159" t="s">
        <v>5</v>
      </c>
      <c r="L293" s="158"/>
      <c r="M293" s="158"/>
      <c r="N293" s="158"/>
      <c r="O293" s="158"/>
      <c r="P293" s="158"/>
      <c r="Q293" s="158"/>
      <c r="R293" s="160"/>
      <c r="T293" s="161"/>
      <c r="U293" s="158"/>
      <c r="V293" s="158"/>
      <c r="W293" s="158"/>
      <c r="X293" s="158"/>
      <c r="Y293" s="158"/>
      <c r="Z293" s="158"/>
      <c r="AA293" s="162"/>
      <c r="AT293" s="163" t="s">
        <v>173</v>
      </c>
      <c r="AU293" s="163" t="s">
        <v>86</v>
      </c>
      <c r="AV293" s="11" t="s">
        <v>82</v>
      </c>
      <c r="AW293" s="11" t="s">
        <v>32</v>
      </c>
      <c r="AX293" s="11" t="s">
        <v>75</v>
      </c>
      <c r="AY293" s="163" t="s">
        <v>166</v>
      </c>
    </row>
    <row r="294" spans="2:65" s="11" customFormat="1" ht="16.5" customHeight="1">
      <c r="B294" s="157"/>
      <c r="C294" s="158"/>
      <c r="D294" s="158"/>
      <c r="E294" s="159" t="s">
        <v>5</v>
      </c>
      <c r="F294" s="229" t="s">
        <v>298</v>
      </c>
      <c r="G294" s="230"/>
      <c r="H294" s="230"/>
      <c r="I294" s="230"/>
      <c r="J294" s="158"/>
      <c r="K294" s="159" t="s">
        <v>5</v>
      </c>
      <c r="L294" s="158"/>
      <c r="M294" s="158"/>
      <c r="N294" s="158"/>
      <c r="O294" s="158"/>
      <c r="P294" s="158"/>
      <c r="Q294" s="158"/>
      <c r="R294" s="160"/>
      <c r="T294" s="161"/>
      <c r="U294" s="158"/>
      <c r="V294" s="158"/>
      <c r="W294" s="158"/>
      <c r="X294" s="158"/>
      <c r="Y294" s="158"/>
      <c r="Z294" s="158"/>
      <c r="AA294" s="162"/>
      <c r="AT294" s="163" t="s">
        <v>173</v>
      </c>
      <c r="AU294" s="163" t="s">
        <v>86</v>
      </c>
      <c r="AV294" s="11" t="s">
        <v>82</v>
      </c>
      <c r="AW294" s="11" t="s">
        <v>32</v>
      </c>
      <c r="AX294" s="11" t="s">
        <v>75</v>
      </c>
      <c r="AY294" s="163" t="s">
        <v>166</v>
      </c>
    </row>
    <row r="295" spans="2:65" s="10" customFormat="1" ht="16.5" customHeight="1">
      <c r="B295" s="149"/>
      <c r="C295" s="150"/>
      <c r="D295" s="150"/>
      <c r="E295" s="151" t="s">
        <v>5</v>
      </c>
      <c r="F295" s="262" t="s">
        <v>1597</v>
      </c>
      <c r="G295" s="263"/>
      <c r="H295" s="263"/>
      <c r="I295" s="263"/>
      <c r="J295" s="150"/>
      <c r="K295" s="152">
        <v>813.5</v>
      </c>
      <c r="L295" s="150"/>
      <c r="M295" s="150"/>
      <c r="N295" s="150"/>
      <c r="O295" s="150"/>
      <c r="P295" s="150"/>
      <c r="Q295" s="150"/>
      <c r="R295" s="153"/>
      <c r="T295" s="154"/>
      <c r="U295" s="150"/>
      <c r="V295" s="150"/>
      <c r="W295" s="150"/>
      <c r="X295" s="150"/>
      <c r="Y295" s="150"/>
      <c r="Z295" s="150"/>
      <c r="AA295" s="155"/>
      <c r="AT295" s="156" t="s">
        <v>173</v>
      </c>
      <c r="AU295" s="156" t="s">
        <v>86</v>
      </c>
      <c r="AV295" s="10" t="s">
        <v>86</v>
      </c>
      <c r="AW295" s="10" t="s">
        <v>32</v>
      </c>
      <c r="AX295" s="10" t="s">
        <v>82</v>
      </c>
      <c r="AY295" s="156" t="s">
        <v>166</v>
      </c>
    </row>
    <row r="296" spans="2:65" s="1" customFormat="1" ht="25.5" customHeight="1">
      <c r="B296" s="139"/>
      <c r="C296" s="140" t="s">
        <v>480</v>
      </c>
      <c r="D296" s="140" t="s">
        <v>167</v>
      </c>
      <c r="E296" s="141" t="s">
        <v>490</v>
      </c>
      <c r="F296" s="231" t="s">
        <v>491</v>
      </c>
      <c r="G296" s="231"/>
      <c r="H296" s="231"/>
      <c r="I296" s="231"/>
      <c r="J296" s="142" t="s">
        <v>270</v>
      </c>
      <c r="K296" s="143">
        <v>813.5</v>
      </c>
      <c r="L296" s="232">
        <v>0</v>
      </c>
      <c r="M296" s="232"/>
      <c r="N296" s="232">
        <f>ROUND(L296*K296,2)</f>
        <v>0</v>
      </c>
      <c r="O296" s="232"/>
      <c r="P296" s="232"/>
      <c r="Q296" s="232"/>
      <c r="R296" s="144"/>
      <c r="T296" s="145" t="s">
        <v>5</v>
      </c>
      <c r="U296" s="43" t="s">
        <v>40</v>
      </c>
      <c r="V296" s="146">
        <v>4.0000000000000001E-3</v>
      </c>
      <c r="W296" s="146">
        <f>V296*K296</f>
        <v>3.254</v>
      </c>
      <c r="X296" s="146">
        <v>0</v>
      </c>
      <c r="Y296" s="146">
        <f>X296*K296</f>
        <v>0</v>
      </c>
      <c r="Z296" s="146">
        <v>0</v>
      </c>
      <c r="AA296" s="147">
        <f>Z296*K296</f>
        <v>0</v>
      </c>
      <c r="AR296" s="21" t="s">
        <v>92</v>
      </c>
      <c r="AT296" s="21" t="s">
        <v>167</v>
      </c>
      <c r="AU296" s="21" t="s">
        <v>86</v>
      </c>
      <c r="AY296" s="21" t="s">
        <v>166</v>
      </c>
      <c r="BE296" s="148">
        <f>IF(U296="základní",N296,0)</f>
        <v>0</v>
      </c>
      <c r="BF296" s="148">
        <f>IF(U296="snížená",N296,0)</f>
        <v>0</v>
      </c>
      <c r="BG296" s="148">
        <f>IF(U296="zákl. přenesená",N296,0)</f>
        <v>0</v>
      </c>
      <c r="BH296" s="148">
        <f>IF(U296="sníž. přenesená",N296,0)</f>
        <v>0</v>
      </c>
      <c r="BI296" s="148">
        <f>IF(U296="nulová",N296,0)</f>
        <v>0</v>
      </c>
      <c r="BJ296" s="21" t="s">
        <v>82</v>
      </c>
      <c r="BK296" s="148">
        <f>ROUND(L296*K296,2)</f>
        <v>0</v>
      </c>
      <c r="BL296" s="21" t="s">
        <v>92</v>
      </c>
      <c r="BM296" s="21" t="s">
        <v>492</v>
      </c>
    </row>
    <row r="297" spans="2:65" s="1" customFormat="1" ht="25.5" customHeight="1">
      <c r="B297" s="139"/>
      <c r="C297" s="140" t="s">
        <v>485</v>
      </c>
      <c r="D297" s="140" t="s">
        <v>167</v>
      </c>
      <c r="E297" s="141" t="s">
        <v>494</v>
      </c>
      <c r="F297" s="231" t="s">
        <v>495</v>
      </c>
      <c r="G297" s="231"/>
      <c r="H297" s="231"/>
      <c r="I297" s="231"/>
      <c r="J297" s="142" t="s">
        <v>270</v>
      </c>
      <c r="K297" s="143">
        <v>1627</v>
      </c>
      <c r="L297" s="232">
        <v>0</v>
      </c>
      <c r="M297" s="232"/>
      <c r="N297" s="232">
        <f>ROUND(L297*K297,2)</f>
        <v>0</v>
      </c>
      <c r="O297" s="232"/>
      <c r="P297" s="232"/>
      <c r="Q297" s="232"/>
      <c r="R297" s="144"/>
      <c r="T297" s="145" t="s">
        <v>5</v>
      </c>
      <c r="U297" s="43" t="s">
        <v>40</v>
      </c>
      <c r="V297" s="146">
        <v>2E-3</v>
      </c>
      <c r="W297" s="146">
        <f>V297*K297</f>
        <v>3.254</v>
      </c>
      <c r="X297" s="146">
        <v>0</v>
      </c>
      <c r="Y297" s="146">
        <f>X297*K297</f>
        <v>0</v>
      </c>
      <c r="Z297" s="146">
        <v>0</v>
      </c>
      <c r="AA297" s="147">
        <f>Z297*K297</f>
        <v>0</v>
      </c>
      <c r="AR297" s="21" t="s">
        <v>92</v>
      </c>
      <c r="AT297" s="21" t="s">
        <v>167</v>
      </c>
      <c r="AU297" s="21" t="s">
        <v>86</v>
      </c>
      <c r="AY297" s="21" t="s">
        <v>166</v>
      </c>
      <c r="BE297" s="148">
        <f>IF(U297="základní",N297,0)</f>
        <v>0</v>
      </c>
      <c r="BF297" s="148">
        <f>IF(U297="snížená",N297,0)</f>
        <v>0</v>
      </c>
      <c r="BG297" s="148">
        <f>IF(U297="zákl. přenesená",N297,0)</f>
        <v>0</v>
      </c>
      <c r="BH297" s="148">
        <f>IF(U297="sníž. přenesená",N297,0)</f>
        <v>0</v>
      </c>
      <c r="BI297" s="148">
        <f>IF(U297="nulová",N297,0)</f>
        <v>0</v>
      </c>
      <c r="BJ297" s="21" t="s">
        <v>82</v>
      </c>
      <c r="BK297" s="148">
        <f>ROUND(L297*K297,2)</f>
        <v>0</v>
      </c>
      <c r="BL297" s="21" t="s">
        <v>92</v>
      </c>
      <c r="BM297" s="21" t="s">
        <v>496</v>
      </c>
    </row>
    <row r="298" spans="2:65" s="10" customFormat="1" ht="16.5" customHeight="1">
      <c r="B298" s="149"/>
      <c r="C298" s="150"/>
      <c r="D298" s="150"/>
      <c r="E298" s="151" t="s">
        <v>5</v>
      </c>
      <c r="F298" s="240" t="s">
        <v>1631</v>
      </c>
      <c r="G298" s="241"/>
      <c r="H298" s="241"/>
      <c r="I298" s="241"/>
      <c r="J298" s="150"/>
      <c r="K298" s="152">
        <v>1627</v>
      </c>
      <c r="L298" s="150"/>
      <c r="M298" s="150"/>
      <c r="N298" s="150"/>
      <c r="O298" s="150"/>
      <c r="P298" s="150"/>
      <c r="Q298" s="150"/>
      <c r="R298" s="153"/>
      <c r="T298" s="154"/>
      <c r="U298" s="150"/>
      <c r="V298" s="150"/>
      <c r="W298" s="150"/>
      <c r="X298" s="150"/>
      <c r="Y298" s="150"/>
      <c r="Z298" s="150"/>
      <c r="AA298" s="155"/>
      <c r="AT298" s="156" t="s">
        <v>173</v>
      </c>
      <c r="AU298" s="156" t="s">
        <v>86</v>
      </c>
      <c r="AV298" s="10" t="s">
        <v>86</v>
      </c>
      <c r="AW298" s="10" t="s">
        <v>32</v>
      </c>
      <c r="AX298" s="10" t="s">
        <v>82</v>
      </c>
      <c r="AY298" s="156" t="s">
        <v>166</v>
      </c>
    </row>
    <row r="299" spans="2:65" s="1" customFormat="1" ht="25.5" customHeight="1">
      <c r="B299" s="139"/>
      <c r="C299" s="140" t="s">
        <v>489</v>
      </c>
      <c r="D299" s="140" t="s">
        <v>167</v>
      </c>
      <c r="E299" s="141" t="s">
        <v>499</v>
      </c>
      <c r="F299" s="231" t="s">
        <v>500</v>
      </c>
      <c r="G299" s="231"/>
      <c r="H299" s="231"/>
      <c r="I299" s="231"/>
      <c r="J299" s="142" t="s">
        <v>270</v>
      </c>
      <c r="K299" s="143">
        <v>813.5</v>
      </c>
      <c r="L299" s="232">
        <v>0</v>
      </c>
      <c r="M299" s="232"/>
      <c r="N299" s="232">
        <f>ROUND(L299*K299,2)</f>
        <v>0</v>
      </c>
      <c r="O299" s="232"/>
      <c r="P299" s="232"/>
      <c r="Q299" s="232"/>
      <c r="R299" s="144"/>
      <c r="T299" s="145" t="s">
        <v>5</v>
      </c>
      <c r="U299" s="43" t="s">
        <v>40</v>
      </c>
      <c r="V299" s="146">
        <v>4.8000000000000001E-2</v>
      </c>
      <c r="W299" s="146">
        <f>V299*K299</f>
        <v>39.048000000000002</v>
      </c>
      <c r="X299" s="146">
        <v>0</v>
      </c>
      <c r="Y299" s="146">
        <f>X299*K299</f>
        <v>0</v>
      </c>
      <c r="Z299" s="146">
        <v>0</v>
      </c>
      <c r="AA299" s="147">
        <f>Z299*K299</f>
        <v>0</v>
      </c>
      <c r="AR299" s="21" t="s">
        <v>92</v>
      </c>
      <c r="AT299" s="21" t="s">
        <v>167</v>
      </c>
      <c r="AU299" s="21" t="s">
        <v>86</v>
      </c>
      <c r="AY299" s="21" t="s">
        <v>166</v>
      </c>
      <c r="BE299" s="148">
        <f>IF(U299="základní",N299,0)</f>
        <v>0</v>
      </c>
      <c r="BF299" s="148">
        <f>IF(U299="snížená",N299,0)</f>
        <v>0</v>
      </c>
      <c r="BG299" s="148">
        <f>IF(U299="zákl. přenesená",N299,0)</f>
        <v>0</v>
      </c>
      <c r="BH299" s="148">
        <f>IF(U299="sníž. přenesená",N299,0)</f>
        <v>0</v>
      </c>
      <c r="BI299" s="148">
        <f>IF(U299="nulová",N299,0)</f>
        <v>0</v>
      </c>
      <c r="BJ299" s="21" t="s">
        <v>82</v>
      </c>
      <c r="BK299" s="148">
        <f>ROUND(L299*K299,2)</f>
        <v>0</v>
      </c>
      <c r="BL299" s="21" t="s">
        <v>92</v>
      </c>
      <c r="BM299" s="21" t="s">
        <v>1632</v>
      </c>
    </row>
    <row r="300" spans="2:65" s="1" customFormat="1" ht="25.5" customHeight="1">
      <c r="B300" s="139"/>
      <c r="C300" s="140" t="s">
        <v>493</v>
      </c>
      <c r="D300" s="140" t="s">
        <v>167</v>
      </c>
      <c r="E300" s="141" t="s">
        <v>504</v>
      </c>
      <c r="F300" s="231" t="s">
        <v>505</v>
      </c>
      <c r="G300" s="231"/>
      <c r="H300" s="231"/>
      <c r="I300" s="231"/>
      <c r="J300" s="142" t="s">
        <v>270</v>
      </c>
      <c r="K300" s="143">
        <v>813.5</v>
      </c>
      <c r="L300" s="232">
        <v>0</v>
      </c>
      <c r="M300" s="232"/>
      <c r="N300" s="232">
        <f>ROUND(L300*K300,2)</f>
        <v>0</v>
      </c>
      <c r="O300" s="232"/>
      <c r="P300" s="232"/>
      <c r="Q300" s="232"/>
      <c r="R300" s="144"/>
      <c r="T300" s="145" t="s">
        <v>5</v>
      </c>
      <c r="U300" s="43" t="s">
        <v>40</v>
      </c>
      <c r="V300" s="146">
        <v>6.3E-2</v>
      </c>
      <c r="W300" s="146">
        <f>V300*K300</f>
        <v>51.250500000000002</v>
      </c>
      <c r="X300" s="146">
        <v>0</v>
      </c>
      <c r="Y300" s="146">
        <f>X300*K300</f>
        <v>0</v>
      </c>
      <c r="Z300" s="146">
        <v>0</v>
      </c>
      <c r="AA300" s="147">
        <f>Z300*K300</f>
        <v>0</v>
      </c>
      <c r="AR300" s="21" t="s">
        <v>92</v>
      </c>
      <c r="AT300" s="21" t="s">
        <v>167</v>
      </c>
      <c r="AU300" s="21" t="s">
        <v>86</v>
      </c>
      <c r="AY300" s="21" t="s">
        <v>166</v>
      </c>
      <c r="BE300" s="148">
        <f>IF(U300="základní",N300,0)</f>
        <v>0</v>
      </c>
      <c r="BF300" s="148">
        <f>IF(U300="snížená",N300,0)</f>
        <v>0</v>
      </c>
      <c r="BG300" s="148">
        <f>IF(U300="zákl. přenesená",N300,0)</f>
        <v>0</v>
      </c>
      <c r="BH300" s="148">
        <f>IF(U300="sníž. přenesená",N300,0)</f>
        <v>0</v>
      </c>
      <c r="BI300" s="148">
        <f>IF(U300="nulová",N300,0)</f>
        <v>0</v>
      </c>
      <c r="BJ300" s="21" t="s">
        <v>82</v>
      </c>
      <c r="BK300" s="148">
        <f>ROUND(L300*K300,2)</f>
        <v>0</v>
      </c>
      <c r="BL300" s="21" t="s">
        <v>92</v>
      </c>
      <c r="BM300" s="21" t="s">
        <v>1633</v>
      </c>
    </row>
    <row r="301" spans="2:65" s="1" customFormat="1" ht="25.5" customHeight="1">
      <c r="B301" s="139"/>
      <c r="C301" s="140" t="s">
        <v>498</v>
      </c>
      <c r="D301" s="140" t="s">
        <v>167</v>
      </c>
      <c r="E301" s="141" t="s">
        <v>508</v>
      </c>
      <c r="F301" s="231" t="s">
        <v>509</v>
      </c>
      <c r="G301" s="231"/>
      <c r="H301" s="231"/>
      <c r="I301" s="231"/>
      <c r="J301" s="142" t="s">
        <v>270</v>
      </c>
      <c r="K301" s="143">
        <v>51</v>
      </c>
      <c r="L301" s="232">
        <v>0</v>
      </c>
      <c r="M301" s="232"/>
      <c r="N301" s="232">
        <f>ROUND(L301*K301,2)</f>
        <v>0</v>
      </c>
      <c r="O301" s="232"/>
      <c r="P301" s="232"/>
      <c r="Q301" s="232"/>
      <c r="R301" s="144"/>
      <c r="T301" s="145" t="s">
        <v>5</v>
      </c>
      <c r="U301" s="43" t="s">
        <v>40</v>
      </c>
      <c r="V301" s="146">
        <v>0.42499999999999999</v>
      </c>
      <c r="W301" s="146">
        <f>V301*K301</f>
        <v>21.675000000000001</v>
      </c>
      <c r="X301" s="146">
        <v>0</v>
      </c>
      <c r="Y301" s="146">
        <f>X301*K301</f>
        <v>0</v>
      </c>
      <c r="Z301" s="146">
        <v>0</v>
      </c>
      <c r="AA301" s="147">
        <f>Z301*K301</f>
        <v>0</v>
      </c>
      <c r="AR301" s="21" t="s">
        <v>92</v>
      </c>
      <c r="AT301" s="21" t="s">
        <v>167</v>
      </c>
      <c r="AU301" s="21" t="s">
        <v>86</v>
      </c>
      <c r="AY301" s="21" t="s">
        <v>166</v>
      </c>
      <c r="BE301" s="148">
        <f>IF(U301="základní",N301,0)</f>
        <v>0</v>
      </c>
      <c r="BF301" s="148">
        <f>IF(U301="snížená",N301,0)</f>
        <v>0</v>
      </c>
      <c r="BG301" s="148">
        <f>IF(U301="zákl. přenesená",N301,0)</f>
        <v>0</v>
      </c>
      <c r="BH301" s="148">
        <f>IF(U301="sníž. přenesená",N301,0)</f>
        <v>0</v>
      </c>
      <c r="BI301" s="148">
        <f>IF(U301="nulová",N301,0)</f>
        <v>0</v>
      </c>
      <c r="BJ301" s="21" t="s">
        <v>82</v>
      </c>
      <c r="BK301" s="148">
        <f>ROUND(L301*K301,2)</f>
        <v>0</v>
      </c>
      <c r="BL301" s="21" t="s">
        <v>92</v>
      </c>
      <c r="BM301" s="21" t="s">
        <v>510</v>
      </c>
    </row>
    <row r="302" spans="2:65" s="11" customFormat="1" ht="16.5" customHeight="1">
      <c r="B302" s="157"/>
      <c r="C302" s="158"/>
      <c r="D302" s="158"/>
      <c r="E302" s="159" t="s">
        <v>5</v>
      </c>
      <c r="F302" s="264" t="s">
        <v>1227</v>
      </c>
      <c r="G302" s="265"/>
      <c r="H302" s="265"/>
      <c r="I302" s="265"/>
      <c r="J302" s="158"/>
      <c r="K302" s="159" t="s">
        <v>5</v>
      </c>
      <c r="L302" s="158"/>
      <c r="M302" s="158"/>
      <c r="N302" s="158"/>
      <c r="O302" s="158"/>
      <c r="P302" s="158"/>
      <c r="Q302" s="158"/>
      <c r="R302" s="160"/>
      <c r="T302" s="161"/>
      <c r="U302" s="158"/>
      <c r="V302" s="158"/>
      <c r="W302" s="158"/>
      <c r="X302" s="158"/>
      <c r="Y302" s="158"/>
      <c r="Z302" s="158"/>
      <c r="AA302" s="162"/>
      <c r="AT302" s="163" t="s">
        <v>173</v>
      </c>
      <c r="AU302" s="163" t="s">
        <v>86</v>
      </c>
      <c r="AV302" s="11" t="s">
        <v>82</v>
      </c>
      <c r="AW302" s="11" t="s">
        <v>32</v>
      </c>
      <c r="AX302" s="11" t="s">
        <v>75</v>
      </c>
      <c r="AY302" s="163" t="s">
        <v>166</v>
      </c>
    </row>
    <row r="303" spans="2:65" s="10" customFormat="1" ht="16.5" customHeight="1">
      <c r="B303" s="149"/>
      <c r="C303" s="150"/>
      <c r="D303" s="150"/>
      <c r="E303" s="151" t="s">
        <v>5</v>
      </c>
      <c r="F303" s="262" t="s">
        <v>1629</v>
      </c>
      <c r="G303" s="263"/>
      <c r="H303" s="263"/>
      <c r="I303" s="263"/>
      <c r="J303" s="150"/>
      <c r="K303" s="152">
        <v>51</v>
      </c>
      <c r="L303" s="150"/>
      <c r="M303" s="150"/>
      <c r="N303" s="150"/>
      <c r="O303" s="150"/>
      <c r="P303" s="150"/>
      <c r="Q303" s="150"/>
      <c r="R303" s="153"/>
      <c r="T303" s="154"/>
      <c r="U303" s="150"/>
      <c r="V303" s="150"/>
      <c r="W303" s="150"/>
      <c r="X303" s="150"/>
      <c r="Y303" s="150"/>
      <c r="Z303" s="150"/>
      <c r="AA303" s="155"/>
      <c r="AT303" s="156" t="s">
        <v>173</v>
      </c>
      <c r="AU303" s="156" t="s">
        <v>86</v>
      </c>
      <c r="AV303" s="10" t="s">
        <v>86</v>
      </c>
      <c r="AW303" s="10" t="s">
        <v>32</v>
      </c>
      <c r="AX303" s="10" t="s">
        <v>82</v>
      </c>
      <c r="AY303" s="156" t="s">
        <v>166</v>
      </c>
    </row>
    <row r="304" spans="2:65" s="1" customFormat="1" ht="25.5" customHeight="1">
      <c r="B304" s="139"/>
      <c r="C304" s="140" t="s">
        <v>503</v>
      </c>
      <c r="D304" s="140" t="s">
        <v>167</v>
      </c>
      <c r="E304" s="141" t="s">
        <v>514</v>
      </c>
      <c r="F304" s="231" t="s">
        <v>515</v>
      </c>
      <c r="G304" s="231"/>
      <c r="H304" s="231"/>
      <c r="I304" s="231"/>
      <c r="J304" s="142" t="s">
        <v>270</v>
      </c>
      <c r="K304" s="143">
        <v>12.5</v>
      </c>
      <c r="L304" s="232">
        <v>0</v>
      </c>
      <c r="M304" s="232"/>
      <c r="N304" s="232">
        <f>ROUND(L304*K304,2)</f>
        <v>0</v>
      </c>
      <c r="O304" s="232"/>
      <c r="P304" s="232"/>
      <c r="Q304" s="232"/>
      <c r="R304" s="144"/>
      <c r="T304" s="145" t="s">
        <v>5</v>
      </c>
      <c r="U304" s="43" t="s">
        <v>40</v>
      </c>
      <c r="V304" s="146">
        <v>0.53</v>
      </c>
      <c r="W304" s="146">
        <f>V304*K304</f>
        <v>6.625</v>
      </c>
      <c r="X304" s="146">
        <v>8.4250000000000005E-2</v>
      </c>
      <c r="Y304" s="146">
        <f>X304*K304</f>
        <v>1.0531250000000001</v>
      </c>
      <c r="Z304" s="146">
        <v>0</v>
      </c>
      <c r="AA304" s="147">
        <f>Z304*K304</f>
        <v>0</v>
      </c>
      <c r="AR304" s="21" t="s">
        <v>92</v>
      </c>
      <c r="AT304" s="21" t="s">
        <v>167</v>
      </c>
      <c r="AU304" s="21" t="s">
        <v>86</v>
      </c>
      <c r="AY304" s="21" t="s">
        <v>166</v>
      </c>
      <c r="BE304" s="148">
        <f>IF(U304="základní",N304,0)</f>
        <v>0</v>
      </c>
      <c r="BF304" s="148">
        <f>IF(U304="snížená",N304,0)</f>
        <v>0</v>
      </c>
      <c r="BG304" s="148">
        <f>IF(U304="zákl. přenesená",N304,0)</f>
        <v>0</v>
      </c>
      <c r="BH304" s="148">
        <f>IF(U304="sníž. přenesená",N304,0)</f>
        <v>0</v>
      </c>
      <c r="BI304" s="148">
        <f>IF(U304="nulová",N304,0)</f>
        <v>0</v>
      </c>
      <c r="BJ304" s="21" t="s">
        <v>82</v>
      </c>
      <c r="BK304" s="148">
        <f>ROUND(L304*K304,2)</f>
        <v>0</v>
      </c>
      <c r="BL304" s="21" t="s">
        <v>92</v>
      </c>
      <c r="BM304" s="21" t="s">
        <v>516</v>
      </c>
    </row>
    <row r="305" spans="2:65" s="1" customFormat="1" ht="16.5" customHeight="1">
      <c r="B305" s="139"/>
      <c r="C305" s="176" t="s">
        <v>507</v>
      </c>
      <c r="D305" s="176" t="s">
        <v>388</v>
      </c>
      <c r="E305" s="177" t="s">
        <v>518</v>
      </c>
      <c r="F305" s="266" t="s">
        <v>519</v>
      </c>
      <c r="G305" s="266"/>
      <c r="H305" s="266"/>
      <c r="I305" s="266"/>
      <c r="J305" s="178" t="s">
        <v>270</v>
      </c>
      <c r="K305" s="179">
        <v>9</v>
      </c>
      <c r="L305" s="267">
        <v>0</v>
      </c>
      <c r="M305" s="267"/>
      <c r="N305" s="267">
        <f>ROUND(L305*K305,2)</f>
        <v>0</v>
      </c>
      <c r="O305" s="232"/>
      <c r="P305" s="232"/>
      <c r="Q305" s="232"/>
      <c r="R305" s="144"/>
      <c r="T305" s="145" t="s">
        <v>5</v>
      </c>
      <c r="U305" s="43" t="s">
        <v>40</v>
      </c>
      <c r="V305" s="146">
        <v>0</v>
      </c>
      <c r="W305" s="146">
        <f>V305*K305</f>
        <v>0</v>
      </c>
      <c r="X305" s="146">
        <v>0.14000000000000001</v>
      </c>
      <c r="Y305" s="146">
        <f>X305*K305</f>
        <v>1.2600000000000002</v>
      </c>
      <c r="Z305" s="146">
        <v>0</v>
      </c>
      <c r="AA305" s="147">
        <f>Z305*K305</f>
        <v>0</v>
      </c>
      <c r="AR305" s="21" t="s">
        <v>104</v>
      </c>
      <c r="AT305" s="21" t="s">
        <v>388</v>
      </c>
      <c r="AU305" s="21" t="s">
        <v>86</v>
      </c>
      <c r="AY305" s="21" t="s">
        <v>166</v>
      </c>
      <c r="BE305" s="148">
        <f>IF(U305="základní",N305,0)</f>
        <v>0</v>
      </c>
      <c r="BF305" s="148">
        <f>IF(U305="snížená",N305,0)</f>
        <v>0</v>
      </c>
      <c r="BG305" s="148">
        <f>IF(U305="zákl. přenesená",N305,0)</f>
        <v>0</v>
      </c>
      <c r="BH305" s="148">
        <f>IF(U305="sníž. přenesená",N305,0)</f>
        <v>0</v>
      </c>
      <c r="BI305" s="148">
        <f>IF(U305="nulová",N305,0)</f>
        <v>0</v>
      </c>
      <c r="BJ305" s="21" t="s">
        <v>82</v>
      </c>
      <c r="BK305" s="148">
        <f>ROUND(L305*K305,2)</f>
        <v>0</v>
      </c>
      <c r="BL305" s="21" t="s">
        <v>92</v>
      </c>
      <c r="BM305" s="21" t="s">
        <v>520</v>
      </c>
    </row>
    <row r="306" spans="2:65" s="11" customFormat="1" ht="16.5" customHeight="1">
      <c r="B306" s="157"/>
      <c r="C306" s="158"/>
      <c r="D306" s="158"/>
      <c r="E306" s="159" t="s">
        <v>5</v>
      </c>
      <c r="F306" s="264" t="s">
        <v>471</v>
      </c>
      <c r="G306" s="265"/>
      <c r="H306" s="265"/>
      <c r="I306" s="265"/>
      <c r="J306" s="158"/>
      <c r="K306" s="159" t="s">
        <v>5</v>
      </c>
      <c r="L306" s="158"/>
      <c r="M306" s="158"/>
      <c r="N306" s="158"/>
      <c r="O306" s="158"/>
      <c r="P306" s="158"/>
      <c r="Q306" s="158"/>
      <c r="R306" s="160"/>
      <c r="T306" s="161"/>
      <c r="U306" s="158"/>
      <c r="V306" s="158"/>
      <c r="W306" s="158"/>
      <c r="X306" s="158"/>
      <c r="Y306" s="158"/>
      <c r="Z306" s="158"/>
      <c r="AA306" s="162"/>
      <c r="AT306" s="163" t="s">
        <v>173</v>
      </c>
      <c r="AU306" s="163" t="s">
        <v>86</v>
      </c>
      <c r="AV306" s="11" t="s">
        <v>82</v>
      </c>
      <c r="AW306" s="11" t="s">
        <v>32</v>
      </c>
      <c r="AX306" s="11" t="s">
        <v>75</v>
      </c>
      <c r="AY306" s="163" t="s">
        <v>166</v>
      </c>
    </row>
    <row r="307" spans="2:65" s="10" customFormat="1" ht="16.5" customHeight="1">
      <c r="B307" s="149"/>
      <c r="C307" s="150"/>
      <c r="D307" s="150"/>
      <c r="E307" s="151" t="s">
        <v>5</v>
      </c>
      <c r="F307" s="262" t="s">
        <v>1634</v>
      </c>
      <c r="G307" s="263"/>
      <c r="H307" s="263"/>
      <c r="I307" s="263"/>
      <c r="J307" s="150"/>
      <c r="K307" s="152">
        <v>9</v>
      </c>
      <c r="L307" s="150"/>
      <c r="M307" s="150"/>
      <c r="N307" s="150"/>
      <c r="O307" s="150"/>
      <c r="P307" s="150"/>
      <c r="Q307" s="150"/>
      <c r="R307" s="153"/>
      <c r="T307" s="154"/>
      <c r="U307" s="150"/>
      <c r="V307" s="150"/>
      <c r="W307" s="150"/>
      <c r="X307" s="150"/>
      <c r="Y307" s="150"/>
      <c r="Z307" s="150"/>
      <c r="AA307" s="155"/>
      <c r="AT307" s="156" t="s">
        <v>173</v>
      </c>
      <c r="AU307" s="156" t="s">
        <v>86</v>
      </c>
      <c r="AV307" s="10" t="s">
        <v>86</v>
      </c>
      <c r="AW307" s="10" t="s">
        <v>32</v>
      </c>
      <c r="AX307" s="10" t="s">
        <v>82</v>
      </c>
      <c r="AY307" s="156" t="s">
        <v>166</v>
      </c>
    </row>
    <row r="308" spans="2:65" s="1" customFormat="1" ht="25.5" customHeight="1">
      <c r="B308" s="139"/>
      <c r="C308" s="176" t="s">
        <v>513</v>
      </c>
      <c r="D308" s="176" t="s">
        <v>388</v>
      </c>
      <c r="E308" s="177" t="s">
        <v>524</v>
      </c>
      <c r="F308" s="266" t="s">
        <v>525</v>
      </c>
      <c r="G308" s="266"/>
      <c r="H308" s="266"/>
      <c r="I308" s="266"/>
      <c r="J308" s="178" t="s">
        <v>270</v>
      </c>
      <c r="K308" s="179">
        <v>3.5</v>
      </c>
      <c r="L308" s="267">
        <v>0</v>
      </c>
      <c r="M308" s="267"/>
      <c r="N308" s="267">
        <f>ROUND(L308*K308,2)</f>
        <v>0</v>
      </c>
      <c r="O308" s="232"/>
      <c r="P308" s="232"/>
      <c r="Q308" s="232"/>
      <c r="R308" s="144"/>
      <c r="T308" s="145" t="s">
        <v>5</v>
      </c>
      <c r="U308" s="43" t="s">
        <v>40</v>
      </c>
      <c r="V308" s="146">
        <v>0</v>
      </c>
      <c r="W308" s="146">
        <f>V308*K308</f>
        <v>0</v>
      </c>
      <c r="X308" s="146">
        <v>0.13</v>
      </c>
      <c r="Y308" s="146">
        <f>X308*K308</f>
        <v>0.45500000000000002</v>
      </c>
      <c r="Z308" s="146">
        <v>0</v>
      </c>
      <c r="AA308" s="147">
        <f>Z308*K308</f>
        <v>0</v>
      </c>
      <c r="AR308" s="21" t="s">
        <v>104</v>
      </c>
      <c r="AT308" s="21" t="s">
        <v>388</v>
      </c>
      <c r="AU308" s="21" t="s">
        <v>86</v>
      </c>
      <c r="AY308" s="21" t="s">
        <v>166</v>
      </c>
      <c r="BE308" s="148">
        <f>IF(U308="základní",N308,0)</f>
        <v>0</v>
      </c>
      <c r="BF308" s="148">
        <f>IF(U308="snížená",N308,0)</f>
        <v>0</v>
      </c>
      <c r="BG308" s="148">
        <f>IF(U308="zákl. přenesená",N308,0)</f>
        <v>0</v>
      </c>
      <c r="BH308" s="148">
        <f>IF(U308="sníž. přenesená",N308,0)</f>
        <v>0</v>
      </c>
      <c r="BI308" s="148">
        <f>IF(U308="nulová",N308,0)</f>
        <v>0</v>
      </c>
      <c r="BJ308" s="21" t="s">
        <v>82</v>
      </c>
      <c r="BK308" s="148">
        <f>ROUND(L308*K308,2)</f>
        <v>0</v>
      </c>
      <c r="BL308" s="21" t="s">
        <v>92</v>
      </c>
      <c r="BM308" s="21" t="s">
        <v>526</v>
      </c>
    </row>
    <row r="309" spans="2:65" s="11" customFormat="1" ht="16.5" customHeight="1">
      <c r="B309" s="157"/>
      <c r="C309" s="158"/>
      <c r="D309" s="158"/>
      <c r="E309" s="159" t="s">
        <v>5</v>
      </c>
      <c r="F309" s="264" t="s">
        <v>471</v>
      </c>
      <c r="G309" s="265"/>
      <c r="H309" s="265"/>
      <c r="I309" s="265"/>
      <c r="J309" s="158"/>
      <c r="K309" s="159" t="s">
        <v>5</v>
      </c>
      <c r="L309" s="158"/>
      <c r="M309" s="158"/>
      <c r="N309" s="158"/>
      <c r="O309" s="158"/>
      <c r="P309" s="158"/>
      <c r="Q309" s="158"/>
      <c r="R309" s="160"/>
      <c r="T309" s="161"/>
      <c r="U309" s="158"/>
      <c r="V309" s="158"/>
      <c r="W309" s="158"/>
      <c r="X309" s="158"/>
      <c r="Y309" s="158"/>
      <c r="Z309" s="158"/>
      <c r="AA309" s="162"/>
      <c r="AT309" s="163" t="s">
        <v>173</v>
      </c>
      <c r="AU309" s="163" t="s">
        <v>86</v>
      </c>
      <c r="AV309" s="11" t="s">
        <v>82</v>
      </c>
      <c r="AW309" s="11" t="s">
        <v>32</v>
      </c>
      <c r="AX309" s="11" t="s">
        <v>75</v>
      </c>
      <c r="AY309" s="163" t="s">
        <v>166</v>
      </c>
    </row>
    <row r="310" spans="2:65" s="10" customFormat="1" ht="16.5" customHeight="1">
      <c r="B310" s="149"/>
      <c r="C310" s="150"/>
      <c r="D310" s="150"/>
      <c r="E310" s="151" t="s">
        <v>5</v>
      </c>
      <c r="F310" s="262" t="s">
        <v>1635</v>
      </c>
      <c r="G310" s="263"/>
      <c r="H310" s="263"/>
      <c r="I310" s="263"/>
      <c r="J310" s="150"/>
      <c r="K310" s="152">
        <v>3.5</v>
      </c>
      <c r="L310" s="150"/>
      <c r="M310" s="150"/>
      <c r="N310" s="150"/>
      <c r="O310" s="150"/>
      <c r="P310" s="150"/>
      <c r="Q310" s="150"/>
      <c r="R310" s="153"/>
      <c r="T310" s="154"/>
      <c r="U310" s="150"/>
      <c r="V310" s="150"/>
      <c r="W310" s="150"/>
      <c r="X310" s="150"/>
      <c r="Y310" s="150"/>
      <c r="Z310" s="150"/>
      <c r="AA310" s="155"/>
      <c r="AT310" s="156" t="s">
        <v>173</v>
      </c>
      <c r="AU310" s="156" t="s">
        <v>86</v>
      </c>
      <c r="AV310" s="10" t="s">
        <v>86</v>
      </c>
      <c r="AW310" s="10" t="s">
        <v>32</v>
      </c>
      <c r="AX310" s="10" t="s">
        <v>82</v>
      </c>
      <c r="AY310" s="156" t="s">
        <v>166</v>
      </c>
    </row>
    <row r="311" spans="2:65" s="1" customFormat="1" ht="38.25" customHeight="1">
      <c r="B311" s="139"/>
      <c r="C311" s="140" t="s">
        <v>517</v>
      </c>
      <c r="D311" s="140" t="s">
        <v>167</v>
      </c>
      <c r="E311" s="141" t="s">
        <v>529</v>
      </c>
      <c r="F311" s="231" t="s">
        <v>530</v>
      </c>
      <c r="G311" s="231"/>
      <c r="H311" s="231"/>
      <c r="I311" s="231"/>
      <c r="J311" s="142" t="s">
        <v>270</v>
      </c>
      <c r="K311" s="143">
        <v>4</v>
      </c>
      <c r="L311" s="232">
        <v>0</v>
      </c>
      <c r="M311" s="232"/>
      <c r="N311" s="232">
        <f>ROUND(L311*K311,2)</f>
        <v>0</v>
      </c>
      <c r="O311" s="232"/>
      <c r="P311" s="232"/>
      <c r="Q311" s="232"/>
      <c r="R311" s="144"/>
      <c r="T311" s="145" t="s">
        <v>5</v>
      </c>
      <c r="U311" s="43" t="s">
        <v>40</v>
      </c>
      <c r="V311" s="146">
        <v>0.75700000000000001</v>
      </c>
      <c r="W311" s="146">
        <f>V311*K311</f>
        <v>3.028</v>
      </c>
      <c r="X311" s="146">
        <v>0.10362</v>
      </c>
      <c r="Y311" s="146">
        <f>X311*K311</f>
        <v>0.41448000000000002</v>
      </c>
      <c r="Z311" s="146">
        <v>0</v>
      </c>
      <c r="AA311" s="147">
        <f>Z311*K311</f>
        <v>0</v>
      </c>
      <c r="AR311" s="21" t="s">
        <v>92</v>
      </c>
      <c r="AT311" s="21" t="s">
        <v>167</v>
      </c>
      <c r="AU311" s="21" t="s">
        <v>86</v>
      </c>
      <c r="AY311" s="21" t="s">
        <v>166</v>
      </c>
      <c r="BE311" s="148">
        <f>IF(U311="základní",N311,0)</f>
        <v>0</v>
      </c>
      <c r="BF311" s="148">
        <f>IF(U311="snížená",N311,0)</f>
        <v>0</v>
      </c>
      <c r="BG311" s="148">
        <f>IF(U311="zákl. přenesená",N311,0)</f>
        <v>0</v>
      </c>
      <c r="BH311" s="148">
        <f>IF(U311="sníž. přenesená",N311,0)</f>
        <v>0</v>
      </c>
      <c r="BI311" s="148">
        <f>IF(U311="nulová",N311,0)</f>
        <v>0</v>
      </c>
      <c r="BJ311" s="21" t="s">
        <v>82</v>
      </c>
      <c r="BK311" s="148">
        <f>ROUND(L311*K311,2)</f>
        <v>0</v>
      </c>
      <c r="BL311" s="21" t="s">
        <v>92</v>
      </c>
      <c r="BM311" s="21" t="s">
        <v>531</v>
      </c>
    </row>
    <row r="312" spans="2:65" s="1" customFormat="1" ht="16.5" customHeight="1">
      <c r="B312" s="139"/>
      <c r="C312" s="176" t="s">
        <v>523</v>
      </c>
      <c r="D312" s="176" t="s">
        <v>388</v>
      </c>
      <c r="E312" s="177" t="s">
        <v>533</v>
      </c>
      <c r="F312" s="266" t="s">
        <v>534</v>
      </c>
      <c r="G312" s="266"/>
      <c r="H312" s="266"/>
      <c r="I312" s="266"/>
      <c r="J312" s="178" t="s">
        <v>270</v>
      </c>
      <c r="K312" s="179">
        <v>4</v>
      </c>
      <c r="L312" s="267">
        <v>0</v>
      </c>
      <c r="M312" s="267"/>
      <c r="N312" s="267">
        <f>ROUND(L312*K312,2)</f>
        <v>0</v>
      </c>
      <c r="O312" s="232"/>
      <c r="P312" s="232"/>
      <c r="Q312" s="232"/>
      <c r="R312" s="144"/>
      <c r="T312" s="145" t="s">
        <v>5</v>
      </c>
      <c r="U312" s="43" t="s">
        <v>40</v>
      </c>
      <c r="V312" s="146">
        <v>0</v>
      </c>
      <c r="W312" s="146">
        <f>V312*K312</f>
        <v>0</v>
      </c>
      <c r="X312" s="146">
        <v>0.18</v>
      </c>
      <c r="Y312" s="146">
        <f>X312*K312</f>
        <v>0.72</v>
      </c>
      <c r="Z312" s="146">
        <v>0</v>
      </c>
      <c r="AA312" s="147">
        <f>Z312*K312</f>
        <v>0</v>
      </c>
      <c r="AR312" s="21" t="s">
        <v>104</v>
      </c>
      <c r="AT312" s="21" t="s">
        <v>388</v>
      </c>
      <c r="AU312" s="21" t="s">
        <v>86</v>
      </c>
      <c r="AY312" s="21" t="s">
        <v>166</v>
      </c>
      <c r="BE312" s="148">
        <f>IF(U312="základní",N312,0)</f>
        <v>0</v>
      </c>
      <c r="BF312" s="148">
        <f>IF(U312="snížená",N312,0)</f>
        <v>0</v>
      </c>
      <c r="BG312" s="148">
        <f>IF(U312="zákl. přenesená",N312,0)</f>
        <v>0</v>
      </c>
      <c r="BH312" s="148">
        <f>IF(U312="sníž. přenesená",N312,0)</f>
        <v>0</v>
      </c>
      <c r="BI312" s="148">
        <f>IF(U312="nulová",N312,0)</f>
        <v>0</v>
      </c>
      <c r="BJ312" s="21" t="s">
        <v>82</v>
      </c>
      <c r="BK312" s="148">
        <f>ROUND(L312*K312,2)</f>
        <v>0</v>
      </c>
      <c r="BL312" s="21" t="s">
        <v>92</v>
      </c>
      <c r="BM312" s="21" t="s">
        <v>535</v>
      </c>
    </row>
    <row r="313" spans="2:65" s="11" customFormat="1" ht="16.5" customHeight="1">
      <c r="B313" s="157"/>
      <c r="C313" s="158"/>
      <c r="D313" s="158"/>
      <c r="E313" s="159" t="s">
        <v>5</v>
      </c>
      <c r="F313" s="264" t="s">
        <v>290</v>
      </c>
      <c r="G313" s="265"/>
      <c r="H313" s="265"/>
      <c r="I313" s="265"/>
      <c r="J313" s="158"/>
      <c r="K313" s="159" t="s">
        <v>5</v>
      </c>
      <c r="L313" s="158"/>
      <c r="M313" s="158"/>
      <c r="N313" s="158"/>
      <c r="O313" s="158"/>
      <c r="P313" s="158"/>
      <c r="Q313" s="158"/>
      <c r="R313" s="160"/>
      <c r="T313" s="161"/>
      <c r="U313" s="158"/>
      <c r="V313" s="158"/>
      <c r="W313" s="158"/>
      <c r="X313" s="158"/>
      <c r="Y313" s="158"/>
      <c r="Z313" s="158"/>
      <c r="AA313" s="162"/>
      <c r="AT313" s="163" t="s">
        <v>173</v>
      </c>
      <c r="AU313" s="163" t="s">
        <v>86</v>
      </c>
      <c r="AV313" s="11" t="s">
        <v>82</v>
      </c>
      <c r="AW313" s="11" t="s">
        <v>32</v>
      </c>
      <c r="AX313" s="11" t="s">
        <v>75</v>
      </c>
      <c r="AY313" s="163" t="s">
        <v>166</v>
      </c>
    </row>
    <row r="314" spans="2:65" s="10" customFormat="1" ht="16.5" customHeight="1">
      <c r="B314" s="149"/>
      <c r="C314" s="150"/>
      <c r="D314" s="150"/>
      <c r="E314" s="151" t="s">
        <v>5</v>
      </c>
      <c r="F314" s="262" t="s">
        <v>1466</v>
      </c>
      <c r="G314" s="263"/>
      <c r="H314" s="263"/>
      <c r="I314" s="263"/>
      <c r="J314" s="150"/>
      <c r="K314" s="152">
        <v>4</v>
      </c>
      <c r="L314" s="150"/>
      <c r="M314" s="150"/>
      <c r="N314" s="150"/>
      <c r="O314" s="150"/>
      <c r="P314" s="150"/>
      <c r="Q314" s="150"/>
      <c r="R314" s="153"/>
      <c r="T314" s="154"/>
      <c r="U314" s="150"/>
      <c r="V314" s="150"/>
      <c r="W314" s="150"/>
      <c r="X314" s="150"/>
      <c r="Y314" s="150"/>
      <c r="Z314" s="150"/>
      <c r="AA314" s="155"/>
      <c r="AT314" s="156" t="s">
        <v>173</v>
      </c>
      <c r="AU314" s="156" t="s">
        <v>86</v>
      </c>
      <c r="AV314" s="10" t="s">
        <v>86</v>
      </c>
      <c r="AW314" s="10" t="s">
        <v>32</v>
      </c>
      <c r="AX314" s="10" t="s">
        <v>82</v>
      </c>
      <c r="AY314" s="156" t="s">
        <v>166</v>
      </c>
    </row>
    <row r="315" spans="2:65" s="1" customFormat="1" ht="25.5" customHeight="1">
      <c r="B315" s="139"/>
      <c r="C315" s="140" t="s">
        <v>528</v>
      </c>
      <c r="D315" s="140" t="s">
        <v>167</v>
      </c>
      <c r="E315" s="141" t="s">
        <v>544</v>
      </c>
      <c r="F315" s="231" t="s">
        <v>545</v>
      </c>
      <c r="G315" s="231"/>
      <c r="H315" s="231"/>
      <c r="I315" s="231"/>
      <c r="J315" s="142" t="s">
        <v>309</v>
      </c>
      <c r="K315" s="143">
        <v>10</v>
      </c>
      <c r="L315" s="232">
        <v>0</v>
      </c>
      <c r="M315" s="232"/>
      <c r="N315" s="232">
        <f>ROUND(L315*K315,2)</f>
        <v>0</v>
      </c>
      <c r="O315" s="232"/>
      <c r="P315" s="232"/>
      <c r="Q315" s="232"/>
      <c r="R315" s="144"/>
      <c r="T315" s="145" t="s">
        <v>5</v>
      </c>
      <c r="U315" s="43" t="s">
        <v>40</v>
      </c>
      <c r="V315" s="146">
        <v>4.5999999999999999E-2</v>
      </c>
      <c r="W315" s="146">
        <f>V315*K315</f>
        <v>0.45999999999999996</v>
      </c>
      <c r="X315" s="146">
        <v>3.5999999999999999E-3</v>
      </c>
      <c r="Y315" s="146">
        <f>X315*K315</f>
        <v>3.5999999999999997E-2</v>
      </c>
      <c r="Z315" s="146">
        <v>0</v>
      </c>
      <c r="AA315" s="147">
        <f>Z315*K315</f>
        <v>0</v>
      </c>
      <c r="AR315" s="21" t="s">
        <v>92</v>
      </c>
      <c r="AT315" s="21" t="s">
        <v>167</v>
      </c>
      <c r="AU315" s="21" t="s">
        <v>86</v>
      </c>
      <c r="AY315" s="21" t="s">
        <v>166</v>
      </c>
      <c r="BE315" s="148">
        <f>IF(U315="základní",N315,0)</f>
        <v>0</v>
      </c>
      <c r="BF315" s="148">
        <f>IF(U315="snížená",N315,0)</f>
        <v>0</v>
      </c>
      <c r="BG315" s="148">
        <f>IF(U315="zákl. přenesená",N315,0)</f>
        <v>0</v>
      </c>
      <c r="BH315" s="148">
        <f>IF(U315="sníž. přenesená",N315,0)</f>
        <v>0</v>
      </c>
      <c r="BI315" s="148">
        <f>IF(U315="nulová",N315,0)</f>
        <v>0</v>
      </c>
      <c r="BJ315" s="21" t="s">
        <v>82</v>
      </c>
      <c r="BK315" s="148">
        <f>ROUND(L315*K315,2)</f>
        <v>0</v>
      </c>
      <c r="BL315" s="21" t="s">
        <v>92</v>
      </c>
      <c r="BM315" s="21" t="s">
        <v>546</v>
      </c>
    </row>
    <row r="316" spans="2:65" s="11" customFormat="1" ht="16.5" customHeight="1">
      <c r="B316" s="157"/>
      <c r="C316" s="158"/>
      <c r="D316" s="158"/>
      <c r="E316" s="159" t="s">
        <v>5</v>
      </c>
      <c r="F316" s="264" t="s">
        <v>275</v>
      </c>
      <c r="G316" s="265"/>
      <c r="H316" s="265"/>
      <c r="I316" s="265"/>
      <c r="J316" s="158"/>
      <c r="K316" s="159" t="s">
        <v>5</v>
      </c>
      <c r="L316" s="158"/>
      <c r="M316" s="158"/>
      <c r="N316" s="158"/>
      <c r="O316" s="158"/>
      <c r="P316" s="158"/>
      <c r="Q316" s="158"/>
      <c r="R316" s="160"/>
      <c r="T316" s="161"/>
      <c r="U316" s="158"/>
      <c r="V316" s="158"/>
      <c r="W316" s="158"/>
      <c r="X316" s="158"/>
      <c r="Y316" s="158"/>
      <c r="Z316" s="158"/>
      <c r="AA316" s="162"/>
      <c r="AT316" s="163" t="s">
        <v>173</v>
      </c>
      <c r="AU316" s="163" t="s">
        <v>86</v>
      </c>
      <c r="AV316" s="11" t="s">
        <v>82</v>
      </c>
      <c r="AW316" s="11" t="s">
        <v>32</v>
      </c>
      <c r="AX316" s="11" t="s">
        <v>75</v>
      </c>
      <c r="AY316" s="163" t="s">
        <v>166</v>
      </c>
    </row>
    <row r="317" spans="2:65" s="11" customFormat="1" ht="16.5" customHeight="1">
      <c r="B317" s="157"/>
      <c r="C317" s="158"/>
      <c r="D317" s="158"/>
      <c r="E317" s="159" t="s">
        <v>5</v>
      </c>
      <c r="F317" s="229" t="s">
        <v>276</v>
      </c>
      <c r="G317" s="230"/>
      <c r="H317" s="230"/>
      <c r="I317" s="230"/>
      <c r="J317" s="158"/>
      <c r="K317" s="159" t="s">
        <v>5</v>
      </c>
      <c r="L317" s="158"/>
      <c r="M317" s="158"/>
      <c r="N317" s="158"/>
      <c r="O317" s="158"/>
      <c r="P317" s="158"/>
      <c r="Q317" s="158"/>
      <c r="R317" s="160"/>
      <c r="T317" s="161"/>
      <c r="U317" s="158"/>
      <c r="V317" s="158"/>
      <c r="W317" s="158"/>
      <c r="X317" s="158"/>
      <c r="Y317" s="158"/>
      <c r="Z317" s="158"/>
      <c r="AA317" s="162"/>
      <c r="AT317" s="163" t="s">
        <v>173</v>
      </c>
      <c r="AU317" s="163" t="s">
        <v>86</v>
      </c>
      <c r="AV317" s="11" t="s">
        <v>82</v>
      </c>
      <c r="AW317" s="11" t="s">
        <v>32</v>
      </c>
      <c r="AX317" s="11" t="s">
        <v>75</v>
      </c>
      <c r="AY317" s="163" t="s">
        <v>166</v>
      </c>
    </row>
    <row r="318" spans="2:65" s="11" customFormat="1" ht="16.5" customHeight="1">
      <c r="B318" s="157"/>
      <c r="C318" s="158"/>
      <c r="D318" s="158"/>
      <c r="E318" s="159" t="s">
        <v>5</v>
      </c>
      <c r="F318" s="229" t="s">
        <v>277</v>
      </c>
      <c r="G318" s="230"/>
      <c r="H318" s="230"/>
      <c r="I318" s="230"/>
      <c r="J318" s="158"/>
      <c r="K318" s="159" t="s">
        <v>5</v>
      </c>
      <c r="L318" s="158"/>
      <c r="M318" s="158"/>
      <c r="N318" s="158"/>
      <c r="O318" s="158"/>
      <c r="P318" s="158"/>
      <c r="Q318" s="158"/>
      <c r="R318" s="160"/>
      <c r="T318" s="161"/>
      <c r="U318" s="158"/>
      <c r="V318" s="158"/>
      <c r="W318" s="158"/>
      <c r="X318" s="158"/>
      <c r="Y318" s="158"/>
      <c r="Z318" s="158"/>
      <c r="AA318" s="162"/>
      <c r="AT318" s="163" t="s">
        <v>173</v>
      </c>
      <c r="AU318" s="163" t="s">
        <v>86</v>
      </c>
      <c r="AV318" s="11" t="s">
        <v>82</v>
      </c>
      <c r="AW318" s="11" t="s">
        <v>32</v>
      </c>
      <c r="AX318" s="11" t="s">
        <v>75</v>
      </c>
      <c r="AY318" s="163" t="s">
        <v>166</v>
      </c>
    </row>
    <row r="319" spans="2:65" s="10" customFormat="1" ht="16.5" customHeight="1">
      <c r="B319" s="149"/>
      <c r="C319" s="150"/>
      <c r="D319" s="150"/>
      <c r="E319" s="151" t="s">
        <v>5</v>
      </c>
      <c r="F319" s="262" t="s">
        <v>1636</v>
      </c>
      <c r="G319" s="263"/>
      <c r="H319" s="263"/>
      <c r="I319" s="263"/>
      <c r="J319" s="150"/>
      <c r="K319" s="152">
        <v>10</v>
      </c>
      <c r="L319" s="150"/>
      <c r="M319" s="150"/>
      <c r="N319" s="150"/>
      <c r="O319" s="150"/>
      <c r="P319" s="150"/>
      <c r="Q319" s="150"/>
      <c r="R319" s="153"/>
      <c r="T319" s="154"/>
      <c r="U319" s="150"/>
      <c r="V319" s="150"/>
      <c r="W319" s="150"/>
      <c r="X319" s="150"/>
      <c r="Y319" s="150"/>
      <c r="Z319" s="150"/>
      <c r="AA319" s="155"/>
      <c r="AT319" s="156" t="s">
        <v>173</v>
      </c>
      <c r="AU319" s="156" t="s">
        <v>86</v>
      </c>
      <c r="AV319" s="10" t="s">
        <v>86</v>
      </c>
      <c r="AW319" s="10" t="s">
        <v>32</v>
      </c>
      <c r="AX319" s="10" t="s">
        <v>82</v>
      </c>
      <c r="AY319" s="156" t="s">
        <v>166</v>
      </c>
    </row>
    <row r="320" spans="2:65" s="9" customFormat="1" ht="29.85" customHeight="1">
      <c r="B320" s="129"/>
      <c r="C320" s="130"/>
      <c r="D320" s="164" t="s">
        <v>264</v>
      </c>
      <c r="E320" s="164"/>
      <c r="F320" s="164"/>
      <c r="G320" s="164"/>
      <c r="H320" s="164"/>
      <c r="I320" s="164"/>
      <c r="J320" s="164"/>
      <c r="K320" s="164"/>
      <c r="L320" s="164"/>
      <c r="M320" s="164"/>
      <c r="N320" s="237">
        <f>BK320</f>
        <v>0</v>
      </c>
      <c r="O320" s="238"/>
      <c r="P320" s="238"/>
      <c r="Q320" s="238"/>
      <c r="R320" s="132"/>
      <c r="T320" s="133"/>
      <c r="U320" s="130"/>
      <c r="V320" s="130"/>
      <c r="W320" s="134">
        <f>SUM(W321:W338)</f>
        <v>29.201000000000001</v>
      </c>
      <c r="X320" s="130"/>
      <c r="Y320" s="134">
        <f>SUM(Y321:Y338)</f>
        <v>3.8947399999999996</v>
      </c>
      <c r="Z320" s="130"/>
      <c r="AA320" s="135">
        <f>SUM(AA321:AA338)</f>
        <v>0</v>
      </c>
      <c r="AR320" s="136" t="s">
        <v>82</v>
      </c>
      <c r="AT320" s="137" t="s">
        <v>74</v>
      </c>
      <c r="AU320" s="137" t="s">
        <v>82</v>
      </c>
      <c r="AY320" s="136" t="s">
        <v>166</v>
      </c>
      <c r="BK320" s="138">
        <f>SUM(BK321:BK338)</f>
        <v>0</v>
      </c>
    </row>
    <row r="321" spans="2:65" s="1" customFormat="1" ht="38.25" customHeight="1">
      <c r="B321" s="139"/>
      <c r="C321" s="140" t="s">
        <v>532</v>
      </c>
      <c r="D321" s="140" t="s">
        <v>167</v>
      </c>
      <c r="E321" s="141" t="s">
        <v>549</v>
      </c>
      <c r="F321" s="231" t="s">
        <v>550</v>
      </c>
      <c r="G321" s="231"/>
      <c r="H321" s="231"/>
      <c r="I321" s="231"/>
      <c r="J321" s="142" t="s">
        <v>309</v>
      </c>
      <c r="K321" s="143">
        <v>6</v>
      </c>
      <c r="L321" s="232">
        <v>0</v>
      </c>
      <c r="M321" s="232"/>
      <c r="N321" s="232">
        <f>ROUND(L321*K321,2)</f>
        <v>0</v>
      </c>
      <c r="O321" s="232"/>
      <c r="P321" s="232"/>
      <c r="Q321" s="232"/>
      <c r="R321" s="144"/>
      <c r="T321" s="145" t="s">
        <v>5</v>
      </c>
      <c r="U321" s="43" t="s">
        <v>40</v>
      </c>
      <c r="V321" s="146">
        <v>0.29199999999999998</v>
      </c>
      <c r="W321" s="146">
        <f>V321*K321</f>
        <v>1.7519999999999998</v>
      </c>
      <c r="X321" s="146">
        <v>1.0000000000000001E-5</v>
      </c>
      <c r="Y321" s="146">
        <f>X321*K321</f>
        <v>6.0000000000000008E-5</v>
      </c>
      <c r="Z321" s="146">
        <v>0</v>
      </c>
      <c r="AA321" s="147">
        <f>Z321*K321</f>
        <v>0</v>
      </c>
      <c r="AR321" s="21" t="s">
        <v>92</v>
      </c>
      <c r="AT321" s="21" t="s">
        <v>167</v>
      </c>
      <c r="AU321" s="21" t="s">
        <v>86</v>
      </c>
      <c r="AY321" s="21" t="s">
        <v>166</v>
      </c>
      <c r="BE321" s="148">
        <f>IF(U321="základní",N321,0)</f>
        <v>0</v>
      </c>
      <c r="BF321" s="148">
        <f>IF(U321="snížená",N321,0)</f>
        <v>0</v>
      </c>
      <c r="BG321" s="148">
        <f>IF(U321="zákl. přenesená",N321,0)</f>
        <v>0</v>
      </c>
      <c r="BH321" s="148">
        <f>IF(U321="sníž. přenesená",N321,0)</f>
        <v>0</v>
      </c>
      <c r="BI321" s="148">
        <f>IF(U321="nulová",N321,0)</f>
        <v>0</v>
      </c>
      <c r="BJ321" s="21" t="s">
        <v>82</v>
      </c>
      <c r="BK321" s="148">
        <f>ROUND(L321*K321,2)</f>
        <v>0</v>
      </c>
      <c r="BL321" s="21" t="s">
        <v>92</v>
      </c>
      <c r="BM321" s="21" t="s">
        <v>551</v>
      </c>
    </row>
    <row r="322" spans="2:65" s="1" customFormat="1" ht="16.5" customHeight="1">
      <c r="B322" s="139"/>
      <c r="C322" s="176" t="s">
        <v>538</v>
      </c>
      <c r="D322" s="176" t="s">
        <v>388</v>
      </c>
      <c r="E322" s="177" t="s">
        <v>553</v>
      </c>
      <c r="F322" s="266" t="s">
        <v>554</v>
      </c>
      <c r="G322" s="266"/>
      <c r="H322" s="266"/>
      <c r="I322" s="266"/>
      <c r="J322" s="178" t="s">
        <v>309</v>
      </c>
      <c r="K322" s="179">
        <v>6</v>
      </c>
      <c r="L322" s="267">
        <v>0</v>
      </c>
      <c r="M322" s="267"/>
      <c r="N322" s="267">
        <f>ROUND(L322*K322,2)</f>
        <v>0</v>
      </c>
      <c r="O322" s="232"/>
      <c r="P322" s="232"/>
      <c r="Q322" s="232"/>
      <c r="R322" s="144"/>
      <c r="T322" s="145" t="s">
        <v>5</v>
      </c>
      <c r="U322" s="43" t="s">
        <v>40</v>
      </c>
      <c r="V322" s="146">
        <v>0</v>
      </c>
      <c r="W322" s="146">
        <f>V322*K322</f>
        <v>0</v>
      </c>
      <c r="X322" s="146">
        <v>2.8999999999999998E-3</v>
      </c>
      <c r="Y322" s="146">
        <f>X322*K322</f>
        <v>1.7399999999999999E-2</v>
      </c>
      <c r="Z322" s="146">
        <v>0</v>
      </c>
      <c r="AA322" s="147">
        <f>Z322*K322</f>
        <v>0</v>
      </c>
      <c r="AR322" s="21" t="s">
        <v>104</v>
      </c>
      <c r="AT322" s="21" t="s">
        <v>388</v>
      </c>
      <c r="AU322" s="21" t="s">
        <v>86</v>
      </c>
      <c r="AY322" s="21" t="s">
        <v>166</v>
      </c>
      <c r="BE322" s="148">
        <f>IF(U322="základní",N322,0)</f>
        <v>0</v>
      </c>
      <c r="BF322" s="148">
        <f>IF(U322="snížená",N322,0)</f>
        <v>0</v>
      </c>
      <c r="BG322" s="148">
        <f>IF(U322="zákl. přenesená",N322,0)</f>
        <v>0</v>
      </c>
      <c r="BH322" s="148">
        <f>IF(U322="sníž. přenesená",N322,0)</f>
        <v>0</v>
      </c>
      <c r="BI322" s="148">
        <f>IF(U322="nulová",N322,0)</f>
        <v>0</v>
      </c>
      <c r="BJ322" s="21" t="s">
        <v>82</v>
      </c>
      <c r="BK322" s="148">
        <f>ROUND(L322*K322,2)</f>
        <v>0</v>
      </c>
      <c r="BL322" s="21" t="s">
        <v>92</v>
      </c>
      <c r="BM322" s="21" t="s">
        <v>555</v>
      </c>
    </row>
    <row r="323" spans="2:65" s="11" customFormat="1" ht="16.5" customHeight="1">
      <c r="B323" s="157"/>
      <c r="C323" s="158"/>
      <c r="D323" s="158"/>
      <c r="E323" s="159" t="s">
        <v>5</v>
      </c>
      <c r="F323" s="264" t="s">
        <v>275</v>
      </c>
      <c r="G323" s="265"/>
      <c r="H323" s="265"/>
      <c r="I323" s="265"/>
      <c r="J323" s="158"/>
      <c r="K323" s="159" t="s">
        <v>5</v>
      </c>
      <c r="L323" s="158"/>
      <c r="M323" s="158"/>
      <c r="N323" s="158"/>
      <c r="O323" s="158"/>
      <c r="P323" s="158"/>
      <c r="Q323" s="158"/>
      <c r="R323" s="160"/>
      <c r="T323" s="161"/>
      <c r="U323" s="158"/>
      <c r="V323" s="158"/>
      <c r="W323" s="158"/>
      <c r="X323" s="158"/>
      <c r="Y323" s="158"/>
      <c r="Z323" s="158"/>
      <c r="AA323" s="162"/>
      <c r="AT323" s="163" t="s">
        <v>173</v>
      </c>
      <c r="AU323" s="163" t="s">
        <v>86</v>
      </c>
      <c r="AV323" s="11" t="s">
        <v>82</v>
      </c>
      <c r="AW323" s="11" t="s">
        <v>32</v>
      </c>
      <c r="AX323" s="11" t="s">
        <v>75</v>
      </c>
      <c r="AY323" s="163" t="s">
        <v>166</v>
      </c>
    </row>
    <row r="324" spans="2:65" s="11" customFormat="1" ht="16.5" customHeight="1">
      <c r="B324" s="157"/>
      <c r="C324" s="158"/>
      <c r="D324" s="158"/>
      <c r="E324" s="159" t="s">
        <v>5</v>
      </c>
      <c r="F324" s="229" t="s">
        <v>276</v>
      </c>
      <c r="G324" s="230"/>
      <c r="H324" s="230"/>
      <c r="I324" s="230"/>
      <c r="J324" s="158"/>
      <c r="K324" s="159" t="s">
        <v>5</v>
      </c>
      <c r="L324" s="158"/>
      <c r="M324" s="158"/>
      <c r="N324" s="158"/>
      <c r="O324" s="158"/>
      <c r="P324" s="158"/>
      <c r="Q324" s="158"/>
      <c r="R324" s="160"/>
      <c r="T324" s="161"/>
      <c r="U324" s="158"/>
      <c r="V324" s="158"/>
      <c r="W324" s="158"/>
      <c r="X324" s="158"/>
      <c r="Y324" s="158"/>
      <c r="Z324" s="158"/>
      <c r="AA324" s="162"/>
      <c r="AT324" s="163" t="s">
        <v>173</v>
      </c>
      <c r="AU324" s="163" t="s">
        <v>86</v>
      </c>
      <c r="AV324" s="11" t="s">
        <v>82</v>
      </c>
      <c r="AW324" s="11" t="s">
        <v>32</v>
      </c>
      <c r="AX324" s="11" t="s">
        <v>75</v>
      </c>
      <c r="AY324" s="163" t="s">
        <v>166</v>
      </c>
    </row>
    <row r="325" spans="2:65" s="11" customFormat="1" ht="16.5" customHeight="1">
      <c r="B325" s="157"/>
      <c r="C325" s="158"/>
      <c r="D325" s="158"/>
      <c r="E325" s="159" t="s">
        <v>5</v>
      </c>
      <c r="F325" s="229" t="s">
        <v>277</v>
      </c>
      <c r="G325" s="230"/>
      <c r="H325" s="230"/>
      <c r="I325" s="230"/>
      <c r="J325" s="158"/>
      <c r="K325" s="159" t="s">
        <v>5</v>
      </c>
      <c r="L325" s="158"/>
      <c r="M325" s="158"/>
      <c r="N325" s="158"/>
      <c r="O325" s="158"/>
      <c r="P325" s="158"/>
      <c r="Q325" s="158"/>
      <c r="R325" s="160"/>
      <c r="T325" s="161"/>
      <c r="U325" s="158"/>
      <c r="V325" s="158"/>
      <c r="W325" s="158"/>
      <c r="X325" s="158"/>
      <c r="Y325" s="158"/>
      <c r="Z325" s="158"/>
      <c r="AA325" s="162"/>
      <c r="AT325" s="163" t="s">
        <v>173</v>
      </c>
      <c r="AU325" s="163" t="s">
        <v>86</v>
      </c>
      <c r="AV325" s="11" t="s">
        <v>82</v>
      </c>
      <c r="AW325" s="11" t="s">
        <v>32</v>
      </c>
      <c r="AX325" s="11" t="s">
        <v>75</v>
      </c>
      <c r="AY325" s="163" t="s">
        <v>166</v>
      </c>
    </row>
    <row r="326" spans="2:65" s="10" customFormat="1" ht="16.5" customHeight="1">
      <c r="B326" s="149"/>
      <c r="C326" s="150"/>
      <c r="D326" s="150"/>
      <c r="E326" s="151" t="s">
        <v>5</v>
      </c>
      <c r="F326" s="262" t="s">
        <v>858</v>
      </c>
      <c r="G326" s="263"/>
      <c r="H326" s="263"/>
      <c r="I326" s="263"/>
      <c r="J326" s="150"/>
      <c r="K326" s="152">
        <v>6</v>
      </c>
      <c r="L326" s="150"/>
      <c r="M326" s="150"/>
      <c r="N326" s="150"/>
      <c r="O326" s="150"/>
      <c r="P326" s="150"/>
      <c r="Q326" s="150"/>
      <c r="R326" s="153"/>
      <c r="T326" s="154"/>
      <c r="U326" s="150"/>
      <c r="V326" s="150"/>
      <c r="W326" s="150"/>
      <c r="X326" s="150"/>
      <c r="Y326" s="150"/>
      <c r="Z326" s="150"/>
      <c r="AA326" s="155"/>
      <c r="AT326" s="156" t="s">
        <v>173</v>
      </c>
      <c r="AU326" s="156" t="s">
        <v>86</v>
      </c>
      <c r="AV326" s="10" t="s">
        <v>86</v>
      </c>
      <c r="AW326" s="10" t="s">
        <v>32</v>
      </c>
      <c r="AX326" s="10" t="s">
        <v>82</v>
      </c>
      <c r="AY326" s="156" t="s">
        <v>166</v>
      </c>
    </row>
    <row r="327" spans="2:65" s="1" customFormat="1" ht="25.5" customHeight="1">
      <c r="B327" s="139"/>
      <c r="C327" s="140" t="s">
        <v>543</v>
      </c>
      <c r="D327" s="140" t="s">
        <v>167</v>
      </c>
      <c r="E327" s="141" t="s">
        <v>1637</v>
      </c>
      <c r="F327" s="231" t="s">
        <v>1638</v>
      </c>
      <c r="G327" s="231"/>
      <c r="H327" s="231"/>
      <c r="I327" s="231"/>
      <c r="J327" s="142" t="s">
        <v>560</v>
      </c>
      <c r="K327" s="143">
        <v>1</v>
      </c>
      <c r="L327" s="232">
        <v>0</v>
      </c>
      <c r="M327" s="232"/>
      <c r="N327" s="232">
        <f>ROUND(L327*K327,2)</f>
        <v>0</v>
      </c>
      <c r="O327" s="232"/>
      <c r="P327" s="232"/>
      <c r="Q327" s="232"/>
      <c r="R327" s="144"/>
      <c r="T327" s="145" t="s">
        <v>5</v>
      </c>
      <c r="U327" s="43" t="s">
        <v>40</v>
      </c>
      <c r="V327" s="146">
        <v>15.997999999999999</v>
      </c>
      <c r="W327" s="146">
        <f>V327*K327</f>
        <v>15.997999999999999</v>
      </c>
      <c r="X327" s="146">
        <v>2.6148799999999999</v>
      </c>
      <c r="Y327" s="146">
        <f>X327*K327</f>
        <v>2.6148799999999999</v>
      </c>
      <c r="Z327" s="146">
        <v>0</v>
      </c>
      <c r="AA327" s="147">
        <f>Z327*K327</f>
        <v>0</v>
      </c>
      <c r="AR327" s="21" t="s">
        <v>92</v>
      </c>
      <c r="AT327" s="21" t="s">
        <v>167</v>
      </c>
      <c r="AU327" s="21" t="s">
        <v>86</v>
      </c>
      <c r="AY327" s="21" t="s">
        <v>166</v>
      </c>
      <c r="BE327" s="148">
        <f>IF(U327="základní",N327,0)</f>
        <v>0</v>
      </c>
      <c r="BF327" s="148">
        <f>IF(U327="snížená",N327,0)</f>
        <v>0</v>
      </c>
      <c r="BG327" s="148">
        <f>IF(U327="zákl. přenesená",N327,0)</f>
        <v>0</v>
      </c>
      <c r="BH327" s="148">
        <f>IF(U327="sníž. přenesená",N327,0)</f>
        <v>0</v>
      </c>
      <c r="BI327" s="148">
        <f>IF(U327="nulová",N327,0)</f>
        <v>0</v>
      </c>
      <c r="BJ327" s="21" t="s">
        <v>82</v>
      </c>
      <c r="BK327" s="148">
        <f>ROUND(L327*K327,2)</f>
        <v>0</v>
      </c>
      <c r="BL327" s="21" t="s">
        <v>92</v>
      </c>
      <c r="BM327" s="21" t="s">
        <v>1639</v>
      </c>
    </row>
    <row r="328" spans="2:65" s="11" customFormat="1" ht="16.5" customHeight="1">
      <c r="B328" s="157"/>
      <c r="C328" s="158"/>
      <c r="D328" s="158"/>
      <c r="E328" s="159" t="s">
        <v>5</v>
      </c>
      <c r="F328" s="264" t="s">
        <v>275</v>
      </c>
      <c r="G328" s="265"/>
      <c r="H328" s="265"/>
      <c r="I328" s="265"/>
      <c r="J328" s="158"/>
      <c r="K328" s="159" t="s">
        <v>5</v>
      </c>
      <c r="L328" s="158"/>
      <c r="M328" s="158"/>
      <c r="N328" s="158"/>
      <c r="O328" s="158"/>
      <c r="P328" s="158"/>
      <c r="Q328" s="158"/>
      <c r="R328" s="160"/>
      <c r="T328" s="161"/>
      <c r="U328" s="158"/>
      <c r="V328" s="158"/>
      <c r="W328" s="158"/>
      <c r="X328" s="158"/>
      <c r="Y328" s="158"/>
      <c r="Z328" s="158"/>
      <c r="AA328" s="162"/>
      <c r="AT328" s="163" t="s">
        <v>173</v>
      </c>
      <c r="AU328" s="163" t="s">
        <v>86</v>
      </c>
      <c r="AV328" s="11" t="s">
        <v>82</v>
      </c>
      <c r="AW328" s="11" t="s">
        <v>32</v>
      </c>
      <c r="AX328" s="11" t="s">
        <v>75</v>
      </c>
      <c r="AY328" s="163" t="s">
        <v>166</v>
      </c>
    </row>
    <row r="329" spans="2:65" s="11" customFormat="1" ht="16.5" customHeight="1">
      <c r="B329" s="157"/>
      <c r="C329" s="158"/>
      <c r="D329" s="158"/>
      <c r="E329" s="159" t="s">
        <v>5</v>
      </c>
      <c r="F329" s="229" t="s">
        <v>276</v>
      </c>
      <c r="G329" s="230"/>
      <c r="H329" s="230"/>
      <c r="I329" s="230"/>
      <c r="J329" s="158"/>
      <c r="K329" s="159" t="s">
        <v>5</v>
      </c>
      <c r="L329" s="158"/>
      <c r="M329" s="158"/>
      <c r="N329" s="158"/>
      <c r="O329" s="158"/>
      <c r="P329" s="158"/>
      <c r="Q329" s="158"/>
      <c r="R329" s="160"/>
      <c r="T329" s="161"/>
      <c r="U329" s="158"/>
      <c r="V329" s="158"/>
      <c r="W329" s="158"/>
      <c r="X329" s="158"/>
      <c r="Y329" s="158"/>
      <c r="Z329" s="158"/>
      <c r="AA329" s="162"/>
      <c r="AT329" s="163" t="s">
        <v>173</v>
      </c>
      <c r="AU329" s="163" t="s">
        <v>86</v>
      </c>
      <c r="AV329" s="11" t="s">
        <v>82</v>
      </c>
      <c r="AW329" s="11" t="s">
        <v>32</v>
      </c>
      <c r="AX329" s="11" t="s">
        <v>75</v>
      </c>
      <c r="AY329" s="163" t="s">
        <v>166</v>
      </c>
    </row>
    <row r="330" spans="2:65" s="11" customFormat="1" ht="16.5" customHeight="1">
      <c r="B330" s="157"/>
      <c r="C330" s="158"/>
      <c r="D330" s="158"/>
      <c r="E330" s="159" t="s">
        <v>5</v>
      </c>
      <c r="F330" s="229" t="s">
        <v>277</v>
      </c>
      <c r="G330" s="230"/>
      <c r="H330" s="230"/>
      <c r="I330" s="230"/>
      <c r="J330" s="158"/>
      <c r="K330" s="159" t="s">
        <v>5</v>
      </c>
      <c r="L330" s="158"/>
      <c r="M330" s="158"/>
      <c r="N330" s="158"/>
      <c r="O330" s="158"/>
      <c r="P330" s="158"/>
      <c r="Q330" s="158"/>
      <c r="R330" s="160"/>
      <c r="T330" s="161"/>
      <c r="U330" s="158"/>
      <c r="V330" s="158"/>
      <c r="W330" s="158"/>
      <c r="X330" s="158"/>
      <c r="Y330" s="158"/>
      <c r="Z330" s="158"/>
      <c r="AA330" s="162"/>
      <c r="AT330" s="163" t="s">
        <v>173</v>
      </c>
      <c r="AU330" s="163" t="s">
        <v>86</v>
      </c>
      <c r="AV330" s="11" t="s">
        <v>82</v>
      </c>
      <c r="AW330" s="11" t="s">
        <v>32</v>
      </c>
      <c r="AX330" s="11" t="s">
        <v>75</v>
      </c>
      <c r="AY330" s="163" t="s">
        <v>166</v>
      </c>
    </row>
    <row r="331" spans="2:65" s="10" customFormat="1" ht="16.5" customHeight="1">
      <c r="B331" s="149"/>
      <c r="C331" s="150"/>
      <c r="D331" s="150"/>
      <c r="E331" s="151" t="s">
        <v>5</v>
      </c>
      <c r="F331" s="262" t="s">
        <v>82</v>
      </c>
      <c r="G331" s="263"/>
      <c r="H331" s="263"/>
      <c r="I331" s="263"/>
      <c r="J331" s="150"/>
      <c r="K331" s="152">
        <v>1</v>
      </c>
      <c r="L331" s="150"/>
      <c r="M331" s="150"/>
      <c r="N331" s="150"/>
      <c r="O331" s="150"/>
      <c r="P331" s="150"/>
      <c r="Q331" s="150"/>
      <c r="R331" s="153"/>
      <c r="T331" s="154"/>
      <c r="U331" s="150"/>
      <c r="V331" s="150"/>
      <c r="W331" s="150"/>
      <c r="X331" s="150"/>
      <c r="Y331" s="150"/>
      <c r="Z331" s="150"/>
      <c r="AA331" s="155"/>
      <c r="AT331" s="156" t="s">
        <v>173</v>
      </c>
      <c r="AU331" s="156" t="s">
        <v>86</v>
      </c>
      <c r="AV331" s="10" t="s">
        <v>86</v>
      </c>
      <c r="AW331" s="10" t="s">
        <v>32</v>
      </c>
      <c r="AX331" s="10" t="s">
        <v>82</v>
      </c>
      <c r="AY331" s="156" t="s">
        <v>166</v>
      </c>
    </row>
    <row r="332" spans="2:65" s="1" customFormat="1" ht="25.5" customHeight="1">
      <c r="B332" s="139"/>
      <c r="C332" s="176" t="s">
        <v>548</v>
      </c>
      <c r="D332" s="176" t="s">
        <v>388</v>
      </c>
      <c r="E332" s="177" t="s">
        <v>1640</v>
      </c>
      <c r="F332" s="266" t="s">
        <v>1641</v>
      </c>
      <c r="G332" s="266"/>
      <c r="H332" s="266"/>
      <c r="I332" s="266"/>
      <c r="J332" s="178" t="s">
        <v>560</v>
      </c>
      <c r="K332" s="179">
        <v>1</v>
      </c>
      <c r="L332" s="267">
        <v>0</v>
      </c>
      <c r="M332" s="267"/>
      <c r="N332" s="267">
        <f>ROUND(L332*K332,2)</f>
        <v>0</v>
      </c>
      <c r="O332" s="232"/>
      <c r="P332" s="232"/>
      <c r="Q332" s="232"/>
      <c r="R332" s="144"/>
      <c r="T332" s="145" t="s">
        <v>5</v>
      </c>
      <c r="U332" s="43" t="s">
        <v>40</v>
      </c>
      <c r="V332" s="146">
        <v>0</v>
      </c>
      <c r="W332" s="146">
        <f>V332*K332</f>
        <v>0</v>
      </c>
      <c r="X332" s="146">
        <v>0</v>
      </c>
      <c r="Y332" s="146">
        <f>X332*K332</f>
        <v>0</v>
      </c>
      <c r="Z332" s="146">
        <v>0</v>
      </c>
      <c r="AA332" s="147">
        <f>Z332*K332</f>
        <v>0</v>
      </c>
      <c r="AR332" s="21" t="s">
        <v>104</v>
      </c>
      <c r="AT332" s="21" t="s">
        <v>388</v>
      </c>
      <c r="AU332" s="21" t="s">
        <v>86</v>
      </c>
      <c r="AY332" s="21" t="s">
        <v>166</v>
      </c>
      <c r="BE332" s="148">
        <f>IF(U332="základní",N332,0)</f>
        <v>0</v>
      </c>
      <c r="BF332" s="148">
        <f>IF(U332="snížená",N332,0)</f>
        <v>0</v>
      </c>
      <c r="BG332" s="148">
        <f>IF(U332="zákl. přenesená",N332,0)</f>
        <v>0</v>
      </c>
      <c r="BH332" s="148">
        <f>IF(U332="sníž. přenesená",N332,0)</f>
        <v>0</v>
      </c>
      <c r="BI332" s="148">
        <f>IF(U332="nulová",N332,0)</f>
        <v>0</v>
      </c>
      <c r="BJ332" s="21" t="s">
        <v>82</v>
      </c>
      <c r="BK332" s="148">
        <f>ROUND(L332*K332,2)</f>
        <v>0</v>
      </c>
      <c r="BL332" s="21" t="s">
        <v>92</v>
      </c>
      <c r="BM332" s="21" t="s">
        <v>1642</v>
      </c>
    </row>
    <row r="333" spans="2:65" s="1" customFormat="1" ht="25.5" customHeight="1">
      <c r="B333" s="139"/>
      <c r="C333" s="176" t="s">
        <v>552</v>
      </c>
      <c r="D333" s="176" t="s">
        <v>388</v>
      </c>
      <c r="E333" s="177" t="s">
        <v>1643</v>
      </c>
      <c r="F333" s="266" t="s">
        <v>1644</v>
      </c>
      <c r="G333" s="266"/>
      <c r="H333" s="266"/>
      <c r="I333" s="266"/>
      <c r="J333" s="178" t="s">
        <v>560</v>
      </c>
      <c r="K333" s="179">
        <v>1</v>
      </c>
      <c r="L333" s="267">
        <v>0</v>
      </c>
      <c r="M333" s="267"/>
      <c r="N333" s="267">
        <f>ROUND(L333*K333,2)</f>
        <v>0</v>
      </c>
      <c r="O333" s="232"/>
      <c r="P333" s="232"/>
      <c r="Q333" s="232"/>
      <c r="R333" s="144"/>
      <c r="T333" s="145" t="s">
        <v>5</v>
      </c>
      <c r="U333" s="43" t="s">
        <v>40</v>
      </c>
      <c r="V333" s="146">
        <v>0</v>
      </c>
      <c r="W333" s="146">
        <f>V333*K333</f>
        <v>0</v>
      </c>
      <c r="X333" s="146">
        <v>0</v>
      </c>
      <c r="Y333" s="146">
        <f>X333*K333</f>
        <v>0</v>
      </c>
      <c r="Z333" s="146">
        <v>0</v>
      </c>
      <c r="AA333" s="147">
        <f>Z333*K333</f>
        <v>0</v>
      </c>
      <c r="AR333" s="21" t="s">
        <v>104</v>
      </c>
      <c r="AT333" s="21" t="s">
        <v>388</v>
      </c>
      <c r="AU333" s="21" t="s">
        <v>86</v>
      </c>
      <c r="AY333" s="21" t="s">
        <v>166</v>
      </c>
      <c r="BE333" s="148">
        <f>IF(U333="základní",N333,0)</f>
        <v>0</v>
      </c>
      <c r="BF333" s="148">
        <f>IF(U333="snížená",N333,0)</f>
        <v>0</v>
      </c>
      <c r="BG333" s="148">
        <f>IF(U333="zákl. přenesená",N333,0)</f>
        <v>0</v>
      </c>
      <c r="BH333" s="148">
        <f>IF(U333="sníž. přenesená",N333,0)</f>
        <v>0</v>
      </c>
      <c r="BI333" s="148">
        <f>IF(U333="nulová",N333,0)</f>
        <v>0</v>
      </c>
      <c r="BJ333" s="21" t="s">
        <v>82</v>
      </c>
      <c r="BK333" s="148">
        <f>ROUND(L333*K333,2)</f>
        <v>0</v>
      </c>
      <c r="BL333" s="21" t="s">
        <v>92</v>
      </c>
      <c r="BM333" s="21" t="s">
        <v>1645</v>
      </c>
    </row>
    <row r="334" spans="2:65" s="1" customFormat="1" ht="25.5" customHeight="1">
      <c r="B334" s="139"/>
      <c r="C334" s="140" t="s">
        <v>557</v>
      </c>
      <c r="D334" s="140" t="s">
        <v>167</v>
      </c>
      <c r="E334" s="141" t="s">
        <v>600</v>
      </c>
      <c r="F334" s="231" t="s">
        <v>601</v>
      </c>
      <c r="G334" s="231"/>
      <c r="H334" s="231"/>
      <c r="I334" s="231"/>
      <c r="J334" s="142" t="s">
        <v>560</v>
      </c>
      <c r="K334" s="143">
        <v>3</v>
      </c>
      <c r="L334" s="232">
        <v>0</v>
      </c>
      <c r="M334" s="232"/>
      <c r="N334" s="232">
        <f>ROUND(L334*K334,2)</f>
        <v>0</v>
      </c>
      <c r="O334" s="232"/>
      <c r="P334" s="232"/>
      <c r="Q334" s="232"/>
      <c r="R334" s="144"/>
      <c r="T334" s="145" t="s">
        <v>5</v>
      </c>
      <c r="U334" s="43" t="s">
        <v>40</v>
      </c>
      <c r="V334" s="146">
        <v>3.8170000000000002</v>
      </c>
      <c r="W334" s="146">
        <f>V334*K334</f>
        <v>11.451000000000001</v>
      </c>
      <c r="X334" s="146">
        <v>0.42080000000000001</v>
      </c>
      <c r="Y334" s="146">
        <f>X334*K334</f>
        <v>1.2624</v>
      </c>
      <c r="Z334" s="146">
        <v>0</v>
      </c>
      <c r="AA334" s="147">
        <f>Z334*K334</f>
        <v>0</v>
      </c>
      <c r="AR334" s="21" t="s">
        <v>92</v>
      </c>
      <c r="AT334" s="21" t="s">
        <v>167</v>
      </c>
      <c r="AU334" s="21" t="s">
        <v>86</v>
      </c>
      <c r="AY334" s="21" t="s">
        <v>166</v>
      </c>
      <c r="BE334" s="148">
        <f>IF(U334="základní",N334,0)</f>
        <v>0</v>
      </c>
      <c r="BF334" s="148">
        <f>IF(U334="snížená",N334,0)</f>
        <v>0</v>
      </c>
      <c r="BG334" s="148">
        <f>IF(U334="zákl. přenesená",N334,0)</f>
        <v>0</v>
      </c>
      <c r="BH334" s="148">
        <f>IF(U334="sníž. přenesená",N334,0)</f>
        <v>0</v>
      </c>
      <c r="BI334" s="148">
        <f>IF(U334="nulová",N334,0)</f>
        <v>0</v>
      </c>
      <c r="BJ334" s="21" t="s">
        <v>82</v>
      </c>
      <c r="BK334" s="148">
        <f>ROUND(L334*K334,2)</f>
        <v>0</v>
      </c>
      <c r="BL334" s="21" t="s">
        <v>92</v>
      </c>
      <c r="BM334" s="21" t="s">
        <v>602</v>
      </c>
    </row>
    <row r="335" spans="2:65" s="11" customFormat="1" ht="16.5" customHeight="1">
      <c r="B335" s="157"/>
      <c r="C335" s="158"/>
      <c r="D335" s="158"/>
      <c r="E335" s="159" t="s">
        <v>5</v>
      </c>
      <c r="F335" s="264" t="s">
        <v>275</v>
      </c>
      <c r="G335" s="265"/>
      <c r="H335" s="265"/>
      <c r="I335" s="265"/>
      <c r="J335" s="158"/>
      <c r="K335" s="159" t="s">
        <v>5</v>
      </c>
      <c r="L335" s="158"/>
      <c r="M335" s="158"/>
      <c r="N335" s="158"/>
      <c r="O335" s="158"/>
      <c r="P335" s="158"/>
      <c r="Q335" s="158"/>
      <c r="R335" s="160"/>
      <c r="T335" s="161"/>
      <c r="U335" s="158"/>
      <c r="V335" s="158"/>
      <c r="W335" s="158"/>
      <c r="X335" s="158"/>
      <c r="Y335" s="158"/>
      <c r="Z335" s="158"/>
      <c r="AA335" s="162"/>
      <c r="AT335" s="163" t="s">
        <v>173</v>
      </c>
      <c r="AU335" s="163" t="s">
        <v>86</v>
      </c>
      <c r="AV335" s="11" t="s">
        <v>82</v>
      </c>
      <c r="AW335" s="11" t="s">
        <v>32</v>
      </c>
      <c r="AX335" s="11" t="s">
        <v>75</v>
      </c>
      <c r="AY335" s="163" t="s">
        <v>166</v>
      </c>
    </row>
    <row r="336" spans="2:65" s="11" customFormat="1" ht="16.5" customHeight="1">
      <c r="B336" s="157"/>
      <c r="C336" s="158"/>
      <c r="D336" s="158"/>
      <c r="E336" s="159" t="s">
        <v>5</v>
      </c>
      <c r="F336" s="229" t="s">
        <v>276</v>
      </c>
      <c r="G336" s="230"/>
      <c r="H336" s="230"/>
      <c r="I336" s="230"/>
      <c r="J336" s="158"/>
      <c r="K336" s="159" t="s">
        <v>5</v>
      </c>
      <c r="L336" s="158"/>
      <c r="M336" s="158"/>
      <c r="N336" s="158"/>
      <c r="O336" s="158"/>
      <c r="P336" s="158"/>
      <c r="Q336" s="158"/>
      <c r="R336" s="160"/>
      <c r="T336" s="161"/>
      <c r="U336" s="158"/>
      <c r="V336" s="158"/>
      <c r="W336" s="158"/>
      <c r="X336" s="158"/>
      <c r="Y336" s="158"/>
      <c r="Z336" s="158"/>
      <c r="AA336" s="162"/>
      <c r="AT336" s="163" t="s">
        <v>173</v>
      </c>
      <c r="AU336" s="163" t="s">
        <v>86</v>
      </c>
      <c r="AV336" s="11" t="s">
        <v>82</v>
      </c>
      <c r="AW336" s="11" t="s">
        <v>32</v>
      </c>
      <c r="AX336" s="11" t="s">
        <v>75</v>
      </c>
      <c r="AY336" s="163" t="s">
        <v>166</v>
      </c>
    </row>
    <row r="337" spans="2:65" s="11" customFormat="1" ht="16.5" customHeight="1">
      <c r="B337" s="157"/>
      <c r="C337" s="158"/>
      <c r="D337" s="158"/>
      <c r="E337" s="159" t="s">
        <v>5</v>
      </c>
      <c r="F337" s="229" t="s">
        <v>277</v>
      </c>
      <c r="G337" s="230"/>
      <c r="H337" s="230"/>
      <c r="I337" s="230"/>
      <c r="J337" s="158"/>
      <c r="K337" s="159" t="s">
        <v>5</v>
      </c>
      <c r="L337" s="158"/>
      <c r="M337" s="158"/>
      <c r="N337" s="158"/>
      <c r="O337" s="158"/>
      <c r="P337" s="158"/>
      <c r="Q337" s="158"/>
      <c r="R337" s="160"/>
      <c r="T337" s="161"/>
      <c r="U337" s="158"/>
      <c r="V337" s="158"/>
      <c r="W337" s="158"/>
      <c r="X337" s="158"/>
      <c r="Y337" s="158"/>
      <c r="Z337" s="158"/>
      <c r="AA337" s="162"/>
      <c r="AT337" s="163" t="s">
        <v>173</v>
      </c>
      <c r="AU337" s="163" t="s">
        <v>86</v>
      </c>
      <c r="AV337" s="11" t="s">
        <v>82</v>
      </c>
      <c r="AW337" s="11" t="s">
        <v>32</v>
      </c>
      <c r="AX337" s="11" t="s">
        <v>75</v>
      </c>
      <c r="AY337" s="163" t="s">
        <v>166</v>
      </c>
    </row>
    <row r="338" spans="2:65" s="10" customFormat="1" ht="16.5" customHeight="1">
      <c r="B338" s="149"/>
      <c r="C338" s="150"/>
      <c r="D338" s="150"/>
      <c r="E338" s="151" t="s">
        <v>5</v>
      </c>
      <c r="F338" s="262" t="s">
        <v>89</v>
      </c>
      <c r="G338" s="263"/>
      <c r="H338" s="263"/>
      <c r="I338" s="263"/>
      <c r="J338" s="150"/>
      <c r="K338" s="152">
        <v>3</v>
      </c>
      <c r="L338" s="150"/>
      <c r="M338" s="150"/>
      <c r="N338" s="150"/>
      <c r="O338" s="150"/>
      <c r="P338" s="150"/>
      <c r="Q338" s="150"/>
      <c r="R338" s="153"/>
      <c r="T338" s="154"/>
      <c r="U338" s="150"/>
      <c r="V338" s="150"/>
      <c r="W338" s="150"/>
      <c r="X338" s="150"/>
      <c r="Y338" s="150"/>
      <c r="Z338" s="150"/>
      <c r="AA338" s="155"/>
      <c r="AT338" s="156" t="s">
        <v>173</v>
      </c>
      <c r="AU338" s="156" t="s">
        <v>86</v>
      </c>
      <c r="AV338" s="10" t="s">
        <v>86</v>
      </c>
      <c r="AW338" s="10" t="s">
        <v>32</v>
      </c>
      <c r="AX338" s="10" t="s">
        <v>82</v>
      </c>
      <c r="AY338" s="156" t="s">
        <v>166</v>
      </c>
    </row>
    <row r="339" spans="2:65" s="9" customFormat="1" ht="29.85" customHeight="1">
      <c r="B339" s="129"/>
      <c r="C339" s="130"/>
      <c r="D339" s="164" t="s">
        <v>265</v>
      </c>
      <c r="E339" s="164"/>
      <c r="F339" s="164"/>
      <c r="G339" s="164"/>
      <c r="H339" s="164"/>
      <c r="I339" s="164"/>
      <c r="J339" s="164"/>
      <c r="K339" s="164"/>
      <c r="L339" s="164"/>
      <c r="M339" s="164"/>
      <c r="N339" s="237">
        <f>BK339</f>
        <v>0</v>
      </c>
      <c r="O339" s="238"/>
      <c r="P339" s="238"/>
      <c r="Q339" s="238"/>
      <c r="R339" s="132"/>
      <c r="T339" s="133"/>
      <c r="U339" s="130"/>
      <c r="V339" s="130"/>
      <c r="W339" s="134">
        <f>SUM(W340:W388)</f>
        <v>151.89700000000002</v>
      </c>
      <c r="X339" s="130"/>
      <c r="Y339" s="134">
        <f>SUM(Y340:Y388)</f>
        <v>65.913678000000004</v>
      </c>
      <c r="Z339" s="130"/>
      <c r="AA339" s="135">
        <f>SUM(AA340:AA388)</f>
        <v>0.16400000000000001</v>
      </c>
      <c r="AR339" s="136" t="s">
        <v>82</v>
      </c>
      <c r="AT339" s="137" t="s">
        <v>74</v>
      </c>
      <c r="AU339" s="137" t="s">
        <v>82</v>
      </c>
      <c r="AY339" s="136" t="s">
        <v>166</v>
      </c>
      <c r="BK339" s="138">
        <f>SUM(BK340:BK388)</f>
        <v>0</v>
      </c>
    </row>
    <row r="340" spans="2:65" s="1" customFormat="1" ht="16.5" customHeight="1">
      <c r="B340" s="139"/>
      <c r="C340" s="140" t="s">
        <v>562</v>
      </c>
      <c r="D340" s="140" t="s">
        <v>167</v>
      </c>
      <c r="E340" s="141" t="s">
        <v>604</v>
      </c>
      <c r="F340" s="231" t="s">
        <v>605</v>
      </c>
      <c r="G340" s="231"/>
      <c r="H340" s="231"/>
      <c r="I340" s="231"/>
      <c r="J340" s="142" t="s">
        <v>560</v>
      </c>
      <c r="K340" s="189">
        <v>5</v>
      </c>
      <c r="L340" s="232">
        <v>0</v>
      </c>
      <c r="M340" s="232"/>
      <c r="N340" s="232">
        <f>ROUND(L340*K340,2)</f>
        <v>0</v>
      </c>
      <c r="O340" s="232"/>
      <c r="P340" s="232"/>
      <c r="Q340" s="232"/>
      <c r="R340" s="144"/>
      <c r="T340" s="145" t="s">
        <v>5</v>
      </c>
      <c r="U340" s="43" t="s">
        <v>40</v>
      </c>
      <c r="V340" s="146">
        <v>0</v>
      </c>
      <c r="W340" s="146">
        <f>V340*K340</f>
        <v>0</v>
      </c>
      <c r="X340" s="146">
        <v>0</v>
      </c>
      <c r="Y340" s="146">
        <f>X340*K340</f>
        <v>0</v>
      </c>
      <c r="Z340" s="146">
        <v>0</v>
      </c>
      <c r="AA340" s="147">
        <f>Z340*K340</f>
        <v>0</v>
      </c>
      <c r="AR340" s="21" t="s">
        <v>92</v>
      </c>
      <c r="AT340" s="21" t="s">
        <v>167</v>
      </c>
      <c r="AU340" s="21" t="s">
        <v>86</v>
      </c>
      <c r="AY340" s="21" t="s">
        <v>166</v>
      </c>
      <c r="BE340" s="148">
        <f>IF(U340="základní",N340,0)</f>
        <v>0</v>
      </c>
      <c r="BF340" s="148">
        <f>IF(U340="snížená",N340,0)</f>
        <v>0</v>
      </c>
      <c r="BG340" s="148">
        <f>IF(U340="zákl. přenesená",N340,0)</f>
        <v>0</v>
      </c>
      <c r="BH340" s="148">
        <f>IF(U340="sníž. přenesená",N340,0)</f>
        <v>0</v>
      </c>
      <c r="BI340" s="148">
        <f>IF(U340="nulová",N340,0)</f>
        <v>0</v>
      </c>
      <c r="BJ340" s="21" t="s">
        <v>82</v>
      </c>
      <c r="BK340" s="148">
        <f>ROUND(L340*K340,2)</f>
        <v>0</v>
      </c>
      <c r="BL340" s="21" t="s">
        <v>92</v>
      </c>
      <c r="BM340" s="21" t="s">
        <v>606</v>
      </c>
    </row>
    <row r="341" spans="2:65" s="1" customFormat="1" ht="25.5" customHeight="1">
      <c r="B341" s="139"/>
      <c r="C341" s="140" t="s">
        <v>567</v>
      </c>
      <c r="D341" s="140" t="s">
        <v>167</v>
      </c>
      <c r="E341" s="141" t="s">
        <v>608</v>
      </c>
      <c r="F341" s="231" t="s">
        <v>609</v>
      </c>
      <c r="G341" s="231"/>
      <c r="H341" s="231"/>
      <c r="I341" s="231"/>
      <c r="J341" s="142" t="s">
        <v>560</v>
      </c>
      <c r="K341" s="143">
        <v>2</v>
      </c>
      <c r="L341" s="232">
        <v>0</v>
      </c>
      <c r="M341" s="232"/>
      <c r="N341" s="232">
        <f>ROUND(L341*K341,2)</f>
        <v>0</v>
      </c>
      <c r="O341" s="232"/>
      <c r="P341" s="232"/>
      <c r="Q341" s="232"/>
      <c r="R341" s="144"/>
      <c r="T341" s="145" t="s">
        <v>5</v>
      </c>
      <c r="U341" s="43" t="s">
        <v>40</v>
      </c>
      <c r="V341" s="146">
        <v>0.2</v>
      </c>
      <c r="W341" s="146">
        <f>V341*K341</f>
        <v>0.4</v>
      </c>
      <c r="X341" s="146">
        <v>6.9999999999999999E-4</v>
      </c>
      <c r="Y341" s="146">
        <f>X341*K341</f>
        <v>1.4E-3</v>
      </c>
      <c r="Z341" s="146">
        <v>0</v>
      </c>
      <c r="AA341" s="147">
        <f>Z341*K341</f>
        <v>0</v>
      </c>
      <c r="AR341" s="21" t="s">
        <v>92</v>
      </c>
      <c r="AT341" s="21" t="s">
        <v>167</v>
      </c>
      <c r="AU341" s="21" t="s">
        <v>86</v>
      </c>
      <c r="AY341" s="21" t="s">
        <v>166</v>
      </c>
      <c r="BE341" s="148">
        <f>IF(U341="základní",N341,0)</f>
        <v>0</v>
      </c>
      <c r="BF341" s="148">
        <f>IF(U341="snížená",N341,0)</f>
        <v>0</v>
      </c>
      <c r="BG341" s="148">
        <f>IF(U341="zákl. přenesená",N341,0)</f>
        <v>0</v>
      </c>
      <c r="BH341" s="148">
        <f>IF(U341="sníž. přenesená",N341,0)</f>
        <v>0</v>
      </c>
      <c r="BI341" s="148">
        <f>IF(U341="nulová",N341,0)</f>
        <v>0</v>
      </c>
      <c r="BJ341" s="21" t="s">
        <v>82</v>
      </c>
      <c r="BK341" s="148">
        <f>ROUND(L341*K341,2)</f>
        <v>0</v>
      </c>
      <c r="BL341" s="21" t="s">
        <v>92</v>
      </c>
      <c r="BM341" s="21" t="s">
        <v>1646</v>
      </c>
    </row>
    <row r="342" spans="2:65" s="11" customFormat="1" ht="16.5" customHeight="1">
      <c r="B342" s="157"/>
      <c r="C342" s="158"/>
      <c r="D342" s="158"/>
      <c r="E342" s="159" t="s">
        <v>5</v>
      </c>
      <c r="F342" s="264" t="s">
        <v>275</v>
      </c>
      <c r="G342" s="265"/>
      <c r="H342" s="265"/>
      <c r="I342" s="265"/>
      <c r="J342" s="158"/>
      <c r="K342" s="159" t="s">
        <v>5</v>
      </c>
      <c r="L342" s="158"/>
      <c r="M342" s="158"/>
      <c r="N342" s="158"/>
      <c r="O342" s="158"/>
      <c r="P342" s="158"/>
      <c r="Q342" s="158"/>
      <c r="R342" s="160"/>
      <c r="T342" s="161"/>
      <c r="U342" s="158"/>
      <c r="V342" s="158"/>
      <c r="W342" s="158"/>
      <c r="X342" s="158"/>
      <c r="Y342" s="158"/>
      <c r="Z342" s="158"/>
      <c r="AA342" s="162"/>
      <c r="AT342" s="163" t="s">
        <v>173</v>
      </c>
      <c r="AU342" s="163" t="s">
        <v>86</v>
      </c>
      <c r="AV342" s="11" t="s">
        <v>82</v>
      </c>
      <c r="AW342" s="11" t="s">
        <v>32</v>
      </c>
      <c r="AX342" s="11" t="s">
        <v>75</v>
      </c>
      <c r="AY342" s="163" t="s">
        <v>166</v>
      </c>
    </row>
    <row r="343" spans="2:65" s="11" customFormat="1" ht="16.5" customHeight="1">
      <c r="B343" s="157"/>
      <c r="C343" s="158"/>
      <c r="D343" s="158"/>
      <c r="E343" s="159" t="s">
        <v>5</v>
      </c>
      <c r="F343" s="229" t="s">
        <v>276</v>
      </c>
      <c r="G343" s="230"/>
      <c r="H343" s="230"/>
      <c r="I343" s="230"/>
      <c r="J343" s="158"/>
      <c r="K343" s="159" t="s">
        <v>5</v>
      </c>
      <c r="L343" s="158"/>
      <c r="M343" s="158"/>
      <c r="N343" s="158"/>
      <c r="O343" s="158"/>
      <c r="P343" s="158"/>
      <c r="Q343" s="158"/>
      <c r="R343" s="160"/>
      <c r="T343" s="161"/>
      <c r="U343" s="158"/>
      <c r="V343" s="158"/>
      <c r="W343" s="158"/>
      <c r="X343" s="158"/>
      <c r="Y343" s="158"/>
      <c r="Z343" s="158"/>
      <c r="AA343" s="162"/>
      <c r="AT343" s="163" t="s">
        <v>173</v>
      </c>
      <c r="AU343" s="163" t="s">
        <v>86</v>
      </c>
      <c r="AV343" s="11" t="s">
        <v>82</v>
      </c>
      <c r="AW343" s="11" t="s">
        <v>32</v>
      </c>
      <c r="AX343" s="11" t="s">
        <v>75</v>
      </c>
      <c r="AY343" s="163" t="s">
        <v>166</v>
      </c>
    </row>
    <row r="344" spans="2:65" s="11" customFormat="1" ht="16.5" customHeight="1">
      <c r="B344" s="157"/>
      <c r="C344" s="158"/>
      <c r="D344" s="158"/>
      <c r="E344" s="159" t="s">
        <v>5</v>
      </c>
      <c r="F344" s="229" t="s">
        <v>277</v>
      </c>
      <c r="G344" s="230"/>
      <c r="H344" s="230"/>
      <c r="I344" s="230"/>
      <c r="J344" s="158"/>
      <c r="K344" s="159" t="s">
        <v>5</v>
      </c>
      <c r="L344" s="158"/>
      <c r="M344" s="158"/>
      <c r="N344" s="158"/>
      <c r="O344" s="158"/>
      <c r="P344" s="158"/>
      <c r="Q344" s="158"/>
      <c r="R344" s="160"/>
      <c r="T344" s="161"/>
      <c r="U344" s="158"/>
      <c r="V344" s="158"/>
      <c r="W344" s="158"/>
      <c r="X344" s="158"/>
      <c r="Y344" s="158"/>
      <c r="Z344" s="158"/>
      <c r="AA344" s="162"/>
      <c r="AT344" s="163" t="s">
        <v>173</v>
      </c>
      <c r="AU344" s="163" t="s">
        <v>86</v>
      </c>
      <c r="AV344" s="11" t="s">
        <v>82</v>
      </c>
      <c r="AW344" s="11" t="s">
        <v>32</v>
      </c>
      <c r="AX344" s="11" t="s">
        <v>75</v>
      </c>
      <c r="AY344" s="163" t="s">
        <v>166</v>
      </c>
    </row>
    <row r="345" spans="2:65" s="10" customFormat="1" ht="16.5" customHeight="1">
      <c r="B345" s="149"/>
      <c r="C345" s="150"/>
      <c r="D345" s="150"/>
      <c r="E345" s="151" t="s">
        <v>5</v>
      </c>
      <c r="F345" s="262" t="s">
        <v>86</v>
      </c>
      <c r="G345" s="263"/>
      <c r="H345" s="263"/>
      <c r="I345" s="263"/>
      <c r="J345" s="150"/>
      <c r="K345" s="152">
        <v>2</v>
      </c>
      <c r="L345" s="150"/>
      <c r="M345" s="150"/>
      <c r="N345" s="150"/>
      <c r="O345" s="150"/>
      <c r="P345" s="150"/>
      <c r="Q345" s="150"/>
      <c r="R345" s="153"/>
      <c r="T345" s="154"/>
      <c r="U345" s="150"/>
      <c r="V345" s="150"/>
      <c r="W345" s="150"/>
      <c r="X345" s="150"/>
      <c r="Y345" s="150"/>
      <c r="Z345" s="150"/>
      <c r="AA345" s="155"/>
      <c r="AT345" s="156" t="s">
        <v>173</v>
      </c>
      <c r="AU345" s="156" t="s">
        <v>86</v>
      </c>
      <c r="AV345" s="10" t="s">
        <v>86</v>
      </c>
      <c r="AW345" s="10" t="s">
        <v>32</v>
      </c>
      <c r="AX345" s="10" t="s">
        <v>82</v>
      </c>
      <c r="AY345" s="156" t="s">
        <v>166</v>
      </c>
    </row>
    <row r="346" spans="2:65" s="1" customFormat="1" ht="38.25" customHeight="1">
      <c r="B346" s="139"/>
      <c r="C346" s="140" t="s">
        <v>571</v>
      </c>
      <c r="D346" s="140" t="s">
        <v>167</v>
      </c>
      <c r="E346" s="141" t="s">
        <v>612</v>
      </c>
      <c r="F346" s="231" t="s">
        <v>613</v>
      </c>
      <c r="G346" s="231"/>
      <c r="H346" s="231"/>
      <c r="I346" s="231"/>
      <c r="J346" s="142" t="s">
        <v>560</v>
      </c>
      <c r="K346" s="143">
        <v>2</v>
      </c>
      <c r="L346" s="232">
        <v>0</v>
      </c>
      <c r="M346" s="232"/>
      <c r="N346" s="232">
        <f>ROUND(L346*K346,2)</f>
        <v>0</v>
      </c>
      <c r="O346" s="232"/>
      <c r="P346" s="232"/>
      <c r="Q346" s="232"/>
      <c r="R346" s="144"/>
      <c r="T346" s="145" t="s">
        <v>5</v>
      </c>
      <c r="U346" s="43" t="s">
        <v>40</v>
      </c>
      <c r="V346" s="146">
        <v>0.54900000000000004</v>
      </c>
      <c r="W346" s="146">
        <f>V346*K346</f>
        <v>1.0980000000000001</v>
      </c>
      <c r="X346" s="146">
        <v>0.11241</v>
      </c>
      <c r="Y346" s="146">
        <f>X346*K346</f>
        <v>0.22481999999999999</v>
      </c>
      <c r="Z346" s="146">
        <v>0</v>
      </c>
      <c r="AA346" s="147">
        <f>Z346*K346</f>
        <v>0</v>
      </c>
      <c r="AR346" s="21" t="s">
        <v>92</v>
      </c>
      <c r="AT346" s="21" t="s">
        <v>167</v>
      </c>
      <c r="AU346" s="21" t="s">
        <v>86</v>
      </c>
      <c r="AY346" s="21" t="s">
        <v>166</v>
      </c>
      <c r="BE346" s="148">
        <f>IF(U346="základní",N346,0)</f>
        <v>0</v>
      </c>
      <c r="BF346" s="148">
        <f>IF(U346="snížená",N346,0)</f>
        <v>0</v>
      </c>
      <c r="BG346" s="148">
        <f>IF(U346="zákl. přenesená",N346,0)</f>
        <v>0</v>
      </c>
      <c r="BH346" s="148">
        <f>IF(U346="sníž. přenesená",N346,0)</f>
        <v>0</v>
      </c>
      <c r="BI346" s="148">
        <f>IF(U346="nulová",N346,0)</f>
        <v>0</v>
      </c>
      <c r="BJ346" s="21" t="s">
        <v>82</v>
      </c>
      <c r="BK346" s="148">
        <f>ROUND(L346*K346,2)</f>
        <v>0</v>
      </c>
      <c r="BL346" s="21" t="s">
        <v>92</v>
      </c>
      <c r="BM346" s="21" t="s">
        <v>1647</v>
      </c>
    </row>
    <row r="347" spans="2:65" s="1" customFormat="1" ht="25.5" customHeight="1">
      <c r="B347" s="139"/>
      <c r="C347" s="140" t="s">
        <v>575</v>
      </c>
      <c r="D347" s="140" t="s">
        <v>167</v>
      </c>
      <c r="E347" s="141" t="s">
        <v>626</v>
      </c>
      <c r="F347" s="231" t="s">
        <v>627</v>
      </c>
      <c r="G347" s="231"/>
      <c r="H347" s="231"/>
      <c r="I347" s="231"/>
      <c r="J347" s="142" t="s">
        <v>309</v>
      </c>
      <c r="K347" s="143">
        <v>1</v>
      </c>
      <c r="L347" s="232">
        <v>0</v>
      </c>
      <c r="M347" s="232"/>
      <c r="N347" s="232">
        <f>ROUND(L347*K347,2)</f>
        <v>0</v>
      </c>
      <c r="O347" s="232"/>
      <c r="P347" s="232"/>
      <c r="Q347" s="232"/>
      <c r="R347" s="144"/>
      <c r="T347" s="145" t="s">
        <v>5</v>
      </c>
      <c r="U347" s="43" t="s">
        <v>40</v>
      </c>
      <c r="V347" s="146">
        <v>0.11899999999999999</v>
      </c>
      <c r="W347" s="146">
        <f>V347*K347</f>
        <v>0.11899999999999999</v>
      </c>
      <c r="X347" s="146">
        <v>8.9779999999999999E-2</v>
      </c>
      <c r="Y347" s="146">
        <f>X347*K347</f>
        <v>8.9779999999999999E-2</v>
      </c>
      <c r="Z347" s="146">
        <v>0</v>
      </c>
      <c r="AA347" s="147">
        <f>Z347*K347</f>
        <v>0</v>
      </c>
      <c r="AR347" s="21" t="s">
        <v>92</v>
      </c>
      <c r="AT347" s="21" t="s">
        <v>167</v>
      </c>
      <c r="AU347" s="21" t="s">
        <v>86</v>
      </c>
      <c r="AY347" s="21" t="s">
        <v>166</v>
      </c>
      <c r="BE347" s="148">
        <f>IF(U347="základní",N347,0)</f>
        <v>0</v>
      </c>
      <c r="BF347" s="148">
        <f>IF(U347="snížená",N347,0)</f>
        <v>0</v>
      </c>
      <c r="BG347" s="148">
        <f>IF(U347="zákl. přenesená",N347,0)</f>
        <v>0</v>
      </c>
      <c r="BH347" s="148">
        <f>IF(U347="sníž. přenesená",N347,0)</f>
        <v>0</v>
      </c>
      <c r="BI347" s="148">
        <f>IF(U347="nulová",N347,0)</f>
        <v>0</v>
      </c>
      <c r="BJ347" s="21" t="s">
        <v>82</v>
      </c>
      <c r="BK347" s="148">
        <f>ROUND(L347*K347,2)</f>
        <v>0</v>
      </c>
      <c r="BL347" s="21" t="s">
        <v>92</v>
      </c>
      <c r="BM347" s="21" t="s">
        <v>628</v>
      </c>
    </row>
    <row r="348" spans="2:65" s="11" customFormat="1" ht="16.5" customHeight="1">
      <c r="B348" s="157"/>
      <c r="C348" s="158"/>
      <c r="D348" s="158"/>
      <c r="E348" s="159" t="s">
        <v>5</v>
      </c>
      <c r="F348" s="264" t="s">
        <v>275</v>
      </c>
      <c r="G348" s="265"/>
      <c r="H348" s="265"/>
      <c r="I348" s="265"/>
      <c r="J348" s="158"/>
      <c r="K348" s="159" t="s">
        <v>5</v>
      </c>
      <c r="L348" s="158"/>
      <c r="M348" s="158"/>
      <c r="N348" s="158"/>
      <c r="O348" s="158"/>
      <c r="P348" s="158"/>
      <c r="Q348" s="158"/>
      <c r="R348" s="160"/>
      <c r="T348" s="161"/>
      <c r="U348" s="158"/>
      <c r="V348" s="158"/>
      <c r="W348" s="158"/>
      <c r="X348" s="158"/>
      <c r="Y348" s="158"/>
      <c r="Z348" s="158"/>
      <c r="AA348" s="162"/>
      <c r="AT348" s="163" t="s">
        <v>173</v>
      </c>
      <c r="AU348" s="163" t="s">
        <v>86</v>
      </c>
      <c r="AV348" s="11" t="s">
        <v>82</v>
      </c>
      <c r="AW348" s="11" t="s">
        <v>32</v>
      </c>
      <c r="AX348" s="11" t="s">
        <v>75</v>
      </c>
      <c r="AY348" s="163" t="s">
        <v>166</v>
      </c>
    </row>
    <row r="349" spans="2:65" s="11" customFormat="1" ht="16.5" customHeight="1">
      <c r="B349" s="157"/>
      <c r="C349" s="158"/>
      <c r="D349" s="158"/>
      <c r="E349" s="159" t="s">
        <v>5</v>
      </c>
      <c r="F349" s="229" t="s">
        <v>276</v>
      </c>
      <c r="G349" s="230"/>
      <c r="H349" s="230"/>
      <c r="I349" s="230"/>
      <c r="J349" s="158"/>
      <c r="K349" s="159" t="s">
        <v>5</v>
      </c>
      <c r="L349" s="158"/>
      <c r="M349" s="158"/>
      <c r="N349" s="158"/>
      <c r="O349" s="158"/>
      <c r="P349" s="158"/>
      <c r="Q349" s="158"/>
      <c r="R349" s="160"/>
      <c r="T349" s="161"/>
      <c r="U349" s="158"/>
      <c r="V349" s="158"/>
      <c r="W349" s="158"/>
      <c r="X349" s="158"/>
      <c r="Y349" s="158"/>
      <c r="Z349" s="158"/>
      <c r="AA349" s="162"/>
      <c r="AT349" s="163" t="s">
        <v>173</v>
      </c>
      <c r="AU349" s="163" t="s">
        <v>86</v>
      </c>
      <c r="AV349" s="11" t="s">
        <v>82</v>
      </c>
      <c r="AW349" s="11" t="s">
        <v>32</v>
      </c>
      <c r="AX349" s="11" t="s">
        <v>75</v>
      </c>
      <c r="AY349" s="163" t="s">
        <v>166</v>
      </c>
    </row>
    <row r="350" spans="2:65" s="11" customFormat="1" ht="16.5" customHeight="1">
      <c r="B350" s="157"/>
      <c r="C350" s="158"/>
      <c r="D350" s="158"/>
      <c r="E350" s="159" t="s">
        <v>5</v>
      </c>
      <c r="F350" s="229" t="s">
        <v>277</v>
      </c>
      <c r="G350" s="230"/>
      <c r="H350" s="230"/>
      <c r="I350" s="230"/>
      <c r="J350" s="158"/>
      <c r="K350" s="159" t="s">
        <v>5</v>
      </c>
      <c r="L350" s="158"/>
      <c r="M350" s="158"/>
      <c r="N350" s="158"/>
      <c r="O350" s="158"/>
      <c r="P350" s="158"/>
      <c r="Q350" s="158"/>
      <c r="R350" s="160"/>
      <c r="T350" s="161"/>
      <c r="U350" s="158"/>
      <c r="V350" s="158"/>
      <c r="W350" s="158"/>
      <c r="X350" s="158"/>
      <c r="Y350" s="158"/>
      <c r="Z350" s="158"/>
      <c r="AA350" s="162"/>
      <c r="AT350" s="163" t="s">
        <v>173</v>
      </c>
      <c r="AU350" s="163" t="s">
        <v>86</v>
      </c>
      <c r="AV350" s="11" t="s">
        <v>82</v>
      </c>
      <c r="AW350" s="11" t="s">
        <v>32</v>
      </c>
      <c r="AX350" s="11" t="s">
        <v>75</v>
      </c>
      <c r="AY350" s="163" t="s">
        <v>166</v>
      </c>
    </row>
    <row r="351" spans="2:65" s="10" customFormat="1" ht="16.5" customHeight="1">
      <c r="B351" s="149"/>
      <c r="C351" s="150"/>
      <c r="D351" s="150"/>
      <c r="E351" s="151" t="s">
        <v>5</v>
      </c>
      <c r="F351" s="262" t="s">
        <v>1648</v>
      </c>
      <c r="G351" s="263"/>
      <c r="H351" s="263"/>
      <c r="I351" s="263"/>
      <c r="J351" s="150"/>
      <c r="K351" s="152">
        <v>1</v>
      </c>
      <c r="L351" s="150"/>
      <c r="M351" s="150"/>
      <c r="N351" s="150"/>
      <c r="O351" s="150"/>
      <c r="P351" s="150"/>
      <c r="Q351" s="150"/>
      <c r="R351" s="153"/>
      <c r="T351" s="154"/>
      <c r="U351" s="150"/>
      <c r="V351" s="150"/>
      <c r="W351" s="150"/>
      <c r="X351" s="150"/>
      <c r="Y351" s="150"/>
      <c r="Z351" s="150"/>
      <c r="AA351" s="155"/>
      <c r="AT351" s="156" t="s">
        <v>173</v>
      </c>
      <c r="AU351" s="156" t="s">
        <v>86</v>
      </c>
      <c r="AV351" s="10" t="s">
        <v>86</v>
      </c>
      <c r="AW351" s="10" t="s">
        <v>32</v>
      </c>
      <c r="AX351" s="10" t="s">
        <v>82</v>
      </c>
      <c r="AY351" s="156" t="s">
        <v>166</v>
      </c>
    </row>
    <row r="352" spans="2:65" s="1" customFormat="1" ht="25.5" customHeight="1">
      <c r="B352" s="139"/>
      <c r="C352" s="176" t="s">
        <v>579</v>
      </c>
      <c r="D352" s="176" t="s">
        <v>388</v>
      </c>
      <c r="E352" s="177" t="s">
        <v>631</v>
      </c>
      <c r="F352" s="266" t="s">
        <v>632</v>
      </c>
      <c r="G352" s="266"/>
      <c r="H352" s="266"/>
      <c r="I352" s="266"/>
      <c r="J352" s="178" t="s">
        <v>374</v>
      </c>
      <c r="K352" s="179">
        <v>2.4E-2</v>
      </c>
      <c r="L352" s="267">
        <v>0</v>
      </c>
      <c r="M352" s="267"/>
      <c r="N352" s="267">
        <f>ROUND(L352*K352,2)</f>
        <v>0</v>
      </c>
      <c r="O352" s="232"/>
      <c r="P352" s="232"/>
      <c r="Q352" s="232"/>
      <c r="R352" s="144"/>
      <c r="T352" s="145" t="s">
        <v>5</v>
      </c>
      <c r="U352" s="43" t="s">
        <v>40</v>
      </c>
      <c r="V352" s="146">
        <v>0</v>
      </c>
      <c r="W352" s="146">
        <f>V352*K352</f>
        <v>0</v>
      </c>
      <c r="X352" s="146">
        <v>1</v>
      </c>
      <c r="Y352" s="146">
        <f>X352*K352</f>
        <v>2.4E-2</v>
      </c>
      <c r="Z352" s="146">
        <v>0</v>
      </c>
      <c r="AA352" s="147">
        <f>Z352*K352</f>
        <v>0</v>
      </c>
      <c r="AR352" s="21" t="s">
        <v>104</v>
      </c>
      <c r="AT352" s="21" t="s">
        <v>388</v>
      </c>
      <c r="AU352" s="21" t="s">
        <v>86</v>
      </c>
      <c r="AY352" s="21" t="s">
        <v>166</v>
      </c>
      <c r="BE352" s="148">
        <f>IF(U352="základní",N352,0)</f>
        <v>0</v>
      </c>
      <c r="BF352" s="148">
        <f>IF(U352="snížená",N352,0)</f>
        <v>0</v>
      </c>
      <c r="BG352" s="148">
        <f>IF(U352="zákl. přenesená",N352,0)</f>
        <v>0</v>
      </c>
      <c r="BH352" s="148">
        <f>IF(U352="sníž. přenesená",N352,0)</f>
        <v>0</v>
      </c>
      <c r="BI352" s="148">
        <f>IF(U352="nulová",N352,0)</f>
        <v>0</v>
      </c>
      <c r="BJ352" s="21" t="s">
        <v>82</v>
      </c>
      <c r="BK352" s="148">
        <f>ROUND(L352*K352,2)</f>
        <v>0</v>
      </c>
      <c r="BL352" s="21" t="s">
        <v>92</v>
      </c>
      <c r="BM352" s="21" t="s">
        <v>633</v>
      </c>
    </row>
    <row r="353" spans="2:65" s="10" customFormat="1" ht="16.5" customHeight="1">
      <c r="B353" s="149"/>
      <c r="C353" s="150"/>
      <c r="D353" s="150"/>
      <c r="E353" s="151" t="s">
        <v>5</v>
      </c>
      <c r="F353" s="240" t="s">
        <v>1649</v>
      </c>
      <c r="G353" s="241"/>
      <c r="H353" s="241"/>
      <c r="I353" s="241"/>
      <c r="J353" s="150"/>
      <c r="K353" s="152">
        <v>2.4E-2</v>
      </c>
      <c r="L353" s="150"/>
      <c r="M353" s="150"/>
      <c r="N353" s="150"/>
      <c r="O353" s="150"/>
      <c r="P353" s="150"/>
      <c r="Q353" s="150"/>
      <c r="R353" s="153"/>
      <c r="T353" s="154"/>
      <c r="U353" s="150"/>
      <c r="V353" s="150"/>
      <c r="W353" s="150"/>
      <c r="X353" s="150"/>
      <c r="Y353" s="150"/>
      <c r="Z353" s="150"/>
      <c r="AA353" s="155"/>
      <c r="AT353" s="156" t="s">
        <v>173</v>
      </c>
      <c r="AU353" s="156" t="s">
        <v>86</v>
      </c>
      <c r="AV353" s="10" t="s">
        <v>86</v>
      </c>
      <c r="AW353" s="10" t="s">
        <v>32</v>
      </c>
      <c r="AX353" s="10" t="s">
        <v>82</v>
      </c>
      <c r="AY353" s="156" t="s">
        <v>166</v>
      </c>
    </row>
    <row r="354" spans="2:65" s="1" customFormat="1" ht="38.25" customHeight="1">
      <c r="B354" s="139"/>
      <c r="C354" s="140" t="s">
        <v>583</v>
      </c>
      <c r="D354" s="140" t="s">
        <v>167</v>
      </c>
      <c r="E354" s="141" t="s">
        <v>636</v>
      </c>
      <c r="F354" s="231" t="s">
        <v>637</v>
      </c>
      <c r="G354" s="231"/>
      <c r="H354" s="231"/>
      <c r="I354" s="231"/>
      <c r="J354" s="142" t="s">
        <v>309</v>
      </c>
      <c r="K354" s="143">
        <v>11.5</v>
      </c>
      <c r="L354" s="232">
        <v>0</v>
      </c>
      <c r="M354" s="232"/>
      <c r="N354" s="232">
        <f>ROUND(L354*K354,2)</f>
        <v>0</v>
      </c>
      <c r="O354" s="232"/>
      <c r="P354" s="232"/>
      <c r="Q354" s="232"/>
      <c r="R354" s="144"/>
      <c r="T354" s="145" t="s">
        <v>5</v>
      </c>
      <c r="U354" s="43" t="s">
        <v>40</v>
      </c>
      <c r="V354" s="146">
        <v>0.26800000000000002</v>
      </c>
      <c r="W354" s="146">
        <f>V354*K354</f>
        <v>3.0820000000000003</v>
      </c>
      <c r="X354" s="146">
        <v>0.15540000000000001</v>
      </c>
      <c r="Y354" s="146">
        <f>X354*K354</f>
        <v>1.7871000000000001</v>
      </c>
      <c r="Z354" s="146">
        <v>0</v>
      </c>
      <c r="AA354" s="147">
        <f>Z354*K354</f>
        <v>0</v>
      </c>
      <c r="AR354" s="21" t="s">
        <v>92</v>
      </c>
      <c r="AT354" s="21" t="s">
        <v>167</v>
      </c>
      <c r="AU354" s="21" t="s">
        <v>86</v>
      </c>
      <c r="AY354" s="21" t="s">
        <v>166</v>
      </c>
      <c r="BE354" s="148">
        <f>IF(U354="základní",N354,0)</f>
        <v>0</v>
      </c>
      <c r="BF354" s="148">
        <f>IF(U354="snížená",N354,0)</f>
        <v>0</v>
      </c>
      <c r="BG354" s="148">
        <f>IF(U354="zákl. přenesená",N354,0)</f>
        <v>0</v>
      </c>
      <c r="BH354" s="148">
        <f>IF(U354="sníž. přenesená",N354,0)</f>
        <v>0</v>
      </c>
      <c r="BI354" s="148">
        <f>IF(U354="nulová",N354,0)</f>
        <v>0</v>
      </c>
      <c r="BJ354" s="21" t="s">
        <v>82</v>
      </c>
      <c r="BK354" s="148">
        <f>ROUND(L354*K354,2)</f>
        <v>0</v>
      </c>
      <c r="BL354" s="21" t="s">
        <v>92</v>
      </c>
      <c r="BM354" s="21" t="s">
        <v>638</v>
      </c>
    </row>
    <row r="355" spans="2:65" s="1" customFormat="1" ht="16.5" customHeight="1">
      <c r="B355" s="139"/>
      <c r="C355" s="176" t="s">
        <v>587</v>
      </c>
      <c r="D355" s="176" t="s">
        <v>388</v>
      </c>
      <c r="E355" s="177" t="s">
        <v>640</v>
      </c>
      <c r="F355" s="266" t="s">
        <v>641</v>
      </c>
      <c r="G355" s="266"/>
      <c r="H355" s="266"/>
      <c r="I355" s="266"/>
      <c r="J355" s="178" t="s">
        <v>560</v>
      </c>
      <c r="K355" s="179">
        <v>11.5</v>
      </c>
      <c r="L355" s="267">
        <v>0</v>
      </c>
      <c r="M355" s="267"/>
      <c r="N355" s="267">
        <f>ROUND(L355*K355,2)</f>
        <v>0</v>
      </c>
      <c r="O355" s="232"/>
      <c r="P355" s="232"/>
      <c r="Q355" s="232"/>
      <c r="R355" s="144"/>
      <c r="T355" s="145" t="s">
        <v>5</v>
      </c>
      <c r="U355" s="43" t="s">
        <v>40</v>
      </c>
      <c r="V355" s="146">
        <v>0</v>
      </c>
      <c r="W355" s="146">
        <f>V355*K355</f>
        <v>0</v>
      </c>
      <c r="X355" s="146">
        <v>8.2100000000000006E-2</v>
      </c>
      <c r="Y355" s="146">
        <f>X355*K355</f>
        <v>0.94415000000000004</v>
      </c>
      <c r="Z355" s="146">
        <v>0</v>
      </c>
      <c r="AA355" s="147">
        <f>Z355*K355</f>
        <v>0</v>
      </c>
      <c r="AR355" s="21" t="s">
        <v>104</v>
      </c>
      <c r="AT355" s="21" t="s">
        <v>388</v>
      </c>
      <c r="AU355" s="21" t="s">
        <v>86</v>
      </c>
      <c r="AY355" s="21" t="s">
        <v>166</v>
      </c>
      <c r="BE355" s="148">
        <f>IF(U355="základní",N355,0)</f>
        <v>0</v>
      </c>
      <c r="BF355" s="148">
        <f>IF(U355="snížená",N355,0)</f>
        <v>0</v>
      </c>
      <c r="BG355" s="148">
        <f>IF(U355="zákl. přenesená",N355,0)</f>
        <v>0</v>
      </c>
      <c r="BH355" s="148">
        <f>IF(U355="sníž. přenesená",N355,0)</f>
        <v>0</v>
      </c>
      <c r="BI355" s="148">
        <f>IF(U355="nulová",N355,0)</f>
        <v>0</v>
      </c>
      <c r="BJ355" s="21" t="s">
        <v>82</v>
      </c>
      <c r="BK355" s="148">
        <f>ROUND(L355*K355,2)</f>
        <v>0</v>
      </c>
      <c r="BL355" s="21" t="s">
        <v>92</v>
      </c>
      <c r="BM355" s="21" t="s">
        <v>642</v>
      </c>
    </row>
    <row r="356" spans="2:65" s="11" customFormat="1" ht="16.5" customHeight="1">
      <c r="B356" s="157"/>
      <c r="C356" s="158"/>
      <c r="D356" s="158"/>
      <c r="E356" s="159" t="s">
        <v>5</v>
      </c>
      <c r="F356" s="264" t="s">
        <v>275</v>
      </c>
      <c r="G356" s="265"/>
      <c r="H356" s="265"/>
      <c r="I356" s="265"/>
      <c r="J356" s="158"/>
      <c r="K356" s="159" t="s">
        <v>5</v>
      </c>
      <c r="L356" s="158"/>
      <c r="M356" s="158"/>
      <c r="N356" s="158"/>
      <c r="O356" s="158"/>
      <c r="P356" s="158"/>
      <c r="Q356" s="158"/>
      <c r="R356" s="160"/>
      <c r="T356" s="161"/>
      <c r="U356" s="158"/>
      <c r="V356" s="158"/>
      <c r="W356" s="158"/>
      <c r="X356" s="158"/>
      <c r="Y356" s="158"/>
      <c r="Z356" s="158"/>
      <c r="AA356" s="162"/>
      <c r="AT356" s="163" t="s">
        <v>173</v>
      </c>
      <c r="AU356" s="163" t="s">
        <v>86</v>
      </c>
      <c r="AV356" s="11" t="s">
        <v>82</v>
      </c>
      <c r="AW356" s="11" t="s">
        <v>32</v>
      </c>
      <c r="AX356" s="11" t="s">
        <v>75</v>
      </c>
      <c r="AY356" s="163" t="s">
        <v>166</v>
      </c>
    </row>
    <row r="357" spans="2:65" s="11" customFormat="1" ht="16.5" customHeight="1">
      <c r="B357" s="157"/>
      <c r="C357" s="158"/>
      <c r="D357" s="158"/>
      <c r="E357" s="159" t="s">
        <v>5</v>
      </c>
      <c r="F357" s="229" t="s">
        <v>276</v>
      </c>
      <c r="G357" s="230"/>
      <c r="H357" s="230"/>
      <c r="I357" s="230"/>
      <c r="J357" s="158"/>
      <c r="K357" s="159" t="s">
        <v>5</v>
      </c>
      <c r="L357" s="158"/>
      <c r="M357" s="158"/>
      <c r="N357" s="158"/>
      <c r="O357" s="158"/>
      <c r="P357" s="158"/>
      <c r="Q357" s="158"/>
      <c r="R357" s="160"/>
      <c r="T357" s="161"/>
      <c r="U357" s="158"/>
      <c r="V357" s="158"/>
      <c r="W357" s="158"/>
      <c r="X357" s="158"/>
      <c r="Y357" s="158"/>
      <c r="Z357" s="158"/>
      <c r="AA357" s="162"/>
      <c r="AT357" s="163" t="s">
        <v>173</v>
      </c>
      <c r="AU357" s="163" t="s">
        <v>86</v>
      </c>
      <c r="AV357" s="11" t="s">
        <v>82</v>
      </c>
      <c r="AW357" s="11" t="s">
        <v>32</v>
      </c>
      <c r="AX357" s="11" t="s">
        <v>75</v>
      </c>
      <c r="AY357" s="163" t="s">
        <v>166</v>
      </c>
    </row>
    <row r="358" spans="2:65" s="11" customFormat="1" ht="16.5" customHeight="1">
      <c r="B358" s="157"/>
      <c r="C358" s="158"/>
      <c r="D358" s="158"/>
      <c r="E358" s="159" t="s">
        <v>5</v>
      </c>
      <c r="F358" s="229" t="s">
        <v>277</v>
      </c>
      <c r="G358" s="230"/>
      <c r="H358" s="230"/>
      <c r="I358" s="230"/>
      <c r="J358" s="158"/>
      <c r="K358" s="159" t="s">
        <v>5</v>
      </c>
      <c r="L358" s="158"/>
      <c r="M358" s="158"/>
      <c r="N358" s="158"/>
      <c r="O358" s="158"/>
      <c r="P358" s="158"/>
      <c r="Q358" s="158"/>
      <c r="R358" s="160"/>
      <c r="T358" s="161"/>
      <c r="U358" s="158"/>
      <c r="V358" s="158"/>
      <c r="W358" s="158"/>
      <c r="X358" s="158"/>
      <c r="Y358" s="158"/>
      <c r="Z358" s="158"/>
      <c r="AA358" s="162"/>
      <c r="AT358" s="163" t="s">
        <v>173</v>
      </c>
      <c r="AU358" s="163" t="s">
        <v>86</v>
      </c>
      <c r="AV358" s="11" t="s">
        <v>82</v>
      </c>
      <c r="AW358" s="11" t="s">
        <v>32</v>
      </c>
      <c r="AX358" s="11" t="s">
        <v>75</v>
      </c>
      <c r="AY358" s="163" t="s">
        <v>166</v>
      </c>
    </row>
    <row r="359" spans="2:65" s="10" customFormat="1" ht="16.5" customHeight="1">
      <c r="B359" s="149"/>
      <c r="C359" s="150"/>
      <c r="D359" s="150"/>
      <c r="E359" s="151" t="s">
        <v>5</v>
      </c>
      <c r="F359" s="262" t="s">
        <v>1650</v>
      </c>
      <c r="G359" s="263"/>
      <c r="H359" s="263"/>
      <c r="I359" s="263"/>
      <c r="J359" s="150"/>
      <c r="K359" s="152">
        <v>11.5</v>
      </c>
      <c r="L359" s="150"/>
      <c r="M359" s="150"/>
      <c r="N359" s="150"/>
      <c r="O359" s="150"/>
      <c r="P359" s="150"/>
      <c r="Q359" s="150"/>
      <c r="R359" s="153"/>
      <c r="T359" s="154"/>
      <c r="U359" s="150"/>
      <c r="V359" s="150"/>
      <c r="W359" s="150"/>
      <c r="X359" s="150"/>
      <c r="Y359" s="150"/>
      <c r="Z359" s="150"/>
      <c r="AA359" s="155"/>
      <c r="AT359" s="156" t="s">
        <v>173</v>
      </c>
      <c r="AU359" s="156" t="s">
        <v>86</v>
      </c>
      <c r="AV359" s="10" t="s">
        <v>86</v>
      </c>
      <c r="AW359" s="10" t="s">
        <v>32</v>
      </c>
      <c r="AX359" s="10" t="s">
        <v>82</v>
      </c>
      <c r="AY359" s="156" t="s">
        <v>166</v>
      </c>
    </row>
    <row r="360" spans="2:65" s="1" customFormat="1" ht="38.25" customHeight="1">
      <c r="B360" s="139"/>
      <c r="C360" s="140" t="s">
        <v>591</v>
      </c>
      <c r="D360" s="140" t="s">
        <v>167</v>
      </c>
      <c r="E360" s="141" t="s">
        <v>645</v>
      </c>
      <c r="F360" s="231" t="s">
        <v>646</v>
      </c>
      <c r="G360" s="231"/>
      <c r="H360" s="231"/>
      <c r="I360" s="231"/>
      <c r="J360" s="142" t="s">
        <v>309</v>
      </c>
      <c r="K360" s="143">
        <v>5.5</v>
      </c>
      <c r="L360" s="232">
        <v>0</v>
      </c>
      <c r="M360" s="232"/>
      <c r="N360" s="232">
        <f>ROUND(L360*K360,2)</f>
        <v>0</v>
      </c>
      <c r="O360" s="232"/>
      <c r="P360" s="232"/>
      <c r="Q360" s="232"/>
      <c r="R360" s="144"/>
      <c r="T360" s="145" t="s">
        <v>5</v>
      </c>
      <c r="U360" s="43" t="s">
        <v>40</v>
      </c>
      <c r="V360" s="146">
        <v>0.216</v>
      </c>
      <c r="W360" s="146">
        <f>V360*K360</f>
        <v>1.1879999999999999</v>
      </c>
      <c r="X360" s="146">
        <v>0.1295</v>
      </c>
      <c r="Y360" s="146">
        <f>X360*K360</f>
        <v>0.71225000000000005</v>
      </c>
      <c r="Z360" s="146">
        <v>0</v>
      </c>
      <c r="AA360" s="147">
        <f>Z360*K360</f>
        <v>0</v>
      </c>
      <c r="AR360" s="21" t="s">
        <v>92</v>
      </c>
      <c r="AT360" s="21" t="s">
        <v>167</v>
      </c>
      <c r="AU360" s="21" t="s">
        <v>86</v>
      </c>
      <c r="AY360" s="21" t="s">
        <v>166</v>
      </c>
      <c r="BE360" s="148">
        <f>IF(U360="základní",N360,0)</f>
        <v>0</v>
      </c>
      <c r="BF360" s="148">
        <f>IF(U360="snížená",N360,0)</f>
        <v>0</v>
      </c>
      <c r="BG360" s="148">
        <f>IF(U360="zákl. přenesená",N360,0)</f>
        <v>0</v>
      </c>
      <c r="BH360" s="148">
        <f>IF(U360="sníž. přenesená",N360,0)</f>
        <v>0</v>
      </c>
      <c r="BI360" s="148">
        <f>IF(U360="nulová",N360,0)</f>
        <v>0</v>
      </c>
      <c r="BJ360" s="21" t="s">
        <v>82</v>
      </c>
      <c r="BK360" s="148">
        <f>ROUND(L360*K360,2)</f>
        <v>0</v>
      </c>
      <c r="BL360" s="21" t="s">
        <v>92</v>
      </c>
      <c r="BM360" s="21" t="s">
        <v>647</v>
      </c>
    </row>
    <row r="361" spans="2:65" s="11" customFormat="1" ht="16.5" customHeight="1">
      <c r="B361" s="157"/>
      <c r="C361" s="158"/>
      <c r="D361" s="158"/>
      <c r="E361" s="159" t="s">
        <v>5</v>
      </c>
      <c r="F361" s="264" t="s">
        <v>275</v>
      </c>
      <c r="G361" s="265"/>
      <c r="H361" s="265"/>
      <c r="I361" s="265"/>
      <c r="J361" s="158"/>
      <c r="K361" s="159" t="s">
        <v>5</v>
      </c>
      <c r="L361" s="158"/>
      <c r="M361" s="158"/>
      <c r="N361" s="158"/>
      <c r="O361" s="158"/>
      <c r="P361" s="158"/>
      <c r="Q361" s="158"/>
      <c r="R361" s="160"/>
      <c r="T361" s="161"/>
      <c r="U361" s="158"/>
      <c r="V361" s="158"/>
      <c r="W361" s="158"/>
      <c r="X361" s="158"/>
      <c r="Y361" s="158"/>
      <c r="Z361" s="158"/>
      <c r="AA361" s="162"/>
      <c r="AT361" s="163" t="s">
        <v>173</v>
      </c>
      <c r="AU361" s="163" t="s">
        <v>86</v>
      </c>
      <c r="AV361" s="11" t="s">
        <v>82</v>
      </c>
      <c r="AW361" s="11" t="s">
        <v>32</v>
      </c>
      <c r="AX361" s="11" t="s">
        <v>75</v>
      </c>
      <c r="AY361" s="163" t="s">
        <v>166</v>
      </c>
    </row>
    <row r="362" spans="2:65" s="11" customFormat="1" ht="16.5" customHeight="1">
      <c r="B362" s="157"/>
      <c r="C362" s="158"/>
      <c r="D362" s="158"/>
      <c r="E362" s="159" t="s">
        <v>5</v>
      </c>
      <c r="F362" s="229" t="s">
        <v>276</v>
      </c>
      <c r="G362" s="230"/>
      <c r="H362" s="230"/>
      <c r="I362" s="230"/>
      <c r="J362" s="158"/>
      <c r="K362" s="159" t="s">
        <v>5</v>
      </c>
      <c r="L362" s="158"/>
      <c r="M362" s="158"/>
      <c r="N362" s="158"/>
      <c r="O362" s="158"/>
      <c r="P362" s="158"/>
      <c r="Q362" s="158"/>
      <c r="R362" s="160"/>
      <c r="T362" s="161"/>
      <c r="U362" s="158"/>
      <c r="V362" s="158"/>
      <c r="W362" s="158"/>
      <c r="X362" s="158"/>
      <c r="Y362" s="158"/>
      <c r="Z362" s="158"/>
      <c r="AA362" s="162"/>
      <c r="AT362" s="163" t="s">
        <v>173</v>
      </c>
      <c r="AU362" s="163" t="s">
        <v>86</v>
      </c>
      <c r="AV362" s="11" t="s">
        <v>82</v>
      </c>
      <c r="AW362" s="11" t="s">
        <v>32</v>
      </c>
      <c r="AX362" s="11" t="s">
        <v>75</v>
      </c>
      <c r="AY362" s="163" t="s">
        <v>166</v>
      </c>
    </row>
    <row r="363" spans="2:65" s="11" customFormat="1" ht="16.5" customHeight="1">
      <c r="B363" s="157"/>
      <c r="C363" s="158"/>
      <c r="D363" s="158"/>
      <c r="E363" s="159" t="s">
        <v>5</v>
      </c>
      <c r="F363" s="229" t="s">
        <v>277</v>
      </c>
      <c r="G363" s="230"/>
      <c r="H363" s="230"/>
      <c r="I363" s="230"/>
      <c r="J363" s="158"/>
      <c r="K363" s="159" t="s">
        <v>5</v>
      </c>
      <c r="L363" s="158"/>
      <c r="M363" s="158"/>
      <c r="N363" s="158"/>
      <c r="O363" s="158"/>
      <c r="P363" s="158"/>
      <c r="Q363" s="158"/>
      <c r="R363" s="160"/>
      <c r="T363" s="161"/>
      <c r="U363" s="158"/>
      <c r="V363" s="158"/>
      <c r="W363" s="158"/>
      <c r="X363" s="158"/>
      <c r="Y363" s="158"/>
      <c r="Z363" s="158"/>
      <c r="AA363" s="162"/>
      <c r="AT363" s="163" t="s">
        <v>173</v>
      </c>
      <c r="AU363" s="163" t="s">
        <v>86</v>
      </c>
      <c r="AV363" s="11" t="s">
        <v>82</v>
      </c>
      <c r="AW363" s="11" t="s">
        <v>32</v>
      </c>
      <c r="AX363" s="11" t="s">
        <v>75</v>
      </c>
      <c r="AY363" s="163" t="s">
        <v>166</v>
      </c>
    </row>
    <row r="364" spans="2:65" s="10" customFormat="1" ht="16.5" customHeight="1">
      <c r="B364" s="149"/>
      <c r="C364" s="150"/>
      <c r="D364" s="150"/>
      <c r="E364" s="151" t="s">
        <v>5</v>
      </c>
      <c r="F364" s="262" t="s">
        <v>1156</v>
      </c>
      <c r="G364" s="263"/>
      <c r="H364" s="263"/>
      <c r="I364" s="263"/>
      <c r="J364" s="150"/>
      <c r="K364" s="152">
        <v>5.5</v>
      </c>
      <c r="L364" s="150"/>
      <c r="M364" s="150"/>
      <c r="N364" s="150"/>
      <c r="O364" s="150"/>
      <c r="P364" s="150"/>
      <c r="Q364" s="150"/>
      <c r="R364" s="153"/>
      <c r="T364" s="154"/>
      <c r="U364" s="150"/>
      <c r="V364" s="150"/>
      <c r="W364" s="150"/>
      <c r="X364" s="150"/>
      <c r="Y364" s="150"/>
      <c r="Z364" s="150"/>
      <c r="AA364" s="155"/>
      <c r="AT364" s="156" t="s">
        <v>173</v>
      </c>
      <c r="AU364" s="156" t="s">
        <v>86</v>
      </c>
      <c r="AV364" s="10" t="s">
        <v>86</v>
      </c>
      <c r="AW364" s="10" t="s">
        <v>32</v>
      </c>
      <c r="AX364" s="10" t="s">
        <v>82</v>
      </c>
      <c r="AY364" s="156" t="s">
        <v>166</v>
      </c>
    </row>
    <row r="365" spans="2:65" s="1" customFormat="1" ht="16.5" customHeight="1">
      <c r="B365" s="139"/>
      <c r="C365" s="176" t="s">
        <v>595</v>
      </c>
      <c r="D365" s="176" t="s">
        <v>388</v>
      </c>
      <c r="E365" s="177" t="s">
        <v>650</v>
      </c>
      <c r="F365" s="266" t="s">
        <v>651</v>
      </c>
      <c r="G365" s="266"/>
      <c r="H365" s="266"/>
      <c r="I365" s="266"/>
      <c r="J365" s="178" t="s">
        <v>560</v>
      </c>
      <c r="K365" s="179">
        <v>11</v>
      </c>
      <c r="L365" s="267">
        <v>0</v>
      </c>
      <c r="M365" s="267"/>
      <c r="N365" s="267">
        <f>ROUND(L365*K365,2)</f>
        <v>0</v>
      </c>
      <c r="O365" s="232"/>
      <c r="P365" s="232"/>
      <c r="Q365" s="232"/>
      <c r="R365" s="144"/>
      <c r="T365" s="145" t="s">
        <v>5</v>
      </c>
      <c r="U365" s="43" t="s">
        <v>40</v>
      </c>
      <c r="V365" s="146">
        <v>0</v>
      </c>
      <c r="W365" s="146">
        <f>V365*K365</f>
        <v>0</v>
      </c>
      <c r="X365" s="146">
        <v>0.01</v>
      </c>
      <c r="Y365" s="146">
        <f>X365*K365</f>
        <v>0.11</v>
      </c>
      <c r="Z365" s="146">
        <v>0</v>
      </c>
      <c r="AA365" s="147">
        <f>Z365*K365</f>
        <v>0</v>
      </c>
      <c r="AR365" s="21" t="s">
        <v>104</v>
      </c>
      <c r="AT365" s="21" t="s">
        <v>388</v>
      </c>
      <c r="AU365" s="21" t="s">
        <v>86</v>
      </c>
      <c r="AY365" s="21" t="s">
        <v>166</v>
      </c>
      <c r="BE365" s="148">
        <f>IF(U365="základní",N365,0)</f>
        <v>0</v>
      </c>
      <c r="BF365" s="148">
        <f>IF(U365="snížená",N365,0)</f>
        <v>0</v>
      </c>
      <c r="BG365" s="148">
        <f>IF(U365="zákl. přenesená",N365,0)</f>
        <v>0</v>
      </c>
      <c r="BH365" s="148">
        <f>IF(U365="sníž. přenesená",N365,0)</f>
        <v>0</v>
      </c>
      <c r="BI365" s="148">
        <f>IF(U365="nulová",N365,0)</f>
        <v>0</v>
      </c>
      <c r="BJ365" s="21" t="s">
        <v>82</v>
      </c>
      <c r="BK365" s="148">
        <f>ROUND(L365*K365,2)</f>
        <v>0</v>
      </c>
      <c r="BL365" s="21" t="s">
        <v>92</v>
      </c>
      <c r="BM365" s="21" t="s">
        <v>652</v>
      </c>
    </row>
    <row r="366" spans="2:65" s="10" customFormat="1" ht="16.5" customHeight="1">
      <c r="B366" s="149"/>
      <c r="C366" s="150"/>
      <c r="D366" s="150"/>
      <c r="E366" s="151" t="s">
        <v>5</v>
      </c>
      <c r="F366" s="240" t="s">
        <v>1651</v>
      </c>
      <c r="G366" s="241"/>
      <c r="H366" s="241"/>
      <c r="I366" s="241"/>
      <c r="J366" s="150"/>
      <c r="K366" s="152">
        <v>11</v>
      </c>
      <c r="L366" s="150"/>
      <c r="M366" s="150"/>
      <c r="N366" s="150"/>
      <c r="O366" s="150"/>
      <c r="P366" s="150"/>
      <c r="Q366" s="150"/>
      <c r="R366" s="153"/>
      <c r="T366" s="154"/>
      <c r="U366" s="150"/>
      <c r="V366" s="150"/>
      <c r="W366" s="150"/>
      <c r="X366" s="150"/>
      <c r="Y366" s="150"/>
      <c r="Z366" s="150"/>
      <c r="AA366" s="155"/>
      <c r="AT366" s="156" t="s">
        <v>173</v>
      </c>
      <c r="AU366" s="156" t="s">
        <v>86</v>
      </c>
      <c r="AV366" s="10" t="s">
        <v>86</v>
      </c>
      <c r="AW366" s="10" t="s">
        <v>32</v>
      </c>
      <c r="AX366" s="10" t="s">
        <v>82</v>
      </c>
      <c r="AY366" s="156" t="s">
        <v>166</v>
      </c>
    </row>
    <row r="367" spans="2:65" s="1" customFormat="1" ht="25.5" customHeight="1">
      <c r="B367" s="139"/>
      <c r="C367" s="140" t="s">
        <v>599</v>
      </c>
      <c r="D367" s="140" t="s">
        <v>167</v>
      </c>
      <c r="E367" s="141" t="s">
        <v>655</v>
      </c>
      <c r="F367" s="231" t="s">
        <v>656</v>
      </c>
      <c r="G367" s="231"/>
      <c r="H367" s="231"/>
      <c r="I367" s="231"/>
      <c r="J367" s="142" t="s">
        <v>270</v>
      </c>
      <c r="K367" s="143">
        <v>976.2</v>
      </c>
      <c r="L367" s="232">
        <v>0</v>
      </c>
      <c r="M367" s="232"/>
      <c r="N367" s="232">
        <f>ROUND(L367*K367,2)</f>
        <v>0</v>
      </c>
      <c r="O367" s="232"/>
      <c r="P367" s="232"/>
      <c r="Q367" s="232"/>
      <c r="R367" s="144"/>
      <c r="T367" s="145" t="s">
        <v>5</v>
      </c>
      <c r="U367" s="43" t="s">
        <v>40</v>
      </c>
      <c r="V367" s="146">
        <v>0.08</v>
      </c>
      <c r="W367" s="146">
        <f>V367*K367</f>
        <v>78.096000000000004</v>
      </c>
      <c r="X367" s="146">
        <v>6.8999999999999997E-4</v>
      </c>
      <c r="Y367" s="146">
        <f>X367*K367</f>
        <v>0.67357800000000001</v>
      </c>
      <c r="Z367" s="146">
        <v>0</v>
      </c>
      <c r="AA367" s="147">
        <f>Z367*K367</f>
        <v>0</v>
      </c>
      <c r="AR367" s="21" t="s">
        <v>92</v>
      </c>
      <c r="AT367" s="21" t="s">
        <v>167</v>
      </c>
      <c r="AU367" s="21" t="s">
        <v>86</v>
      </c>
      <c r="AY367" s="21" t="s">
        <v>166</v>
      </c>
      <c r="BE367" s="148">
        <f>IF(U367="základní",N367,0)</f>
        <v>0</v>
      </c>
      <c r="BF367" s="148">
        <f>IF(U367="snížená",N367,0)</f>
        <v>0</v>
      </c>
      <c r="BG367" s="148">
        <f>IF(U367="zákl. přenesená",N367,0)</f>
        <v>0</v>
      </c>
      <c r="BH367" s="148">
        <f>IF(U367="sníž. přenesená",N367,0)</f>
        <v>0</v>
      </c>
      <c r="BI367" s="148">
        <f>IF(U367="nulová",N367,0)</f>
        <v>0</v>
      </c>
      <c r="BJ367" s="21" t="s">
        <v>82</v>
      </c>
      <c r="BK367" s="148">
        <f>ROUND(L367*K367,2)</f>
        <v>0</v>
      </c>
      <c r="BL367" s="21" t="s">
        <v>92</v>
      </c>
      <c r="BM367" s="21" t="s">
        <v>657</v>
      </c>
    </row>
    <row r="368" spans="2:65" s="11" customFormat="1" ht="16.5" customHeight="1">
      <c r="B368" s="157"/>
      <c r="C368" s="158"/>
      <c r="D368" s="158"/>
      <c r="E368" s="159" t="s">
        <v>5</v>
      </c>
      <c r="F368" s="264" t="s">
        <v>275</v>
      </c>
      <c r="G368" s="265"/>
      <c r="H368" s="265"/>
      <c r="I368" s="265"/>
      <c r="J368" s="158"/>
      <c r="K368" s="159" t="s">
        <v>5</v>
      </c>
      <c r="L368" s="158"/>
      <c r="M368" s="158"/>
      <c r="N368" s="158"/>
      <c r="O368" s="158"/>
      <c r="P368" s="158"/>
      <c r="Q368" s="158"/>
      <c r="R368" s="160"/>
      <c r="T368" s="161"/>
      <c r="U368" s="158"/>
      <c r="V368" s="158"/>
      <c r="W368" s="158"/>
      <c r="X368" s="158"/>
      <c r="Y368" s="158"/>
      <c r="Z368" s="158"/>
      <c r="AA368" s="162"/>
      <c r="AT368" s="163" t="s">
        <v>173</v>
      </c>
      <c r="AU368" s="163" t="s">
        <v>86</v>
      </c>
      <c r="AV368" s="11" t="s">
        <v>82</v>
      </c>
      <c r="AW368" s="11" t="s">
        <v>32</v>
      </c>
      <c r="AX368" s="11" t="s">
        <v>75</v>
      </c>
      <c r="AY368" s="163" t="s">
        <v>166</v>
      </c>
    </row>
    <row r="369" spans="2:65" s="11" customFormat="1" ht="16.5" customHeight="1">
      <c r="B369" s="157"/>
      <c r="C369" s="158"/>
      <c r="D369" s="158"/>
      <c r="E369" s="159" t="s">
        <v>5</v>
      </c>
      <c r="F369" s="229" t="s">
        <v>276</v>
      </c>
      <c r="G369" s="230"/>
      <c r="H369" s="230"/>
      <c r="I369" s="230"/>
      <c r="J369" s="158"/>
      <c r="K369" s="159" t="s">
        <v>5</v>
      </c>
      <c r="L369" s="158"/>
      <c r="M369" s="158"/>
      <c r="N369" s="158"/>
      <c r="O369" s="158"/>
      <c r="P369" s="158"/>
      <c r="Q369" s="158"/>
      <c r="R369" s="160"/>
      <c r="T369" s="161"/>
      <c r="U369" s="158"/>
      <c r="V369" s="158"/>
      <c r="W369" s="158"/>
      <c r="X369" s="158"/>
      <c r="Y369" s="158"/>
      <c r="Z369" s="158"/>
      <c r="AA369" s="162"/>
      <c r="AT369" s="163" t="s">
        <v>173</v>
      </c>
      <c r="AU369" s="163" t="s">
        <v>86</v>
      </c>
      <c r="AV369" s="11" t="s">
        <v>82</v>
      </c>
      <c r="AW369" s="11" t="s">
        <v>32</v>
      </c>
      <c r="AX369" s="11" t="s">
        <v>75</v>
      </c>
      <c r="AY369" s="163" t="s">
        <v>166</v>
      </c>
    </row>
    <row r="370" spans="2:65" s="11" customFormat="1" ht="16.5" customHeight="1">
      <c r="B370" s="157"/>
      <c r="C370" s="158"/>
      <c r="D370" s="158"/>
      <c r="E370" s="159" t="s">
        <v>5</v>
      </c>
      <c r="F370" s="229" t="s">
        <v>277</v>
      </c>
      <c r="G370" s="230"/>
      <c r="H370" s="230"/>
      <c r="I370" s="230"/>
      <c r="J370" s="158"/>
      <c r="K370" s="159" t="s">
        <v>5</v>
      </c>
      <c r="L370" s="158"/>
      <c r="M370" s="158"/>
      <c r="N370" s="158"/>
      <c r="O370" s="158"/>
      <c r="P370" s="158"/>
      <c r="Q370" s="158"/>
      <c r="R370" s="160"/>
      <c r="T370" s="161"/>
      <c r="U370" s="158"/>
      <c r="V370" s="158"/>
      <c r="W370" s="158"/>
      <c r="X370" s="158"/>
      <c r="Y370" s="158"/>
      <c r="Z370" s="158"/>
      <c r="AA370" s="162"/>
      <c r="AT370" s="163" t="s">
        <v>173</v>
      </c>
      <c r="AU370" s="163" t="s">
        <v>86</v>
      </c>
      <c r="AV370" s="11" t="s">
        <v>82</v>
      </c>
      <c r="AW370" s="11" t="s">
        <v>32</v>
      </c>
      <c r="AX370" s="11" t="s">
        <v>75</v>
      </c>
      <c r="AY370" s="163" t="s">
        <v>166</v>
      </c>
    </row>
    <row r="371" spans="2:65" s="11" customFormat="1" ht="16.5" customHeight="1">
      <c r="B371" s="157"/>
      <c r="C371" s="158"/>
      <c r="D371" s="158"/>
      <c r="E371" s="159" t="s">
        <v>5</v>
      </c>
      <c r="F371" s="229" t="s">
        <v>298</v>
      </c>
      <c r="G371" s="230"/>
      <c r="H371" s="230"/>
      <c r="I371" s="230"/>
      <c r="J371" s="158"/>
      <c r="K371" s="159" t="s">
        <v>5</v>
      </c>
      <c r="L371" s="158"/>
      <c r="M371" s="158"/>
      <c r="N371" s="158"/>
      <c r="O371" s="158"/>
      <c r="P371" s="158"/>
      <c r="Q371" s="158"/>
      <c r="R371" s="160"/>
      <c r="T371" s="161"/>
      <c r="U371" s="158"/>
      <c r="V371" s="158"/>
      <c r="W371" s="158"/>
      <c r="X371" s="158"/>
      <c r="Y371" s="158"/>
      <c r="Z371" s="158"/>
      <c r="AA371" s="162"/>
      <c r="AT371" s="163" t="s">
        <v>173</v>
      </c>
      <c r="AU371" s="163" t="s">
        <v>86</v>
      </c>
      <c r="AV371" s="11" t="s">
        <v>82</v>
      </c>
      <c r="AW371" s="11" t="s">
        <v>32</v>
      </c>
      <c r="AX371" s="11" t="s">
        <v>75</v>
      </c>
      <c r="AY371" s="163" t="s">
        <v>166</v>
      </c>
    </row>
    <row r="372" spans="2:65" s="10" customFormat="1" ht="16.5" customHeight="1">
      <c r="B372" s="149"/>
      <c r="C372" s="150"/>
      <c r="D372" s="150"/>
      <c r="E372" s="151" t="s">
        <v>5</v>
      </c>
      <c r="F372" s="262" t="s">
        <v>1627</v>
      </c>
      <c r="G372" s="263"/>
      <c r="H372" s="263"/>
      <c r="I372" s="263"/>
      <c r="J372" s="150"/>
      <c r="K372" s="152">
        <v>976.2</v>
      </c>
      <c r="L372" s="150"/>
      <c r="M372" s="150"/>
      <c r="N372" s="150"/>
      <c r="O372" s="150"/>
      <c r="P372" s="150"/>
      <c r="Q372" s="150"/>
      <c r="R372" s="153"/>
      <c r="T372" s="154"/>
      <c r="U372" s="150"/>
      <c r="V372" s="150"/>
      <c r="W372" s="150"/>
      <c r="X372" s="150"/>
      <c r="Y372" s="150"/>
      <c r="Z372" s="150"/>
      <c r="AA372" s="155"/>
      <c r="AT372" s="156" t="s">
        <v>173</v>
      </c>
      <c r="AU372" s="156" t="s">
        <v>86</v>
      </c>
      <c r="AV372" s="10" t="s">
        <v>86</v>
      </c>
      <c r="AW372" s="10" t="s">
        <v>32</v>
      </c>
      <c r="AX372" s="10" t="s">
        <v>82</v>
      </c>
      <c r="AY372" s="156" t="s">
        <v>166</v>
      </c>
    </row>
    <row r="373" spans="2:65" s="1" customFormat="1" ht="25.5" customHeight="1">
      <c r="B373" s="139"/>
      <c r="C373" s="140" t="s">
        <v>603</v>
      </c>
      <c r="D373" s="140" t="s">
        <v>167</v>
      </c>
      <c r="E373" s="141" t="s">
        <v>659</v>
      </c>
      <c r="F373" s="231" t="s">
        <v>660</v>
      </c>
      <c r="G373" s="231"/>
      <c r="H373" s="231"/>
      <c r="I373" s="231"/>
      <c r="J373" s="142" t="s">
        <v>309</v>
      </c>
      <c r="K373" s="143">
        <v>20</v>
      </c>
      <c r="L373" s="232">
        <v>0</v>
      </c>
      <c r="M373" s="232"/>
      <c r="N373" s="232">
        <f>ROUND(L373*K373,2)</f>
        <v>0</v>
      </c>
      <c r="O373" s="232"/>
      <c r="P373" s="232"/>
      <c r="Q373" s="232"/>
      <c r="R373" s="144"/>
      <c r="T373" s="145" t="s">
        <v>5</v>
      </c>
      <c r="U373" s="43" t="s">
        <v>40</v>
      </c>
      <c r="V373" s="146">
        <v>0.155</v>
      </c>
      <c r="W373" s="146">
        <f>V373*K373</f>
        <v>3.1</v>
      </c>
      <c r="X373" s="146">
        <v>0</v>
      </c>
      <c r="Y373" s="146">
        <f>X373*K373</f>
        <v>0</v>
      </c>
      <c r="Z373" s="146">
        <v>0</v>
      </c>
      <c r="AA373" s="147">
        <f>Z373*K373</f>
        <v>0</v>
      </c>
      <c r="AR373" s="21" t="s">
        <v>92</v>
      </c>
      <c r="AT373" s="21" t="s">
        <v>167</v>
      </c>
      <c r="AU373" s="21" t="s">
        <v>86</v>
      </c>
      <c r="AY373" s="21" t="s">
        <v>166</v>
      </c>
      <c r="BE373" s="148">
        <f>IF(U373="základní",N373,0)</f>
        <v>0</v>
      </c>
      <c r="BF373" s="148">
        <f>IF(U373="snížená",N373,0)</f>
        <v>0</v>
      </c>
      <c r="BG373" s="148">
        <f>IF(U373="zákl. přenesená",N373,0)</f>
        <v>0</v>
      </c>
      <c r="BH373" s="148">
        <f>IF(U373="sníž. přenesená",N373,0)</f>
        <v>0</v>
      </c>
      <c r="BI373" s="148">
        <f>IF(U373="nulová",N373,0)</f>
        <v>0</v>
      </c>
      <c r="BJ373" s="21" t="s">
        <v>82</v>
      </c>
      <c r="BK373" s="148">
        <f>ROUND(L373*K373,2)</f>
        <v>0</v>
      </c>
      <c r="BL373" s="21" t="s">
        <v>92</v>
      </c>
      <c r="BM373" s="21" t="s">
        <v>661</v>
      </c>
    </row>
    <row r="374" spans="2:65" s="11" customFormat="1" ht="16.5" customHeight="1">
      <c r="B374" s="157"/>
      <c r="C374" s="158"/>
      <c r="D374" s="158"/>
      <c r="E374" s="159" t="s">
        <v>5</v>
      </c>
      <c r="F374" s="264" t="s">
        <v>275</v>
      </c>
      <c r="G374" s="265"/>
      <c r="H374" s="265"/>
      <c r="I374" s="265"/>
      <c r="J374" s="158"/>
      <c r="K374" s="159" t="s">
        <v>5</v>
      </c>
      <c r="L374" s="158"/>
      <c r="M374" s="158"/>
      <c r="N374" s="158"/>
      <c r="O374" s="158"/>
      <c r="P374" s="158"/>
      <c r="Q374" s="158"/>
      <c r="R374" s="160"/>
      <c r="T374" s="161"/>
      <c r="U374" s="158"/>
      <c r="V374" s="158"/>
      <c r="W374" s="158"/>
      <c r="X374" s="158"/>
      <c r="Y374" s="158"/>
      <c r="Z374" s="158"/>
      <c r="AA374" s="162"/>
      <c r="AT374" s="163" t="s">
        <v>173</v>
      </c>
      <c r="AU374" s="163" t="s">
        <v>86</v>
      </c>
      <c r="AV374" s="11" t="s">
        <v>82</v>
      </c>
      <c r="AW374" s="11" t="s">
        <v>32</v>
      </c>
      <c r="AX374" s="11" t="s">
        <v>75</v>
      </c>
      <c r="AY374" s="163" t="s">
        <v>166</v>
      </c>
    </row>
    <row r="375" spans="2:65" s="11" customFormat="1" ht="16.5" customHeight="1">
      <c r="B375" s="157"/>
      <c r="C375" s="158"/>
      <c r="D375" s="158"/>
      <c r="E375" s="159" t="s">
        <v>5</v>
      </c>
      <c r="F375" s="229" t="s">
        <v>276</v>
      </c>
      <c r="G375" s="230"/>
      <c r="H375" s="230"/>
      <c r="I375" s="230"/>
      <c r="J375" s="158"/>
      <c r="K375" s="159" t="s">
        <v>5</v>
      </c>
      <c r="L375" s="158"/>
      <c r="M375" s="158"/>
      <c r="N375" s="158"/>
      <c r="O375" s="158"/>
      <c r="P375" s="158"/>
      <c r="Q375" s="158"/>
      <c r="R375" s="160"/>
      <c r="T375" s="161"/>
      <c r="U375" s="158"/>
      <c r="V375" s="158"/>
      <c r="W375" s="158"/>
      <c r="X375" s="158"/>
      <c r="Y375" s="158"/>
      <c r="Z375" s="158"/>
      <c r="AA375" s="162"/>
      <c r="AT375" s="163" t="s">
        <v>173</v>
      </c>
      <c r="AU375" s="163" t="s">
        <v>86</v>
      </c>
      <c r="AV375" s="11" t="s">
        <v>82</v>
      </c>
      <c r="AW375" s="11" t="s">
        <v>32</v>
      </c>
      <c r="AX375" s="11" t="s">
        <v>75</v>
      </c>
      <c r="AY375" s="163" t="s">
        <v>166</v>
      </c>
    </row>
    <row r="376" spans="2:65" s="11" customFormat="1" ht="16.5" customHeight="1">
      <c r="B376" s="157"/>
      <c r="C376" s="158"/>
      <c r="D376" s="158"/>
      <c r="E376" s="159" t="s">
        <v>5</v>
      </c>
      <c r="F376" s="229" t="s">
        <v>277</v>
      </c>
      <c r="G376" s="230"/>
      <c r="H376" s="230"/>
      <c r="I376" s="230"/>
      <c r="J376" s="158"/>
      <c r="K376" s="159" t="s">
        <v>5</v>
      </c>
      <c r="L376" s="158"/>
      <c r="M376" s="158"/>
      <c r="N376" s="158"/>
      <c r="O376" s="158"/>
      <c r="P376" s="158"/>
      <c r="Q376" s="158"/>
      <c r="R376" s="160"/>
      <c r="T376" s="161"/>
      <c r="U376" s="158"/>
      <c r="V376" s="158"/>
      <c r="W376" s="158"/>
      <c r="X376" s="158"/>
      <c r="Y376" s="158"/>
      <c r="Z376" s="158"/>
      <c r="AA376" s="162"/>
      <c r="AT376" s="163" t="s">
        <v>173</v>
      </c>
      <c r="AU376" s="163" t="s">
        <v>86</v>
      </c>
      <c r="AV376" s="11" t="s">
        <v>82</v>
      </c>
      <c r="AW376" s="11" t="s">
        <v>32</v>
      </c>
      <c r="AX376" s="11" t="s">
        <v>75</v>
      </c>
      <c r="AY376" s="163" t="s">
        <v>166</v>
      </c>
    </row>
    <row r="377" spans="2:65" s="10" customFormat="1" ht="16.5" customHeight="1">
      <c r="B377" s="149"/>
      <c r="C377" s="150"/>
      <c r="D377" s="150"/>
      <c r="E377" s="151" t="s">
        <v>5</v>
      </c>
      <c r="F377" s="262" t="s">
        <v>1652</v>
      </c>
      <c r="G377" s="263"/>
      <c r="H377" s="263"/>
      <c r="I377" s="263"/>
      <c r="J377" s="150"/>
      <c r="K377" s="152">
        <v>20</v>
      </c>
      <c r="L377" s="150"/>
      <c r="M377" s="150"/>
      <c r="N377" s="150"/>
      <c r="O377" s="150"/>
      <c r="P377" s="150"/>
      <c r="Q377" s="150"/>
      <c r="R377" s="153"/>
      <c r="T377" s="154"/>
      <c r="U377" s="150"/>
      <c r="V377" s="150"/>
      <c r="W377" s="150"/>
      <c r="X377" s="150"/>
      <c r="Y377" s="150"/>
      <c r="Z377" s="150"/>
      <c r="AA377" s="155"/>
      <c r="AT377" s="156" t="s">
        <v>173</v>
      </c>
      <c r="AU377" s="156" t="s">
        <v>86</v>
      </c>
      <c r="AV377" s="10" t="s">
        <v>86</v>
      </c>
      <c r="AW377" s="10" t="s">
        <v>32</v>
      </c>
      <c r="AX377" s="10" t="s">
        <v>82</v>
      </c>
      <c r="AY377" s="156" t="s">
        <v>166</v>
      </c>
    </row>
    <row r="378" spans="2:65" s="1" customFormat="1" ht="25.5" customHeight="1">
      <c r="B378" s="139"/>
      <c r="C378" s="140" t="s">
        <v>607</v>
      </c>
      <c r="D378" s="140" t="s">
        <v>167</v>
      </c>
      <c r="E378" s="141" t="s">
        <v>1653</v>
      </c>
      <c r="F378" s="231" t="s">
        <v>1654</v>
      </c>
      <c r="G378" s="231"/>
      <c r="H378" s="231"/>
      <c r="I378" s="231"/>
      <c r="J378" s="142" t="s">
        <v>309</v>
      </c>
      <c r="K378" s="143">
        <v>140</v>
      </c>
      <c r="L378" s="232">
        <v>0</v>
      </c>
      <c r="M378" s="232"/>
      <c r="N378" s="232">
        <f>ROUND(L378*K378,2)</f>
        <v>0</v>
      </c>
      <c r="O378" s="232"/>
      <c r="P378" s="232"/>
      <c r="Q378" s="232"/>
      <c r="R378" s="144"/>
      <c r="T378" s="145" t="s">
        <v>5</v>
      </c>
      <c r="U378" s="43" t="s">
        <v>40</v>
      </c>
      <c r="V378" s="146">
        <v>0.45500000000000002</v>
      </c>
      <c r="W378" s="146">
        <f>V378*K378</f>
        <v>63.7</v>
      </c>
      <c r="X378" s="146">
        <v>0.43819000000000002</v>
      </c>
      <c r="Y378" s="146">
        <f>X378*K378</f>
        <v>61.346600000000002</v>
      </c>
      <c r="Z378" s="146">
        <v>0</v>
      </c>
      <c r="AA378" s="147">
        <f>Z378*K378</f>
        <v>0</v>
      </c>
      <c r="AR378" s="21" t="s">
        <v>92</v>
      </c>
      <c r="AT378" s="21" t="s">
        <v>167</v>
      </c>
      <c r="AU378" s="21" t="s">
        <v>86</v>
      </c>
      <c r="AY378" s="21" t="s">
        <v>166</v>
      </c>
      <c r="BE378" s="148">
        <f>IF(U378="základní",N378,0)</f>
        <v>0</v>
      </c>
      <c r="BF378" s="148">
        <f>IF(U378="snížená",N378,0)</f>
        <v>0</v>
      </c>
      <c r="BG378" s="148">
        <f>IF(U378="zákl. přenesená",N378,0)</f>
        <v>0</v>
      </c>
      <c r="BH378" s="148">
        <f>IF(U378="sníž. přenesená",N378,0)</f>
        <v>0</v>
      </c>
      <c r="BI378" s="148">
        <f>IF(U378="nulová",N378,0)</f>
        <v>0</v>
      </c>
      <c r="BJ378" s="21" t="s">
        <v>82</v>
      </c>
      <c r="BK378" s="148">
        <f>ROUND(L378*K378,2)</f>
        <v>0</v>
      </c>
      <c r="BL378" s="21" t="s">
        <v>92</v>
      </c>
      <c r="BM378" s="21" t="s">
        <v>1655</v>
      </c>
    </row>
    <row r="379" spans="2:65" s="11" customFormat="1" ht="16.5" customHeight="1">
      <c r="B379" s="157"/>
      <c r="C379" s="158"/>
      <c r="D379" s="158"/>
      <c r="E379" s="159" t="s">
        <v>5</v>
      </c>
      <c r="F379" s="264" t="s">
        <v>275</v>
      </c>
      <c r="G379" s="265"/>
      <c r="H379" s="265"/>
      <c r="I379" s="265"/>
      <c r="J379" s="158"/>
      <c r="K379" s="159" t="s">
        <v>5</v>
      </c>
      <c r="L379" s="158"/>
      <c r="M379" s="158"/>
      <c r="N379" s="158"/>
      <c r="O379" s="158"/>
      <c r="P379" s="158"/>
      <c r="Q379" s="158"/>
      <c r="R379" s="160"/>
      <c r="T379" s="161"/>
      <c r="U379" s="158"/>
      <c r="V379" s="158"/>
      <c r="W379" s="158"/>
      <c r="X379" s="158"/>
      <c r="Y379" s="158"/>
      <c r="Z379" s="158"/>
      <c r="AA379" s="162"/>
      <c r="AT379" s="163" t="s">
        <v>173</v>
      </c>
      <c r="AU379" s="163" t="s">
        <v>86</v>
      </c>
      <c r="AV379" s="11" t="s">
        <v>82</v>
      </c>
      <c r="AW379" s="11" t="s">
        <v>32</v>
      </c>
      <c r="AX379" s="11" t="s">
        <v>75</v>
      </c>
      <c r="AY379" s="163" t="s">
        <v>166</v>
      </c>
    </row>
    <row r="380" spans="2:65" s="11" customFormat="1" ht="16.5" customHeight="1">
      <c r="B380" s="157"/>
      <c r="C380" s="158"/>
      <c r="D380" s="158"/>
      <c r="E380" s="159" t="s">
        <v>5</v>
      </c>
      <c r="F380" s="229" t="s">
        <v>276</v>
      </c>
      <c r="G380" s="230"/>
      <c r="H380" s="230"/>
      <c r="I380" s="230"/>
      <c r="J380" s="158"/>
      <c r="K380" s="159" t="s">
        <v>5</v>
      </c>
      <c r="L380" s="158"/>
      <c r="M380" s="158"/>
      <c r="N380" s="158"/>
      <c r="O380" s="158"/>
      <c r="P380" s="158"/>
      <c r="Q380" s="158"/>
      <c r="R380" s="160"/>
      <c r="T380" s="161"/>
      <c r="U380" s="158"/>
      <c r="V380" s="158"/>
      <c r="W380" s="158"/>
      <c r="X380" s="158"/>
      <c r="Y380" s="158"/>
      <c r="Z380" s="158"/>
      <c r="AA380" s="162"/>
      <c r="AT380" s="163" t="s">
        <v>173</v>
      </c>
      <c r="AU380" s="163" t="s">
        <v>86</v>
      </c>
      <c r="AV380" s="11" t="s">
        <v>82</v>
      </c>
      <c r="AW380" s="11" t="s">
        <v>32</v>
      </c>
      <c r="AX380" s="11" t="s">
        <v>75</v>
      </c>
      <c r="AY380" s="163" t="s">
        <v>166</v>
      </c>
    </row>
    <row r="381" spans="2:65" s="11" customFormat="1" ht="16.5" customHeight="1">
      <c r="B381" s="157"/>
      <c r="C381" s="158"/>
      <c r="D381" s="158"/>
      <c r="E381" s="159" t="s">
        <v>5</v>
      </c>
      <c r="F381" s="229" t="s">
        <v>277</v>
      </c>
      <c r="G381" s="230"/>
      <c r="H381" s="230"/>
      <c r="I381" s="230"/>
      <c r="J381" s="158"/>
      <c r="K381" s="159" t="s">
        <v>5</v>
      </c>
      <c r="L381" s="158"/>
      <c r="M381" s="158"/>
      <c r="N381" s="158"/>
      <c r="O381" s="158"/>
      <c r="P381" s="158"/>
      <c r="Q381" s="158"/>
      <c r="R381" s="160"/>
      <c r="T381" s="161"/>
      <c r="U381" s="158"/>
      <c r="V381" s="158"/>
      <c r="W381" s="158"/>
      <c r="X381" s="158"/>
      <c r="Y381" s="158"/>
      <c r="Z381" s="158"/>
      <c r="AA381" s="162"/>
      <c r="AT381" s="163" t="s">
        <v>173</v>
      </c>
      <c r="AU381" s="163" t="s">
        <v>86</v>
      </c>
      <c r="AV381" s="11" t="s">
        <v>82</v>
      </c>
      <c r="AW381" s="11" t="s">
        <v>32</v>
      </c>
      <c r="AX381" s="11" t="s">
        <v>75</v>
      </c>
      <c r="AY381" s="163" t="s">
        <v>166</v>
      </c>
    </row>
    <row r="382" spans="2:65" s="10" customFormat="1" ht="16.5" customHeight="1">
      <c r="B382" s="149"/>
      <c r="C382" s="150"/>
      <c r="D382" s="150"/>
      <c r="E382" s="151" t="s">
        <v>5</v>
      </c>
      <c r="F382" s="262" t="s">
        <v>1656</v>
      </c>
      <c r="G382" s="263"/>
      <c r="H382" s="263"/>
      <c r="I382" s="263"/>
      <c r="J382" s="150"/>
      <c r="K382" s="152">
        <v>140</v>
      </c>
      <c r="L382" s="150"/>
      <c r="M382" s="150"/>
      <c r="N382" s="150"/>
      <c r="O382" s="150"/>
      <c r="P382" s="150"/>
      <c r="Q382" s="150"/>
      <c r="R382" s="153"/>
      <c r="T382" s="154"/>
      <c r="U382" s="150"/>
      <c r="V382" s="150"/>
      <c r="W382" s="150"/>
      <c r="X382" s="150"/>
      <c r="Y382" s="150"/>
      <c r="Z382" s="150"/>
      <c r="AA382" s="155"/>
      <c r="AT382" s="156" t="s">
        <v>173</v>
      </c>
      <c r="AU382" s="156" t="s">
        <v>86</v>
      </c>
      <c r="AV382" s="10" t="s">
        <v>86</v>
      </c>
      <c r="AW382" s="10" t="s">
        <v>32</v>
      </c>
      <c r="AX382" s="10" t="s">
        <v>82</v>
      </c>
      <c r="AY382" s="156" t="s">
        <v>166</v>
      </c>
    </row>
    <row r="383" spans="2:65" s="1" customFormat="1" ht="25.5" customHeight="1">
      <c r="B383" s="139"/>
      <c r="C383" s="176" t="s">
        <v>611</v>
      </c>
      <c r="D383" s="176" t="s">
        <v>388</v>
      </c>
      <c r="E383" s="177" t="s">
        <v>1657</v>
      </c>
      <c r="F383" s="266" t="s">
        <v>1658</v>
      </c>
      <c r="G383" s="266"/>
      <c r="H383" s="266"/>
      <c r="I383" s="266"/>
      <c r="J383" s="178" t="s">
        <v>560</v>
      </c>
      <c r="K383" s="190">
        <v>70</v>
      </c>
      <c r="L383" s="267">
        <v>0</v>
      </c>
      <c r="M383" s="267"/>
      <c r="N383" s="267">
        <f>ROUND(L383*K383,2)</f>
        <v>0</v>
      </c>
      <c r="O383" s="232"/>
      <c r="P383" s="232"/>
      <c r="Q383" s="232"/>
      <c r="R383" s="144"/>
      <c r="T383" s="145" t="s">
        <v>5</v>
      </c>
      <c r="U383" s="43" t="s">
        <v>40</v>
      </c>
      <c r="V383" s="146">
        <v>0</v>
      </c>
      <c r="W383" s="146">
        <f>V383*K383</f>
        <v>0</v>
      </c>
      <c r="X383" s="146">
        <v>0</v>
      </c>
      <c r="Y383" s="146">
        <f>X383*K383</f>
        <v>0</v>
      </c>
      <c r="Z383" s="146">
        <v>0</v>
      </c>
      <c r="AA383" s="147">
        <f>Z383*K383</f>
        <v>0</v>
      </c>
      <c r="AR383" s="21" t="s">
        <v>104</v>
      </c>
      <c r="AT383" s="21" t="s">
        <v>388</v>
      </c>
      <c r="AU383" s="21" t="s">
        <v>86</v>
      </c>
      <c r="AY383" s="21" t="s">
        <v>166</v>
      </c>
      <c r="BE383" s="148">
        <f>IF(U383="základní",N383,0)</f>
        <v>0</v>
      </c>
      <c r="BF383" s="148">
        <f>IF(U383="snížená",N383,0)</f>
        <v>0</v>
      </c>
      <c r="BG383" s="148">
        <f>IF(U383="zákl. přenesená",N383,0)</f>
        <v>0</v>
      </c>
      <c r="BH383" s="148">
        <f>IF(U383="sníž. přenesená",N383,0)</f>
        <v>0</v>
      </c>
      <c r="BI383" s="148">
        <f>IF(U383="nulová",N383,0)</f>
        <v>0</v>
      </c>
      <c r="BJ383" s="21" t="s">
        <v>82</v>
      </c>
      <c r="BK383" s="148">
        <f>ROUND(L383*K383,2)</f>
        <v>0</v>
      </c>
      <c r="BL383" s="21" t="s">
        <v>92</v>
      </c>
      <c r="BM383" s="21" t="s">
        <v>1659</v>
      </c>
    </row>
    <row r="384" spans="2:65" s="1" customFormat="1" ht="38.25" customHeight="1">
      <c r="B384" s="139"/>
      <c r="C384" s="140" t="s">
        <v>615</v>
      </c>
      <c r="D384" s="140" t="s">
        <v>167</v>
      </c>
      <c r="E384" s="141" t="s">
        <v>664</v>
      </c>
      <c r="F384" s="231" t="s">
        <v>665</v>
      </c>
      <c r="G384" s="231"/>
      <c r="H384" s="231"/>
      <c r="I384" s="231"/>
      <c r="J384" s="142" t="s">
        <v>560</v>
      </c>
      <c r="K384" s="143">
        <v>2</v>
      </c>
      <c r="L384" s="232">
        <v>0</v>
      </c>
      <c r="M384" s="232"/>
      <c r="N384" s="232">
        <f>ROUND(L384*K384,2)</f>
        <v>0</v>
      </c>
      <c r="O384" s="232"/>
      <c r="P384" s="232"/>
      <c r="Q384" s="232"/>
      <c r="R384" s="144"/>
      <c r="T384" s="145" t="s">
        <v>5</v>
      </c>
      <c r="U384" s="43" t="s">
        <v>40</v>
      </c>
      <c r="V384" s="146">
        <v>0.55700000000000005</v>
      </c>
      <c r="W384" s="146">
        <f>V384*K384</f>
        <v>1.1140000000000001</v>
      </c>
      <c r="X384" s="146">
        <v>0</v>
      </c>
      <c r="Y384" s="146">
        <f>X384*K384</f>
        <v>0</v>
      </c>
      <c r="Z384" s="146">
        <v>8.2000000000000003E-2</v>
      </c>
      <c r="AA384" s="147">
        <f>Z384*K384</f>
        <v>0.16400000000000001</v>
      </c>
      <c r="AR384" s="21" t="s">
        <v>92</v>
      </c>
      <c r="AT384" s="21" t="s">
        <v>167</v>
      </c>
      <c r="AU384" s="21" t="s">
        <v>86</v>
      </c>
      <c r="AY384" s="21" t="s">
        <v>166</v>
      </c>
      <c r="BE384" s="148">
        <f>IF(U384="základní",N384,0)</f>
        <v>0</v>
      </c>
      <c r="BF384" s="148">
        <f>IF(U384="snížená",N384,0)</f>
        <v>0</v>
      </c>
      <c r="BG384" s="148">
        <f>IF(U384="zákl. přenesená",N384,0)</f>
        <v>0</v>
      </c>
      <c r="BH384" s="148">
        <f>IF(U384="sníž. přenesená",N384,0)</f>
        <v>0</v>
      </c>
      <c r="BI384" s="148">
        <f>IF(U384="nulová",N384,0)</f>
        <v>0</v>
      </c>
      <c r="BJ384" s="21" t="s">
        <v>82</v>
      </c>
      <c r="BK384" s="148">
        <f>ROUND(L384*K384,2)</f>
        <v>0</v>
      </c>
      <c r="BL384" s="21" t="s">
        <v>92</v>
      </c>
      <c r="BM384" s="21" t="s">
        <v>1660</v>
      </c>
    </row>
    <row r="385" spans="2:65" s="11" customFormat="1" ht="16.5" customHeight="1">
      <c r="B385" s="157"/>
      <c r="C385" s="158"/>
      <c r="D385" s="158"/>
      <c r="E385" s="159" t="s">
        <v>5</v>
      </c>
      <c r="F385" s="264" t="s">
        <v>275</v>
      </c>
      <c r="G385" s="265"/>
      <c r="H385" s="265"/>
      <c r="I385" s="265"/>
      <c r="J385" s="158"/>
      <c r="K385" s="159" t="s">
        <v>5</v>
      </c>
      <c r="L385" s="158"/>
      <c r="M385" s="158"/>
      <c r="N385" s="158"/>
      <c r="O385" s="158"/>
      <c r="P385" s="158"/>
      <c r="Q385" s="158"/>
      <c r="R385" s="160"/>
      <c r="T385" s="161"/>
      <c r="U385" s="158"/>
      <c r="V385" s="158"/>
      <c r="W385" s="158"/>
      <c r="X385" s="158"/>
      <c r="Y385" s="158"/>
      <c r="Z385" s="158"/>
      <c r="AA385" s="162"/>
      <c r="AT385" s="163" t="s">
        <v>173</v>
      </c>
      <c r="AU385" s="163" t="s">
        <v>86</v>
      </c>
      <c r="AV385" s="11" t="s">
        <v>82</v>
      </c>
      <c r="AW385" s="11" t="s">
        <v>32</v>
      </c>
      <c r="AX385" s="11" t="s">
        <v>75</v>
      </c>
      <c r="AY385" s="163" t="s">
        <v>166</v>
      </c>
    </row>
    <row r="386" spans="2:65" s="11" customFormat="1" ht="16.5" customHeight="1">
      <c r="B386" s="157"/>
      <c r="C386" s="158"/>
      <c r="D386" s="158"/>
      <c r="E386" s="159" t="s">
        <v>5</v>
      </c>
      <c r="F386" s="229" t="s">
        <v>276</v>
      </c>
      <c r="G386" s="230"/>
      <c r="H386" s="230"/>
      <c r="I386" s="230"/>
      <c r="J386" s="158"/>
      <c r="K386" s="159" t="s">
        <v>5</v>
      </c>
      <c r="L386" s="158"/>
      <c r="M386" s="158"/>
      <c r="N386" s="158"/>
      <c r="O386" s="158"/>
      <c r="P386" s="158"/>
      <c r="Q386" s="158"/>
      <c r="R386" s="160"/>
      <c r="T386" s="161"/>
      <c r="U386" s="158"/>
      <c r="V386" s="158"/>
      <c r="W386" s="158"/>
      <c r="X386" s="158"/>
      <c r="Y386" s="158"/>
      <c r="Z386" s="158"/>
      <c r="AA386" s="162"/>
      <c r="AT386" s="163" t="s">
        <v>173</v>
      </c>
      <c r="AU386" s="163" t="s">
        <v>86</v>
      </c>
      <c r="AV386" s="11" t="s">
        <v>82</v>
      </c>
      <c r="AW386" s="11" t="s">
        <v>32</v>
      </c>
      <c r="AX386" s="11" t="s">
        <v>75</v>
      </c>
      <c r="AY386" s="163" t="s">
        <v>166</v>
      </c>
    </row>
    <row r="387" spans="2:65" s="11" customFormat="1" ht="16.5" customHeight="1">
      <c r="B387" s="157"/>
      <c r="C387" s="158"/>
      <c r="D387" s="158"/>
      <c r="E387" s="159" t="s">
        <v>5</v>
      </c>
      <c r="F387" s="229" t="s">
        <v>277</v>
      </c>
      <c r="G387" s="230"/>
      <c r="H387" s="230"/>
      <c r="I387" s="230"/>
      <c r="J387" s="158"/>
      <c r="K387" s="159" t="s">
        <v>5</v>
      </c>
      <c r="L387" s="158"/>
      <c r="M387" s="158"/>
      <c r="N387" s="158"/>
      <c r="O387" s="158"/>
      <c r="P387" s="158"/>
      <c r="Q387" s="158"/>
      <c r="R387" s="160"/>
      <c r="T387" s="161"/>
      <c r="U387" s="158"/>
      <c r="V387" s="158"/>
      <c r="W387" s="158"/>
      <c r="X387" s="158"/>
      <c r="Y387" s="158"/>
      <c r="Z387" s="158"/>
      <c r="AA387" s="162"/>
      <c r="AT387" s="163" t="s">
        <v>173</v>
      </c>
      <c r="AU387" s="163" t="s">
        <v>86</v>
      </c>
      <c r="AV387" s="11" t="s">
        <v>82</v>
      </c>
      <c r="AW387" s="11" t="s">
        <v>32</v>
      </c>
      <c r="AX387" s="11" t="s">
        <v>75</v>
      </c>
      <c r="AY387" s="163" t="s">
        <v>166</v>
      </c>
    </row>
    <row r="388" spans="2:65" s="10" customFormat="1" ht="16.5" customHeight="1">
      <c r="B388" s="149"/>
      <c r="C388" s="150"/>
      <c r="D388" s="150"/>
      <c r="E388" s="151" t="s">
        <v>5</v>
      </c>
      <c r="F388" s="262" t="s">
        <v>86</v>
      </c>
      <c r="G388" s="263"/>
      <c r="H388" s="263"/>
      <c r="I388" s="263"/>
      <c r="J388" s="150"/>
      <c r="K388" s="152">
        <v>2</v>
      </c>
      <c r="L388" s="150"/>
      <c r="M388" s="150"/>
      <c r="N388" s="150"/>
      <c r="O388" s="150"/>
      <c r="P388" s="150"/>
      <c r="Q388" s="150"/>
      <c r="R388" s="153"/>
      <c r="T388" s="154"/>
      <c r="U388" s="150"/>
      <c r="V388" s="150"/>
      <c r="W388" s="150"/>
      <c r="X388" s="150"/>
      <c r="Y388" s="150"/>
      <c r="Z388" s="150"/>
      <c r="AA388" s="155"/>
      <c r="AT388" s="156" t="s">
        <v>173</v>
      </c>
      <c r="AU388" s="156" t="s">
        <v>86</v>
      </c>
      <c r="AV388" s="10" t="s">
        <v>86</v>
      </c>
      <c r="AW388" s="10" t="s">
        <v>32</v>
      </c>
      <c r="AX388" s="10" t="s">
        <v>82</v>
      </c>
      <c r="AY388" s="156" t="s">
        <v>166</v>
      </c>
    </row>
    <row r="389" spans="2:65" s="9" customFormat="1" ht="29.85" customHeight="1">
      <c r="B389" s="129"/>
      <c r="C389" s="130"/>
      <c r="D389" s="164" t="s">
        <v>266</v>
      </c>
      <c r="E389" s="164"/>
      <c r="F389" s="164"/>
      <c r="G389" s="164"/>
      <c r="H389" s="164"/>
      <c r="I389" s="164"/>
      <c r="J389" s="164"/>
      <c r="K389" s="164"/>
      <c r="L389" s="164"/>
      <c r="M389" s="164"/>
      <c r="N389" s="237">
        <f>BK389</f>
        <v>0</v>
      </c>
      <c r="O389" s="238"/>
      <c r="P389" s="238"/>
      <c r="Q389" s="238"/>
      <c r="R389" s="132"/>
      <c r="T389" s="133"/>
      <c r="U389" s="130"/>
      <c r="V389" s="130"/>
      <c r="W389" s="134">
        <f>SUM(W390:W394)</f>
        <v>46.065072000000001</v>
      </c>
      <c r="X389" s="130"/>
      <c r="Y389" s="134">
        <f>SUM(Y390:Y394)</f>
        <v>0</v>
      </c>
      <c r="Z389" s="130"/>
      <c r="AA389" s="135">
        <f>SUM(AA390:AA394)</f>
        <v>0</v>
      </c>
      <c r="AR389" s="136" t="s">
        <v>82</v>
      </c>
      <c r="AT389" s="137" t="s">
        <v>74</v>
      </c>
      <c r="AU389" s="137" t="s">
        <v>82</v>
      </c>
      <c r="AY389" s="136" t="s">
        <v>166</v>
      </c>
      <c r="BK389" s="138">
        <f>SUM(BK390:BK394)</f>
        <v>0</v>
      </c>
    </row>
    <row r="390" spans="2:65" s="1" customFormat="1" ht="25.5" customHeight="1">
      <c r="B390" s="139"/>
      <c r="C390" s="140" t="s">
        <v>621</v>
      </c>
      <c r="D390" s="140" t="s">
        <v>167</v>
      </c>
      <c r="E390" s="141" t="s">
        <v>668</v>
      </c>
      <c r="F390" s="231" t="s">
        <v>669</v>
      </c>
      <c r="G390" s="231"/>
      <c r="H390" s="231"/>
      <c r="I390" s="231"/>
      <c r="J390" s="142" t="s">
        <v>374</v>
      </c>
      <c r="K390" s="143">
        <v>959.68899999999996</v>
      </c>
      <c r="L390" s="232">
        <v>0</v>
      </c>
      <c r="M390" s="232"/>
      <c r="N390" s="232">
        <f>ROUND(L390*K390,2)</f>
        <v>0</v>
      </c>
      <c r="O390" s="232"/>
      <c r="P390" s="232"/>
      <c r="Q390" s="232"/>
      <c r="R390" s="144"/>
      <c r="T390" s="145" t="s">
        <v>5</v>
      </c>
      <c r="U390" s="43" t="s">
        <v>40</v>
      </c>
      <c r="V390" s="146">
        <v>0.03</v>
      </c>
      <c r="W390" s="146">
        <f>V390*K390</f>
        <v>28.790669999999999</v>
      </c>
      <c r="X390" s="146">
        <v>0</v>
      </c>
      <c r="Y390" s="146">
        <f>X390*K390</f>
        <v>0</v>
      </c>
      <c r="Z390" s="146">
        <v>0</v>
      </c>
      <c r="AA390" s="147">
        <f>Z390*K390</f>
        <v>0</v>
      </c>
      <c r="AR390" s="21" t="s">
        <v>92</v>
      </c>
      <c r="AT390" s="21" t="s">
        <v>167</v>
      </c>
      <c r="AU390" s="21" t="s">
        <v>86</v>
      </c>
      <c r="AY390" s="21" t="s">
        <v>166</v>
      </c>
      <c r="BE390" s="148">
        <f>IF(U390="základní",N390,0)</f>
        <v>0</v>
      </c>
      <c r="BF390" s="148">
        <f>IF(U390="snížená",N390,0)</f>
        <v>0</v>
      </c>
      <c r="BG390" s="148">
        <f>IF(U390="zákl. přenesená",N390,0)</f>
        <v>0</v>
      </c>
      <c r="BH390" s="148">
        <f>IF(U390="sníž. přenesená",N390,0)</f>
        <v>0</v>
      </c>
      <c r="BI390" s="148">
        <f>IF(U390="nulová",N390,0)</f>
        <v>0</v>
      </c>
      <c r="BJ390" s="21" t="s">
        <v>82</v>
      </c>
      <c r="BK390" s="148">
        <f>ROUND(L390*K390,2)</f>
        <v>0</v>
      </c>
      <c r="BL390" s="21" t="s">
        <v>92</v>
      </c>
      <c r="BM390" s="21" t="s">
        <v>670</v>
      </c>
    </row>
    <row r="391" spans="2:65" s="1" customFormat="1" ht="25.5" customHeight="1">
      <c r="B391" s="139"/>
      <c r="C391" s="140" t="s">
        <v>625</v>
      </c>
      <c r="D391" s="140" t="s">
        <v>167</v>
      </c>
      <c r="E391" s="141" t="s">
        <v>672</v>
      </c>
      <c r="F391" s="231" t="s">
        <v>673</v>
      </c>
      <c r="G391" s="231"/>
      <c r="H391" s="231"/>
      <c r="I391" s="231"/>
      <c r="J391" s="142" t="s">
        <v>374</v>
      </c>
      <c r="K391" s="143">
        <v>8637.2009999999991</v>
      </c>
      <c r="L391" s="232">
        <v>0</v>
      </c>
      <c r="M391" s="232"/>
      <c r="N391" s="232">
        <f>ROUND(L391*K391,2)</f>
        <v>0</v>
      </c>
      <c r="O391" s="232"/>
      <c r="P391" s="232"/>
      <c r="Q391" s="232"/>
      <c r="R391" s="144"/>
      <c r="T391" s="145" t="s">
        <v>5</v>
      </c>
      <c r="U391" s="43" t="s">
        <v>40</v>
      </c>
      <c r="V391" s="146">
        <v>2E-3</v>
      </c>
      <c r="W391" s="146">
        <f>V391*K391</f>
        <v>17.274401999999998</v>
      </c>
      <c r="X391" s="146">
        <v>0</v>
      </c>
      <c r="Y391" s="146">
        <f>X391*K391</f>
        <v>0</v>
      </c>
      <c r="Z391" s="146">
        <v>0</v>
      </c>
      <c r="AA391" s="147">
        <f>Z391*K391</f>
        <v>0</v>
      </c>
      <c r="AR391" s="21" t="s">
        <v>92</v>
      </c>
      <c r="AT391" s="21" t="s">
        <v>167</v>
      </c>
      <c r="AU391" s="21" t="s">
        <v>86</v>
      </c>
      <c r="AY391" s="21" t="s">
        <v>166</v>
      </c>
      <c r="BE391" s="148">
        <f>IF(U391="základní",N391,0)</f>
        <v>0</v>
      </c>
      <c r="BF391" s="148">
        <f>IF(U391="snížená",N391,0)</f>
        <v>0</v>
      </c>
      <c r="BG391" s="148">
        <f>IF(U391="zákl. přenesená",N391,0)</f>
        <v>0</v>
      </c>
      <c r="BH391" s="148">
        <f>IF(U391="sníž. přenesená",N391,0)</f>
        <v>0</v>
      </c>
      <c r="BI391" s="148">
        <f>IF(U391="nulová",N391,0)</f>
        <v>0</v>
      </c>
      <c r="BJ391" s="21" t="s">
        <v>82</v>
      </c>
      <c r="BK391" s="148">
        <f>ROUND(L391*K391,2)</f>
        <v>0</v>
      </c>
      <c r="BL391" s="21" t="s">
        <v>92</v>
      </c>
      <c r="BM391" s="21" t="s">
        <v>674</v>
      </c>
    </row>
    <row r="392" spans="2:65" s="1" customFormat="1" ht="25.5" customHeight="1">
      <c r="B392" s="139"/>
      <c r="C392" s="140" t="s">
        <v>630</v>
      </c>
      <c r="D392" s="140" t="s">
        <v>167</v>
      </c>
      <c r="E392" s="141" t="s">
        <v>676</v>
      </c>
      <c r="F392" s="231" t="s">
        <v>677</v>
      </c>
      <c r="G392" s="231"/>
      <c r="H392" s="231"/>
      <c r="I392" s="231"/>
      <c r="J392" s="142" t="s">
        <v>374</v>
      </c>
      <c r="K392" s="143">
        <v>39.899000000000001</v>
      </c>
      <c r="L392" s="232">
        <v>0</v>
      </c>
      <c r="M392" s="232"/>
      <c r="N392" s="232">
        <f>ROUND(L392*K392,2)</f>
        <v>0</v>
      </c>
      <c r="O392" s="232"/>
      <c r="P392" s="232"/>
      <c r="Q392" s="232"/>
      <c r="R392" s="144"/>
      <c r="T392" s="145" t="s">
        <v>5</v>
      </c>
      <c r="U392" s="43" t="s">
        <v>40</v>
      </c>
      <c r="V392" s="146">
        <v>0</v>
      </c>
      <c r="W392" s="146">
        <f>V392*K392</f>
        <v>0</v>
      </c>
      <c r="X392" s="146">
        <v>0</v>
      </c>
      <c r="Y392" s="146">
        <f>X392*K392</f>
        <v>0</v>
      </c>
      <c r="Z392" s="146">
        <v>0</v>
      </c>
      <c r="AA392" s="147">
        <f>Z392*K392</f>
        <v>0</v>
      </c>
      <c r="AR392" s="21" t="s">
        <v>92</v>
      </c>
      <c r="AT392" s="21" t="s">
        <v>167</v>
      </c>
      <c r="AU392" s="21" t="s">
        <v>86</v>
      </c>
      <c r="AY392" s="21" t="s">
        <v>166</v>
      </c>
      <c r="BE392" s="148">
        <f>IF(U392="základní",N392,0)</f>
        <v>0</v>
      </c>
      <c r="BF392" s="148">
        <f>IF(U392="snížená",N392,0)</f>
        <v>0</v>
      </c>
      <c r="BG392" s="148">
        <f>IF(U392="zákl. přenesená",N392,0)</f>
        <v>0</v>
      </c>
      <c r="BH392" s="148">
        <f>IF(U392="sníž. přenesená",N392,0)</f>
        <v>0</v>
      </c>
      <c r="BI392" s="148">
        <f>IF(U392="nulová",N392,0)</f>
        <v>0</v>
      </c>
      <c r="BJ392" s="21" t="s">
        <v>82</v>
      </c>
      <c r="BK392" s="148">
        <f>ROUND(L392*K392,2)</f>
        <v>0</v>
      </c>
      <c r="BL392" s="21" t="s">
        <v>92</v>
      </c>
      <c r="BM392" s="21" t="s">
        <v>678</v>
      </c>
    </row>
    <row r="393" spans="2:65" s="1" customFormat="1" ht="25.5" customHeight="1">
      <c r="B393" s="139"/>
      <c r="C393" s="140" t="s">
        <v>635</v>
      </c>
      <c r="D393" s="140" t="s">
        <v>167</v>
      </c>
      <c r="E393" s="141" t="s">
        <v>680</v>
      </c>
      <c r="F393" s="231" t="s">
        <v>681</v>
      </c>
      <c r="G393" s="231"/>
      <c r="H393" s="231"/>
      <c r="I393" s="231"/>
      <c r="J393" s="142" t="s">
        <v>374</v>
      </c>
      <c r="K393" s="143">
        <v>413.44</v>
      </c>
      <c r="L393" s="232">
        <v>0</v>
      </c>
      <c r="M393" s="232"/>
      <c r="N393" s="232">
        <f>ROUND(L393*K393,2)</f>
        <v>0</v>
      </c>
      <c r="O393" s="232"/>
      <c r="P393" s="232"/>
      <c r="Q393" s="232"/>
      <c r="R393" s="144"/>
      <c r="T393" s="145" t="s">
        <v>5</v>
      </c>
      <c r="U393" s="43" t="s">
        <v>40</v>
      </c>
      <c r="V393" s="146">
        <v>0</v>
      </c>
      <c r="W393" s="146">
        <f>V393*K393</f>
        <v>0</v>
      </c>
      <c r="X393" s="146">
        <v>0</v>
      </c>
      <c r="Y393" s="146">
        <f>X393*K393</f>
        <v>0</v>
      </c>
      <c r="Z393" s="146">
        <v>0</v>
      </c>
      <c r="AA393" s="147">
        <f>Z393*K393</f>
        <v>0</v>
      </c>
      <c r="AR393" s="21" t="s">
        <v>92</v>
      </c>
      <c r="AT393" s="21" t="s">
        <v>167</v>
      </c>
      <c r="AU393" s="21" t="s">
        <v>86</v>
      </c>
      <c r="AY393" s="21" t="s">
        <v>166</v>
      </c>
      <c r="BE393" s="148">
        <f>IF(U393="základní",N393,0)</f>
        <v>0</v>
      </c>
      <c r="BF393" s="148">
        <f>IF(U393="snížená",N393,0)</f>
        <v>0</v>
      </c>
      <c r="BG393" s="148">
        <f>IF(U393="zákl. přenesená",N393,0)</f>
        <v>0</v>
      </c>
      <c r="BH393" s="148">
        <f>IF(U393="sníž. přenesená",N393,0)</f>
        <v>0</v>
      </c>
      <c r="BI393" s="148">
        <f>IF(U393="nulová",N393,0)</f>
        <v>0</v>
      </c>
      <c r="BJ393" s="21" t="s">
        <v>82</v>
      </c>
      <c r="BK393" s="148">
        <f>ROUND(L393*K393,2)</f>
        <v>0</v>
      </c>
      <c r="BL393" s="21" t="s">
        <v>92</v>
      </c>
      <c r="BM393" s="21" t="s">
        <v>682</v>
      </c>
    </row>
    <row r="394" spans="2:65" s="1" customFormat="1" ht="25.5" customHeight="1">
      <c r="B394" s="139"/>
      <c r="C394" s="140" t="s">
        <v>639</v>
      </c>
      <c r="D394" s="140" t="s">
        <v>167</v>
      </c>
      <c r="E394" s="141" t="s">
        <v>684</v>
      </c>
      <c r="F394" s="231" t="s">
        <v>685</v>
      </c>
      <c r="G394" s="231"/>
      <c r="H394" s="231"/>
      <c r="I394" s="231"/>
      <c r="J394" s="142" t="s">
        <v>374</v>
      </c>
      <c r="K394" s="143">
        <v>506.35</v>
      </c>
      <c r="L394" s="232">
        <v>0</v>
      </c>
      <c r="M394" s="232"/>
      <c r="N394" s="232">
        <f>ROUND(L394*K394,2)</f>
        <v>0</v>
      </c>
      <c r="O394" s="232"/>
      <c r="P394" s="232"/>
      <c r="Q394" s="232"/>
      <c r="R394" s="144"/>
      <c r="T394" s="145" t="s">
        <v>5</v>
      </c>
      <c r="U394" s="43" t="s">
        <v>40</v>
      </c>
      <c r="V394" s="146">
        <v>0</v>
      </c>
      <c r="W394" s="146">
        <f>V394*K394</f>
        <v>0</v>
      </c>
      <c r="X394" s="146">
        <v>0</v>
      </c>
      <c r="Y394" s="146">
        <f>X394*K394</f>
        <v>0</v>
      </c>
      <c r="Z394" s="146">
        <v>0</v>
      </c>
      <c r="AA394" s="147">
        <f>Z394*K394</f>
        <v>0</v>
      </c>
      <c r="AR394" s="21" t="s">
        <v>92</v>
      </c>
      <c r="AT394" s="21" t="s">
        <v>167</v>
      </c>
      <c r="AU394" s="21" t="s">
        <v>86</v>
      </c>
      <c r="AY394" s="21" t="s">
        <v>166</v>
      </c>
      <c r="BE394" s="148">
        <f>IF(U394="základní",N394,0)</f>
        <v>0</v>
      </c>
      <c r="BF394" s="148">
        <f>IF(U394="snížená",N394,0)</f>
        <v>0</v>
      </c>
      <c r="BG394" s="148">
        <f>IF(U394="zákl. přenesená",N394,0)</f>
        <v>0</v>
      </c>
      <c r="BH394" s="148">
        <f>IF(U394="sníž. přenesená",N394,0)</f>
        <v>0</v>
      </c>
      <c r="BI394" s="148">
        <f>IF(U394="nulová",N394,0)</f>
        <v>0</v>
      </c>
      <c r="BJ394" s="21" t="s">
        <v>82</v>
      </c>
      <c r="BK394" s="148">
        <f>ROUND(L394*K394,2)</f>
        <v>0</v>
      </c>
      <c r="BL394" s="21" t="s">
        <v>92</v>
      </c>
      <c r="BM394" s="21" t="s">
        <v>686</v>
      </c>
    </row>
    <row r="395" spans="2:65" s="9" customFormat="1" ht="29.85" customHeight="1">
      <c r="B395" s="129"/>
      <c r="C395" s="130"/>
      <c r="D395" s="164" t="s">
        <v>267</v>
      </c>
      <c r="E395" s="164"/>
      <c r="F395" s="164"/>
      <c r="G395" s="164"/>
      <c r="H395" s="164"/>
      <c r="I395" s="164"/>
      <c r="J395" s="164"/>
      <c r="K395" s="164"/>
      <c r="L395" s="164"/>
      <c r="M395" s="164"/>
      <c r="N395" s="260">
        <f>BK395</f>
        <v>0</v>
      </c>
      <c r="O395" s="261"/>
      <c r="P395" s="261"/>
      <c r="Q395" s="261"/>
      <c r="R395" s="132"/>
      <c r="T395" s="133"/>
      <c r="U395" s="130"/>
      <c r="V395" s="130"/>
      <c r="W395" s="134">
        <f>W396</f>
        <v>13.123572000000001</v>
      </c>
      <c r="X395" s="130"/>
      <c r="Y395" s="134">
        <f>Y396</f>
        <v>0</v>
      </c>
      <c r="Z395" s="130"/>
      <c r="AA395" s="135">
        <f>AA396</f>
        <v>0</v>
      </c>
      <c r="AR395" s="136" t="s">
        <v>82</v>
      </c>
      <c r="AT395" s="137" t="s">
        <v>74</v>
      </c>
      <c r="AU395" s="137" t="s">
        <v>82</v>
      </c>
      <c r="AY395" s="136" t="s">
        <v>166</v>
      </c>
      <c r="BK395" s="138">
        <f>BK396</f>
        <v>0</v>
      </c>
    </row>
    <row r="396" spans="2:65" s="1" customFormat="1" ht="38.25" customHeight="1">
      <c r="B396" s="139"/>
      <c r="C396" s="140" t="s">
        <v>644</v>
      </c>
      <c r="D396" s="140" t="s">
        <v>167</v>
      </c>
      <c r="E396" s="141" t="s">
        <v>688</v>
      </c>
      <c r="F396" s="231" t="s">
        <v>689</v>
      </c>
      <c r="G396" s="231"/>
      <c r="H396" s="231"/>
      <c r="I396" s="231"/>
      <c r="J396" s="142" t="s">
        <v>374</v>
      </c>
      <c r="K396" s="143">
        <v>198.84200000000001</v>
      </c>
      <c r="L396" s="232">
        <v>0</v>
      </c>
      <c r="M396" s="232"/>
      <c r="N396" s="232">
        <f>ROUND(L396*K396,2)</f>
        <v>0</v>
      </c>
      <c r="O396" s="232"/>
      <c r="P396" s="232"/>
      <c r="Q396" s="232"/>
      <c r="R396" s="144"/>
      <c r="T396" s="145" t="s">
        <v>5</v>
      </c>
      <c r="U396" s="165" t="s">
        <v>40</v>
      </c>
      <c r="V396" s="166">
        <v>6.6000000000000003E-2</v>
      </c>
      <c r="W396" s="166">
        <f>V396*K396</f>
        <v>13.123572000000001</v>
      </c>
      <c r="X396" s="166">
        <v>0</v>
      </c>
      <c r="Y396" s="166">
        <f>X396*K396</f>
        <v>0</v>
      </c>
      <c r="Z396" s="166">
        <v>0</v>
      </c>
      <c r="AA396" s="167">
        <f>Z396*K396</f>
        <v>0</v>
      </c>
      <c r="AR396" s="21" t="s">
        <v>92</v>
      </c>
      <c r="AT396" s="21" t="s">
        <v>167</v>
      </c>
      <c r="AU396" s="21" t="s">
        <v>86</v>
      </c>
      <c r="AY396" s="21" t="s">
        <v>166</v>
      </c>
      <c r="BE396" s="148">
        <f>IF(U396="základní",N396,0)</f>
        <v>0</v>
      </c>
      <c r="BF396" s="148">
        <f>IF(U396="snížená",N396,0)</f>
        <v>0</v>
      </c>
      <c r="BG396" s="148">
        <f>IF(U396="zákl. přenesená",N396,0)</f>
        <v>0</v>
      </c>
      <c r="BH396" s="148">
        <f>IF(U396="sníž. přenesená",N396,0)</f>
        <v>0</v>
      </c>
      <c r="BI396" s="148">
        <f>IF(U396="nulová",N396,0)</f>
        <v>0</v>
      </c>
      <c r="BJ396" s="21" t="s">
        <v>82</v>
      </c>
      <c r="BK396" s="148">
        <f>ROUND(L396*K396,2)</f>
        <v>0</v>
      </c>
      <c r="BL396" s="21" t="s">
        <v>92</v>
      </c>
      <c r="BM396" s="21" t="s">
        <v>690</v>
      </c>
    </row>
    <row r="397" spans="2:65" s="1" customFormat="1" ht="6.95" customHeight="1">
      <c r="B397" s="58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60"/>
    </row>
  </sheetData>
  <mergeCells count="498">
    <mergeCell ref="C2:Q2"/>
    <mergeCell ref="C4:Q4"/>
    <mergeCell ref="F6:P6"/>
    <mergeCell ref="F7:P7"/>
    <mergeCell ref="O9:P9"/>
    <mergeCell ref="O11:P11"/>
    <mergeCell ref="O12:P12"/>
    <mergeCell ref="O14:P14"/>
    <mergeCell ref="O15:P15"/>
    <mergeCell ref="O17:P17"/>
    <mergeCell ref="O18:P18"/>
    <mergeCell ref="O20:P20"/>
    <mergeCell ref="O21:P21"/>
    <mergeCell ref="E24:L24"/>
    <mergeCell ref="M27:P27"/>
    <mergeCell ref="M28:P28"/>
    <mergeCell ref="M30:P30"/>
    <mergeCell ref="H32:J32"/>
    <mergeCell ref="M32:P32"/>
    <mergeCell ref="H33:J33"/>
    <mergeCell ref="M33:P33"/>
    <mergeCell ref="H34:J34"/>
    <mergeCell ref="M34:P34"/>
    <mergeCell ref="H35:J35"/>
    <mergeCell ref="M35:P35"/>
    <mergeCell ref="H36:J36"/>
    <mergeCell ref="M36:P36"/>
    <mergeCell ref="L38:P38"/>
    <mergeCell ref="N94:Q94"/>
    <mergeCell ref="N95:Q95"/>
    <mergeCell ref="N96:Q96"/>
    <mergeCell ref="N97:Q97"/>
    <mergeCell ref="C76:Q76"/>
    <mergeCell ref="F78:P78"/>
    <mergeCell ref="F79:P79"/>
    <mergeCell ref="M81:P81"/>
    <mergeCell ref="M83:Q83"/>
    <mergeCell ref="M84:Q84"/>
    <mergeCell ref="C86:G86"/>
    <mergeCell ref="N86:Q86"/>
    <mergeCell ref="N88:Q88"/>
    <mergeCell ref="F118:I118"/>
    <mergeCell ref="L118:M118"/>
    <mergeCell ref="N118:Q118"/>
    <mergeCell ref="F122:I122"/>
    <mergeCell ref="L122:M122"/>
    <mergeCell ref="N122:Q122"/>
    <mergeCell ref="F123:I123"/>
    <mergeCell ref="L123:M123"/>
    <mergeCell ref="N123:Q123"/>
    <mergeCell ref="N119:Q119"/>
    <mergeCell ref="N120:Q120"/>
    <mergeCell ref="N121:Q121"/>
    <mergeCell ref="F124:I124"/>
    <mergeCell ref="F125:I125"/>
    <mergeCell ref="F126:I126"/>
    <mergeCell ref="F127:I127"/>
    <mergeCell ref="F128:I128"/>
    <mergeCell ref="F129:I129"/>
    <mergeCell ref="F130:I130"/>
    <mergeCell ref="F131:I131"/>
    <mergeCell ref="F132:I132"/>
    <mergeCell ref="L132:M132"/>
    <mergeCell ref="N132:Q132"/>
    <mergeCell ref="F133:I133"/>
    <mergeCell ref="F134:I134"/>
    <mergeCell ref="F135:I135"/>
    <mergeCell ref="F136:I136"/>
    <mergeCell ref="F137:I137"/>
    <mergeCell ref="F138:I138"/>
    <mergeCell ref="L138:M138"/>
    <mergeCell ref="N138:Q138"/>
    <mergeCell ref="F139:I139"/>
    <mergeCell ref="F140:I140"/>
    <mergeCell ref="F141:I141"/>
    <mergeCell ref="F142:I142"/>
    <mergeCell ref="F143:I143"/>
    <mergeCell ref="F144:I144"/>
    <mergeCell ref="F145:I145"/>
    <mergeCell ref="F146:I146"/>
    <mergeCell ref="F147:I147"/>
    <mergeCell ref="L147:M147"/>
    <mergeCell ref="N147:Q147"/>
    <mergeCell ref="F148:I148"/>
    <mergeCell ref="F149:I149"/>
    <mergeCell ref="F150:I150"/>
    <mergeCell ref="F151:I151"/>
    <mergeCell ref="F152:I152"/>
    <mergeCell ref="L152:M152"/>
    <mergeCell ref="N152:Q152"/>
    <mergeCell ref="F153:I153"/>
    <mergeCell ref="F154:I154"/>
    <mergeCell ref="F155:I155"/>
    <mergeCell ref="F156:I156"/>
    <mergeCell ref="F157:I157"/>
    <mergeCell ref="L157:M157"/>
    <mergeCell ref="N157:Q157"/>
    <mergeCell ref="F158:I158"/>
    <mergeCell ref="F159:I159"/>
    <mergeCell ref="F160:I160"/>
    <mergeCell ref="F161:I161"/>
    <mergeCell ref="F162:I162"/>
    <mergeCell ref="L162:M162"/>
    <mergeCell ref="N162:Q162"/>
    <mergeCell ref="F163:I163"/>
    <mergeCell ref="F164:I164"/>
    <mergeCell ref="F165:I165"/>
    <mergeCell ref="F166:I166"/>
    <mergeCell ref="F167:I167"/>
    <mergeCell ref="L167:M167"/>
    <mergeCell ref="N167:Q167"/>
    <mergeCell ref="F168:I168"/>
    <mergeCell ref="F169:I169"/>
    <mergeCell ref="F170:I170"/>
    <mergeCell ref="F171:I171"/>
    <mergeCell ref="F172:I172"/>
    <mergeCell ref="F173:I173"/>
    <mergeCell ref="F174:I174"/>
    <mergeCell ref="L174:M174"/>
    <mergeCell ref="N174:Q174"/>
    <mergeCell ref="F175:I175"/>
    <mergeCell ref="F176:I176"/>
    <mergeCell ref="F177:I177"/>
    <mergeCell ref="F178:I178"/>
    <mergeCell ref="F179:I179"/>
    <mergeCell ref="F180:I180"/>
    <mergeCell ref="F181:I181"/>
    <mergeCell ref="L181:M181"/>
    <mergeCell ref="N181:Q181"/>
    <mergeCell ref="F182:I182"/>
    <mergeCell ref="L182:M182"/>
    <mergeCell ref="N182:Q182"/>
    <mergeCell ref="F183:I183"/>
    <mergeCell ref="L183:M183"/>
    <mergeCell ref="N183:Q183"/>
    <mergeCell ref="F184:I184"/>
    <mergeCell ref="F185:I185"/>
    <mergeCell ref="F186:I186"/>
    <mergeCell ref="F187:I187"/>
    <mergeCell ref="F188:I188"/>
    <mergeCell ref="L188:M188"/>
    <mergeCell ref="N188:Q188"/>
    <mergeCell ref="F189:I189"/>
    <mergeCell ref="L189:M189"/>
    <mergeCell ref="N189:Q189"/>
    <mergeCell ref="F190:I190"/>
    <mergeCell ref="F191:I191"/>
    <mergeCell ref="F192:I192"/>
    <mergeCell ref="F193:I193"/>
    <mergeCell ref="F194:I194"/>
    <mergeCell ref="L194:M194"/>
    <mergeCell ref="N194:Q194"/>
    <mergeCell ref="F195:I195"/>
    <mergeCell ref="L195:M195"/>
    <mergeCell ref="N195:Q195"/>
    <mergeCell ref="F196:I196"/>
    <mergeCell ref="F197:I197"/>
    <mergeCell ref="F198:I198"/>
    <mergeCell ref="F199:I199"/>
    <mergeCell ref="F200:I200"/>
    <mergeCell ref="L200:M200"/>
    <mergeCell ref="N200:Q200"/>
    <mergeCell ref="F201:I201"/>
    <mergeCell ref="L201:M201"/>
    <mergeCell ref="N201:Q201"/>
    <mergeCell ref="F202:I202"/>
    <mergeCell ref="F203:I203"/>
    <mergeCell ref="F204:I204"/>
    <mergeCell ref="F205:I205"/>
    <mergeCell ref="L205:M205"/>
    <mergeCell ref="N205:Q205"/>
    <mergeCell ref="F206:I206"/>
    <mergeCell ref="L206:M206"/>
    <mergeCell ref="N206:Q206"/>
    <mergeCell ref="F207:I207"/>
    <mergeCell ref="F208:I208"/>
    <mergeCell ref="L208:M208"/>
    <mergeCell ref="N208:Q208"/>
    <mergeCell ref="F209:I209"/>
    <mergeCell ref="F210:I210"/>
    <mergeCell ref="L210:M210"/>
    <mergeCell ref="N210:Q210"/>
    <mergeCell ref="F211:I211"/>
    <mergeCell ref="F212:I212"/>
    <mergeCell ref="F213:I213"/>
    <mergeCell ref="F214:I214"/>
    <mergeCell ref="F215:I215"/>
    <mergeCell ref="L215:M215"/>
    <mergeCell ref="N215:Q215"/>
    <mergeCell ref="F216:I216"/>
    <mergeCell ref="F217:I217"/>
    <mergeCell ref="L217:M217"/>
    <mergeCell ref="N217:Q217"/>
    <mergeCell ref="F218:I218"/>
    <mergeCell ref="F219:I219"/>
    <mergeCell ref="F220:I220"/>
    <mergeCell ref="F221:I221"/>
    <mergeCell ref="F222:I222"/>
    <mergeCell ref="F223:I223"/>
    <mergeCell ref="L223:M223"/>
    <mergeCell ref="N223:Q223"/>
    <mergeCell ref="F224:I224"/>
    <mergeCell ref="F225:I225"/>
    <mergeCell ref="F226:I226"/>
    <mergeCell ref="F227:I227"/>
    <mergeCell ref="F228:I228"/>
    <mergeCell ref="F229:I229"/>
    <mergeCell ref="F230:I230"/>
    <mergeCell ref="L230:M230"/>
    <mergeCell ref="N230:Q230"/>
    <mergeCell ref="F231:I231"/>
    <mergeCell ref="F232:I232"/>
    <mergeCell ref="L232:M232"/>
    <mergeCell ref="N232:Q232"/>
    <mergeCell ref="F233:I233"/>
    <mergeCell ref="L233:M233"/>
    <mergeCell ref="N233:Q233"/>
    <mergeCell ref="F234:I234"/>
    <mergeCell ref="F235:I235"/>
    <mergeCell ref="F236:I236"/>
    <mergeCell ref="F237:I237"/>
    <mergeCell ref="F238:I238"/>
    <mergeCell ref="L238:M238"/>
    <mergeCell ref="N238:Q238"/>
    <mergeCell ref="F239:I239"/>
    <mergeCell ref="F240:I240"/>
    <mergeCell ref="L240:M240"/>
    <mergeCell ref="N240:Q240"/>
    <mergeCell ref="F241:I241"/>
    <mergeCell ref="L241:M241"/>
    <mergeCell ref="N241:Q241"/>
    <mergeCell ref="F243:I243"/>
    <mergeCell ref="L243:M243"/>
    <mergeCell ref="N243:Q243"/>
    <mergeCell ref="F244:I244"/>
    <mergeCell ref="F245:I245"/>
    <mergeCell ref="L245:M245"/>
    <mergeCell ref="N245:Q245"/>
    <mergeCell ref="F246:I246"/>
    <mergeCell ref="L246:M246"/>
    <mergeCell ref="N246:Q246"/>
    <mergeCell ref="F247:I247"/>
    <mergeCell ref="F248:I248"/>
    <mergeCell ref="F249:I249"/>
    <mergeCell ref="F250:I250"/>
    <mergeCell ref="F252:I252"/>
    <mergeCell ref="L252:M252"/>
    <mergeCell ref="N252:Q252"/>
    <mergeCell ref="F253:I253"/>
    <mergeCell ref="F254:I254"/>
    <mergeCell ref="F255:I255"/>
    <mergeCell ref="F256:I256"/>
    <mergeCell ref="F257:I257"/>
    <mergeCell ref="F259:I259"/>
    <mergeCell ref="L259:M259"/>
    <mergeCell ref="N259:Q259"/>
    <mergeCell ref="F260:I260"/>
    <mergeCell ref="F261:I261"/>
    <mergeCell ref="F262:I262"/>
    <mergeCell ref="F263:I263"/>
    <mergeCell ref="F265:I265"/>
    <mergeCell ref="L265:M265"/>
    <mergeCell ref="N265:Q265"/>
    <mergeCell ref="F266:I266"/>
    <mergeCell ref="F267:I267"/>
    <mergeCell ref="L267:M267"/>
    <mergeCell ref="N267:Q267"/>
    <mergeCell ref="F268:I268"/>
    <mergeCell ref="F269:I269"/>
    <mergeCell ref="L269:M269"/>
    <mergeCell ref="N269:Q269"/>
    <mergeCell ref="F270:I270"/>
    <mergeCell ref="F271:I271"/>
    <mergeCell ref="F272:I272"/>
    <mergeCell ref="F273:I273"/>
    <mergeCell ref="F274:I274"/>
    <mergeCell ref="F275:I275"/>
    <mergeCell ref="F276:I276"/>
    <mergeCell ref="F277:I277"/>
    <mergeCell ref="F278:I278"/>
    <mergeCell ref="L278:M278"/>
    <mergeCell ref="N278:Q278"/>
    <mergeCell ref="F279:I279"/>
    <mergeCell ref="F280:I280"/>
    <mergeCell ref="F281:I281"/>
    <mergeCell ref="F282:I282"/>
    <mergeCell ref="F283:I283"/>
    <mergeCell ref="F284:I284"/>
    <mergeCell ref="L284:M284"/>
    <mergeCell ref="N284:Q284"/>
    <mergeCell ref="F285:I285"/>
    <mergeCell ref="F286:I286"/>
    <mergeCell ref="F287:I287"/>
    <mergeCell ref="F288:I288"/>
    <mergeCell ref="F289:I289"/>
    <mergeCell ref="F290:I290"/>
    <mergeCell ref="L290:M290"/>
    <mergeCell ref="N290:Q290"/>
    <mergeCell ref="F291:I291"/>
    <mergeCell ref="F292:I292"/>
    <mergeCell ref="F293:I293"/>
    <mergeCell ref="F294:I294"/>
    <mergeCell ref="F295:I295"/>
    <mergeCell ref="F296:I296"/>
    <mergeCell ref="L296:M296"/>
    <mergeCell ref="N296:Q296"/>
    <mergeCell ref="F297:I297"/>
    <mergeCell ref="L297:M297"/>
    <mergeCell ref="N297:Q297"/>
    <mergeCell ref="F298:I298"/>
    <mergeCell ref="F299:I299"/>
    <mergeCell ref="L299:M299"/>
    <mergeCell ref="N299:Q299"/>
    <mergeCell ref="F300:I300"/>
    <mergeCell ref="L300:M300"/>
    <mergeCell ref="N300:Q300"/>
    <mergeCell ref="F301:I301"/>
    <mergeCell ref="L301:M301"/>
    <mergeCell ref="N301:Q301"/>
    <mergeCell ref="F302:I302"/>
    <mergeCell ref="F303:I303"/>
    <mergeCell ref="F304:I304"/>
    <mergeCell ref="L304:M304"/>
    <mergeCell ref="N304:Q304"/>
    <mergeCell ref="F305:I305"/>
    <mergeCell ref="L305:M305"/>
    <mergeCell ref="N305:Q305"/>
    <mergeCell ref="F306:I306"/>
    <mergeCell ref="F307:I307"/>
    <mergeCell ref="F308:I308"/>
    <mergeCell ref="L308:M308"/>
    <mergeCell ref="N308:Q308"/>
    <mergeCell ref="F309:I309"/>
    <mergeCell ref="F310:I310"/>
    <mergeCell ref="F311:I311"/>
    <mergeCell ref="L311:M311"/>
    <mergeCell ref="N311:Q311"/>
    <mergeCell ref="F312:I312"/>
    <mergeCell ref="L312:M312"/>
    <mergeCell ref="N312:Q312"/>
    <mergeCell ref="F313:I313"/>
    <mergeCell ref="F314:I314"/>
    <mergeCell ref="F315:I315"/>
    <mergeCell ref="L315:M315"/>
    <mergeCell ref="N315:Q315"/>
    <mergeCell ref="F316:I316"/>
    <mergeCell ref="F317:I317"/>
    <mergeCell ref="F318:I318"/>
    <mergeCell ref="F319:I319"/>
    <mergeCell ref="F321:I321"/>
    <mergeCell ref="L321:M321"/>
    <mergeCell ref="N321:Q321"/>
    <mergeCell ref="F322:I322"/>
    <mergeCell ref="L322:M322"/>
    <mergeCell ref="N322:Q322"/>
    <mergeCell ref="F323:I323"/>
    <mergeCell ref="F324:I324"/>
    <mergeCell ref="F325:I325"/>
    <mergeCell ref="F326:I326"/>
    <mergeCell ref="F327:I327"/>
    <mergeCell ref="L327:M327"/>
    <mergeCell ref="N327:Q327"/>
    <mergeCell ref="F328:I328"/>
    <mergeCell ref="F329:I329"/>
    <mergeCell ref="F330:I330"/>
    <mergeCell ref="F331:I331"/>
    <mergeCell ref="F332:I332"/>
    <mergeCell ref="L332:M332"/>
    <mergeCell ref="N332:Q332"/>
    <mergeCell ref="F333:I333"/>
    <mergeCell ref="L333:M333"/>
    <mergeCell ref="N333:Q333"/>
    <mergeCell ref="F334:I334"/>
    <mergeCell ref="L334:M334"/>
    <mergeCell ref="N334:Q334"/>
    <mergeCell ref="F335:I335"/>
    <mergeCell ref="F336:I336"/>
    <mergeCell ref="F337:I337"/>
    <mergeCell ref="F338:I338"/>
    <mergeCell ref="F340:I340"/>
    <mergeCell ref="L340:M340"/>
    <mergeCell ref="N340:Q340"/>
    <mergeCell ref="F341:I341"/>
    <mergeCell ref="L341:M341"/>
    <mergeCell ref="N341:Q341"/>
    <mergeCell ref="F342:I342"/>
    <mergeCell ref="F343:I343"/>
    <mergeCell ref="F344:I344"/>
    <mergeCell ref="F345:I345"/>
    <mergeCell ref="F346:I346"/>
    <mergeCell ref="L346:M346"/>
    <mergeCell ref="N346:Q346"/>
    <mergeCell ref="F347:I347"/>
    <mergeCell ref="L347:M347"/>
    <mergeCell ref="N347:Q347"/>
    <mergeCell ref="F348:I348"/>
    <mergeCell ref="F349:I349"/>
    <mergeCell ref="F350:I350"/>
    <mergeCell ref="F351:I351"/>
    <mergeCell ref="F352:I352"/>
    <mergeCell ref="L352:M352"/>
    <mergeCell ref="N352:Q352"/>
    <mergeCell ref="F353:I353"/>
    <mergeCell ref="F354:I354"/>
    <mergeCell ref="L354:M354"/>
    <mergeCell ref="N354:Q354"/>
    <mergeCell ref="F355:I355"/>
    <mergeCell ref="L355:M355"/>
    <mergeCell ref="N355:Q355"/>
    <mergeCell ref="F356:I356"/>
    <mergeCell ref="F357:I357"/>
    <mergeCell ref="F358:I358"/>
    <mergeCell ref="F359:I359"/>
    <mergeCell ref="F360:I360"/>
    <mergeCell ref="L360:M360"/>
    <mergeCell ref="N360:Q360"/>
    <mergeCell ref="F361:I361"/>
    <mergeCell ref="F362:I362"/>
    <mergeCell ref="F363:I363"/>
    <mergeCell ref="F364:I364"/>
    <mergeCell ref="F365:I365"/>
    <mergeCell ref="L365:M365"/>
    <mergeCell ref="N365:Q365"/>
    <mergeCell ref="F366:I366"/>
    <mergeCell ref="F367:I367"/>
    <mergeCell ref="L367:M367"/>
    <mergeCell ref="N367:Q367"/>
    <mergeCell ref="F368:I368"/>
    <mergeCell ref="F369:I369"/>
    <mergeCell ref="F370:I370"/>
    <mergeCell ref="F371:I371"/>
    <mergeCell ref="F372:I372"/>
    <mergeCell ref="F373:I373"/>
    <mergeCell ref="L373:M373"/>
    <mergeCell ref="N373:Q373"/>
    <mergeCell ref="F374:I374"/>
    <mergeCell ref="F384:I384"/>
    <mergeCell ref="L384:M384"/>
    <mergeCell ref="N384:Q384"/>
    <mergeCell ref="F385:I385"/>
    <mergeCell ref="F386:I386"/>
    <mergeCell ref="F375:I375"/>
    <mergeCell ref="F376:I376"/>
    <mergeCell ref="F377:I377"/>
    <mergeCell ref="F378:I378"/>
    <mergeCell ref="L378:M378"/>
    <mergeCell ref="N378:Q378"/>
    <mergeCell ref="F379:I379"/>
    <mergeCell ref="F380:I380"/>
    <mergeCell ref="F381:I381"/>
    <mergeCell ref="H1:K1"/>
    <mergeCell ref="F393:I393"/>
    <mergeCell ref="L393:M393"/>
    <mergeCell ref="N393:Q393"/>
    <mergeCell ref="F394:I394"/>
    <mergeCell ref="L394:M394"/>
    <mergeCell ref="N394:Q394"/>
    <mergeCell ref="F396:I396"/>
    <mergeCell ref="L396:M396"/>
    <mergeCell ref="N396:Q396"/>
    <mergeCell ref="F387:I387"/>
    <mergeCell ref="F388:I388"/>
    <mergeCell ref="F390:I390"/>
    <mergeCell ref="L390:M390"/>
    <mergeCell ref="N390:Q390"/>
    <mergeCell ref="F391:I391"/>
    <mergeCell ref="L391:M391"/>
    <mergeCell ref="N391:Q391"/>
    <mergeCell ref="F392:I392"/>
    <mergeCell ref="L392:M392"/>
    <mergeCell ref="N392:Q392"/>
    <mergeCell ref="F382:I382"/>
    <mergeCell ref="F383:I383"/>
    <mergeCell ref="L383:M383"/>
    <mergeCell ref="S2:AC2"/>
    <mergeCell ref="N242:Q242"/>
    <mergeCell ref="N251:Q251"/>
    <mergeCell ref="N258:Q258"/>
    <mergeCell ref="N264:Q264"/>
    <mergeCell ref="N320:Q320"/>
    <mergeCell ref="N339:Q339"/>
    <mergeCell ref="N389:Q389"/>
    <mergeCell ref="N395:Q395"/>
    <mergeCell ref="N383:Q383"/>
    <mergeCell ref="N98:Q98"/>
    <mergeCell ref="N100:Q100"/>
    <mergeCell ref="L102:Q102"/>
    <mergeCell ref="C108:Q108"/>
    <mergeCell ref="F110:P110"/>
    <mergeCell ref="F111:P111"/>
    <mergeCell ref="M113:P113"/>
    <mergeCell ref="M115:Q115"/>
    <mergeCell ref="M116:Q116"/>
    <mergeCell ref="N89:Q89"/>
    <mergeCell ref="N90:Q90"/>
    <mergeCell ref="N91:Q91"/>
    <mergeCell ref="N92:Q92"/>
    <mergeCell ref="N93:Q93"/>
  </mergeCells>
  <hyperlinks>
    <hyperlink ref="F1:G1" location="C2" display="1) Krycí list rozpočtu"/>
    <hyperlink ref="H1:K1" location="C86" display="2) Rekapitulace rozpočtu"/>
    <hyperlink ref="L1" location="C118" display="3) Rozpočet"/>
    <hyperlink ref="S1:T1" location="'Rekapitulace stavby'!C2" display="Rekapitulace stavby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425"/>
  <sheetViews>
    <sheetView showGridLines="0" workbookViewId="0">
      <pane ySplit="1" topLeftCell="A2" activePane="bottomLeft" state="frozen"/>
      <selection pane="bottomLeft" activeCell="BO427" sqref="BO427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7" width="11.1640625" customWidth="1"/>
    <col min="8" max="8" width="12.5" customWidth="1"/>
    <col min="9" max="9" width="7" customWidth="1"/>
    <col min="10" max="10" width="5.1640625" customWidth="1"/>
    <col min="11" max="11" width="11.5" customWidth="1"/>
    <col min="12" max="12" width="12" customWidth="1"/>
    <col min="13" max="14" width="6" customWidth="1"/>
    <col min="15" max="15" width="2" customWidth="1"/>
    <col min="16" max="16" width="12.5" customWidth="1"/>
    <col min="17" max="17" width="4.1640625" customWidth="1"/>
    <col min="18" max="18" width="1.6640625" customWidth="1"/>
    <col min="19" max="19" width="8.1640625" customWidth="1"/>
    <col min="20" max="20" width="29.6640625" hidden="1" customWidth="1"/>
    <col min="21" max="21" width="16.33203125" hidden="1" customWidth="1"/>
    <col min="22" max="22" width="12.33203125" hidden="1" customWidth="1"/>
    <col min="23" max="23" width="16.33203125" hidden="1" customWidth="1"/>
    <col min="24" max="24" width="12.1640625" hidden="1" customWidth="1"/>
    <col min="25" max="25" width="15" hidden="1" customWidth="1"/>
    <col min="26" max="26" width="11" hidden="1" customWidth="1"/>
    <col min="27" max="27" width="15" hidden="1" customWidth="1"/>
    <col min="28" max="28" width="16.33203125" hidden="1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66" ht="21.75" customHeight="1">
      <c r="A1" s="104"/>
      <c r="B1" s="14"/>
      <c r="C1" s="14"/>
      <c r="D1" s="15" t="s">
        <v>1</v>
      </c>
      <c r="E1" s="14"/>
      <c r="F1" s="16" t="s">
        <v>134</v>
      </c>
      <c r="G1" s="16"/>
      <c r="H1" s="239" t="s">
        <v>135</v>
      </c>
      <c r="I1" s="239"/>
      <c r="J1" s="239"/>
      <c r="K1" s="239"/>
      <c r="L1" s="16" t="s">
        <v>136</v>
      </c>
      <c r="M1" s="14"/>
      <c r="N1" s="14"/>
      <c r="O1" s="15" t="s">
        <v>137</v>
      </c>
      <c r="P1" s="14"/>
      <c r="Q1" s="14"/>
      <c r="R1" s="14"/>
      <c r="S1" s="16" t="s">
        <v>138</v>
      </c>
      <c r="T1" s="16"/>
      <c r="U1" s="104"/>
      <c r="V1" s="104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ht="36.950000000000003" customHeight="1">
      <c r="C2" s="220" t="s">
        <v>7</v>
      </c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S2" s="194" t="s">
        <v>8</v>
      </c>
      <c r="T2" s="195"/>
      <c r="U2" s="195"/>
      <c r="V2" s="195"/>
      <c r="W2" s="195"/>
      <c r="X2" s="195"/>
      <c r="Y2" s="195"/>
      <c r="Z2" s="195"/>
      <c r="AA2" s="195"/>
      <c r="AB2" s="195"/>
      <c r="AC2" s="195"/>
      <c r="AT2" s="21" t="s">
        <v>124</v>
      </c>
    </row>
    <row r="3" spans="1:66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  <c r="AT3" s="21" t="s">
        <v>86</v>
      </c>
    </row>
    <row r="4" spans="1:66" ht="36.950000000000003" customHeight="1">
      <c r="B4" s="25"/>
      <c r="C4" s="211" t="s">
        <v>139</v>
      </c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Q4" s="212"/>
      <c r="R4" s="26"/>
      <c r="T4" s="20" t="s">
        <v>13</v>
      </c>
      <c r="AT4" s="21" t="s">
        <v>6</v>
      </c>
    </row>
    <row r="5" spans="1:66" ht="6.95" customHeight="1">
      <c r="B5" s="25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6"/>
    </row>
    <row r="6" spans="1:66" ht="25.35" customHeight="1">
      <c r="B6" s="25"/>
      <c r="C6" s="27"/>
      <c r="D6" s="31" t="s">
        <v>16</v>
      </c>
      <c r="E6" s="27"/>
      <c r="F6" s="251" t="str">
        <f>'Rekapitulace stavby'!K6</f>
        <v>Rekonstrukce vodovodu a kanalizace Radvanice a Bartovice - komunikace</v>
      </c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7"/>
      <c r="R6" s="26"/>
    </row>
    <row r="7" spans="1:66" s="1" customFormat="1" ht="32.85" customHeight="1">
      <c r="B7" s="34"/>
      <c r="C7" s="35"/>
      <c r="D7" s="30" t="s">
        <v>140</v>
      </c>
      <c r="E7" s="35"/>
      <c r="F7" s="224" t="s">
        <v>1661</v>
      </c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35"/>
      <c r="R7" s="36"/>
    </row>
    <row r="8" spans="1:66" s="1" customFormat="1" ht="14.45" customHeight="1">
      <c r="B8" s="34"/>
      <c r="C8" s="35"/>
      <c r="D8" s="31" t="s">
        <v>18</v>
      </c>
      <c r="E8" s="35"/>
      <c r="F8" s="29" t="s">
        <v>5</v>
      </c>
      <c r="G8" s="35"/>
      <c r="H8" s="35"/>
      <c r="I8" s="35"/>
      <c r="J8" s="35"/>
      <c r="K8" s="35"/>
      <c r="L8" s="35"/>
      <c r="M8" s="31" t="s">
        <v>19</v>
      </c>
      <c r="N8" s="35"/>
      <c r="O8" s="29" t="s">
        <v>5</v>
      </c>
      <c r="P8" s="35"/>
      <c r="Q8" s="35"/>
      <c r="R8" s="36"/>
    </row>
    <row r="9" spans="1:66" s="1" customFormat="1" ht="14.45" customHeight="1">
      <c r="B9" s="34"/>
      <c r="C9" s="35"/>
      <c r="D9" s="31" t="s">
        <v>20</v>
      </c>
      <c r="E9" s="35"/>
      <c r="F9" s="29" t="s">
        <v>21</v>
      </c>
      <c r="G9" s="35"/>
      <c r="H9" s="35"/>
      <c r="I9" s="35"/>
      <c r="J9" s="35"/>
      <c r="K9" s="35"/>
      <c r="L9" s="35"/>
      <c r="M9" s="31" t="s">
        <v>22</v>
      </c>
      <c r="N9" s="35"/>
      <c r="O9" s="253" t="str">
        <f>'Rekapitulace stavby'!AN8</f>
        <v>25. 4. 2018</v>
      </c>
      <c r="P9" s="253"/>
      <c r="Q9" s="35"/>
      <c r="R9" s="36"/>
    </row>
    <row r="10" spans="1:66" s="1" customFormat="1" ht="10.9" customHeight="1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6"/>
    </row>
    <row r="11" spans="1:66" s="1" customFormat="1" ht="14.45" customHeight="1">
      <c r="B11" s="34"/>
      <c r="C11" s="35"/>
      <c r="D11" s="31" t="s">
        <v>24</v>
      </c>
      <c r="E11" s="35"/>
      <c r="F11" s="35"/>
      <c r="G11" s="35"/>
      <c r="H11" s="35"/>
      <c r="I11" s="35"/>
      <c r="J11" s="35"/>
      <c r="K11" s="35"/>
      <c r="L11" s="35"/>
      <c r="M11" s="31" t="s">
        <v>25</v>
      </c>
      <c r="N11" s="35"/>
      <c r="O11" s="222" t="s">
        <v>5</v>
      </c>
      <c r="P11" s="222"/>
      <c r="Q11" s="35"/>
      <c r="R11" s="36"/>
    </row>
    <row r="12" spans="1:66" s="1" customFormat="1" ht="18" customHeight="1">
      <c r="B12" s="34"/>
      <c r="C12" s="35"/>
      <c r="D12" s="35"/>
      <c r="E12" s="29" t="s">
        <v>26</v>
      </c>
      <c r="F12" s="35"/>
      <c r="G12" s="35"/>
      <c r="H12" s="35"/>
      <c r="I12" s="35"/>
      <c r="J12" s="35"/>
      <c r="K12" s="35"/>
      <c r="L12" s="35"/>
      <c r="M12" s="31" t="s">
        <v>27</v>
      </c>
      <c r="N12" s="35"/>
      <c r="O12" s="222" t="s">
        <v>5</v>
      </c>
      <c r="P12" s="222"/>
      <c r="Q12" s="35"/>
      <c r="R12" s="36"/>
    </row>
    <row r="13" spans="1:66" s="1" customFormat="1" ht="6.95" customHeight="1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6"/>
    </row>
    <row r="14" spans="1:66" s="1" customFormat="1" ht="14.45" customHeight="1">
      <c r="B14" s="34"/>
      <c r="C14" s="35"/>
      <c r="D14" s="31" t="s">
        <v>28</v>
      </c>
      <c r="E14" s="35"/>
      <c r="F14" s="35"/>
      <c r="G14" s="35"/>
      <c r="H14" s="35"/>
      <c r="I14" s="35"/>
      <c r="J14" s="35"/>
      <c r="K14" s="35"/>
      <c r="L14" s="35"/>
      <c r="M14" s="31" t="s">
        <v>25</v>
      </c>
      <c r="N14" s="35"/>
      <c r="O14" s="222" t="str">
        <f>IF('Rekapitulace stavby'!AN13="","",'Rekapitulace stavby'!AN13)</f>
        <v/>
      </c>
      <c r="P14" s="222"/>
      <c r="Q14" s="35"/>
      <c r="R14" s="36"/>
    </row>
    <row r="15" spans="1:66" s="1" customFormat="1" ht="18" customHeight="1">
      <c r="B15" s="34"/>
      <c r="C15" s="35"/>
      <c r="D15" s="35"/>
      <c r="E15" s="29" t="str">
        <f>IF('Rekapitulace stavby'!E14="","",'Rekapitulace stavby'!E14)</f>
        <v xml:space="preserve"> </v>
      </c>
      <c r="F15" s="35"/>
      <c r="G15" s="35"/>
      <c r="H15" s="35"/>
      <c r="I15" s="35"/>
      <c r="J15" s="35"/>
      <c r="K15" s="35"/>
      <c r="L15" s="35"/>
      <c r="M15" s="31" t="s">
        <v>27</v>
      </c>
      <c r="N15" s="35"/>
      <c r="O15" s="222" t="str">
        <f>IF('Rekapitulace stavby'!AN14="","",'Rekapitulace stavby'!AN14)</f>
        <v/>
      </c>
      <c r="P15" s="222"/>
      <c r="Q15" s="35"/>
      <c r="R15" s="36"/>
    </row>
    <row r="16" spans="1:66" s="1" customFormat="1" ht="6.95" customHeight="1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6"/>
    </row>
    <row r="17" spans="2:18" s="1" customFormat="1" ht="14.45" customHeight="1">
      <c r="B17" s="34"/>
      <c r="C17" s="35"/>
      <c r="D17" s="31" t="s">
        <v>30</v>
      </c>
      <c r="E17" s="35"/>
      <c r="F17" s="35"/>
      <c r="G17" s="35"/>
      <c r="H17" s="35"/>
      <c r="I17" s="35"/>
      <c r="J17" s="35"/>
      <c r="K17" s="35"/>
      <c r="L17" s="35"/>
      <c r="M17" s="31" t="s">
        <v>25</v>
      </c>
      <c r="N17" s="35"/>
      <c r="O17" s="222" t="s">
        <v>5</v>
      </c>
      <c r="P17" s="222"/>
      <c r="Q17" s="35"/>
      <c r="R17" s="36"/>
    </row>
    <row r="18" spans="2:18" s="1" customFormat="1" ht="18" customHeight="1">
      <c r="B18" s="34"/>
      <c r="C18" s="35"/>
      <c r="D18" s="35"/>
      <c r="E18" s="29" t="s">
        <v>31</v>
      </c>
      <c r="F18" s="35"/>
      <c r="G18" s="35"/>
      <c r="H18" s="35"/>
      <c r="I18" s="35"/>
      <c r="J18" s="35"/>
      <c r="K18" s="35"/>
      <c r="L18" s="35"/>
      <c r="M18" s="31" t="s">
        <v>27</v>
      </c>
      <c r="N18" s="35"/>
      <c r="O18" s="222" t="s">
        <v>5</v>
      </c>
      <c r="P18" s="222"/>
      <c r="Q18" s="35"/>
      <c r="R18" s="36"/>
    </row>
    <row r="19" spans="2:18" s="1" customFormat="1" ht="6.95" customHeigh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6"/>
    </row>
    <row r="20" spans="2:18" s="1" customFormat="1" ht="14.45" customHeight="1">
      <c r="B20" s="34"/>
      <c r="C20" s="35"/>
      <c r="D20" s="31" t="s">
        <v>33</v>
      </c>
      <c r="E20" s="35"/>
      <c r="F20" s="35"/>
      <c r="G20" s="35"/>
      <c r="H20" s="35"/>
      <c r="I20" s="35"/>
      <c r="J20" s="35"/>
      <c r="K20" s="35"/>
      <c r="L20" s="35"/>
      <c r="M20" s="31" t="s">
        <v>25</v>
      </c>
      <c r="N20" s="35"/>
      <c r="O20" s="222" t="s">
        <v>5</v>
      </c>
      <c r="P20" s="222"/>
      <c r="Q20" s="35"/>
      <c r="R20" s="36"/>
    </row>
    <row r="21" spans="2:18" s="1" customFormat="1" ht="18" customHeight="1">
      <c r="B21" s="34"/>
      <c r="C21" s="35"/>
      <c r="D21" s="35"/>
      <c r="E21" s="29" t="s">
        <v>34</v>
      </c>
      <c r="F21" s="35"/>
      <c r="G21" s="35"/>
      <c r="H21" s="35"/>
      <c r="I21" s="35"/>
      <c r="J21" s="35"/>
      <c r="K21" s="35"/>
      <c r="L21" s="35"/>
      <c r="M21" s="31" t="s">
        <v>27</v>
      </c>
      <c r="N21" s="35"/>
      <c r="O21" s="222" t="s">
        <v>5</v>
      </c>
      <c r="P21" s="222"/>
      <c r="Q21" s="35"/>
      <c r="R21" s="36"/>
    </row>
    <row r="22" spans="2:18" s="1" customFormat="1" ht="6.95" customHeight="1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6"/>
    </row>
    <row r="23" spans="2:18" s="1" customFormat="1" ht="14.45" customHeight="1">
      <c r="B23" s="34"/>
      <c r="C23" s="35"/>
      <c r="D23" s="31" t="s">
        <v>35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6"/>
    </row>
    <row r="24" spans="2:18" s="1" customFormat="1" ht="16.5" customHeight="1">
      <c r="B24" s="34"/>
      <c r="C24" s="35"/>
      <c r="D24" s="35"/>
      <c r="E24" s="225" t="s">
        <v>5</v>
      </c>
      <c r="F24" s="225"/>
      <c r="G24" s="225"/>
      <c r="H24" s="225"/>
      <c r="I24" s="225"/>
      <c r="J24" s="225"/>
      <c r="K24" s="225"/>
      <c r="L24" s="225"/>
      <c r="M24" s="35"/>
      <c r="N24" s="35"/>
      <c r="O24" s="35"/>
      <c r="P24" s="35"/>
      <c r="Q24" s="35"/>
      <c r="R24" s="36"/>
    </row>
    <row r="25" spans="2:18" s="1" customFormat="1" ht="6.95" customHeight="1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</row>
    <row r="26" spans="2:18" s="1" customFormat="1" ht="6.95" customHeight="1">
      <c r="B26" s="34"/>
      <c r="C26" s="35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35"/>
      <c r="R26" s="36"/>
    </row>
    <row r="27" spans="2:18" s="1" customFormat="1" ht="14.45" customHeight="1">
      <c r="B27" s="34"/>
      <c r="C27" s="35"/>
      <c r="D27" s="105" t="s">
        <v>142</v>
      </c>
      <c r="E27" s="35"/>
      <c r="F27" s="35"/>
      <c r="G27" s="35"/>
      <c r="H27" s="35"/>
      <c r="I27" s="35"/>
      <c r="J27" s="35"/>
      <c r="K27" s="35"/>
      <c r="L27" s="35"/>
      <c r="M27" s="226">
        <f>N88</f>
        <v>0</v>
      </c>
      <c r="N27" s="226"/>
      <c r="O27" s="226"/>
      <c r="P27" s="226"/>
      <c r="Q27" s="35"/>
      <c r="R27" s="36"/>
    </row>
    <row r="28" spans="2:18" s="1" customFormat="1" ht="14.45" customHeight="1">
      <c r="B28" s="34"/>
      <c r="C28" s="35"/>
      <c r="D28" s="33" t="s">
        <v>143</v>
      </c>
      <c r="E28" s="35"/>
      <c r="F28" s="35"/>
      <c r="G28" s="35"/>
      <c r="H28" s="35"/>
      <c r="I28" s="35"/>
      <c r="J28" s="35"/>
      <c r="K28" s="35"/>
      <c r="L28" s="35"/>
      <c r="M28" s="226">
        <f>N100</f>
        <v>0</v>
      </c>
      <c r="N28" s="226"/>
      <c r="O28" s="226"/>
      <c r="P28" s="226"/>
      <c r="Q28" s="35"/>
      <c r="R28" s="36"/>
    </row>
    <row r="29" spans="2:18" s="1" customFormat="1" ht="6.95" customHeight="1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6"/>
    </row>
    <row r="30" spans="2:18" s="1" customFormat="1" ht="25.35" customHeight="1">
      <c r="B30" s="34"/>
      <c r="C30" s="35"/>
      <c r="D30" s="106" t="s">
        <v>38</v>
      </c>
      <c r="E30" s="35"/>
      <c r="F30" s="35"/>
      <c r="G30" s="35"/>
      <c r="H30" s="35"/>
      <c r="I30" s="35"/>
      <c r="J30" s="35"/>
      <c r="K30" s="35"/>
      <c r="L30" s="35"/>
      <c r="M30" s="259">
        <f>ROUND(M27+M28,2)</f>
        <v>0</v>
      </c>
      <c r="N30" s="250"/>
      <c r="O30" s="250"/>
      <c r="P30" s="250"/>
      <c r="Q30" s="35"/>
      <c r="R30" s="36"/>
    </row>
    <row r="31" spans="2:18" s="1" customFormat="1" ht="6.95" customHeight="1">
      <c r="B31" s="34"/>
      <c r="C31" s="35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35"/>
      <c r="R31" s="36"/>
    </row>
    <row r="32" spans="2:18" s="1" customFormat="1" ht="14.45" customHeight="1">
      <c r="B32" s="34"/>
      <c r="C32" s="35"/>
      <c r="D32" s="41" t="s">
        <v>39</v>
      </c>
      <c r="E32" s="41" t="s">
        <v>40</v>
      </c>
      <c r="F32" s="42">
        <v>0.21</v>
      </c>
      <c r="G32" s="107" t="s">
        <v>41</v>
      </c>
      <c r="H32" s="256">
        <f>ROUND((SUM(BE100:BE101)+SUM(BE119:BE424)), 2)</f>
        <v>0</v>
      </c>
      <c r="I32" s="250"/>
      <c r="J32" s="250"/>
      <c r="K32" s="35"/>
      <c r="L32" s="35"/>
      <c r="M32" s="256">
        <f>ROUND(ROUND((SUM(BE100:BE101)+SUM(BE119:BE424)), 2)*F32, 2)</f>
        <v>0</v>
      </c>
      <c r="N32" s="250"/>
      <c r="O32" s="250"/>
      <c r="P32" s="250"/>
      <c r="Q32" s="35"/>
      <c r="R32" s="36"/>
    </row>
    <row r="33" spans="2:18" s="1" customFormat="1" ht="14.45" customHeight="1">
      <c r="B33" s="34"/>
      <c r="C33" s="35"/>
      <c r="D33" s="35"/>
      <c r="E33" s="41" t="s">
        <v>42</v>
      </c>
      <c r="F33" s="42">
        <v>0.15</v>
      </c>
      <c r="G33" s="107" t="s">
        <v>41</v>
      </c>
      <c r="H33" s="256">
        <f>ROUND((SUM(BF100:BF101)+SUM(BF119:BF424)), 2)</f>
        <v>0</v>
      </c>
      <c r="I33" s="250"/>
      <c r="J33" s="250"/>
      <c r="K33" s="35"/>
      <c r="L33" s="35"/>
      <c r="M33" s="256">
        <f>ROUND(ROUND((SUM(BF100:BF101)+SUM(BF119:BF424)), 2)*F33, 2)</f>
        <v>0</v>
      </c>
      <c r="N33" s="250"/>
      <c r="O33" s="250"/>
      <c r="P33" s="250"/>
      <c r="Q33" s="35"/>
      <c r="R33" s="36"/>
    </row>
    <row r="34" spans="2:18" s="1" customFormat="1" ht="14.45" hidden="1" customHeight="1">
      <c r="B34" s="34"/>
      <c r="C34" s="35"/>
      <c r="D34" s="35"/>
      <c r="E34" s="41" t="s">
        <v>43</v>
      </c>
      <c r="F34" s="42">
        <v>0.21</v>
      </c>
      <c r="G34" s="107" t="s">
        <v>41</v>
      </c>
      <c r="H34" s="256">
        <f>ROUND((SUM(BG100:BG101)+SUM(BG119:BG424)), 2)</f>
        <v>0</v>
      </c>
      <c r="I34" s="250"/>
      <c r="J34" s="250"/>
      <c r="K34" s="35"/>
      <c r="L34" s="35"/>
      <c r="M34" s="256">
        <v>0</v>
      </c>
      <c r="N34" s="250"/>
      <c r="O34" s="250"/>
      <c r="P34" s="250"/>
      <c r="Q34" s="35"/>
      <c r="R34" s="36"/>
    </row>
    <row r="35" spans="2:18" s="1" customFormat="1" ht="14.45" hidden="1" customHeight="1">
      <c r="B35" s="34"/>
      <c r="C35" s="35"/>
      <c r="D35" s="35"/>
      <c r="E35" s="41" t="s">
        <v>44</v>
      </c>
      <c r="F35" s="42">
        <v>0.15</v>
      </c>
      <c r="G35" s="107" t="s">
        <v>41</v>
      </c>
      <c r="H35" s="256">
        <f>ROUND((SUM(BH100:BH101)+SUM(BH119:BH424)), 2)</f>
        <v>0</v>
      </c>
      <c r="I35" s="250"/>
      <c r="J35" s="250"/>
      <c r="K35" s="35"/>
      <c r="L35" s="35"/>
      <c r="M35" s="256">
        <v>0</v>
      </c>
      <c r="N35" s="250"/>
      <c r="O35" s="250"/>
      <c r="P35" s="250"/>
      <c r="Q35" s="35"/>
      <c r="R35" s="36"/>
    </row>
    <row r="36" spans="2:18" s="1" customFormat="1" ht="14.45" hidden="1" customHeight="1">
      <c r="B36" s="34"/>
      <c r="C36" s="35"/>
      <c r="D36" s="35"/>
      <c r="E36" s="41" t="s">
        <v>45</v>
      </c>
      <c r="F36" s="42">
        <v>0</v>
      </c>
      <c r="G36" s="107" t="s">
        <v>41</v>
      </c>
      <c r="H36" s="256">
        <f>ROUND((SUM(BI100:BI101)+SUM(BI119:BI424)), 2)</f>
        <v>0</v>
      </c>
      <c r="I36" s="250"/>
      <c r="J36" s="250"/>
      <c r="K36" s="35"/>
      <c r="L36" s="35"/>
      <c r="M36" s="256">
        <v>0</v>
      </c>
      <c r="N36" s="250"/>
      <c r="O36" s="250"/>
      <c r="P36" s="250"/>
      <c r="Q36" s="35"/>
      <c r="R36" s="36"/>
    </row>
    <row r="37" spans="2:18" s="1" customFormat="1" ht="6.95" customHeight="1"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</row>
    <row r="38" spans="2:18" s="1" customFormat="1" ht="25.35" customHeight="1">
      <c r="B38" s="34"/>
      <c r="C38" s="103"/>
      <c r="D38" s="108" t="s">
        <v>46</v>
      </c>
      <c r="E38" s="74"/>
      <c r="F38" s="74"/>
      <c r="G38" s="109" t="s">
        <v>47</v>
      </c>
      <c r="H38" s="110" t="s">
        <v>48</v>
      </c>
      <c r="I38" s="74"/>
      <c r="J38" s="74"/>
      <c r="K38" s="74"/>
      <c r="L38" s="257">
        <f>SUM(M30:M36)</f>
        <v>0</v>
      </c>
      <c r="M38" s="257"/>
      <c r="N38" s="257"/>
      <c r="O38" s="257"/>
      <c r="P38" s="258"/>
      <c r="Q38" s="103"/>
      <c r="R38" s="36"/>
    </row>
    <row r="39" spans="2:18" s="1" customFormat="1" ht="14.45" customHeight="1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2:18" s="1" customFormat="1" ht="14.45" customHeight="1"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6"/>
    </row>
    <row r="41" spans="2:18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6"/>
    </row>
    <row r="42" spans="2:18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6"/>
    </row>
    <row r="43" spans="2:18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6"/>
    </row>
    <row r="44" spans="2:18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6"/>
    </row>
    <row r="45" spans="2:18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6"/>
    </row>
    <row r="46" spans="2:18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6"/>
    </row>
    <row r="47" spans="2:18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6"/>
    </row>
    <row r="48" spans="2:18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6"/>
    </row>
    <row r="49" spans="2:18">
      <c r="B49" s="2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6"/>
    </row>
    <row r="50" spans="2:18" s="1" customFormat="1" ht="15">
      <c r="B50" s="34"/>
      <c r="C50" s="35"/>
      <c r="D50" s="49" t="s">
        <v>49</v>
      </c>
      <c r="E50" s="50"/>
      <c r="F50" s="50"/>
      <c r="G50" s="50"/>
      <c r="H50" s="51"/>
      <c r="I50" s="35"/>
      <c r="J50" s="49" t="s">
        <v>50</v>
      </c>
      <c r="K50" s="50"/>
      <c r="L50" s="50"/>
      <c r="M50" s="50"/>
      <c r="N50" s="50"/>
      <c r="O50" s="50"/>
      <c r="P50" s="51"/>
      <c r="Q50" s="35"/>
      <c r="R50" s="36"/>
    </row>
    <row r="51" spans="2:18">
      <c r="B51" s="25"/>
      <c r="C51" s="27"/>
      <c r="D51" s="52"/>
      <c r="E51" s="27"/>
      <c r="F51" s="27"/>
      <c r="G51" s="27"/>
      <c r="H51" s="53"/>
      <c r="I51" s="27"/>
      <c r="J51" s="52"/>
      <c r="K51" s="27"/>
      <c r="L51" s="27"/>
      <c r="M51" s="27"/>
      <c r="N51" s="27"/>
      <c r="O51" s="27"/>
      <c r="P51" s="53"/>
      <c r="Q51" s="27"/>
      <c r="R51" s="26"/>
    </row>
    <row r="52" spans="2:18">
      <c r="B52" s="25"/>
      <c r="C52" s="27"/>
      <c r="D52" s="52"/>
      <c r="E52" s="27"/>
      <c r="F52" s="27"/>
      <c r="G52" s="27"/>
      <c r="H52" s="53"/>
      <c r="I52" s="27"/>
      <c r="J52" s="52"/>
      <c r="K52" s="27"/>
      <c r="L52" s="27"/>
      <c r="M52" s="27"/>
      <c r="N52" s="27"/>
      <c r="O52" s="27"/>
      <c r="P52" s="53"/>
      <c r="Q52" s="27"/>
      <c r="R52" s="26"/>
    </row>
    <row r="53" spans="2:18">
      <c r="B53" s="25"/>
      <c r="C53" s="27"/>
      <c r="D53" s="52"/>
      <c r="E53" s="27"/>
      <c r="F53" s="27"/>
      <c r="G53" s="27"/>
      <c r="H53" s="53"/>
      <c r="I53" s="27"/>
      <c r="J53" s="52"/>
      <c r="K53" s="27"/>
      <c r="L53" s="27"/>
      <c r="M53" s="27"/>
      <c r="N53" s="27"/>
      <c r="O53" s="27"/>
      <c r="P53" s="53"/>
      <c r="Q53" s="27"/>
      <c r="R53" s="26"/>
    </row>
    <row r="54" spans="2:18">
      <c r="B54" s="25"/>
      <c r="C54" s="27"/>
      <c r="D54" s="52"/>
      <c r="E54" s="27"/>
      <c r="F54" s="27"/>
      <c r="G54" s="27"/>
      <c r="H54" s="53"/>
      <c r="I54" s="27"/>
      <c r="J54" s="52"/>
      <c r="K54" s="27"/>
      <c r="L54" s="27"/>
      <c r="M54" s="27"/>
      <c r="N54" s="27"/>
      <c r="O54" s="27"/>
      <c r="P54" s="53"/>
      <c r="Q54" s="27"/>
      <c r="R54" s="26"/>
    </row>
    <row r="55" spans="2:18">
      <c r="B55" s="25"/>
      <c r="C55" s="27"/>
      <c r="D55" s="52"/>
      <c r="E55" s="27"/>
      <c r="F55" s="27"/>
      <c r="G55" s="27"/>
      <c r="H55" s="53"/>
      <c r="I55" s="27"/>
      <c r="J55" s="52"/>
      <c r="K55" s="27"/>
      <c r="L55" s="27"/>
      <c r="M55" s="27"/>
      <c r="N55" s="27"/>
      <c r="O55" s="27"/>
      <c r="P55" s="53"/>
      <c r="Q55" s="27"/>
      <c r="R55" s="26"/>
    </row>
    <row r="56" spans="2:18">
      <c r="B56" s="25"/>
      <c r="C56" s="27"/>
      <c r="D56" s="52"/>
      <c r="E56" s="27"/>
      <c r="F56" s="27"/>
      <c r="G56" s="27"/>
      <c r="H56" s="53"/>
      <c r="I56" s="27"/>
      <c r="J56" s="52"/>
      <c r="K56" s="27"/>
      <c r="L56" s="27"/>
      <c r="M56" s="27"/>
      <c r="N56" s="27"/>
      <c r="O56" s="27"/>
      <c r="P56" s="53"/>
      <c r="Q56" s="27"/>
      <c r="R56" s="26"/>
    </row>
    <row r="57" spans="2:18">
      <c r="B57" s="25"/>
      <c r="C57" s="27"/>
      <c r="D57" s="52"/>
      <c r="E57" s="27"/>
      <c r="F57" s="27"/>
      <c r="G57" s="27"/>
      <c r="H57" s="53"/>
      <c r="I57" s="27"/>
      <c r="J57" s="52"/>
      <c r="K57" s="27"/>
      <c r="L57" s="27"/>
      <c r="M57" s="27"/>
      <c r="N57" s="27"/>
      <c r="O57" s="27"/>
      <c r="P57" s="53"/>
      <c r="Q57" s="27"/>
      <c r="R57" s="26"/>
    </row>
    <row r="58" spans="2:18">
      <c r="B58" s="25"/>
      <c r="C58" s="27"/>
      <c r="D58" s="52"/>
      <c r="E58" s="27"/>
      <c r="F58" s="27"/>
      <c r="G58" s="27"/>
      <c r="H58" s="53"/>
      <c r="I58" s="27"/>
      <c r="J58" s="52"/>
      <c r="K58" s="27"/>
      <c r="L58" s="27"/>
      <c r="M58" s="27"/>
      <c r="N58" s="27"/>
      <c r="O58" s="27"/>
      <c r="P58" s="53"/>
      <c r="Q58" s="27"/>
      <c r="R58" s="26"/>
    </row>
    <row r="59" spans="2:18" s="1" customFormat="1" ht="15">
      <c r="B59" s="34"/>
      <c r="C59" s="35"/>
      <c r="D59" s="54" t="s">
        <v>51</v>
      </c>
      <c r="E59" s="55"/>
      <c r="F59" s="55"/>
      <c r="G59" s="56" t="s">
        <v>52</v>
      </c>
      <c r="H59" s="57"/>
      <c r="I59" s="35"/>
      <c r="J59" s="54" t="s">
        <v>51</v>
      </c>
      <c r="K59" s="55"/>
      <c r="L59" s="55"/>
      <c r="M59" s="55"/>
      <c r="N59" s="56" t="s">
        <v>52</v>
      </c>
      <c r="O59" s="55"/>
      <c r="P59" s="57"/>
      <c r="Q59" s="35"/>
      <c r="R59" s="36"/>
    </row>
    <row r="60" spans="2:18">
      <c r="B60" s="25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6"/>
    </row>
    <row r="61" spans="2:18" s="1" customFormat="1" ht="15">
      <c r="B61" s="34"/>
      <c r="C61" s="35"/>
      <c r="D61" s="49" t="s">
        <v>53</v>
      </c>
      <c r="E61" s="50"/>
      <c r="F61" s="50"/>
      <c r="G61" s="50"/>
      <c r="H61" s="51"/>
      <c r="I61" s="35"/>
      <c r="J61" s="49" t="s">
        <v>54</v>
      </c>
      <c r="K61" s="50"/>
      <c r="L61" s="50"/>
      <c r="M61" s="50"/>
      <c r="N61" s="50"/>
      <c r="O61" s="50"/>
      <c r="P61" s="51"/>
      <c r="Q61" s="35"/>
      <c r="R61" s="36"/>
    </row>
    <row r="62" spans="2:18">
      <c r="B62" s="25"/>
      <c r="C62" s="27"/>
      <c r="D62" s="52"/>
      <c r="E62" s="27"/>
      <c r="F62" s="27"/>
      <c r="G62" s="27"/>
      <c r="H62" s="53"/>
      <c r="I62" s="27"/>
      <c r="J62" s="52"/>
      <c r="K62" s="27"/>
      <c r="L62" s="27"/>
      <c r="M62" s="27"/>
      <c r="N62" s="27"/>
      <c r="O62" s="27"/>
      <c r="P62" s="53"/>
      <c r="Q62" s="27"/>
      <c r="R62" s="26"/>
    </row>
    <row r="63" spans="2:18">
      <c r="B63" s="25"/>
      <c r="C63" s="27"/>
      <c r="D63" s="52"/>
      <c r="E63" s="27"/>
      <c r="F63" s="27"/>
      <c r="G63" s="27"/>
      <c r="H63" s="53"/>
      <c r="I63" s="27"/>
      <c r="J63" s="52"/>
      <c r="K63" s="27"/>
      <c r="L63" s="27"/>
      <c r="M63" s="27"/>
      <c r="N63" s="27"/>
      <c r="O63" s="27"/>
      <c r="P63" s="53"/>
      <c r="Q63" s="27"/>
      <c r="R63" s="26"/>
    </row>
    <row r="64" spans="2:18">
      <c r="B64" s="25"/>
      <c r="C64" s="27"/>
      <c r="D64" s="52"/>
      <c r="E64" s="27"/>
      <c r="F64" s="27"/>
      <c r="G64" s="27"/>
      <c r="H64" s="53"/>
      <c r="I64" s="27"/>
      <c r="J64" s="52"/>
      <c r="K64" s="27"/>
      <c r="L64" s="27"/>
      <c r="M64" s="27"/>
      <c r="N64" s="27"/>
      <c r="O64" s="27"/>
      <c r="P64" s="53"/>
      <c r="Q64" s="27"/>
      <c r="R64" s="26"/>
    </row>
    <row r="65" spans="2:18">
      <c r="B65" s="25"/>
      <c r="C65" s="27"/>
      <c r="D65" s="52"/>
      <c r="E65" s="27"/>
      <c r="F65" s="27"/>
      <c r="G65" s="27"/>
      <c r="H65" s="53"/>
      <c r="I65" s="27"/>
      <c r="J65" s="52"/>
      <c r="K65" s="27"/>
      <c r="L65" s="27"/>
      <c r="M65" s="27"/>
      <c r="N65" s="27"/>
      <c r="O65" s="27"/>
      <c r="P65" s="53"/>
      <c r="Q65" s="27"/>
      <c r="R65" s="26"/>
    </row>
    <row r="66" spans="2:18">
      <c r="B66" s="25"/>
      <c r="C66" s="27"/>
      <c r="D66" s="52"/>
      <c r="E66" s="27"/>
      <c r="F66" s="27"/>
      <c r="G66" s="27"/>
      <c r="H66" s="53"/>
      <c r="I66" s="27"/>
      <c r="J66" s="52"/>
      <c r="K66" s="27"/>
      <c r="L66" s="27"/>
      <c r="M66" s="27"/>
      <c r="N66" s="27"/>
      <c r="O66" s="27"/>
      <c r="P66" s="53"/>
      <c r="Q66" s="27"/>
      <c r="R66" s="26"/>
    </row>
    <row r="67" spans="2:18">
      <c r="B67" s="25"/>
      <c r="C67" s="27"/>
      <c r="D67" s="52"/>
      <c r="E67" s="27"/>
      <c r="F67" s="27"/>
      <c r="G67" s="27"/>
      <c r="H67" s="53"/>
      <c r="I67" s="27"/>
      <c r="J67" s="52"/>
      <c r="K67" s="27"/>
      <c r="L67" s="27"/>
      <c r="M67" s="27"/>
      <c r="N67" s="27"/>
      <c r="O67" s="27"/>
      <c r="P67" s="53"/>
      <c r="Q67" s="27"/>
      <c r="R67" s="26"/>
    </row>
    <row r="68" spans="2:18">
      <c r="B68" s="25"/>
      <c r="C68" s="27"/>
      <c r="D68" s="52"/>
      <c r="E68" s="27"/>
      <c r="F68" s="27"/>
      <c r="G68" s="27"/>
      <c r="H68" s="53"/>
      <c r="I68" s="27"/>
      <c r="J68" s="52"/>
      <c r="K68" s="27"/>
      <c r="L68" s="27"/>
      <c r="M68" s="27"/>
      <c r="N68" s="27"/>
      <c r="O68" s="27"/>
      <c r="P68" s="53"/>
      <c r="Q68" s="27"/>
      <c r="R68" s="26"/>
    </row>
    <row r="69" spans="2:18">
      <c r="B69" s="25"/>
      <c r="C69" s="27"/>
      <c r="D69" s="52"/>
      <c r="E69" s="27"/>
      <c r="F69" s="27"/>
      <c r="G69" s="27"/>
      <c r="H69" s="53"/>
      <c r="I69" s="27"/>
      <c r="J69" s="52"/>
      <c r="K69" s="27"/>
      <c r="L69" s="27"/>
      <c r="M69" s="27"/>
      <c r="N69" s="27"/>
      <c r="O69" s="27"/>
      <c r="P69" s="53"/>
      <c r="Q69" s="27"/>
      <c r="R69" s="26"/>
    </row>
    <row r="70" spans="2:18" s="1" customFormat="1" ht="15">
      <c r="B70" s="34"/>
      <c r="C70" s="35"/>
      <c r="D70" s="54" t="s">
        <v>51</v>
      </c>
      <c r="E70" s="55"/>
      <c r="F70" s="55"/>
      <c r="G70" s="56" t="s">
        <v>52</v>
      </c>
      <c r="H70" s="57"/>
      <c r="I70" s="35"/>
      <c r="J70" s="54" t="s">
        <v>51</v>
      </c>
      <c r="K70" s="55"/>
      <c r="L70" s="55"/>
      <c r="M70" s="55"/>
      <c r="N70" s="56" t="s">
        <v>52</v>
      </c>
      <c r="O70" s="55"/>
      <c r="P70" s="57"/>
      <c r="Q70" s="35"/>
      <c r="R70" s="36"/>
    </row>
    <row r="71" spans="2:18" s="1" customFormat="1" ht="14.4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5" spans="2:18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3"/>
    </row>
    <row r="76" spans="2:18" s="1" customFormat="1" ht="36.950000000000003" customHeight="1">
      <c r="B76" s="34"/>
      <c r="C76" s="211" t="s">
        <v>144</v>
      </c>
      <c r="D76" s="212"/>
      <c r="E76" s="212"/>
      <c r="F76" s="212"/>
      <c r="G76" s="212"/>
      <c r="H76" s="212"/>
      <c r="I76" s="212"/>
      <c r="J76" s="212"/>
      <c r="K76" s="212"/>
      <c r="L76" s="212"/>
      <c r="M76" s="212"/>
      <c r="N76" s="212"/>
      <c r="O76" s="212"/>
      <c r="P76" s="212"/>
      <c r="Q76" s="212"/>
      <c r="R76" s="36"/>
    </row>
    <row r="77" spans="2:18" s="1" customFormat="1" ht="6.95" customHeight="1"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6"/>
    </row>
    <row r="78" spans="2:18" s="1" customFormat="1" ht="30" customHeight="1">
      <c r="B78" s="34"/>
      <c r="C78" s="31" t="s">
        <v>16</v>
      </c>
      <c r="D78" s="35"/>
      <c r="E78" s="35"/>
      <c r="F78" s="251" t="str">
        <f>F6</f>
        <v>Rekonstrukce vodovodu a kanalizace Radvanice a Bartovice - komunikace</v>
      </c>
      <c r="G78" s="252"/>
      <c r="H78" s="252"/>
      <c r="I78" s="252"/>
      <c r="J78" s="252"/>
      <c r="K78" s="252"/>
      <c r="L78" s="252"/>
      <c r="M78" s="252"/>
      <c r="N78" s="252"/>
      <c r="O78" s="252"/>
      <c r="P78" s="252"/>
      <c r="Q78" s="35"/>
      <c r="R78" s="36"/>
    </row>
    <row r="79" spans="2:18" s="1" customFormat="1" ht="36.950000000000003" customHeight="1">
      <c r="B79" s="34"/>
      <c r="C79" s="68" t="s">
        <v>140</v>
      </c>
      <c r="D79" s="35"/>
      <c r="E79" s="35"/>
      <c r="F79" s="213" t="str">
        <f>F7</f>
        <v>14 - SO 114 - Ul. Dalimilova</v>
      </c>
      <c r="G79" s="250"/>
      <c r="H79" s="250"/>
      <c r="I79" s="250"/>
      <c r="J79" s="250"/>
      <c r="K79" s="250"/>
      <c r="L79" s="250"/>
      <c r="M79" s="250"/>
      <c r="N79" s="250"/>
      <c r="O79" s="250"/>
      <c r="P79" s="250"/>
      <c r="Q79" s="35"/>
      <c r="R79" s="36"/>
    </row>
    <row r="80" spans="2:18" s="1" customFormat="1" ht="6.95" customHeight="1"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6"/>
    </row>
    <row r="81" spans="2:47" s="1" customFormat="1" ht="18" customHeight="1">
      <c r="B81" s="34"/>
      <c r="C81" s="31" t="s">
        <v>20</v>
      </c>
      <c r="D81" s="35"/>
      <c r="E81" s="35"/>
      <c r="F81" s="29" t="str">
        <f>F9</f>
        <v>Ostrava</v>
      </c>
      <c r="G81" s="35"/>
      <c r="H81" s="35"/>
      <c r="I81" s="35"/>
      <c r="J81" s="35"/>
      <c r="K81" s="31" t="s">
        <v>22</v>
      </c>
      <c r="L81" s="35"/>
      <c r="M81" s="253" t="str">
        <f>IF(O9="","",O9)</f>
        <v>25. 4. 2018</v>
      </c>
      <c r="N81" s="253"/>
      <c r="O81" s="253"/>
      <c r="P81" s="253"/>
      <c r="Q81" s="35"/>
      <c r="R81" s="36"/>
    </row>
    <row r="82" spans="2:47" s="1" customFormat="1" ht="6.95" customHeight="1"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6"/>
    </row>
    <row r="83" spans="2:47" s="1" customFormat="1" ht="15">
      <c r="B83" s="34"/>
      <c r="C83" s="31" t="s">
        <v>24</v>
      </c>
      <c r="D83" s="35"/>
      <c r="E83" s="35"/>
      <c r="F83" s="29" t="str">
        <f>E12</f>
        <v>Statutární město Ostrava</v>
      </c>
      <c r="G83" s="35"/>
      <c r="H83" s="35"/>
      <c r="I83" s="35"/>
      <c r="J83" s="35"/>
      <c r="K83" s="31" t="s">
        <v>30</v>
      </c>
      <c r="L83" s="35"/>
      <c r="M83" s="222" t="str">
        <f>E18</f>
        <v>Projekt 2010, s.r.o.</v>
      </c>
      <c r="N83" s="222"/>
      <c r="O83" s="222"/>
      <c r="P83" s="222"/>
      <c r="Q83" s="222"/>
      <c r="R83" s="36"/>
    </row>
    <row r="84" spans="2:47" s="1" customFormat="1" ht="14.45" customHeight="1">
      <c r="B84" s="34"/>
      <c r="C84" s="31" t="s">
        <v>28</v>
      </c>
      <c r="D84" s="35"/>
      <c r="E84" s="35"/>
      <c r="F84" s="29" t="str">
        <f>IF(E15="","",E15)</f>
        <v xml:space="preserve"> </v>
      </c>
      <c r="G84" s="35"/>
      <c r="H84" s="35"/>
      <c r="I84" s="35"/>
      <c r="J84" s="35"/>
      <c r="K84" s="31" t="s">
        <v>33</v>
      </c>
      <c r="L84" s="35"/>
      <c r="M84" s="222" t="str">
        <f>E21</f>
        <v>Jakub Nevyjel</v>
      </c>
      <c r="N84" s="222"/>
      <c r="O84" s="222"/>
      <c r="P84" s="222"/>
      <c r="Q84" s="222"/>
      <c r="R84" s="36"/>
    </row>
    <row r="85" spans="2:47" s="1" customFormat="1" ht="10.35" customHeight="1"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6"/>
    </row>
    <row r="86" spans="2:47" s="1" customFormat="1" ht="29.25" customHeight="1">
      <c r="B86" s="34"/>
      <c r="C86" s="254" t="s">
        <v>145</v>
      </c>
      <c r="D86" s="255"/>
      <c r="E86" s="255"/>
      <c r="F86" s="255"/>
      <c r="G86" s="255"/>
      <c r="H86" s="103"/>
      <c r="I86" s="103"/>
      <c r="J86" s="103"/>
      <c r="K86" s="103"/>
      <c r="L86" s="103"/>
      <c r="M86" s="103"/>
      <c r="N86" s="254" t="s">
        <v>146</v>
      </c>
      <c r="O86" s="255"/>
      <c r="P86" s="255"/>
      <c r="Q86" s="255"/>
      <c r="R86" s="36"/>
    </row>
    <row r="87" spans="2:47" s="1" customFormat="1" ht="10.35" customHeight="1"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6"/>
    </row>
    <row r="88" spans="2:47" s="1" customFormat="1" ht="29.25" customHeight="1">
      <c r="B88" s="34"/>
      <c r="C88" s="111" t="s">
        <v>147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192">
        <f>N119</f>
        <v>0</v>
      </c>
      <c r="O88" s="248"/>
      <c r="P88" s="248"/>
      <c r="Q88" s="248"/>
      <c r="R88" s="36"/>
      <c r="AU88" s="21" t="s">
        <v>148</v>
      </c>
    </row>
    <row r="89" spans="2:47" s="6" customFormat="1" ht="24.95" customHeight="1">
      <c r="B89" s="112"/>
      <c r="C89" s="113"/>
      <c r="D89" s="114" t="s">
        <v>258</v>
      </c>
      <c r="E89" s="113"/>
      <c r="F89" s="113"/>
      <c r="G89" s="113"/>
      <c r="H89" s="113"/>
      <c r="I89" s="113"/>
      <c r="J89" s="113"/>
      <c r="K89" s="113"/>
      <c r="L89" s="113"/>
      <c r="M89" s="113"/>
      <c r="N89" s="244">
        <f>N120</f>
        <v>0</v>
      </c>
      <c r="O89" s="245"/>
      <c r="P89" s="245"/>
      <c r="Q89" s="245"/>
      <c r="R89" s="115"/>
    </row>
    <row r="90" spans="2:47" s="7" customFormat="1" ht="19.899999999999999" customHeight="1">
      <c r="B90" s="116"/>
      <c r="C90" s="117"/>
      <c r="D90" s="118" t="s">
        <v>259</v>
      </c>
      <c r="E90" s="117"/>
      <c r="F90" s="117"/>
      <c r="G90" s="117"/>
      <c r="H90" s="117"/>
      <c r="I90" s="117"/>
      <c r="J90" s="117"/>
      <c r="K90" s="117"/>
      <c r="L90" s="117"/>
      <c r="M90" s="117"/>
      <c r="N90" s="246">
        <f>N121</f>
        <v>0</v>
      </c>
      <c r="O90" s="247"/>
      <c r="P90" s="247"/>
      <c r="Q90" s="247"/>
      <c r="R90" s="119"/>
    </row>
    <row r="91" spans="2:47" s="7" customFormat="1" ht="19.899999999999999" customHeight="1">
      <c r="B91" s="116"/>
      <c r="C91" s="117"/>
      <c r="D91" s="118" t="s">
        <v>260</v>
      </c>
      <c r="E91" s="117"/>
      <c r="F91" s="117"/>
      <c r="G91" s="117"/>
      <c r="H91" s="117"/>
      <c r="I91" s="117"/>
      <c r="J91" s="117"/>
      <c r="K91" s="117"/>
      <c r="L91" s="117"/>
      <c r="M91" s="117"/>
      <c r="N91" s="246">
        <f>N249</f>
        <v>0</v>
      </c>
      <c r="O91" s="247"/>
      <c r="P91" s="247"/>
      <c r="Q91" s="247"/>
      <c r="R91" s="119"/>
    </row>
    <row r="92" spans="2:47" s="7" customFormat="1" ht="19.899999999999999" customHeight="1">
      <c r="B92" s="116"/>
      <c r="C92" s="117"/>
      <c r="D92" s="118" t="s">
        <v>261</v>
      </c>
      <c r="E92" s="117"/>
      <c r="F92" s="117"/>
      <c r="G92" s="117"/>
      <c r="H92" s="117"/>
      <c r="I92" s="117"/>
      <c r="J92" s="117"/>
      <c r="K92" s="117"/>
      <c r="L92" s="117"/>
      <c r="M92" s="117"/>
      <c r="N92" s="246">
        <f>N258</f>
        <v>0</v>
      </c>
      <c r="O92" s="247"/>
      <c r="P92" s="247"/>
      <c r="Q92" s="247"/>
      <c r="R92" s="119"/>
    </row>
    <row r="93" spans="2:47" s="7" customFormat="1" ht="19.899999999999999" customHeight="1">
      <c r="B93" s="116"/>
      <c r="C93" s="117"/>
      <c r="D93" s="118" t="s">
        <v>262</v>
      </c>
      <c r="E93" s="117"/>
      <c r="F93" s="117"/>
      <c r="G93" s="117"/>
      <c r="H93" s="117"/>
      <c r="I93" s="117"/>
      <c r="J93" s="117"/>
      <c r="K93" s="117"/>
      <c r="L93" s="117"/>
      <c r="M93" s="117"/>
      <c r="N93" s="246">
        <f>N265</f>
        <v>0</v>
      </c>
      <c r="O93" s="247"/>
      <c r="P93" s="247"/>
      <c r="Q93" s="247"/>
      <c r="R93" s="119"/>
    </row>
    <row r="94" spans="2:47" s="7" customFormat="1" ht="19.899999999999999" customHeight="1">
      <c r="B94" s="116"/>
      <c r="C94" s="117"/>
      <c r="D94" s="118" t="s">
        <v>263</v>
      </c>
      <c r="E94" s="117"/>
      <c r="F94" s="117"/>
      <c r="G94" s="117"/>
      <c r="H94" s="117"/>
      <c r="I94" s="117"/>
      <c r="J94" s="117"/>
      <c r="K94" s="117"/>
      <c r="L94" s="117"/>
      <c r="M94" s="117"/>
      <c r="N94" s="246">
        <f>N271</f>
        <v>0</v>
      </c>
      <c r="O94" s="247"/>
      <c r="P94" s="247"/>
      <c r="Q94" s="247"/>
      <c r="R94" s="119"/>
    </row>
    <row r="95" spans="2:47" s="7" customFormat="1" ht="19.899999999999999" customHeight="1">
      <c r="B95" s="116"/>
      <c r="C95" s="117"/>
      <c r="D95" s="118" t="s">
        <v>264</v>
      </c>
      <c r="E95" s="117"/>
      <c r="F95" s="117"/>
      <c r="G95" s="117"/>
      <c r="H95" s="117"/>
      <c r="I95" s="117"/>
      <c r="J95" s="117"/>
      <c r="K95" s="117"/>
      <c r="L95" s="117"/>
      <c r="M95" s="117"/>
      <c r="N95" s="246">
        <f>N329</f>
        <v>0</v>
      </c>
      <c r="O95" s="247"/>
      <c r="P95" s="247"/>
      <c r="Q95" s="247"/>
      <c r="R95" s="119"/>
    </row>
    <row r="96" spans="2:47" s="7" customFormat="1" ht="19.899999999999999" customHeight="1">
      <c r="B96" s="116"/>
      <c r="C96" s="117"/>
      <c r="D96" s="118" t="s">
        <v>265</v>
      </c>
      <c r="E96" s="117"/>
      <c r="F96" s="117"/>
      <c r="G96" s="117"/>
      <c r="H96" s="117"/>
      <c r="I96" s="117"/>
      <c r="J96" s="117"/>
      <c r="K96" s="117"/>
      <c r="L96" s="117"/>
      <c r="M96" s="117"/>
      <c r="N96" s="246">
        <f>N370</f>
        <v>0</v>
      </c>
      <c r="O96" s="247"/>
      <c r="P96" s="247"/>
      <c r="Q96" s="247"/>
      <c r="R96" s="119"/>
    </row>
    <row r="97" spans="2:21" s="7" customFormat="1" ht="19.899999999999999" customHeight="1">
      <c r="B97" s="116"/>
      <c r="C97" s="117"/>
      <c r="D97" s="118" t="s">
        <v>266</v>
      </c>
      <c r="E97" s="117"/>
      <c r="F97" s="117"/>
      <c r="G97" s="117"/>
      <c r="H97" s="117"/>
      <c r="I97" s="117"/>
      <c r="J97" s="117"/>
      <c r="K97" s="117"/>
      <c r="L97" s="117"/>
      <c r="M97" s="117"/>
      <c r="N97" s="246">
        <f>N417</f>
        <v>0</v>
      </c>
      <c r="O97" s="247"/>
      <c r="P97" s="247"/>
      <c r="Q97" s="247"/>
      <c r="R97" s="119"/>
    </row>
    <row r="98" spans="2:21" s="7" customFormat="1" ht="19.899999999999999" customHeight="1">
      <c r="B98" s="116"/>
      <c r="C98" s="117"/>
      <c r="D98" s="118" t="s">
        <v>267</v>
      </c>
      <c r="E98" s="117"/>
      <c r="F98" s="117"/>
      <c r="G98" s="117"/>
      <c r="H98" s="117"/>
      <c r="I98" s="117"/>
      <c r="J98" s="117"/>
      <c r="K98" s="117"/>
      <c r="L98" s="117"/>
      <c r="M98" s="117"/>
      <c r="N98" s="246">
        <f>N423</f>
        <v>0</v>
      </c>
      <c r="O98" s="247"/>
      <c r="P98" s="247"/>
      <c r="Q98" s="247"/>
      <c r="R98" s="119"/>
    </row>
    <row r="99" spans="2:21" s="1" customFormat="1" ht="21.75" customHeight="1">
      <c r="B99" s="34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6"/>
    </row>
    <row r="100" spans="2:21" s="1" customFormat="1" ht="29.25" customHeight="1">
      <c r="B100" s="34"/>
      <c r="C100" s="111" t="s">
        <v>151</v>
      </c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248">
        <v>0</v>
      </c>
      <c r="O100" s="249"/>
      <c r="P100" s="249"/>
      <c r="Q100" s="249"/>
      <c r="R100" s="36"/>
      <c r="T100" s="120"/>
      <c r="U100" s="121" t="s">
        <v>39</v>
      </c>
    </row>
    <row r="101" spans="2:21" s="1" customFormat="1" ht="18" customHeight="1">
      <c r="B101" s="34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6"/>
    </row>
    <row r="102" spans="2:21" s="1" customFormat="1" ht="29.25" customHeight="1">
      <c r="B102" s="34"/>
      <c r="C102" s="102" t="s">
        <v>133</v>
      </c>
      <c r="D102" s="103"/>
      <c r="E102" s="103"/>
      <c r="F102" s="103"/>
      <c r="G102" s="103"/>
      <c r="H102" s="103"/>
      <c r="I102" s="103"/>
      <c r="J102" s="103"/>
      <c r="K102" s="103"/>
      <c r="L102" s="193">
        <f>ROUND(SUM(N88+N100),2)</f>
        <v>0</v>
      </c>
      <c r="M102" s="193"/>
      <c r="N102" s="193"/>
      <c r="O102" s="193"/>
      <c r="P102" s="193"/>
      <c r="Q102" s="193"/>
      <c r="R102" s="36"/>
    </row>
    <row r="103" spans="2:21" s="1" customFormat="1" ht="6.95" customHeight="1">
      <c r="B103" s="58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60"/>
    </row>
    <row r="107" spans="2:21" s="1" customFormat="1" ht="6.95" customHeight="1">
      <c r="B107" s="61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3"/>
    </row>
    <row r="108" spans="2:21" s="1" customFormat="1" ht="36.950000000000003" customHeight="1">
      <c r="B108" s="34"/>
      <c r="C108" s="211" t="s">
        <v>152</v>
      </c>
      <c r="D108" s="250"/>
      <c r="E108" s="250"/>
      <c r="F108" s="250"/>
      <c r="G108" s="250"/>
      <c r="H108" s="250"/>
      <c r="I108" s="250"/>
      <c r="J108" s="250"/>
      <c r="K108" s="250"/>
      <c r="L108" s="250"/>
      <c r="M108" s="250"/>
      <c r="N108" s="250"/>
      <c r="O108" s="250"/>
      <c r="P108" s="250"/>
      <c r="Q108" s="250"/>
      <c r="R108" s="36"/>
    </row>
    <row r="109" spans="2:21" s="1" customFormat="1" ht="6.95" customHeight="1"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6"/>
    </row>
    <row r="110" spans="2:21" s="1" customFormat="1" ht="30" customHeight="1">
      <c r="B110" s="34"/>
      <c r="C110" s="31" t="s">
        <v>16</v>
      </c>
      <c r="D110" s="35"/>
      <c r="E110" s="35"/>
      <c r="F110" s="251" t="str">
        <f>F6</f>
        <v>Rekonstrukce vodovodu a kanalizace Radvanice a Bartovice - komunikace</v>
      </c>
      <c r="G110" s="252"/>
      <c r="H110" s="252"/>
      <c r="I110" s="252"/>
      <c r="J110" s="252"/>
      <c r="K110" s="252"/>
      <c r="L110" s="252"/>
      <c r="M110" s="252"/>
      <c r="N110" s="252"/>
      <c r="O110" s="252"/>
      <c r="P110" s="252"/>
      <c r="Q110" s="35"/>
      <c r="R110" s="36"/>
    </row>
    <row r="111" spans="2:21" s="1" customFormat="1" ht="36.950000000000003" customHeight="1">
      <c r="B111" s="34"/>
      <c r="C111" s="68" t="s">
        <v>140</v>
      </c>
      <c r="D111" s="35"/>
      <c r="E111" s="35"/>
      <c r="F111" s="213" t="str">
        <f>F7</f>
        <v>14 - SO 114 - Ul. Dalimilova</v>
      </c>
      <c r="G111" s="250"/>
      <c r="H111" s="250"/>
      <c r="I111" s="250"/>
      <c r="J111" s="250"/>
      <c r="K111" s="250"/>
      <c r="L111" s="250"/>
      <c r="M111" s="250"/>
      <c r="N111" s="250"/>
      <c r="O111" s="250"/>
      <c r="P111" s="250"/>
      <c r="Q111" s="35"/>
      <c r="R111" s="36"/>
    </row>
    <row r="112" spans="2:21" s="1" customFormat="1" ht="6.95" customHeight="1">
      <c r="B112" s="34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6"/>
    </row>
    <row r="113" spans="2:65" s="1" customFormat="1" ht="18" customHeight="1">
      <c r="B113" s="34"/>
      <c r="C113" s="31" t="s">
        <v>20</v>
      </c>
      <c r="D113" s="35"/>
      <c r="E113" s="35"/>
      <c r="F113" s="29" t="str">
        <f>F9</f>
        <v>Ostrava</v>
      </c>
      <c r="G113" s="35"/>
      <c r="H113" s="35"/>
      <c r="I113" s="35"/>
      <c r="J113" s="35"/>
      <c r="K113" s="31" t="s">
        <v>22</v>
      </c>
      <c r="L113" s="35"/>
      <c r="M113" s="253" t="str">
        <f>IF(O9="","",O9)</f>
        <v>25. 4. 2018</v>
      </c>
      <c r="N113" s="253"/>
      <c r="O113" s="253"/>
      <c r="P113" s="253"/>
      <c r="Q113" s="35"/>
      <c r="R113" s="36"/>
    </row>
    <row r="114" spans="2:65" s="1" customFormat="1" ht="6.95" customHeight="1">
      <c r="B114" s="34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6"/>
    </row>
    <row r="115" spans="2:65" s="1" customFormat="1" ht="15">
      <c r="B115" s="34"/>
      <c r="C115" s="31" t="s">
        <v>24</v>
      </c>
      <c r="D115" s="35"/>
      <c r="E115" s="35"/>
      <c r="F115" s="29" t="str">
        <f>E12</f>
        <v>Statutární město Ostrava</v>
      </c>
      <c r="G115" s="35"/>
      <c r="H115" s="35"/>
      <c r="I115" s="35"/>
      <c r="J115" s="35"/>
      <c r="K115" s="31" t="s">
        <v>30</v>
      </c>
      <c r="L115" s="35"/>
      <c r="M115" s="222" t="str">
        <f>E18</f>
        <v>Projekt 2010, s.r.o.</v>
      </c>
      <c r="N115" s="222"/>
      <c r="O115" s="222"/>
      <c r="P115" s="222"/>
      <c r="Q115" s="222"/>
      <c r="R115" s="36"/>
    </row>
    <row r="116" spans="2:65" s="1" customFormat="1" ht="14.45" customHeight="1">
      <c r="B116" s="34"/>
      <c r="C116" s="31" t="s">
        <v>28</v>
      </c>
      <c r="D116" s="35"/>
      <c r="E116" s="35"/>
      <c r="F116" s="29" t="str">
        <f>IF(E15="","",E15)</f>
        <v xml:space="preserve"> </v>
      </c>
      <c r="G116" s="35"/>
      <c r="H116" s="35"/>
      <c r="I116" s="35"/>
      <c r="J116" s="35"/>
      <c r="K116" s="31" t="s">
        <v>33</v>
      </c>
      <c r="L116" s="35"/>
      <c r="M116" s="222" t="str">
        <f>E21</f>
        <v>Jakub Nevyjel</v>
      </c>
      <c r="N116" s="222"/>
      <c r="O116" s="222"/>
      <c r="P116" s="222"/>
      <c r="Q116" s="222"/>
      <c r="R116" s="36"/>
    </row>
    <row r="117" spans="2:65" s="1" customFormat="1" ht="10.35" customHeight="1">
      <c r="B117" s="34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6"/>
    </row>
    <row r="118" spans="2:65" s="8" customFormat="1" ht="29.25" customHeight="1">
      <c r="B118" s="122"/>
      <c r="C118" s="123" t="s">
        <v>153</v>
      </c>
      <c r="D118" s="124" t="s">
        <v>154</v>
      </c>
      <c r="E118" s="124" t="s">
        <v>57</v>
      </c>
      <c r="F118" s="242" t="s">
        <v>155</v>
      </c>
      <c r="G118" s="242"/>
      <c r="H118" s="242"/>
      <c r="I118" s="242"/>
      <c r="J118" s="124" t="s">
        <v>156</v>
      </c>
      <c r="K118" s="124" t="s">
        <v>157</v>
      </c>
      <c r="L118" s="242" t="s">
        <v>158</v>
      </c>
      <c r="M118" s="242"/>
      <c r="N118" s="242" t="s">
        <v>146</v>
      </c>
      <c r="O118" s="242"/>
      <c r="P118" s="242"/>
      <c r="Q118" s="243"/>
      <c r="R118" s="125"/>
      <c r="T118" s="75" t="s">
        <v>159</v>
      </c>
      <c r="U118" s="76" t="s">
        <v>39</v>
      </c>
      <c r="V118" s="76" t="s">
        <v>160</v>
      </c>
      <c r="W118" s="76" t="s">
        <v>161</v>
      </c>
      <c r="X118" s="76" t="s">
        <v>162</v>
      </c>
      <c r="Y118" s="76" t="s">
        <v>163</v>
      </c>
      <c r="Z118" s="76" t="s">
        <v>164</v>
      </c>
      <c r="AA118" s="77" t="s">
        <v>165</v>
      </c>
    </row>
    <row r="119" spans="2:65" s="1" customFormat="1" ht="29.25" customHeight="1">
      <c r="B119" s="34"/>
      <c r="C119" s="79" t="s">
        <v>142</v>
      </c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233">
        <f>BK119</f>
        <v>0</v>
      </c>
      <c r="O119" s="234"/>
      <c r="P119" s="234"/>
      <c r="Q119" s="234"/>
      <c r="R119" s="36"/>
      <c r="T119" s="78"/>
      <c r="U119" s="50"/>
      <c r="V119" s="50"/>
      <c r="W119" s="126">
        <f>W120</f>
        <v>7345.3441580000017</v>
      </c>
      <c r="X119" s="50"/>
      <c r="Y119" s="126">
        <f>Y120</f>
        <v>1360.2662095000001</v>
      </c>
      <c r="Z119" s="50"/>
      <c r="AA119" s="127">
        <f>AA120</f>
        <v>4656.5007400000004</v>
      </c>
      <c r="AT119" s="21" t="s">
        <v>74</v>
      </c>
      <c r="AU119" s="21" t="s">
        <v>148</v>
      </c>
      <c r="BK119" s="128">
        <f>BK120</f>
        <v>0</v>
      </c>
    </row>
    <row r="120" spans="2:65" s="9" customFormat="1" ht="37.35" customHeight="1">
      <c r="B120" s="129"/>
      <c r="C120" s="130"/>
      <c r="D120" s="131" t="s">
        <v>258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270">
        <f>BK120</f>
        <v>0</v>
      </c>
      <c r="O120" s="244"/>
      <c r="P120" s="244"/>
      <c r="Q120" s="244"/>
      <c r="R120" s="132"/>
      <c r="T120" s="133"/>
      <c r="U120" s="130"/>
      <c r="V120" s="130"/>
      <c r="W120" s="134">
        <f>W121+W249+W258+W265+W271+W329+W370+W417+W423</f>
        <v>7345.3441580000017</v>
      </c>
      <c r="X120" s="130"/>
      <c r="Y120" s="134">
        <f>Y121+Y249+Y258+Y265+Y271+Y329+Y370+Y417+Y423</f>
        <v>1360.2662095000001</v>
      </c>
      <c r="Z120" s="130"/>
      <c r="AA120" s="135">
        <f>AA121+AA249+AA258+AA265+AA271+AA329+AA370+AA417+AA423</f>
        <v>4656.5007400000004</v>
      </c>
      <c r="AR120" s="136" t="s">
        <v>82</v>
      </c>
      <c r="AT120" s="137" t="s">
        <v>74</v>
      </c>
      <c r="AU120" s="137" t="s">
        <v>75</v>
      </c>
      <c r="AY120" s="136" t="s">
        <v>166</v>
      </c>
      <c r="BK120" s="138">
        <f>BK121+BK249+BK258+BK265+BK271+BK329+BK370+BK417+BK423</f>
        <v>0</v>
      </c>
    </row>
    <row r="121" spans="2:65" s="9" customFormat="1" ht="19.899999999999999" customHeight="1">
      <c r="B121" s="129"/>
      <c r="C121" s="130"/>
      <c r="D121" s="164" t="s">
        <v>259</v>
      </c>
      <c r="E121" s="164"/>
      <c r="F121" s="164"/>
      <c r="G121" s="164"/>
      <c r="H121" s="164"/>
      <c r="I121" s="164"/>
      <c r="J121" s="164"/>
      <c r="K121" s="164"/>
      <c r="L121" s="164"/>
      <c r="M121" s="164"/>
      <c r="N121" s="237">
        <f>BK121</f>
        <v>0</v>
      </c>
      <c r="O121" s="238"/>
      <c r="P121" s="238"/>
      <c r="Q121" s="238"/>
      <c r="R121" s="132"/>
      <c r="T121" s="133"/>
      <c r="U121" s="130"/>
      <c r="V121" s="130"/>
      <c r="W121" s="134">
        <f>SUM(W122:W248)</f>
        <v>4032.8112020000008</v>
      </c>
      <c r="X121" s="130"/>
      <c r="Y121" s="134">
        <f>SUM(Y122:Y248)</f>
        <v>667.17395999999997</v>
      </c>
      <c r="Z121" s="130"/>
      <c r="AA121" s="135">
        <f>SUM(AA122:AA248)</f>
        <v>4648.5993400000007</v>
      </c>
      <c r="AR121" s="136" t="s">
        <v>82</v>
      </c>
      <c r="AT121" s="137" t="s">
        <v>74</v>
      </c>
      <c r="AU121" s="137" t="s">
        <v>82</v>
      </c>
      <c r="AY121" s="136" t="s">
        <v>166</v>
      </c>
      <c r="BK121" s="138">
        <f>SUM(BK122:BK248)</f>
        <v>0</v>
      </c>
    </row>
    <row r="122" spans="2:65" s="1" customFormat="1" ht="25.5" customHeight="1">
      <c r="B122" s="139"/>
      <c r="C122" s="140" t="s">
        <v>82</v>
      </c>
      <c r="D122" s="140" t="s">
        <v>167</v>
      </c>
      <c r="E122" s="141" t="s">
        <v>268</v>
      </c>
      <c r="F122" s="231" t="s">
        <v>269</v>
      </c>
      <c r="G122" s="231"/>
      <c r="H122" s="231"/>
      <c r="I122" s="231"/>
      <c r="J122" s="142" t="s">
        <v>270</v>
      </c>
      <c r="K122" s="143">
        <v>109.14</v>
      </c>
      <c r="L122" s="232">
        <v>0</v>
      </c>
      <c r="M122" s="232"/>
      <c r="N122" s="232">
        <f>ROUND(L122*K122,2)</f>
        <v>0</v>
      </c>
      <c r="O122" s="232"/>
      <c r="P122" s="232"/>
      <c r="Q122" s="232"/>
      <c r="R122" s="144"/>
      <c r="T122" s="145" t="s">
        <v>5</v>
      </c>
      <c r="U122" s="43" t="s">
        <v>40</v>
      </c>
      <c r="V122" s="146">
        <v>0.23</v>
      </c>
      <c r="W122" s="146">
        <f>V122*K122</f>
        <v>25.1022</v>
      </c>
      <c r="X122" s="146">
        <v>0</v>
      </c>
      <c r="Y122" s="146">
        <f>X122*K122</f>
        <v>0</v>
      </c>
      <c r="Z122" s="146">
        <v>0.26</v>
      </c>
      <c r="AA122" s="147">
        <f>Z122*K122</f>
        <v>28.3764</v>
      </c>
      <c r="AR122" s="21" t="s">
        <v>92</v>
      </c>
      <c r="AT122" s="21" t="s">
        <v>167</v>
      </c>
      <c r="AU122" s="21" t="s">
        <v>86</v>
      </c>
      <c r="AY122" s="21" t="s">
        <v>166</v>
      </c>
      <c r="BE122" s="148">
        <f>IF(U122="základní",N122,0)</f>
        <v>0</v>
      </c>
      <c r="BF122" s="148">
        <f>IF(U122="snížená",N122,0)</f>
        <v>0</v>
      </c>
      <c r="BG122" s="148">
        <f>IF(U122="zákl. přenesená",N122,0)</f>
        <v>0</v>
      </c>
      <c r="BH122" s="148">
        <f>IF(U122="sníž. přenesená",N122,0)</f>
        <v>0</v>
      </c>
      <c r="BI122" s="148">
        <f>IF(U122="nulová",N122,0)</f>
        <v>0</v>
      </c>
      <c r="BJ122" s="21" t="s">
        <v>82</v>
      </c>
      <c r="BK122" s="148">
        <f>ROUND(L122*K122,2)</f>
        <v>0</v>
      </c>
      <c r="BL122" s="21" t="s">
        <v>92</v>
      </c>
      <c r="BM122" s="21" t="s">
        <v>271</v>
      </c>
    </row>
    <row r="123" spans="2:65" s="1" customFormat="1" ht="25.5" customHeight="1">
      <c r="B123" s="139"/>
      <c r="C123" s="140" t="s">
        <v>86</v>
      </c>
      <c r="D123" s="140" t="s">
        <v>167</v>
      </c>
      <c r="E123" s="141" t="s">
        <v>272</v>
      </c>
      <c r="F123" s="231" t="s">
        <v>273</v>
      </c>
      <c r="G123" s="231"/>
      <c r="H123" s="231"/>
      <c r="I123" s="231"/>
      <c r="J123" s="142" t="s">
        <v>270</v>
      </c>
      <c r="K123" s="143">
        <v>82.2</v>
      </c>
      <c r="L123" s="232">
        <v>0</v>
      </c>
      <c r="M123" s="232"/>
      <c r="N123" s="232">
        <f>ROUND(L123*K123,2)</f>
        <v>0</v>
      </c>
      <c r="O123" s="232"/>
      <c r="P123" s="232"/>
      <c r="Q123" s="232"/>
      <c r="R123" s="144"/>
      <c r="T123" s="145" t="s">
        <v>5</v>
      </c>
      <c r="U123" s="43" t="s">
        <v>40</v>
      </c>
      <c r="V123" s="146">
        <v>2.2789999999999999</v>
      </c>
      <c r="W123" s="146">
        <f>V123*K123</f>
        <v>187.3338</v>
      </c>
      <c r="X123" s="146">
        <v>0</v>
      </c>
      <c r="Y123" s="146">
        <f>X123*K123</f>
        <v>0</v>
      </c>
      <c r="Z123" s="146">
        <v>0.625</v>
      </c>
      <c r="AA123" s="147">
        <f>Z123*K123</f>
        <v>51.375</v>
      </c>
      <c r="AR123" s="21" t="s">
        <v>92</v>
      </c>
      <c r="AT123" s="21" t="s">
        <v>167</v>
      </c>
      <c r="AU123" s="21" t="s">
        <v>86</v>
      </c>
      <c r="AY123" s="21" t="s">
        <v>166</v>
      </c>
      <c r="BE123" s="148">
        <f>IF(U123="základní",N123,0)</f>
        <v>0</v>
      </c>
      <c r="BF123" s="148">
        <f>IF(U123="snížená",N123,0)</f>
        <v>0</v>
      </c>
      <c r="BG123" s="148">
        <f>IF(U123="zákl. přenesená",N123,0)</f>
        <v>0</v>
      </c>
      <c r="BH123" s="148">
        <f>IF(U123="sníž. přenesená",N123,0)</f>
        <v>0</v>
      </c>
      <c r="BI123" s="148">
        <f>IF(U123="nulová",N123,0)</f>
        <v>0</v>
      </c>
      <c r="BJ123" s="21" t="s">
        <v>82</v>
      </c>
      <c r="BK123" s="148">
        <f>ROUND(L123*K123,2)</f>
        <v>0</v>
      </c>
      <c r="BL123" s="21" t="s">
        <v>92</v>
      </c>
      <c r="BM123" s="21" t="s">
        <v>274</v>
      </c>
    </row>
    <row r="124" spans="2:65" s="11" customFormat="1" ht="16.5" customHeight="1">
      <c r="B124" s="157"/>
      <c r="C124" s="158"/>
      <c r="D124" s="158"/>
      <c r="E124" s="159" t="s">
        <v>5</v>
      </c>
      <c r="F124" s="264" t="s">
        <v>275</v>
      </c>
      <c r="G124" s="265"/>
      <c r="H124" s="265"/>
      <c r="I124" s="265"/>
      <c r="J124" s="158"/>
      <c r="K124" s="159" t="s">
        <v>5</v>
      </c>
      <c r="L124" s="158"/>
      <c r="M124" s="158"/>
      <c r="N124" s="158"/>
      <c r="O124" s="158"/>
      <c r="P124" s="158"/>
      <c r="Q124" s="158"/>
      <c r="R124" s="160"/>
      <c r="T124" s="161"/>
      <c r="U124" s="158"/>
      <c r="V124" s="158"/>
      <c r="W124" s="158"/>
      <c r="X124" s="158"/>
      <c r="Y124" s="158"/>
      <c r="Z124" s="158"/>
      <c r="AA124" s="162"/>
      <c r="AT124" s="163" t="s">
        <v>173</v>
      </c>
      <c r="AU124" s="163" t="s">
        <v>86</v>
      </c>
      <c r="AV124" s="11" t="s">
        <v>82</v>
      </c>
      <c r="AW124" s="11" t="s">
        <v>32</v>
      </c>
      <c r="AX124" s="11" t="s">
        <v>75</v>
      </c>
      <c r="AY124" s="163" t="s">
        <v>166</v>
      </c>
    </row>
    <row r="125" spans="2:65" s="11" customFormat="1" ht="16.5" customHeight="1">
      <c r="B125" s="157"/>
      <c r="C125" s="158"/>
      <c r="D125" s="158"/>
      <c r="E125" s="159" t="s">
        <v>5</v>
      </c>
      <c r="F125" s="229" t="s">
        <v>276</v>
      </c>
      <c r="G125" s="230"/>
      <c r="H125" s="230"/>
      <c r="I125" s="230"/>
      <c r="J125" s="158"/>
      <c r="K125" s="159" t="s">
        <v>5</v>
      </c>
      <c r="L125" s="158"/>
      <c r="M125" s="158"/>
      <c r="N125" s="158"/>
      <c r="O125" s="158"/>
      <c r="P125" s="158"/>
      <c r="Q125" s="158"/>
      <c r="R125" s="160"/>
      <c r="T125" s="161"/>
      <c r="U125" s="158"/>
      <c r="V125" s="158"/>
      <c r="W125" s="158"/>
      <c r="X125" s="158"/>
      <c r="Y125" s="158"/>
      <c r="Z125" s="158"/>
      <c r="AA125" s="162"/>
      <c r="AT125" s="163" t="s">
        <v>173</v>
      </c>
      <c r="AU125" s="163" t="s">
        <v>86</v>
      </c>
      <c r="AV125" s="11" t="s">
        <v>82</v>
      </c>
      <c r="AW125" s="11" t="s">
        <v>32</v>
      </c>
      <c r="AX125" s="11" t="s">
        <v>75</v>
      </c>
      <c r="AY125" s="163" t="s">
        <v>166</v>
      </c>
    </row>
    <row r="126" spans="2:65" s="11" customFormat="1" ht="16.5" customHeight="1">
      <c r="B126" s="157"/>
      <c r="C126" s="158"/>
      <c r="D126" s="158"/>
      <c r="E126" s="159" t="s">
        <v>5</v>
      </c>
      <c r="F126" s="229" t="s">
        <v>277</v>
      </c>
      <c r="G126" s="230"/>
      <c r="H126" s="230"/>
      <c r="I126" s="230"/>
      <c r="J126" s="158"/>
      <c r="K126" s="159" t="s">
        <v>5</v>
      </c>
      <c r="L126" s="158"/>
      <c r="M126" s="158"/>
      <c r="N126" s="158"/>
      <c r="O126" s="158"/>
      <c r="P126" s="158"/>
      <c r="Q126" s="158"/>
      <c r="R126" s="160"/>
      <c r="T126" s="161"/>
      <c r="U126" s="158"/>
      <c r="V126" s="158"/>
      <c r="W126" s="158"/>
      <c r="X126" s="158"/>
      <c r="Y126" s="158"/>
      <c r="Z126" s="158"/>
      <c r="AA126" s="162"/>
      <c r="AT126" s="163" t="s">
        <v>173</v>
      </c>
      <c r="AU126" s="163" t="s">
        <v>86</v>
      </c>
      <c r="AV126" s="11" t="s">
        <v>82</v>
      </c>
      <c r="AW126" s="11" t="s">
        <v>32</v>
      </c>
      <c r="AX126" s="11" t="s">
        <v>75</v>
      </c>
      <c r="AY126" s="163" t="s">
        <v>166</v>
      </c>
    </row>
    <row r="127" spans="2:65" s="11" customFormat="1" ht="16.5" customHeight="1">
      <c r="B127" s="157"/>
      <c r="C127" s="158"/>
      <c r="D127" s="158"/>
      <c r="E127" s="159" t="s">
        <v>5</v>
      </c>
      <c r="F127" s="229" t="s">
        <v>278</v>
      </c>
      <c r="G127" s="230"/>
      <c r="H127" s="230"/>
      <c r="I127" s="230"/>
      <c r="J127" s="158"/>
      <c r="K127" s="159" t="s">
        <v>5</v>
      </c>
      <c r="L127" s="158"/>
      <c r="M127" s="158"/>
      <c r="N127" s="158"/>
      <c r="O127" s="158"/>
      <c r="P127" s="158"/>
      <c r="Q127" s="158"/>
      <c r="R127" s="160"/>
      <c r="T127" s="161"/>
      <c r="U127" s="158"/>
      <c r="V127" s="158"/>
      <c r="W127" s="158"/>
      <c r="X127" s="158"/>
      <c r="Y127" s="158"/>
      <c r="Z127" s="158"/>
      <c r="AA127" s="162"/>
      <c r="AT127" s="163" t="s">
        <v>173</v>
      </c>
      <c r="AU127" s="163" t="s">
        <v>86</v>
      </c>
      <c r="AV127" s="11" t="s">
        <v>82</v>
      </c>
      <c r="AW127" s="11" t="s">
        <v>32</v>
      </c>
      <c r="AX127" s="11" t="s">
        <v>75</v>
      </c>
      <c r="AY127" s="163" t="s">
        <v>166</v>
      </c>
    </row>
    <row r="128" spans="2:65" s="10" customFormat="1" ht="16.5" customHeight="1">
      <c r="B128" s="149"/>
      <c r="C128" s="150"/>
      <c r="D128" s="150"/>
      <c r="E128" s="151" t="s">
        <v>5</v>
      </c>
      <c r="F128" s="262" t="s">
        <v>1662</v>
      </c>
      <c r="G128" s="263"/>
      <c r="H128" s="263"/>
      <c r="I128" s="263"/>
      <c r="J128" s="150"/>
      <c r="K128" s="152">
        <v>82.2</v>
      </c>
      <c r="L128" s="150"/>
      <c r="M128" s="150"/>
      <c r="N128" s="150"/>
      <c r="O128" s="150"/>
      <c r="P128" s="150"/>
      <c r="Q128" s="150"/>
      <c r="R128" s="153"/>
      <c r="T128" s="154"/>
      <c r="U128" s="150"/>
      <c r="V128" s="150"/>
      <c r="W128" s="150"/>
      <c r="X128" s="150"/>
      <c r="Y128" s="150"/>
      <c r="Z128" s="150"/>
      <c r="AA128" s="155"/>
      <c r="AT128" s="156" t="s">
        <v>173</v>
      </c>
      <c r="AU128" s="156" t="s">
        <v>86</v>
      </c>
      <c r="AV128" s="10" t="s">
        <v>86</v>
      </c>
      <c r="AW128" s="10" t="s">
        <v>32</v>
      </c>
      <c r="AX128" s="10" t="s">
        <v>82</v>
      </c>
      <c r="AY128" s="156" t="s">
        <v>166</v>
      </c>
    </row>
    <row r="129" spans="2:65" s="1" customFormat="1" ht="25.5" customHeight="1">
      <c r="B129" s="139"/>
      <c r="C129" s="140" t="s">
        <v>89</v>
      </c>
      <c r="D129" s="140" t="s">
        <v>167</v>
      </c>
      <c r="E129" s="141" t="s">
        <v>280</v>
      </c>
      <c r="F129" s="231" t="s">
        <v>281</v>
      </c>
      <c r="G129" s="231"/>
      <c r="H129" s="231"/>
      <c r="I129" s="231"/>
      <c r="J129" s="142" t="s">
        <v>270</v>
      </c>
      <c r="K129" s="143">
        <v>35.33</v>
      </c>
      <c r="L129" s="232">
        <v>0</v>
      </c>
      <c r="M129" s="232"/>
      <c r="N129" s="232">
        <f>ROUND(L129*K129,2)</f>
        <v>0</v>
      </c>
      <c r="O129" s="232"/>
      <c r="P129" s="232"/>
      <c r="Q129" s="232"/>
      <c r="R129" s="144"/>
      <c r="T129" s="145" t="s">
        <v>5</v>
      </c>
      <c r="U129" s="43" t="s">
        <v>40</v>
      </c>
      <c r="V129" s="146">
        <v>0.22</v>
      </c>
      <c r="W129" s="146">
        <f>V129*K129</f>
        <v>7.7725999999999997</v>
      </c>
      <c r="X129" s="146">
        <v>0</v>
      </c>
      <c r="Y129" s="146">
        <f>X129*K129</f>
        <v>0</v>
      </c>
      <c r="Z129" s="146">
        <v>9.8000000000000004E-2</v>
      </c>
      <c r="AA129" s="147">
        <f>Z129*K129</f>
        <v>3.4623399999999998</v>
      </c>
      <c r="AR129" s="21" t="s">
        <v>92</v>
      </c>
      <c r="AT129" s="21" t="s">
        <v>167</v>
      </c>
      <c r="AU129" s="21" t="s">
        <v>86</v>
      </c>
      <c r="AY129" s="21" t="s">
        <v>166</v>
      </c>
      <c r="BE129" s="148">
        <f>IF(U129="základní",N129,0)</f>
        <v>0</v>
      </c>
      <c r="BF129" s="148">
        <f>IF(U129="snížená",N129,0)</f>
        <v>0</v>
      </c>
      <c r="BG129" s="148">
        <f>IF(U129="zákl. přenesená",N129,0)</f>
        <v>0</v>
      </c>
      <c r="BH129" s="148">
        <f>IF(U129="sníž. přenesená",N129,0)</f>
        <v>0</v>
      </c>
      <c r="BI129" s="148">
        <f>IF(U129="nulová",N129,0)</f>
        <v>0</v>
      </c>
      <c r="BJ129" s="21" t="s">
        <v>82</v>
      </c>
      <c r="BK129" s="148">
        <f>ROUND(L129*K129,2)</f>
        <v>0</v>
      </c>
      <c r="BL129" s="21" t="s">
        <v>92</v>
      </c>
      <c r="BM129" s="21" t="s">
        <v>282</v>
      </c>
    </row>
    <row r="130" spans="2:65" s="11" customFormat="1" ht="16.5" customHeight="1">
      <c r="B130" s="157"/>
      <c r="C130" s="158"/>
      <c r="D130" s="158"/>
      <c r="E130" s="159" t="s">
        <v>5</v>
      </c>
      <c r="F130" s="264" t="s">
        <v>275</v>
      </c>
      <c r="G130" s="265"/>
      <c r="H130" s="265"/>
      <c r="I130" s="265"/>
      <c r="J130" s="158"/>
      <c r="K130" s="159" t="s">
        <v>5</v>
      </c>
      <c r="L130" s="158"/>
      <c r="M130" s="158"/>
      <c r="N130" s="158"/>
      <c r="O130" s="158"/>
      <c r="P130" s="158"/>
      <c r="Q130" s="158"/>
      <c r="R130" s="160"/>
      <c r="T130" s="161"/>
      <c r="U130" s="158"/>
      <c r="V130" s="158"/>
      <c r="W130" s="158"/>
      <c r="X130" s="158"/>
      <c r="Y130" s="158"/>
      <c r="Z130" s="158"/>
      <c r="AA130" s="162"/>
      <c r="AT130" s="163" t="s">
        <v>173</v>
      </c>
      <c r="AU130" s="163" t="s">
        <v>86</v>
      </c>
      <c r="AV130" s="11" t="s">
        <v>82</v>
      </c>
      <c r="AW130" s="11" t="s">
        <v>32</v>
      </c>
      <c r="AX130" s="11" t="s">
        <v>75</v>
      </c>
      <c r="AY130" s="163" t="s">
        <v>166</v>
      </c>
    </row>
    <row r="131" spans="2:65" s="11" customFormat="1" ht="16.5" customHeight="1">
      <c r="B131" s="157"/>
      <c r="C131" s="158"/>
      <c r="D131" s="158"/>
      <c r="E131" s="159" t="s">
        <v>5</v>
      </c>
      <c r="F131" s="229" t="s">
        <v>276</v>
      </c>
      <c r="G131" s="230"/>
      <c r="H131" s="230"/>
      <c r="I131" s="230"/>
      <c r="J131" s="158"/>
      <c r="K131" s="159" t="s">
        <v>5</v>
      </c>
      <c r="L131" s="158"/>
      <c r="M131" s="158"/>
      <c r="N131" s="158"/>
      <c r="O131" s="158"/>
      <c r="P131" s="158"/>
      <c r="Q131" s="158"/>
      <c r="R131" s="160"/>
      <c r="T131" s="161"/>
      <c r="U131" s="158"/>
      <c r="V131" s="158"/>
      <c r="W131" s="158"/>
      <c r="X131" s="158"/>
      <c r="Y131" s="158"/>
      <c r="Z131" s="158"/>
      <c r="AA131" s="162"/>
      <c r="AT131" s="163" t="s">
        <v>173</v>
      </c>
      <c r="AU131" s="163" t="s">
        <v>86</v>
      </c>
      <c r="AV131" s="11" t="s">
        <v>82</v>
      </c>
      <c r="AW131" s="11" t="s">
        <v>32</v>
      </c>
      <c r="AX131" s="11" t="s">
        <v>75</v>
      </c>
      <c r="AY131" s="163" t="s">
        <v>166</v>
      </c>
    </row>
    <row r="132" spans="2:65" s="11" customFormat="1" ht="16.5" customHeight="1">
      <c r="B132" s="157"/>
      <c r="C132" s="158"/>
      <c r="D132" s="158"/>
      <c r="E132" s="159" t="s">
        <v>5</v>
      </c>
      <c r="F132" s="229" t="s">
        <v>277</v>
      </c>
      <c r="G132" s="230"/>
      <c r="H132" s="230"/>
      <c r="I132" s="230"/>
      <c r="J132" s="158"/>
      <c r="K132" s="159" t="s">
        <v>5</v>
      </c>
      <c r="L132" s="158"/>
      <c r="M132" s="158"/>
      <c r="N132" s="158"/>
      <c r="O132" s="158"/>
      <c r="P132" s="158"/>
      <c r="Q132" s="158"/>
      <c r="R132" s="160"/>
      <c r="T132" s="161"/>
      <c r="U132" s="158"/>
      <c r="V132" s="158"/>
      <c r="W132" s="158"/>
      <c r="X132" s="158"/>
      <c r="Y132" s="158"/>
      <c r="Z132" s="158"/>
      <c r="AA132" s="162"/>
      <c r="AT132" s="163" t="s">
        <v>173</v>
      </c>
      <c r="AU132" s="163" t="s">
        <v>86</v>
      </c>
      <c r="AV132" s="11" t="s">
        <v>82</v>
      </c>
      <c r="AW132" s="11" t="s">
        <v>32</v>
      </c>
      <c r="AX132" s="11" t="s">
        <v>75</v>
      </c>
      <c r="AY132" s="163" t="s">
        <v>166</v>
      </c>
    </row>
    <row r="133" spans="2:65" s="11" customFormat="1" ht="16.5" customHeight="1">
      <c r="B133" s="157"/>
      <c r="C133" s="158"/>
      <c r="D133" s="158"/>
      <c r="E133" s="159" t="s">
        <v>5</v>
      </c>
      <c r="F133" s="229" t="s">
        <v>283</v>
      </c>
      <c r="G133" s="230"/>
      <c r="H133" s="230"/>
      <c r="I133" s="230"/>
      <c r="J133" s="158"/>
      <c r="K133" s="159" t="s">
        <v>5</v>
      </c>
      <c r="L133" s="158"/>
      <c r="M133" s="158"/>
      <c r="N133" s="158"/>
      <c r="O133" s="158"/>
      <c r="P133" s="158"/>
      <c r="Q133" s="158"/>
      <c r="R133" s="160"/>
      <c r="T133" s="161"/>
      <c r="U133" s="158"/>
      <c r="V133" s="158"/>
      <c r="W133" s="158"/>
      <c r="X133" s="158"/>
      <c r="Y133" s="158"/>
      <c r="Z133" s="158"/>
      <c r="AA133" s="162"/>
      <c r="AT133" s="163" t="s">
        <v>173</v>
      </c>
      <c r="AU133" s="163" t="s">
        <v>86</v>
      </c>
      <c r="AV133" s="11" t="s">
        <v>82</v>
      </c>
      <c r="AW133" s="11" t="s">
        <v>32</v>
      </c>
      <c r="AX133" s="11" t="s">
        <v>75</v>
      </c>
      <c r="AY133" s="163" t="s">
        <v>166</v>
      </c>
    </row>
    <row r="134" spans="2:65" s="10" customFormat="1" ht="16.5" customHeight="1">
      <c r="B134" s="149"/>
      <c r="C134" s="150"/>
      <c r="D134" s="150"/>
      <c r="E134" s="151" t="s">
        <v>5</v>
      </c>
      <c r="F134" s="262" t="s">
        <v>1663</v>
      </c>
      <c r="G134" s="263"/>
      <c r="H134" s="263"/>
      <c r="I134" s="263"/>
      <c r="J134" s="150"/>
      <c r="K134" s="152">
        <v>35.33</v>
      </c>
      <c r="L134" s="150"/>
      <c r="M134" s="150"/>
      <c r="N134" s="150"/>
      <c r="O134" s="150"/>
      <c r="P134" s="150"/>
      <c r="Q134" s="150"/>
      <c r="R134" s="153"/>
      <c r="T134" s="154"/>
      <c r="U134" s="150"/>
      <c r="V134" s="150"/>
      <c r="W134" s="150"/>
      <c r="X134" s="150"/>
      <c r="Y134" s="150"/>
      <c r="Z134" s="150"/>
      <c r="AA134" s="155"/>
      <c r="AT134" s="156" t="s">
        <v>173</v>
      </c>
      <c r="AU134" s="156" t="s">
        <v>86</v>
      </c>
      <c r="AV134" s="10" t="s">
        <v>86</v>
      </c>
      <c r="AW134" s="10" t="s">
        <v>32</v>
      </c>
      <c r="AX134" s="10" t="s">
        <v>82</v>
      </c>
      <c r="AY134" s="156" t="s">
        <v>166</v>
      </c>
    </row>
    <row r="135" spans="2:65" s="1" customFormat="1" ht="25.5" customHeight="1">
      <c r="B135" s="139"/>
      <c r="C135" s="140" t="s">
        <v>92</v>
      </c>
      <c r="D135" s="140" t="s">
        <v>167</v>
      </c>
      <c r="E135" s="141" t="s">
        <v>285</v>
      </c>
      <c r="F135" s="231" t="s">
        <v>286</v>
      </c>
      <c r="G135" s="231"/>
      <c r="H135" s="231"/>
      <c r="I135" s="231"/>
      <c r="J135" s="142" t="s">
        <v>270</v>
      </c>
      <c r="K135" s="143">
        <v>109.14</v>
      </c>
      <c r="L135" s="232">
        <v>0</v>
      </c>
      <c r="M135" s="232"/>
      <c r="N135" s="232">
        <f>ROUND(L135*K135,2)</f>
        <v>0</v>
      </c>
      <c r="O135" s="232"/>
      <c r="P135" s="232"/>
      <c r="Q135" s="232"/>
      <c r="R135" s="144"/>
      <c r="T135" s="145" t="s">
        <v>5</v>
      </c>
      <c r="U135" s="43" t="s">
        <v>40</v>
      </c>
      <c r="V135" s="146">
        <v>0.16600000000000001</v>
      </c>
      <c r="W135" s="146">
        <f>V135*K135</f>
        <v>18.117240000000002</v>
      </c>
      <c r="X135" s="146">
        <v>0</v>
      </c>
      <c r="Y135" s="146">
        <f>X135*K135</f>
        <v>0</v>
      </c>
      <c r="Z135" s="146">
        <v>0.44</v>
      </c>
      <c r="AA135" s="147">
        <f>Z135*K135</f>
        <v>48.021599999999999</v>
      </c>
      <c r="AR135" s="21" t="s">
        <v>92</v>
      </c>
      <c r="AT135" s="21" t="s">
        <v>167</v>
      </c>
      <c r="AU135" s="21" t="s">
        <v>86</v>
      </c>
      <c r="AY135" s="21" t="s">
        <v>166</v>
      </c>
      <c r="BE135" s="148">
        <f>IF(U135="základní",N135,0)</f>
        <v>0</v>
      </c>
      <c r="BF135" s="148">
        <f>IF(U135="snížená",N135,0)</f>
        <v>0</v>
      </c>
      <c r="BG135" s="148">
        <f>IF(U135="zákl. přenesená",N135,0)</f>
        <v>0</v>
      </c>
      <c r="BH135" s="148">
        <f>IF(U135="sníž. přenesená",N135,0)</f>
        <v>0</v>
      </c>
      <c r="BI135" s="148">
        <f>IF(U135="nulová",N135,0)</f>
        <v>0</v>
      </c>
      <c r="BJ135" s="21" t="s">
        <v>82</v>
      </c>
      <c r="BK135" s="148">
        <f>ROUND(L135*K135,2)</f>
        <v>0</v>
      </c>
      <c r="BL135" s="21" t="s">
        <v>92</v>
      </c>
      <c r="BM135" s="21" t="s">
        <v>287</v>
      </c>
    </row>
    <row r="136" spans="2:65" s="11" customFormat="1" ht="16.5" customHeight="1">
      <c r="B136" s="157"/>
      <c r="C136" s="158"/>
      <c r="D136" s="158"/>
      <c r="E136" s="159" t="s">
        <v>5</v>
      </c>
      <c r="F136" s="264" t="s">
        <v>275</v>
      </c>
      <c r="G136" s="265"/>
      <c r="H136" s="265"/>
      <c r="I136" s="265"/>
      <c r="J136" s="158"/>
      <c r="K136" s="159" t="s">
        <v>5</v>
      </c>
      <c r="L136" s="158"/>
      <c r="M136" s="158"/>
      <c r="N136" s="158"/>
      <c r="O136" s="158"/>
      <c r="P136" s="158"/>
      <c r="Q136" s="158"/>
      <c r="R136" s="160"/>
      <c r="T136" s="161"/>
      <c r="U136" s="158"/>
      <c r="V136" s="158"/>
      <c r="W136" s="158"/>
      <c r="X136" s="158"/>
      <c r="Y136" s="158"/>
      <c r="Z136" s="158"/>
      <c r="AA136" s="162"/>
      <c r="AT136" s="163" t="s">
        <v>173</v>
      </c>
      <c r="AU136" s="163" t="s">
        <v>86</v>
      </c>
      <c r="AV136" s="11" t="s">
        <v>82</v>
      </c>
      <c r="AW136" s="11" t="s">
        <v>32</v>
      </c>
      <c r="AX136" s="11" t="s">
        <v>75</v>
      </c>
      <c r="AY136" s="163" t="s">
        <v>166</v>
      </c>
    </row>
    <row r="137" spans="2:65" s="11" customFormat="1" ht="16.5" customHeight="1">
      <c r="B137" s="157"/>
      <c r="C137" s="158"/>
      <c r="D137" s="158"/>
      <c r="E137" s="159" t="s">
        <v>5</v>
      </c>
      <c r="F137" s="229" t="s">
        <v>276</v>
      </c>
      <c r="G137" s="230"/>
      <c r="H137" s="230"/>
      <c r="I137" s="230"/>
      <c r="J137" s="158"/>
      <c r="K137" s="159" t="s">
        <v>5</v>
      </c>
      <c r="L137" s="158"/>
      <c r="M137" s="158"/>
      <c r="N137" s="158"/>
      <c r="O137" s="158"/>
      <c r="P137" s="158"/>
      <c r="Q137" s="158"/>
      <c r="R137" s="160"/>
      <c r="T137" s="161"/>
      <c r="U137" s="158"/>
      <c r="V137" s="158"/>
      <c r="W137" s="158"/>
      <c r="X137" s="158"/>
      <c r="Y137" s="158"/>
      <c r="Z137" s="158"/>
      <c r="AA137" s="162"/>
      <c r="AT137" s="163" t="s">
        <v>173</v>
      </c>
      <c r="AU137" s="163" t="s">
        <v>86</v>
      </c>
      <c r="AV137" s="11" t="s">
        <v>82</v>
      </c>
      <c r="AW137" s="11" t="s">
        <v>32</v>
      </c>
      <c r="AX137" s="11" t="s">
        <v>75</v>
      </c>
      <c r="AY137" s="163" t="s">
        <v>166</v>
      </c>
    </row>
    <row r="138" spans="2:65" s="11" customFormat="1" ht="16.5" customHeight="1">
      <c r="B138" s="157"/>
      <c r="C138" s="158"/>
      <c r="D138" s="158"/>
      <c r="E138" s="159" t="s">
        <v>5</v>
      </c>
      <c r="F138" s="229" t="s">
        <v>277</v>
      </c>
      <c r="G138" s="230"/>
      <c r="H138" s="230"/>
      <c r="I138" s="230"/>
      <c r="J138" s="158"/>
      <c r="K138" s="159" t="s">
        <v>5</v>
      </c>
      <c r="L138" s="158"/>
      <c r="M138" s="158"/>
      <c r="N138" s="158"/>
      <c r="O138" s="158"/>
      <c r="P138" s="158"/>
      <c r="Q138" s="158"/>
      <c r="R138" s="160"/>
      <c r="T138" s="161"/>
      <c r="U138" s="158"/>
      <c r="V138" s="158"/>
      <c r="W138" s="158"/>
      <c r="X138" s="158"/>
      <c r="Y138" s="158"/>
      <c r="Z138" s="158"/>
      <c r="AA138" s="162"/>
      <c r="AT138" s="163" t="s">
        <v>173</v>
      </c>
      <c r="AU138" s="163" t="s">
        <v>86</v>
      </c>
      <c r="AV138" s="11" t="s">
        <v>82</v>
      </c>
      <c r="AW138" s="11" t="s">
        <v>32</v>
      </c>
      <c r="AX138" s="11" t="s">
        <v>75</v>
      </c>
      <c r="AY138" s="163" t="s">
        <v>166</v>
      </c>
    </row>
    <row r="139" spans="2:65" s="11" customFormat="1" ht="16.5" customHeight="1">
      <c r="B139" s="157"/>
      <c r="C139" s="158"/>
      <c r="D139" s="158"/>
      <c r="E139" s="159" t="s">
        <v>5</v>
      </c>
      <c r="F139" s="229" t="s">
        <v>290</v>
      </c>
      <c r="G139" s="230"/>
      <c r="H139" s="230"/>
      <c r="I139" s="230"/>
      <c r="J139" s="158"/>
      <c r="K139" s="159" t="s">
        <v>5</v>
      </c>
      <c r="L139" s="158"/>
      <c r="M139" s="158"/>
      <c r="N139" s="158"/>
      <c r="O139" s="158"/>
      <c r="P139" s="158"/>
      <c r="Q139" s="158"/>
      <c r="R139" s="160"/>
      <c r="T139" s="161"/>
      <c r="U139" s="158"/>
      <c r="V139" s="158"/>
      <c r="W139" s="158"/>
      <c r="X139" s="158"/>
      <c r="Y139" s="158"/>
      <c r="Z139" s="158"/>
      <c r="AA139" s="162"/>
      <c r="AT139" s="163" t="s">
        <v>173</v>
      </c>
      <c r="AU139" s="163" t="s">
        <v>86</v>
      </c>
      <c r="AV139" s="11" t="s">
        <v>82</v>
      </c>
      <c r="AW139" s="11" t="s">
        <v>32</v>
      </c>
      <c r="AX139" s="11" t="s">
        <v>75</v>
      </c>
      <c r="AY139" s="163" t="s">
        <v>166</v>
      </c>
    </row>
    <row r="140" spans="2:65" s="10" customFormat="1" ht="16.5" customHeight="1">
      <c r="B140" s="149"/>
      <c r="C140" s="150"/>
      <c r="D140" s="150"/>
      <c r="E140" s="151" t="s">
        <v>5</v>
      </c>
      <c r="F140" s="262" t="s">
        <v>1664</v>
      </c>
      <c r="G140" s="263"/>
      <c r="H140" s="263"/>
      <c r="I140" s="263"/>
      <c r="J140" s="150"/>
      <c r="K140" s="152">
        <v>21.26</v>
      </c>
      <c r="L140" s="150"/>
      <c r="M140" s="150"/>
      <c r="N140" s="150"/>
      <c r="O140" s="150"/>
      <c r="P140" s="150"/>
      <c r="Q140" s="150"/>
      <c r="R140" s="153"/>
      <c r="T140" s="154"/>
      <c r="U140" s="150"/>
      <c r="V140" s="150"/>
      <c r="W140" s="150"/>
      <c r="X140" s="150"/>
      <c r="Y140" s="150"/>
      <c r="Z140" s="150"/>
      <c r="AA140" s="155"/>
      <c r="AT140" s="156" t="s">
        <v>173</v>
      </c>
      <c r="AU140" s="156" t="s">
        <v>86</v>
      </c>
      <c r="AV140" s="10" t="s">
        <v>86</v>
      </c>
      <c r="AW140" s="10" t="s">
        <v>32</v>
      </c>
      <c r="AX140" s="10" t="s">
        <v>75</v>
      </c>
      <c r="AY140" s="156" t="s">
        <v>166</v>
      </c>
    </row>
    <row r="141" spans="2:65" s="11" customFormat="1" ht="16.5" customHeight="1">
      <c r="B141" s="157"/>
      <c r="C141" s="158"/>
      <c r="D141" s="158"/>
      <c r="E141" s="159" t="s">
        <v>5</v>
      </c>
      <c r="F141" s="229" t="s">
        <v>292</v>
      </c>
      <c r="G141" s="230"/>
      <c r="H141" s="230"/>
      <c r="I141" s="230"/>
      <c r="J141" s="158"/>
      <c r="K141" s="159" t="s">
        <v>5</v>
      </c>
      <c r="L141" s="158"/>
      <c r="M141" s="158"/>
      <c r="N141" s="158"/>
      <c r="O141" s="158"/>
      <c r="P141" s="158"/>
      <c r="Q141" s="158"/>
      <c r="R141" s="160"/>
      <c r="T141" s="161"/>
      <c r="U141" s="158"/>
      <c r="V141" s="158"/>
      <c r="W141" s="158"/>
      <c r="X141" s="158"/>
      <c r="Y141" s="158"/>
      <c r="Z141" s="158"/>
      <c r="AA141" s="162"/>
      <c r="AT141" s="163" t="s">
        <v>173</v>
      </c>
      <c r="AU141" s="163" t="s">
        <v>86</v>
      </c>
      <c r="AV141" s="11" t="s">
        <v>82</v>
      </c>
      <c r="AW141" s="11" t="s">
        <v>32</v>
      </c>
      <c r="AX141" s="11" t="s">
        <v>75</v>
      </c>
      <c r="AY141" s="163" t="s">
        <v>166</v>
      </c>
    </row>
    <row r="142" spans="2:65" s="10" customFormat="1" ht="38.25" customHeight="1">
      <c r="B142" s="149"/>
      <c r="C142" s="150"/>
      <c r="D142" s="150"/>
      <c r="E142" s="151" t="s">
        <v>5</v>
      </c>
      <c r="F142" s="262" t="s">
        <v>1665</v>
      </c>
      <c r="G142" s="263"/>
      <c r="H142" s="263"/>
      <c r="I142" s="263"/>
      <c r="J142" s="150"/>
      <c r="K142" s="152">
        <v>87.88</v>
      </c>
      <c r="L142" s="150"/>
      <c r="M142" s="150"/>
      <c r="N142" s="150"/>
      <c r="O142" s="150"/>
      <c r="P142" s="150"/>
      <c r="Q142" s="150"/>
      <c r="R142" s="153"/>
      <c r="T142" s="154"/>
      <c r="U142" s="150"/>
      <c r="V142" s="150"/>
      <c r="W142" s="150"/>
      <c r="X142" s="150"/>
      <c r="Y142" s="150"/>
      <c r="Z142" s="150"/>
      <c r="AA142" s="155"/>
      <c r="AT142" s="156" t="s">
        <v>173</v>
      </c>
      <c r="AU142" s="156" t="s">
        <v>86</v>
      </c>
      <c r="AV142" s="10" t="s">
        <v>86</v>
      </c>
      <c r="AW142" s="10" t="s">
        <v>32</v>
      </c>
      <c r="AX142" s="10" t="s">
        <v>75</v>
      </c>
      <c r="AY142" s="156" t="s">
        <v>166</v>
      </c>
    </row>
    <row r="143" spans="2:65" s="12" customFormat="1" ht="16.5" customHeight="1">
      <c r="B143" s="168"/>
      <c r="C143" s="169"/>
      <c r="D143" s="169"/>
      <c r="E143" s="170" t="s">
        <v>5</v>
      </c>
      <c r="F143" s="268" t="s">
        <v>294</v>
      </c>
      <c r="G143" s="269"/>
      <c r="H143" s="269"/>
      <c r="I143" s="269"/>
      <c r="J143" s="169"/>
      <c r="K143" s="171">
        <v>109.14</v>
      </c>
      <c r="L143" s="169"/>
      <c r="M143" s="169"/>
      <c r="N143" s="169"/>
      <c r="O143" s="169"/>
      <c r="P143" s="169"/>
      <c r="Q143" s="169"/>
      <c r="R143" s="172"/>
      <c r="T143" s="173"/>
      <c r="U143" s="169"/>
      <c r="V143" s="169"/>
      <c r="W143" s="169"/>
      <c r="X143" s="169"/>
      <c r="Y143" s="169"/>
      <c r="Z143" s="169"/>
      <c r="AA143" s="174"/>
      <c r="AT143" s="175" t="s">
        <v>173</v>
      </c>
      <c r="AU143" s="175" t="s">
        <v>86</v>
      </c>
      <c r="AV143" s="12" t="s">
        <v>92</v>
      </c>
      <c r="AW143" s="12" t="s">
        <v>32</v>
      </c>
      <c r="AX143" s="12" t="s">
        <v>82</v>
      </c>
      <c r="AY143" s="175" t="s">
        <v>166</v>
      </c>
    </row>
    <row r="144" spans="2:65" s="1" customFormat="1" ht="25.5" customHeight="1">
      <c r="B144" s="139"/>
      <c r="C144" s="140" t="s">
        <v>95</v>
      </c>
      <c r="D144" s="140" t="s">
        <v>167</v>
      </c>
      <c r="E144" s="141" t="s">
        <v>295</v>
      </c>
      <c r="F144" s="231" t="s">
        <v>296</v>
      </c>
      <c r="G144" s="231"/>
      <c r="H144" s="231"/>
      <c r="I144" s="231"/>
      <c r="J144" s="142" t="s">
        <v>270</v>
      </c>
      <c r="K144" s="143">
        <v>4775.1000000000004</v>
      </c>
      <c r="L144" s="232">
        <v>0</v>
      </c>
      <c r="M144" s="232"/>
      <c r="N144" s="232">
        <f>ROUND(L144*K144,2)</f>
        <v>0</v>
      </c>
      <c r="O144" s="232"/>
      <c r="P144" s="232"/>
      <c r="Q144" s="232"/>
      <c r="R144" s="144"/>
      <c r="T144" s="145" t="s">
        <v>5</v>
      </c>
      <c r="U144" s="43" t="s">
        <v>40</v>
      </c>
      <c r="V144" s="146">
        <v>0.14399999999999999</v>
      </c>
      <c r="W144" s="146">
        <f>V144*K144</f>
        <v>687.61440000000005</v>
      </c>
      <c r="X144" s="146">
        <v>0</v>
      </c>
      <c r="Y144" s="146">
        <f>X144*K144</f>
        <v>0</v>
      </c>
      <c r="Z144" s="146">
        <v>0.57999999999999996</v>
      </c>
      <c r="AA144" s="147">
        <f>Z144*K144</f>
        <v>2769.558</v>
      </c>
      <c r="AR144" s="21" t="s">
        <v>92</v>
      </c>
      <c r="AT144" s="21" t="s">
        <v>167</v>
      </c>
      <c r="AU144" s="21" t="s">
        <v>86</v>
      </c>
      <c r="AY144" s="21" t="s">
        <v>166</v>
      </c>
      <c r="BE144" s="148">
        <f>IF(U144="základní",N144,0)</f>
        <v>0</v>
      </c>
      <c r="BF144" s="148">
        <f>IF(U144="snížená",N144,0)</f>
        <v>0</v>
      </c>
      <c r="BG144" s="148">
        <f>IF(U144="zákl. přenesená",N144,0)</f>
        <v>0</v>
      </c>
      <c r="BH144" s="148">
        <f>IF(U144="sníž. přenesená",N144,0)</f>
        <v>0</v>
      </c>
      <c r="BI144" s="148">
        <f>IF(U144="nulová",N144,0)</f>
        <v>0</v>
      </c>
      <c r="BJ144" s="21" t="s">
        <v>82</v>
      </c>
      <c r="BK144" s="148">
        <f>ROUND(L144*K144,2)</f>
        <v>0</v>
      </c>
      <c r="BL144" s="21" t="s">
        <v>92</v>
      </c>
      <c r="BM144" s="21" t="s">
        <v>297</v>
      </c>
    </row>
    <row r="145" spans="2:65" s="11" customFormat="1" ht="16.5" customHeight="1">
      <c r="B145" s="157"/>
      <c r="C145" s="158"/>
      <c r="D145" s="158"/>
      <c r="E145" s="159" t="s">
        <v>5</v>
      </c>
      <c r="F145" s="264" t="s">
        <v>275</v>
      </c>
      <c r="G145" s="265"/>
      <c r="H145" s="265"/>
      <c r="I145" s="265"/>
      <c r="J145" s="158"/>
      <c r="K145" s="159" t="s">
        <v>5</v>
      </c>
      <c r="L145" s="158"/>
      <c r="M145" s="158"/>
      <c r="N145" s="158"/>
      <c r="O145" s="158"/>
      <c r="P145" s="158"/>
      <c r="Q145" s="158"/>
      <c r="R145" s="160"/>
      <c r="T145" s="161"/>
      <c r="U145" s="158"/>
      <c r="V145" s="158"/>
      <c r="W145" s="158"/>
      <c r="X145" s="158"/>
      <c r="Y145" s="158"/>
      <c r="Z145" s="158"/>
      <c r="AA145" s="162"/>
      <c r="AT145" s="163" t="s">
        <v>173</v>
      </c>
      <c r="AU145" s="163" t="s">
        <v>86</v>
      </c>
      <c r="AV145" s="11" t="s">
        <v>82</v>
      </c>
      <c r="AW145" s="11" t="s">
        <v>32</v>
      </c>
      <c r="AX145" s="11" t="s">
        <v>75</v>
      </c>
      <c r="AY145" s="163" t="s">
        <v>166</v>
      </c>
    </row>
    <row r="146" spans="2:65" s="11" customFormat="1" ht="16.5" customHeight="1">
      <c r="B146" s="157"/>
      <c r="C146" s="158"/>
      <c r="D146" s="158"/>
      <c r="E146" s="159" t="s">
        <v>5</v>
      </c>
      <c r="F146" s="229" t="s">
        <v>276</v>
      </c>
      <c r="G146" s="230"/>
      <c r="H146" s="230"/>
      <c r="I146" s="230"/>
      <c r="J146" s="158"/>
      <c r="K146" s="159" t="s">
        <v>5</v>
      </c>
      <c r="L146" s="158"/>
      <c r="M146" s="158"/>
      <c r="N146" s="158"/>
      <c r="O146" s="158"/>
      <c r="P146" s="158"/>
      <c r="Q146" s="158"/>
      <c r="R146" s="160"/>
      <c r="T146" s="161"/>
      <c r="U146" s="158"/>
      <c r="V146" s="158"/>
      <c r="W146" s="158"/>
      <c r="X146" s="158"/>
      <c r="Y146" s="158"/>
      <c r="Z146" s="158"/>
      <c r="AA146" s="162"/>
      <c r="AT146" s="163" t="s">
        <v>173</v>
      </c>
      <c r="AU146" s="163" t="s">
        <v>86</v>
      </c>
      <c r="AV146" s="11" t="s">
        <v>82</v>
      </c>
      <c r="AW146" s="11" t="s">
        <v>32</v>
      </c>
      <c r="AX146" s="11" t="s">
        <v>75</v>
      </c>
      <c r="AY146" s="163" t="s">
        <v>166</v>
      </c>
    </row>
    <row r="147" spans="2:65" s="11" customFormat="1" ht="16.5" customHeight="1">
      <c r="B147" s="157"/>
      <c r="C147" s="158"/>
      <c r="D147" s="158"/>
      <c r="E147" s="159" t="s">
        <v>5</v>
      </c>
      <c r="F147" s="229" t="s">
        <v>277</v>
      </c>
      <c r="G147" s="230"/>
      <c r="H147" s="230"/>
      <c r="I147" s="230"/>
      <c r="J147" s="158"/>
      <c r="K147" s="159" t="s">
        <v>5</v>
      </c>
      <c r="L147" s="158"/>
      <c r="M147" s="158"/>
      <c r="N147" s="158"/>
      <c r="O147" s="158"/>
      <c r="P147" s="158"/>
      <c r="Q147" s="158"/>
      <c r="R147" s="160"/>
      <c r="T147" s="161"/>
      <c r="U147" s="158"/>
      <c r="V147" s="158"/>
      <c r="W147" s="158"/>
      <c r="X147" s="158"/>
      <c r="Y147" s="158"/>
      <c r="Z147" s="158"/>
      <c r="AA147" s="162"/>
      <c r="AT147" s="163" t="s">
        <v>173</v>
      </c>
      <c r="AU147" s="163" t="s">
        <v>86</v>
      </c>
      <c r="AV147" s="11" t="s">
        <v>82</v>
      </c>
      <c r="AW147" s="11" t="s">
        <v>32</v>
      </c>
      <c r="AX147" s="11" t="s">
        <v>75</v>
      </c>
      <c r="AY147" s="163" t="s">
        <v>166</v>
      </c>
    </row>
    <row r="148" spans="2:65" s="11" customFormat="1" ht="16.5" customHeight="1">
      <c r="B148" s="157"/>
      <c r="C148" s="158"/>
      <c r="D148" s="158"/>
      <c r="E148" s="159" t="s">
        <v>5</v>
      </c>
      <c r="F148" s="229" t="s">
        <v>298</v>
      </c>
      <c r="G148" s="230"/>
      <c r="H148" s="230"/>
      <c r="I148" s="230"/>
      <c r="J148" s="158"/>
      <c r="K148" s="159" t="s">
        <v>5</v>
      </c>
      <c r="L148" s="158"/>
      <c r="M148" s="158"/>
      <c r="N148" s="158"/>
      <c r="O148" s="158"/>
      <c r="P148" s="158"/>
      <c r="Q148" s="158"/>
      <c r="R148" s="160"/>
      <c r="T148" s="161"/>
      <c r="U148" s="158"/>
      <c r="V148" s="158"/>
      <c r="W148" s="158"/>
      <c r="X148" s="158"/>
      <c r="Y148" s="158"/>
      <c r="Z148" s="158"/>
      <c r="AA148" s="162"/>
      <c r="AT148" s="163" t="s">
        <v>173</v>
      </c>
      <c r="AU148" s="163" t="s">
        <v>86</v>
      </c>
      <c r="AV148" s="11" t="s">
        <v>82</v>
      </c>
      <c r="AW148" s="11" t="s">
        <v>32</v>
      </c>
      <c r="AX148" s="11" t="s">
        <v>75</v>
      </c>
      <c r="AY148" s="163" t="s">
        <v>166</v>
      </c>
    </row>
    <row r="149" spans="2:65" s="10" customFormat="1" ht="16.5" customHeight="1">
      <c r="B149" s="149"/>
      <c r="C149" s="150"/>
      <c r="D149" s="150"/>
      <c r="E149" s="151" t="s">
        <v>5</v>
      </c>
      <c r="F149" s="262" t="s">
        <v>1666</v>
      </c>
      <c r="G149" s="263"/>
      <c r="H149" s="263"/>
      <c r="I149" s="263"/>
      <c r="J149" s="150"/>
      <c r="K149" s="152">
        <v>4775.1000000000004</v>
      </c>
      <c r="L149" s="150"/>
      <c r="M149" s="150"/>
      <c r="N149" s="150"/>
      <c r="O149" s="150"/>
      <c r="P149" s="150"/>
      <c r="Q149" s="150"/>
      <c r="R149" s="153"/>
      <c r="T149" s="154"/>
      <c r="U149" s="150"/>
      <c r="V149" s="150"/>
      <c r="W149" s="150"/>
      <c r="X149" s="150"/>
      <c r="Y149" s="150"/>
      <c r="Z149" s="150"/>
      <c r="AA149" s="155"/>
      <c r="AT149" s="156" t="s">
        <v>173</v>
      </c>
      <c r="AU149" s="156" t="s">
        <v>86</v>
      </c>
      <c r="AV149" s="10" t="s">
        <v>86</v>
      </c>
      <c r="AW149" s="10" t="s">
        <v>32</v>
      </c>
      <c r="AX149" s="10" t="s">
        <v>82</v>
      </c>
      <c r="AY149" s="156" t="s">
        <v>166</v>
      </c>
    </row>
    <row r="150" spans="2:65" s="1" customFormat="1" ht="38.25" customHeight="1">
      <c r="B150" s="139"/>
      <c r="C150" s="140" t="s">
        <v>98</v>
      </c>
      <c r="D150" s="140" t="s">
        <v>167</v>
      </c>
      <c r="E150" s="141" t="s">
        <v>300</v>
      </c>
      <c r="F150" s="231" t="s">
        <v>301</v>
      </c>
      <c r="G150" s="231"/>
      <c r="H150" s="231"/>
      <c r="I150" s="231"/>
      <c r="J150" s="142" t="s">
        <v>270</v>
      </c>
      <c r="K150" s="143">
        <v>61.8</v>
      </c>
      <c r="L150" s="232">
        <v>0</v>
      </c>
      <c r="M150" s="232"/>
      <c r="N150" s="232">
        <f>ROUND(L150*K150,2)</f>
        <v>0</v>
      </c>
      <c r="O150" s="232"/>
      <c r="P150" s="232"/>
      <c r="Q150" s="232"/>
      <c r="R150" s="144"/>
      <c r="T150" s="145" t="s">
        <v>5</v>
      </c>
      <c r="U150" s="43" t="s">
        <v>40</v>
      </c>
      <c r="V150" s="146">
        <v>7.5999999999999998E-2</v>
      </c>
      <c r="W150" s="146">
        <f>V150*K150</f>
        <v>4.6967999999999996</v>
      </c>
      <c r="X150" s="146">
        <v>4.0000000000000003E-5</v>
      </c>
      <c r="Y150" s="146">
        <f>X150*K150</f>
        <v>2.4720000000000002E-3</v>
      </c>
      <c r="Z150" s="146">
        <v>0.128</v>
      </c>
      <c r="AA150" s="147">
        <f>Z150*K150</f>
        <v>7.9104000000000001</v>
      </c>
      <c r="AR150" s="21" t="s">
        <v>92</v>
      </c>
      <c r="AT150" s="21" t="s">
        <v>167</v>
      </c>
      <c r="AU150" s="21" t="s">
        <v>86</v>
      </c>
      <c r="AY150" s="21" t="s">
        <v>166</v>
      </c>
      <c r="BE150" s="148">
        <f>IF(U150="základní",N150,0)</f>
        <v>0</v>
      </c>
      <c r="BF150" s="148">
        <f>IF(U150="snížená",N150,0)</f>
        <v>0</v>
      </c>
      <c r="BG150" s="148">
        <f>IF(U150="zákl. přenesená",N150,0)</f>
        <v>0</v>
      </c>
      <c r="BH150" s="148">
        <f>IF(U150="sníž. přenesená",N150,0)</f>
        <v>0</v>
      </c>
      <c r="BI150" s="148">
        <f>IF(U150="nulová",N150,0)</f>
        <v>0</v>
      </c>
      <c r="BJ150" s="21" t="s">
        <v>82</v>
      </c>
      <c r="BK150" s="148">
        <f>ROUND(L150*K150,2)</f>
        <v>0</v>
      </c>
      <c r="BL150" s="21" t="s">
        <v>92</v>
      </c>
      <c r="BM150" s="21" t="s">
        <v>302</v>
      </c>
    </row>
    <row r="151" spans="2:65" s="11" customFormat="1" ht="16.5" customHeight="1">
      <c r="B151" s="157"/>
      <c r="C151" s="158"/>
      <c r="D151" s="158"/>
      <c r="E151" s="159" t="s">
        <v>5</v>
      </c>
      <c r="F151" s="264" t="s">
        <v>275</v>
      </c>
      <c r="G151" s="265"/>
      <c r="H151" s="265"/>
      <c r="I151" s="265"/>
      <c r="J151" s="158"/>
      <c r="K151" s="159" t="s">
        <v>5</v>
      </c>
      <c r="L151" s="158"/>
      <c r="M151" s="158"/>
      <c r="N151" s="158"/>
      <c r="O151" s="158"/>
      <c r="P151" s="158"/>
      <c r="Q151" s="158"/>
      <c r="R151" s="160"/>
      <c r="T151" s="161"/>
      <c r="U151" s="158"/>
      <c r="V151" s="158"/>
      <c r="W151" s="158"/>
      <c r="X151" s="158"/>
      <c r="Y151" s="158"/>
      <c r="Z151" s="158"/>
      <c r="AA151" s="162"/>
      <c r="AT151" s="163" t="s">
        <v>173</v>
      </c>
      <c r="AU151" s="163" t="s">
        <v>86</v>
      </c>
      <c r="AV151" s="11" t="s">
        <v>82</v>
      </c>
      <c r="AW151" s="11" t="s">
        <v>32</v>
      </c>
      <c r="AX151" s="11" t="s">
        <v>75</v>
      </c>
      <c r="AY151" s="163" t="s">
        <v>166</v>
      </c>
    </row>
    <row r="152" spans="2:65" s="11" customFormat="1" ht="16.5" customHeight="1">
      <c r="B152" s="157"/>
      <c r="C152" s="158"/>
      <c r="D152" s="158"/>
      <c r="E152" s="159" t="s">
        <v>5</v>
      </c>
      <c r="F152" s="229" t="s">
        <v>276</v>
      </c>
      <c r="G152" s="230"/>
      <c r="H152" s="230"/>
      <c r="I152" s="230"/>
      <c r="J152" s="158"/>
      <c r="K152" s="159" t="s">
        <v>5</v>
      </c>
      <c r="L152" s="158"/>
      <c r="M152" s="158"/>
      <c r="N152" s="158"/>
      <c r="O152" s="158"/>
      <c r="P152" s="158"/>
      <c r="Q152" s="158"/>
      <c r="R152" s="160"/>
      <c r="T152" s="161"/>
      <c r="U152" s="158"/>
      <c r="V152" s="158"/>
      <c r="W152" s="158"/>
      <c r="X152" s="158"/>
      <c r="Y152" s="158"/>
      <c r="Z152" s="158"/>
      <c r="AA152" s="162"/>
      <c r="AT152" s="163" t="s">
        <v>173</v>
      </c>
      <c r="AU152" s="163" t="s">
        <v>86</v>
      </c>
      <c r="AV152" s="11" t="s">
        <v>82</v>
      </c>
      <c r="AW152" s="11" t="s">
        <v>32</v>
      </c>
      <c r="AX152" s="11" t="s">
        <v>75</v>
      </c>
      <c r="AY152" s="163" t="s">
        <v>166</v>
      </c>
    </row>
    <row r="153" spans="2:65" s="11" customFormat="1" ht="16.5" customHeight="1">
      <c r="B153" s="157"/>
      <c r="C153" s="158"/>
      <c r="D153" s="158"/>
      <c r="E153" s="159" t="s">
        <v>5</v>
      </c>
      <c r="F153" s="229" t="s">
        <v>277</v>
      </c>
      <c r="G153" s="230"/>
      <c r="H153" s="230"/>
      <c r="I153" s="230"/>
      <c r="J153" s="158"/>
      <c r="K153" s="159" t="s">
        <v>5</v>
      </c>
      <c r="L153" s="158"/>
      <c r="M153" s="158"/>
      <c r="N153" s="158"/>
      <c r="O153" s="158"/>
      <c r="P153" s="158"/>
      <c r="Q153" s="158"/>
      <c r="R153" s="160"/>
      <c r="T153" s="161"/>
      <c r="U153" s="158"/>
      <c r="V153" s="158"/>
      <c r="W153" s="158"/>
      <c r="X153" s="158"/>
      <c r="Y153" s="158"/>
      <c r="Z153" s="158"/>
      <c r="AA153" s="162"/>
      <c r="AT153" s="163" t="s">
        <v>173</v>
      </c>
      <c r="AU153" s="163" t="s">
        <v>86</v>
      </c>
      <c r="AV153" s="11" t="s">
        <v>82</v>
      </c>
      <c r="AW153" s="11" t="s">
        <v>32</v>
      </c>
      <c r="AX153" s="11" t="s">
        <v>75</v>
      </c>
      <c r="AY153" s="163" t="s">
        <v>166</v>
      </c>
    </row>
    <row r="154" spans="2:65" s="10" customFormat="1" ht="16.5" customHeight="1">
      <c r="B154" s="149"/>
      <c r="C154" s="150"/>
      <c r="D154" s="150"/>
      <c r="E154" s="151" t="s">
        <v>5</v>
      </c>
      <c r="F154" s="262" t="s">
        <v>1667</v>
      </c>
      <c r="G154" s="263"/>
      <c r="H154" s="263"/>
      <c r="I154" s="263"/>
      <c r="J154" s="150"/>
      <c r="K154" s="152">
        <v>61.8</v>
      </c>
      <c r="L154" s="150"/>
      <c r="M154" s="150"/>
      <c r="N154" s="150"/>
      <c r="O154" s="150"/>
      <c r="P154" s="150"/>
      <c r="Q154" s="150"/>
      <c r="R154" s="153"/>
      <c r="T154" s="154"/>
      <c r="U154" s="150"/>
      <c r="V154" s="150"/>
      <c r="W154" s="150"/>
      <c r="X154" s="150"/>
      <c r="Y154" s="150"/>
      <c r="Z154" s="150"/>
      <c r="AA154" s="155"/>
      <c r="AT154" s="156" t="s">
        <v>173</v>
      </c>
      <c r="AU154" s="156" t="s">
        <v>86</v>
      </c>
      <c r="AV154" s="10" t="s">
        <v>86</v>
      </c>
      <c r="AW154" s="10" t="s">
        <v>32</v>
      </c>
      <c r="AX154" s="10" t="s">
        <v>82</v>
      </c>
      <c r="AY154" s="156" t="s">
        <v>166</v>
      </c>
    </row>
    <row r="155" spans="2:65" s="1" customFormat="1" ht="38.25" customHeight="1">
      <c r="B155" s="139"/>
      <c r="C155" s="140" t="s">
        <v>101</v>
      </c>
      <c r="D155" s="140" t="s">
        <v>167</v>
      </c>
      <c r="E155" s="141" t="s">
        <v>304</v>
      </c>
      <c r="F155" s="231" t="s">
        <v>305</v>
      </c>
      <c r="G155" s="231"/>
      <c r="H155" s="231"/>
      <c r="I155" s="231"/>
      <c r="J155" s="142" t="s">
        <v>270</v>
      </c>
      <c r="K155" s="143">
        <v>4775.1000000000004</v>
      </c>
      <c r="L155" s="232">
        <v>0</v>
      </c>
      <c r="M155" s="232"/>
      <c r="N155" s="232">
        <f>ROUND(L155*K155,2)</f>
        <v>0</v>
      </c>
      <c r="O155" s="232"/>
      <c r="P155" s="232"/>
      <c r="Q155" s="232"/>
      <c r="R155" s="144"/>
      <c r="T155" s="145" t="s">
        <v>5</v>
      </c>
      <c r="U155" s="43" t="s">
        <v>40</v>
      </c>
      <c r="V155" s="146">
        <v>2.5999999999999999E-2</v>
      </c>
      <c r="W155" s="146">
        <f>V155*K155</f>
        <v>124.15260000000001</v>
      </c>
      <c r="X155" s="146">
        <v>1.2E-4</v>
      </c>
      <c r="Y155" s="146">
        <f>X155*K155</f>
        <v>0.57301200000000008</v>
      </c>
      <c r="Z155" s="146">
        <v>0.25600000000000001</v>
      </c>
      <c r="AA155" s="147">
        <f>Z155*K155</f>
        <v>1222.4256</v>
      </c>
      <c r="AR155" s="21" t="s">
        <v>92</v>
      </c>
      <c r="AT155" s="21" t="s">
        <v>167</v>
      </c>
      <c r="AU155" s="21" t="s">
        <v>86</v>
      </c>
      <c r="AY155" s="21" t="s">
        <v>166</v>
      </c>
      <c r="BE155" s="148">
        <f>IF(U155="základní",N155,0)</f>
        <v>0</v>
      </c>
      <c r="BF155" s="148">
        <f>IF(U155="snížená",N155,0)</f>
        <v>0</v>
      </c>
      <c r="BG155" s="148">
        <f>IF(U155="zákl. přenesená",N155,0)</f>
        <v>0</v>
      </c>
      <c r="BH155" s="148">
        <f>IF(U155="sníž. přenesená",N155,0)</f>
        <v>0</v>
      </c>
      <c r="BI155" s="148">
        <f>IF(U155="nulová",N155,0)</f>
        <v>0</v>
      </c>
      <c r="BJ155" s="21" t="s">
        <v>82</v>
      </c>
      <c r="BK155" s="148">
        <f>ROUND(L155*K155,2)</f>
        <v>0</v>
      </c>
      <c r="BL155" s="21" t="s">
        <v>92</v>
      </c>
      <c r="BM155" s="21" t="s">
        <v>306</v>
      </c>
    </row>
    <row r="156" spans="2:65" s="11" customFormat="1" ht="16.5" customHeight="1">
      <c r="B156" s="157"/>
      <c r="C156" s="158"/>
      <c r="D156" s="158"/>
      <c r="E156" s="159" t="s">
        <v>5</v>
      </c>
      <c r="F156" s="264" t="s">
        <v>275</v>
      </c>
      <c r="G156" s="265"/>
      <c r="H156" s="265"/>
      <c r="I156" s="265"/>
      <c r="J156" s="158"/>
      <c r="K156" s="159" t="s">
        <v>5</v>
      </c>
      <c r="L156" s="158"/>
      <c r="M156" s="158"/>
      <c r="N156" s="158"/>
      <c r="O156" s="158"/>
      <c r="P156" s="158"/>
      <c r="Q156" s="158"/>
      <c r="R156" s="160"/>
      <c r="T156" s="161"/>
      <c r="U156" s="158"/>
      <c r="V156" s="158"/>
      <c r="W156" s="158"/>
      <c r="X156" s="158"/>
      <c r="Y156" s="158"/>
      <c r="Z156" s="158"/>
      <c r="AA156" s="162"/>
      <c r="AT156" s="163" t="s">
        <v>173</v>
      </c>
      <c r="AU156" s="163" t="s">
        <v>86</v>
      </c>
      <c r="AV156" s="11" t="s">
        <v>82</v>
      </c>
      <c r="AW156" s="11" t="s">
        <v>32</v>
      </c>
      <c r="AX156" s="11" t="s">
        <v>75</v>
      </c>
      <c r="AY156" s="163" t="s">
        <v>166</v>
      </c>
    </row>
    <row r="157" spans="2:65" s="11" customFormat="1" ht="16.5" customHeight="1">
      <c r="B157" s="157"/>
      <c r="C157" s="158"/>
      <c r="D157" s="158"/>
      <c r="E157" s="159" t="s">
        <v>5</v>
      </c>
      <c r="F157" s="229" t="s">
        <v>276</v>
      </c>
      <c r="G157" s="230"/>
      <c r="H157" s="230"/>
      <c r="I157" s="230"/>
      <c r="J157" s="158"/>
      <c r="K157" s="159" t="s">
        <v>5</v>
      </c>
      <c r="L157" s="158"/>
      <c r="M157" s="158"/>
      <c r="N157" s="158"/>
      <c r="O157" s="158"/>
      <c r="P157" s="158"/>
      <c r="Q157" s="158"/>
      <c r="R157" s="160"/>
      <c r="T157" s="161"/>
      <c r="U157" s="158"/>
      <c r="V157" s="158"/>
      <c r="W157" s="158"/>
      <c r="X157" s="158"/>
      <c r="Y157" s="158"/>
      <c r="Z157" s="158"/>
      <c r="AA157" s="162"/>
      <c r="AT157" s="163" t="s">
        <v>173</v>
      </c>
      <c r="AU157" s="163" t="s">
        <v>86</v>
      </c>
      <c r="AV157" s="11" t="s">
        <v>82</v>
      </c>
      <c r="AW157" s="11" t="s">
        <v>32</v>
      </c>
      <c r="AX157" s="11" t="s">
        <v>75</v>
      </c>
      <c r="AY157" s="163" t="s">
        <v>166</v>
      </c>
    </row>
    <row r="158" spans="2:65" s="11" customFormat="1" ht="16.5" customHeight="1">
      <c r="B158" s="157"/>
      <c r="C158" s="158"/>
      <c r="D158" s="158"/>
      <c r="E158" s="159" t="s">
        <v>5</v>
      </c>
      <c r="F158" s="229" t="s">
        <v>277</v>
      </c>
      <c r="G158" s="230"/>
      <c r="H158" s="230"/>
      <c r="I158" s="230"/>
      <c r="J158" s="158"/>
      <c r="K158" s="159" t="s">
        <v>5</v>
      </c>
      <c r="L158" s="158"/>
      <c r="M158" s="158"/>
      <c r="N158" s="158"/>
      <c r="O158" s="158"/>
      <c r="P158" s="158"/>
      <c r="Q158" s="158"/>
      <c r="R158" s="160"/>
      <c r="T158" s="161"/>
      <c r="U158" s="158"/>
      <c r="V158" s="158"/>
      <c r="W158" s="158"/>
      <c r="X158" s="158"/>
      <c r="Y158" s="158"/>
      <c r="Z158" s="158"/>
      <c r="AA158" s="162"/>
      <c r="AT158" s="163" t="s">
        <v>173</v>
      </c>
      <c r="AU158" s="163" t="s">
        <v>86</v>
      </c>
      <c r="AV158" s="11" t="s">
        <v>82</v>
      </c>
      <c r="AW158" s="11" t="s">
        <v>32</v>
      </c>
      <c r="AX158" s="11" t="s">
        <v>75</v>
      </c>
      <c r="AY158" s="163" t="s">
        <v>166</v>
      </c>
    </row>
    <row r="159" spans="2:65" s="10" customFormat="1" ht="16.5" customHeight="1">
      <c r="B159" s="149"/>
      <c r="C159" s="150"/>
      <c r="D159" s="150"/>
      <c r="E159" s="151" t="s">
        <v>5</v>
      </c>
      <c r="F159" s="262" t="s">
        <v>1666</v>
      </c>
      <c r="G159" s="263"/>
      <c r="H159" s="263"/>
      <c r="I159" s="263"/>
      <c r="J159" s="150"/>
      <c r="K159" s="152">
        <v>4775.1000000000004</v>
      </c>
      <c r="L159" s="150"/>
      <c r="M159" s="150"/>
      <c r="N159" s="150"/>
      <c r="O159" s="150"/>
      <c r="P159" s="150"/>
      <c r="Q159" s="150"/>
      <c r="R159" s="153"/>
      <c r="T159" s="154"/>
      <c r="U159" s="150"/>
      <c r="V159" s="150"/>
      <c r="W159" s="150"/>
      <c r="X159" s="150"/>
      <c r="Y159" s="150"/>
      <c r="Z159" s="150"/>
      <c r="AA159" s="155"/>
      <c r="AT159" s="156" t="s">
        <v>173</v>
      </c>
      <c r="AU159" s="156" t="s">
        <v>86</v>
      </c>
      <c r="AV159" s="10" t="s">
        <v>86</v>
      </c>
      <c r="AW159" s="10" t="s">
        <v>32</v>
      </c>
      <c r="AX159" s="10" t="s">
        <v>82</v>
      </c>
      <c r="AY159" s="156" t="s">
        <v>166</v>
      </c>
    </row>
    <row r="160" spans="2:65" s="1" customFormat="1" ht="16.5" customHeight="1">
      <c r="B160" s="139"/>
      <c r="C160" s="140" t="s">
        <v>104</v>
      </c>
      <c r="D160" s="140" t="s">
        <v>167</v>
      </c>
      <c r="E160" s="141" t="s">
        <v>307</v>
      </c>
      <c r="F160" s="231" t="s">
        <v>308</v>
      </c>
      <c r="G160" s="231"/>
      <c r="H160" s="231"/>
      <c r="I160" s="231"/>
      <c r="J160" s="142" t="s">
        <v>309</v>
      </c>
      <c r="K160" s="143">
        <v>1287.5</v>
      </c>
      <c r="L160" s="232">
        <v>0</v>
      </c>
      <c r="M160" s="232"/>
      <c r="N160" s="232">
        <f>ROUND(L160*K160,2)</f>
        <v>0</v>
      </c>
      <c r="O160" s="232"/>
      <c r="P160" s="232"/>
      <c r="Q160" s="232"/>
      <c r="R160" s="144"/>
      <c r="T160" s="145" t="s">
        <v>5</v>
      </c>
      <c r="U160" s="43" t="s">
        <v>40</v>
      </c>
      <c r="V160" s="146">
        <v>0.27200000000000002</v>
      </c>
      <c r="W160" s="146">
        <f>V160*K160</f>
        <v>350.20000000000005</v>
      </c>
      <c r="X160" s="146">
        <v>0</v>
      </c>
      <c r="Y160" s="146">
        <f>X160*K160</f>
        <v>0</v>
      </c>
      <c r="Z160" s="146">
        <v>0.28999999999999998</v>
      </c>
      <c r="AA160" s="147">
        <f>Z160*K160</f>
        <v>373.375</v>
      </c>
      <c r="AR160" s="21" t="s">
        <v>92</v>
      </c>
      <c r="AT160" s="21" t="s">
        <v>167</v>
      </c>
      <c r="AU160" s="21" t="s">
        <v>86</v>
      </c>
      <c r="AY160" s="21" t="s">
        <v>166</v>
      </c>
      <c r="BE160" s="148">
        <f>IF(U160="základní",N160,0)</f>
        <v>0</v>
      </c>
      <c r="BF160" s="148">
        <f>IF(U160="snížená",N160,0)</f>
        <v>0</v>
      </c>
      <c r="BG160" s="148">
        <f>IF(U160="zákl. přenesená",N160,0)</f>
        <v>0</v>
      </c>
      <c r="BH160" s="148">
        <f>IF(U160="sníž. přenesená",N160,0)</f>
        <v>0</v>
      </c>
      <c r="BI160" s="148">
        <f>IF(U160="nulová",N160,0)</f>
        <v>0</v>
      </c>
      <c r="BJ160" s="21" t="s">
        <v>82</v>
      </c>
      <c r="BK160" s="148">
        <f>ROUND(L160*K160,2)</f>
        <v>0</v>
      </c>
      <c r="BL160" s="21" t="s">
        <v>92</v>
      </c>
      <c r="BM160" s="21" t="s">
        <v>310</v>
      </c>
    </row>
    <row r="161" spans="2:65" s="11" customFormat="1" ht="16.5" customHeight="1">
      <c r="B161" s="157"/>
      <c r="C161" s="158"/>
      <c r="D161" s="158"/>
      <c r="E161" s="159" t="s">
        <v>5</v>
      </c>
      <c r="F161" s="264" t="s">
        <v>275</v>
      </c>
      <c r="G161" s="265"/>
      <c r="H161" s="265"/>
      <c r="I161" s="265"/>
      <c r="J161" s="158"/>
      <c r="K161" s="159" t="s">
        <v>5</v>
      </c>
      <c r="L161" s="158"/>
      <c r="M161" s="158"/>
      <c r="N161" s="158"/>
      <c r="O161" s="158"/>
      <c r="P161" s="158"/>
      <c r="Q161" s="158"/>
      <c r="R161" s="160"/>
      <c r="T161" s="161"/>
      <c r="U161" s="158"/>
      <c r="V161" s="158"/>
      <c r="W161" s="158"/>
      <c r="X161" s="158"/>
      <c r="Y161" s="158"/>
      <c r="Z161" s="158"/>
      <c r="AA161" s="162"/>
      <c r="AT161" s="163" t="s">
        <v>173</v>
      </c>
      <c r="AU161" s="163" t="s">
        <v>86</v>
      </c>
      <c r="AV161" s="11" t="s">
        <v>82</v>
      </c>
      <c r="AW161" s="11" t="s">
        <v>32</v>
      </c>
      <c r="AX161" s="11" t="s">
        <v>75</v>
      </c>
      <c r="AY161" s="163" t="s">
        <v>166</v>
      </c>
    </row>
    <row r="162" spans="2:65" s="11" customFormat="1" ht="16.5" customHeight="1">
      <c r="B162" s="157"/>
      <c r="C162" s="158"/>
      <c r="D162" s="158"/>
      <c r="E162" s="159" t="s">
        <v>5</v>
      </c>
      <c r="F162" s="229" t="s">
        <v>276</v>
      </c>
      <c r="G162" s="230"/>
      <c r="H162" s="230"/>
      <c r="I162" s="230"/>
      <c r="J162" s="158"/>
      <c r="K162" s="159" t="s">
        <v>5</v>
      </c>
      <c r="L162" s="158"/>
      <c r="M162" s="158"/>
      <c r="N162" s="158"/>
      <c r="O162" s="158"/>
      <c r="P162" s="158"/>
      <c r="Q162" s="158"/>
      <c r="R162" s="160"/>
      <c r="T162" s="161"/>
      <c r="U162" s="158"/>
      <c r="V162" s="158"/>
      <c r="W162" s="158"/>
      <c r="X162" s="158"/>
      <c r="Y162" s="158"/>
      <c r="Z162" s="158"/>
      <c r="AA162" s="162"/>
      <c r="AT162" s="163" t="s">
        <v>173</v>
      </c>
      <c r="AU162" s="163" t="s">
        <v>86</v>
      </c>
      <c r="AV162" s="11" t="s">
        <v>82</v>
      </c>
      <c r="AW162" s="11" t="s">
        <v>32</v>
      </c>
      <c r="AX162" s="11" t="s">
        <v>75</v>
      </c>
      <c r="AY162" s="163" t="s">
        <v>166</v>
      </c>
    </row>
    <row r="163" spans="2:65" s="11" customFormat="1" ht="16.5" customHeight="1">
      <c r="B163" s="157"/>
      <c r="C163" s="158"/>
      <c r="D163" s="158"/>
      <c r="E163" s="159" t="s">
        <v>5</v>
      </c>
      <c r="F163" s="229" t="s">
        <v>277</v>
      </c>
      <c r="G163" s="230"/>
      <c r="H163" s="230"/>
      <c r="I163" s="230"/>
      <c r="J163" s="158"/>
      <c r="K163" s="159" t="s">
        <v>5</v>
      </c>
      <c r="L163" s="158"/>
      <c r="M163" s="158"/>
      <c r="N163" s="158"/>
      <c r="O163" s="158"/>
      <c r="P163" s="158"/>
      <c r="Q163" s="158"/>
      <c r="R163" s="160"/>
      <c r="T163" s="161"/>
      <c r="U163" s="158"/>
      <c r="V163" s="158"/>
      <c r="W163" s="158"/>
      <c r="X163" s="158"/>
      <c r="Y163" s="158"/>
      <c r="Z163" s="158"/>
      <c r="AA163" s="162"/>
      <c r="AT163" s="163" t="s">
        <v>173</v>
      </c>
      <c r="AU163" s="163" t="s">
        <v>86</v>
      </c>
      <c r="AV163" s="11" t="s">
        <v>82</v>
      </c>
      <c r="AW163" s="11" t="s">
        <v>32</v>
      </c>
      <c r="AX163" s="11" t="s">
        <v>75</v>
      </c>
      <c r="AY163" s="163" t="s">
        <v>166</v>
      </c>
    </row>
    <row r="164" spans="2:65" s="10" customFormat="1" ht="16.5" customHeight="1">
      <c r="B164" s="149"/>
      <c r="C164" s="150"/>
      <c r="D164" s="150"/>
      <c r="E164" s="151" t="s">
        <v>5</v>
      </c>
      <c r="F164" s="262" t="s">
        <v>1668</v>
      </c>
      <c r="G164" s="263"/>
      <c r="H164" s="263"/>
      <c r="I164" s="263"/>
      <c r="J164" s="150"/>
      <c r="K164" s="152">
        <v>1287.5</v>
      </c>
      <c r="L164" s="150"/>
      <c r="M164" s="150"/>
      <c r="N164" s="150"/>
      <c r="O164" s="150"/>
      <c r="P164" s="150"/>
      <c r="Q164" s="150"/>
      <c r="R164" s="153"/>
      <c r="T164" s="154"/>
      <c r="U164" s="150"/>
      <c r="V164" s="150"/>
      <c r="W164" s="150"/>
      <c r="X164" s="150"/>
      <c r="Y164" s="150"/>
      <c r="Z164" s="150"/>
      <c r="AA164" s="155"/>
      <c r="AT164" s="156" t="s">
        <v>173</v>
      </c>
      <c r="AU164" s="156" t="s">
        <v>86</v>
      </c>
      <c r="AV164" s="10" t="s">
        <v>86</v>
      </c>
      <c r="AW164" s="10" t="s">
        <v>32</v>
      </c>
      <c r="AX164" s="10" t="s">
        <v>82</v>
      </c>
      <c r="AY164" s="156" t="s">
        <v>166</v>
      </c>
    </row>
    <row r="165" spans="2:65" s="1" customFormat="1" ht="16.5" customHeight="1">
      <c r="B165" s="139"/>
      <c r="C165" s="140" t="s">
        <v>107</v>
      </c>
      <c r="D165" s="140" t="s">
        <v>167</v>
      </c>
      <c r="E165" s="141" t="s">
        <v>312</v>
      </c>
      <c r="F165" s="231" t="s">
        <v>313</v>
      </c>
      <c r="G165" s="231"/>
      <c r="H165" s="231"/>
      <c r="I165" s="231"/>
      <c r="J165" s="142" t="s">
        <v>309</v>
      </c>
      <c r="K165" s="143">
        <v>1253</v>
      </c>
      <c r="L165" s="232">
        <v>0</v>
      </c>
      <c r="M165" s="232"/>
      <c r="N165" s="232">
        <f>ROUND(L165*K165,2)</f>
        <v>0</v>
      </c>
      <c r="O165" s="232"/>
      <c r="P165" s="232"/>
      <c r="Q165" s="232"/>
      <c r="R165" s="144"/>
      <c r="T165" s="145" t="s">
        <v>5</v>
      </c>
      <c r="U165" s="43" t="s">
        <v>40</v>
      </c>
      <c r="V165" s="146">
        <v>0.14699999999999999</v>
      </c>
      <c r="W165" s="146">
        <f>V165*K165</f>
        <v>184.191</v>
      </c>
      <c r="X165" s="146">
        <v>0</v>
      </c>
      <c r="Y165" s="146">
        <f>X165*K165</f>
        <v>0</v>
      </c>
      <c r="Z165" s="146">
        <v>0.115</v>
      </c>
      <c r="AA165" s="147">
        <f>Z165*K165</f>
        <v>144.095</v>
      </c>
      <c r="AR165" s="21" t="s">
        <v>92</v>
      </c>
      <c r="AT165" s="21" t="s">
        <v>167</v>
      </c>
      <c r="AU165" s="21" t="s">
        <v>86</v>
      </c>
      <c r="AY165" s="21" t="s">
        <v>166</v>
      </c>
      <c r="BE165" s="148">
        <f>IF(U165="základní",N165,0)</f>
        <v>0</v>
      </c>
      <c r="BF165" s="148">
        <f>IF(U165="snížená",N165,0)</f>
        <v>0</v>
      </c>
      <c r="BG165" s="148">
        <f>IF(U165="zákl. přenesená",N165,0)</f>
        <v>0</v>
      </c>
      <c r="BH165" s="148">
        <f>IF(U165="sníž. přenesená",N165,0)</f>
        <v>0</v>
      </c>
      <c r="BI165" s="148">
        <f>IF(U165="nulová",N165,0)</f>
        <v>0</v>
      </c>
      <c r="BJ165" s="21" t="s">
        <v>82</v>
      </c>
      <c r="BK165" s="148">
        <f>ROUND(L165*K165,2)</f>
        <v>0</v>
      </c>
      <c r="BL165" s="21" t="s">
        <v>92</v>
      </c>
      <c r="BM165" s="21" t="s">
        <v>314</v>
      </c>
    </row>
    <row r="166" spans="2:65" s="11" customFormat="1" ht="16.5" customHeight="1">
      <c r="B166" s="157"/>
      <c r="C166" s="158"/>
      <c r="D166" s="158"/>
      <c r="E166" s="159" t="s">
        <v>5</v>
      </c>
      <c r="F166" s="264" t="s">
        <v>275</v>
      </c>
      <c r="G166" s="265"/>
      <c r="H166" s="265"/>
      <c r="I166" s="265"/>
      <c r="J166" s="158"/>
      <c r="K166" s="159" t="s">
        <v>5</v>
      </c>
      <c r="L166" s="158"/>
      <c r="M166" s="158"/>
      <c r="N166" s="158"/>
      <c r="O166" s="158"/>
      <c r="P166" s="158"/>
      <c r="Q166" s="158"/>
      <c r="R166" s="160"/>
      <c r="T166" s="161"/>
      <c r="U166" s="158"/>
      <c r="V166" s="158"/>
      <c r="W166" s="158"/>
      <c r="X166" s="158"/>
      <c r="Y166" s="158"/>
      <c r="Z166" s="158"/>
      <c r="AA166" s="162"/>
      <c r="AT166" s="163" t="s">
        <v>173</v>
      </c>
      <c r="AU166" s="163" t="s">
        <v>86</v>
      </c>
      <c r="AV166" s="11" t="s">
        <v>82</v>
      </c>
      <c r="AW166" s="11" t="s">
        <v>32</v>
      </c>
      <c r="AX166" s="11" t="s">
        <v>75</v>
      </c>
      <c r="AY166" s="163" t="s">
        <v>166</v>
      </c>
    </row>
    <row r="167" spans="2:65" s="11" customFormat="1" ht="16.5" customHeight="1">
      <c r="B167" s="157"/>
      <c r="C167" s="158"/>
      <c r="D167" s="158"/>
      <c r="E167" s="159" t="s">
        <v>5</v>
      </c>
      <c r="F167" s="229" t="s">
        <v>276</v>
      </c>
      <c r="G167" s="230"/>
      <c r="H167" s="230"/>
      <c r="I167" s="230"/>
      <c r="J167" s="158"/>
      <c r="K167" s="159" t="s">
        <v>5</v>
      </c>
      <c r="L167" s="158"/>
      <c r="M167" s="158"/>
      <c r="N167" s="158"/>
      <c r="O167" s="158"/>
      <c r="P167" s="158"/>
      <c r="Q167" s="158"/>
      <c r="R167" s="160"/>
      <c r="T167" s="161"/>
      <c r="U167" s="158"/>
      <c r="V167" s="158"/>
      <c r="W167" s="158"/>
      <c r="X167" s="158"/>
      <c r="Y167" s="158"/>
      <c r="Z167" s="158"/>
      <c r="AA167" s="162"/>
      <c r="AT167" s="163" t="s">
        <v>173</v>
      </c>
      <c r="AU167" s="163" t="s">
        <v>86</v>
      </c>
      <c r="AV167" s="11" t="s">
        <v>82</v>
      </c>
      <c r="AW167" s="11" t="s">
        <v>32</v>
      </c>
      <c r="AX167" s="11" t="s">
        <v>75</v>
      </c>
      <c r="AY167" s="163" t="s">
        <v>166</v>
      </c>
    </row>
    <row r="168" spans="2:65" s="11" customFormat="1" ht="16.5" customHeight="1">
      <c r="B168" s="157"/>
      <c r="C168" s="158"/>
      <c r="D168" s="158"/>
      <c r="E168" s="159" t="s">
        <v>5</v>
      </c>
      <c r="F168" s="229" t="s">
        <v>277</v>
      </c>
      <c r="G168" s="230"/>
      <c r="H168" s="230"/>
      <c r="I168" s="230"/>
      <c r="J168" s="158"/>
      <c r="K168" s="159" t="s">
        <v>5</v>
      </c>
      <c r="L168" s="158"/>
      <c r="M168" s="158"/>
      <c r="N168" s="158"/>
      <c r="O168" s="158"/>
      <c r="P168" s="158"/>
      <c r="Q168" s="158"/>
      <c r="R168" s="160"/>
      <c r="T168" s="161"/>
      <c r="U168" s="158"/>
      <c r="V168" s="158"/>
      <c r="W168" s="158"/>
      <c r="X168" s="158"/>
      <c r="Y168" s="158"/>
      <c r="Z168" s="158"/>
      <c r="AA168" s="162"/>
      <c r="AT168" s="163" t="s">
        <v>173</v>
      </c>
      <c r="AU168" s="163" t="s">
        <v>86</v>
      </c>
      <c r="AV168" s="11" t="s">
        <v>82</v>
      </c>
      <c r="AW168" s="11" t="s">
        <v>32</v>
      </c>
      <c r="AX168" s="11" t="s">
        <v>75</v>
      </c>
      <c r="AY168" s="163" t="s">
        <v>166</v>
      </c>
    </row>
    <row r="169" spans="2:65" s="10" customFormat="1" ht="16.5" customHeight="1">
      <c r="B169" s="149"/>
      <c r="C169" s="150"/>
      <c r="D169" s="150"/>
      <c r="E169" s="151" t="s">
        <v>5</v>
      </c>
      <c r="F169" s="262" t="s">
        <v>1669</v>
      </c>
      <c r="G169" s="263"/>
      <c r="H169" s="263"/>
      <c r="I169" s="263"/>
      <c r="J169" s="150"/>
      <c r="K169" s="152">
        <v>1253</v>
      </c>
      <c r="L169" s="150"/>
      <c r="M169" s="150"/>
      <c r="N169" s="150"/>
      <c r="O169" s="150"/>
      <c r="P169" s="150"/>
      <c r="Q169" s="150"/>
      <c r="R169" s="153"/>
      <c r="T169" s="154"/>
      <c r="U169" s="150"/>
      <c r="V169" s="150"/>
      <c r="W169" s="150"/>
      <c r="X169" s="150"/>
      <c r="Y169" s="150"/>
      <c r="Z169" s="150"/>
      <c r="AA169" s="155"/>
      <c r="AT169" s="156" t="s">
        <v>173</v>
      </c>
      <c r="AU169" s="156" t="s">
        <v>86</v>
      </c>
      <c r="AV169" s="10" t="s">
        <v>86</v>
      </c>
      <c r="AW169" s="10" t="s">
        <v>32</v>
      </c>
      <c r="AX169" s="10" t="s">
        <v>82</v>
      </c>
      <c r="AY169" s="156" t="s">
        <v>166</v>
      </c>
    </row>
    <row r="170" spans="2:65" s="1" customFormat="1" ht="16.5" customHeight="1">
      <c r="B170" s="139"/>
      <c r="C170" s="140" t="s">
        <v>110</v>
      </c>
      <c r="D170" s="140" t="s">
        <v>167</v>
      </c>
      <c r="E170" s="141" t="s">
        <v>316</v>
      </c>
      <c r="F170" s="231" t="s">
        <v>317</v>
      </c>
      <c r="G170" s="231"/>
      <c r="H170" s="231"/>
      <c r="I170" s="231"/>
      <c r="J170" s="142" t="s">
        <v>309</v>
      </c>
      <c r="K170" s="143">
        <v>600</v>
      </c>
      <c r="L170" s="232">
        <v>0</v>
      </c>
      <c r="M170" s="232"/>
      <c r="N170" s="232">
        <f>ROUND(L170*K170,2)</f>
        <v>0</v>
      </c>
      <c r="O170" s="232"/>
      <c r="P170" s="232"/>
      <c r="Q170" s="232"/>
      <c r="R170" s="144"/>
      <c r="T170" s="145" t="s">
        <v>5</v>
      </c>
      <c r="U170" s="43" t="s">
        <v>40</v>
      </c>
      <c r="V170" s="146">
        <v>0.70299999999999996</v>
      </c>
      <c r="W170" s="146">
        <f>V170*K170</f>
        <v>421.79999999999995</v>
      </c>
      <c r="X170" s="146">
        <v>8.6800000000000002E-3</v>
      </c>
      <c r="Y170" s="146">
        <f>X170*K170</f>
        <v>5.2080000000000002</v>
      </c>
      <c r="Z170" s="146">
        <v>0</v>
      </c>
      <c r="AA170" s="147">
        <f>Z170*K170</f>
        <v>0</v>
      </c>
      <c r="AR170" s="21" t="s">
        <v>92</v>
      </c>
      <c r="AT170" s="21" t="s">
        <v>167</v>
      </c>
      <c r="AU170" s="21" t="s">
        <v>86</v>
      </c>
      <c r="AY170" s="21" t="s">
        <v>166</v>
      </c>
      <c r="BE170" s="148">
        <f>IF(U170="základní",N170,0)</f>
        <v>0</v>
      </c>
      <c r="BF170" s="148">
        <f>IF(U170="snížená",N170,0)</f>
        <v>0</v>
      </c>
      <c r="BG170" s="148">
        <f>IF(U170="zákl. přenesená",N170,0)</f>
        <v>0</v>
      </c>
      <c r="BH170" s="148">
        <f>IF(U170="sníž. přenesená",N170,0)</f>
        <v>0</v>
      </c>
      <c r="BI170" s="148">
        <f>IF(U170="nulová",N170,0)</f>
        <v>0</v>
      </c>
      <c r="BJ170" s="21" t="s">
        <v>82</v>
      </c>
      <c r="BK170" s="148">
        <f>ROUND(L170*K170,2)</f>
        <v>0</v>
      </c>
      <c r="BL170" s="21" t="s">
        <v>92</v>
      </c>
      <c r="BM170" s="21" t="s">
        <v>318</v>
      </c>
    </row>
    <row r="171" spans="2:65" s="11" customFormat="1" ht="16.5" customHeight="1">
      <c r="B171" s="157"/>
      <c r="C171" s="158"/>
      <c r="D171" s="158"/>
      <c r="E171" s="159" t="s">
        <v>5</v>
      </c>
      <c r="F171" s="264" t="s">
        <v>275</v>
      </c>
      <c r="G171" s="265"/>
      <c r="H171" s="265"/>
      <c r="I171" s="265"/>
      <c r="J171" s="158"/>
      <c r="K171" s="159" t="s">
        <v>5</v>
      </c>
      <c r="L171" s="158"/>
      <c r="M171" s="158"/>
      <c r="N171" s="158"/>
      <c r="O171" s="158"/>
      <c r="P171" s="158"/>
      <c r="Q171" s="158"/>
      <c r="R171" s="160"/>
      <c r="T171" s="161"/>
      <c r="U171" s="158"/>
      <c r="V171" s="158"/>
      <c r="W171" s="158"/>
      <c r="X171" s="158"/>
      <c r="Y171" s="158"/>
      <c r="Z171" s="158"/>
      <c r="AA171" s="162"/>
      <c r="AT171" s="163" t="s">
        <v>173</v>
      </c>
      <c r="AU171" s="163" t="s">
        <v>86</v>
      </c>
      <c r="AV171" s="11" t="s">
        <v>82</v>
      </c>
      <c r="AW171" s="11" t="s">
        <v>32</v>
      </c>
      <c r="AX171" s="11" t="s">
        <v>75</v>
      </c>
      <c r="AY171" s="163" t="s">
        <v>166</v>
      </c>
    </row>
    <row r="172" spans="2:65" s="11" customFormat="1" ht="16.5" customHeight="1">
      <c r="B172" s="157"/>
      <c r="C172" s="158"/>
      <c r="D172" s="158"/>
      <c r="E172" s="159" t="s">
        <v>5</v>
      </c>
      <c r="F172" s="229" t="s">
        <v>276</v>
      </c>
      <c r="G172" s="230"/>
      <c r="H172" s="230"/>
      <c r="I172" s="230"/>
      <c r="J172" s="158"/>
      <c r="K172" s="159" t="s">
        <v>5</v>
      </c>
      <c r="L172" s="158"/>
      <c r="M172" s="158"/>
      <c r="N172" s="158"/>
      <c r="O172" s="158"/>
      <c r="P172" s="158"/>
      <c r="Q172" s="158"/>
      <c r="R172" s="160"/>
      <c r="T172" s="161"/>
      <c r="U172" s="158"/>
      <c r="V172" s="158"/>
      <c r="W172" s="158"/>
      <c r="X172" s="158"/>
      <c r="Y172" s="158"/>
      <c r="Z172" s="158"/>
      <c r="AA172" s="162"/>
      <c r="AT172" s="163" t="s">
        <v>173</v>
      </c>
      <c r="AU172" s="163" t="s">
        <v>86</v>
      </c>
      <c r="AV172" s="11" t="s">
        <v>82</v>
      </c>
      <c r="AW172" s="11" t="s">
        <v>32</v>
      </c>
      <c r="AX172" s="11" t="s">
        <v>75</v>
      </c>
      <c r="AY172" s="163" t="s">
        <v>166</v>
      </c>
    </row>
    <row r="173" spans="2:65" s="11" customFormat="1" ht="16.5" customHeight="1">
      <c r="B173" s="157"/>
      <c r="C173" s="158"/>
      <c r="D173" s="158"/>
      <c r="E173" s="159" t="s">
        <v>5</v>
      </c>
      <c r="F173" s="229" t="s">
        <v>277</v>
      </c>
      <c r="G173" s="230"/>
      <c r="H173" s="230"/>
      <c r="I173" s="230"/>
      <c r="J173" s="158"/>
      <c r="K173" s="159" t="s">
        <v>5</v>
      </c>
      <c r="L173" s="158"/>
      <c r="M173" s="158"/>
      <c r="N173" s="158"/>
      <c r="O173" s="158"/>
      <c r="P173" s="158"/>
      <c r="Q173" s="158"/>
      <c r="R173" s="160"/>
      <c r="T173" s="161"/>
      <c r="U173" s="158"/>
      <c r="V173" s="158"/>
      <c r="W173" s="158"/>
      <c r="X173" s="158"/>
      <c r="Y173" s="158"/>
      <c r="Z173" s="158"/>
      <c r="AA173" s="162"/>
      <c r="AT173" s="163" t="s">
        <v>173</v>
      </c>
      <c r="AU173" s="163" t="s">
        <v>86</v>
      </c>
      <c r="AV173" s="11" t="s">
        <v>82</v>
      </c>
      <c r="AW173" s="11" t="s">
        <v>32</v>
      </c>
      <c r="AX173" s="11" t="s">
        <v>75</v>
      </c>
      <c r="AY173" s="163" t="s">
        <v>166</v>
      </c>
    </row>
    <row r="174" spans="2:65" s="10" customFormat="1" ht="16.5" customHeight="1">
      <c r="B174" s="149"/>
      <c r="C174" s="150"/>
      <c r="D174" s="150"/>
      <c r="E174" s="151" t="s">
        <v>5</v>
      </c>
      <c r="F174" s="262" t="s">
        <v>1670</v>
      </c>
      <c r="G174" s="263"/>
      <c r="H174" s="263"/>
      <c r="I174" s="263"/>
      <c r="J174" s="150"/>
      <c r="K174" s="152">
        <v>600</v>
      </c>
      <c r="L174" s="150"/>
      <c r="M174" s="150"/>
      <c r="N174" s="150"/>
      <c r="O174" s="150"/>
      <c r="P174" s="150"/>
      <c r="Q174" s="150"/>
      <c r="R174" s="153"/>
      <c r="T174" s="154"/>
      <c r="U174" s="150"/>
      <c r="V174" s="150"/>
      <c r="W174" s="150"/>
      <c r="X174" s="150"/>
      <c r="Y174" s="150"/>
      <c r="Z174" s="150"/>
      <c r="AA174" s="155"/>
      <c r="AT174" s="156" t="s">
        <v>173</v>
      </c>
      <c r="AU174" s="156" t="s">
        <v>86</v>
      </c>
      <c r="AV174" s="10" t="s">
        <v>86</v>
      </c>
      <c r="AW174" s="10" t="s">
        <v>32</v>
      </c>
      <c r="AX174" s="10" t="s">
        <v>82</v>
      </c>
      <c r="AY174" s="156" t="s">
        <v>166</v>
      </c>
    </row>
    <row r="175" spans="2:65" s="1" customFormat="1" ht="38.25" customHeight="1">
      <c r="B175" s="139"/>
      <c r="C175" s="140" t="s">
        <v>113</v>
      </c>
      <c r="D175" s="140" t="s">
        <v>167</v>
      </c>
      <c r="E175" s="141" t="s">
        <v>320</v>
      </c>
      <c r="F175" s="231" t="s">
        <v>321</v>
      </c>
      <c r="G175" s="231"/>
      <c r="H175" s="231"/>
      <c r="I175" s="231"/>
      <c r="J175" s="142" t="s">
        <v>322</v>
      </c>
      <c r="K175" s="143">
        <v>555.73699999999997</v>
      </c>
      <c r="L175" s="232">
        <v>0</v>
      </c>
      <c r="M175" s="232"/>
      <c r="N175" s="232">
        <f>ROUND(L175*K175,2)</f>
        <v>0</v>
      </c>
      <c r="O175" s="232"/>
      <c r="P175" s="232"/>
      <c r="Q175" s="232"/>
      <c r="R175" s="144"/>
      <c r="T175" s="145" t="s">
        <v>5</v>
      </c>
      <c r="U175" s="43" t="s">
        <v>40</v>
      </c>
      <c r="V175" s="146">
        <v>0.223</v>
      </c>
      <c r="W175" s="146">
        <f>V175*K175</f>
        <v>123.929351</v>
      </c>
      <c r="X175" s="146">
        <v>0</v>
      </c>
      <c r="Y175" s="146">
        <f>X175*K175</f>
        <v>0</v>
      </c>
      <c r="Z175" s="146">
        <v>0</v>
      </c>
      <c r="AA175" s="147">
        <f>Z175*K175</f>
        <v>0</v>
      </c>
      <c r="AR175" s="21" t="s">
        <v>92</v>
      </c>
      <c r="AT175" s="21" t="s">
        <v>167</v>
      </c>
      <c r="AU175" s="21" t="s">
        <v>86</v>
      </c>
      <c r="AY175" s="21" t="s">
        <v>166</v>
      </c>
      <c r="BE175" s="148">
        <f>IF(U175="základní",N175,0)</f>
        <v>0</v>
      </c>
      <c r="BF175" s="148">
        <f>IF(U175="snížená",N175,0)</f>
        <v>0</v>
      </c>
      <c r="BG175" s="148">
        <f>IF(U175="zákl. přenesená",N175,0)</f>
        <v>0</v>
      </c>
      <c r="BH175" s="148">
        <f>IF(U175="sníž. přenesená",N175,0)</f>
        <v>0</v>
      </c>
      <c r="BI175" s="148">
        <f>IF(U175="nulová",N175,0)</f>
        <v>0</v>
      </c>
      <c r="BJ175" s="21" t="s">
        <v>82</v>
      </c>
      <c r="BK175" s="148">
        <f>ROUND(L175*K175,2)</f>
        <v>0</v>
      </c>
      <c r="BL175" s="21" t="s">
        <v>92</v>
      </c>
      <c r="BM175" s="21" t="s">
        <v>323</v>
      </c>
    </row>
    <row r="176" spans="2:65" s="11" customFormat="1" ht="16.5" customHeight="1">
      <c r="B176" s="157"/>
      <c r="C176" s="158"/>
      <c r="D176" s="158"/>
      <c r="E176" s="159" t="s">
        <v>5</v>
      </c>
      <c r="F176" s="264" t="s">
        <v>275</v>
      </c>
      <c r="G176" s="265"/>
      <c r="H176" s="265"/>
      <c r="I176" s="265"/>
      <c r="J176" s="158"/>
      <c r="K176" s="159" t="s">
        <v>5</v>
      </c>
      <c r="L176" s="158"/>
      <c r="M176" s="158"/>
      <c r="N176" s="158"/>
      <c r="O176" s="158"/>
      <c r="P176" s="158"/>
      <c r="Q176" s="158"/>
      <c r="R176" s="160"/>
      <c r="T176" s="161"/>
      <c r="U176" s="158"/>
      <c r="V176" s="158"/>
      <c r="W176" s="158"/>
      <c r="X176" s="158"/>
      <c r="Y176" s="158"/>
      <c r="Z176" s="158"/>
      <c r="AA176" s="162"/>
      <c r="AT176" s="163" t="s">
        <v>173</v>
      </c>
      <c r="AU176" s="163" t="s">
        <v>86</v>
      </c>
      <c r="AV176" s="11" t="s">
        <v>82</v>
      </c>
      <c r="AW176" s="11" t="s">
        <v>32</v>
      </c>
      <c r="AX176" s="11" t="s">
        <v>75</v>
      </c>
      <c r="AY176" s="163" t="s">
        <v>166</v>
      </c>
    </row>
    <row r="177" spans="2:65" s="11" customFormat="1" ht="16.5" customHeight="1">
      <c r="B177" s="157"/>
      <c r="C177" s="158"/>
      <c r="D177" s="158"/>
      <c r="E177" s="159" t="s">
        <v>5</v>
      </c>
      <c r="F177" s="229" t="s">
        <v>276</v>
      </c>
      <c r="G177" s="230"/>
      <c r="H177" s="230"/>
      <c r="I177" s="230"/>
      <c r="J177" s="158"/>
      <c r="K177" s="159" t="s">
        <v>5</v>
      </c>
      <c r="L177" s="158"/>
      <c r="M177" s="158"/>
      <c r="N177" s="158"/>
      <c r="O177" s="158"/>
      <c r="P177" s="158"/>
      <c r="Q177" s="158"/>
      <c r="R177" s="160"/>
      <c r="T177" s="161"/>
      <c r="U177" s="158"/>
      <c r="V177" s="158"/>
      <c r="W177" s="158"/>
      <c r="X177" s="158"/>
      <c r="Y177" s="158"/>
      <c r="Z177" s="158"/>
      <c r="AA177" s="162"/>
      <c r="AT177" s="163" t="s">
        <v>173</v>
      </c>
      <c r="AU177" s="163" t="s">
        <v>86</v>
      </c>
      <c r="AV177" s="11" t="s">
        <v>82</v>
      </c>
      <c r="AW177" s="11" t="s">
        <v>32</v>
      </c>
      <c r="AX177" s="11" t="s">
        <v>75</v>
      </c>
      <c r="AY177" s="163" t="s">
        <v>166</v>
      </c>
    </row>
    <row r="178" spans="2:65" s="11" customFormat="1" ht="16.5" customHeight="1">
      <c r="B178" s="157"/>
      <c r="C178" s="158"/>
      <c r="D178" s="158"/>
      <c r="E178" s="159" t="s">
        <v>5</v>
      </c>
      <c r="F178" s="229" t="s">
        <v>277</v>
      </c>
      <c r="G178" s="230"/>
      <c r="H178" s="230"/>
      <c r="I178" s="230"/>
      <c r="J178" s="158"/>
      <c r="K178" s="159" t="s">
        <v>5</v>
      </c>
      <c r="L178" s="158"/>
      <c r="M178" s="158"/>
      <c r="N178" s="158"/>
      <c r="O178" s="158"/>
      <c r="P178" s="158"/>
      <c r="Q178" s="158"/>
      <c r="R178" s="160"/>
      <c r="T178" s="161"/>
      <c r="U178" s="158"/>
      <c r="V178" s="158"/>
      <c r="W178" s="158"/>
      <c r="X178" s="158"/>
      <c r="Y178" s="158"/>
      <c r="Z178" s="158"/>
      <c r="AA178" s="162"/>
      <c r="AT178" s="163" t="s">
        <v>173</v>
      </c>
      <c r="AU178" s="163" t="s">
        <v>86</v>
      </c>
      <c r="AV178" s="11" t="s">
        <v>82</v>
      </c>
      <c r="AW178" s="11" t="s">
        <v>32</v>
      </c>
      <c r="AX178" s="11" t="s">
        <v>75</v>
      </c>
      <c r="AY178" s="163" t="s">
        <v>166</v>
      </c>
    </row>
    <row r="179" spans="2:65" s="10" customFormat="1" ht="16.5" customHeight="1">
      <c r="B179" s="149"/>
      <c r="C179" s="150"/>
      <c r="D179" s="150"/>
      <c r="E179" s="151" t="s">
        <v>5</v>
      </c>
      <c r="F179" s="262" t="s">
        <v>1671</v>
      </c>
      <c r="G179" s="263"/>
      <c r="H179" s="263"/>
      <c r="I179" s="263"/>
      <c r="J179" s="150"/>
      <c r="K179" s="152">
        <v>549.13699999999994</v>
      </c>
      <c r="L179" s="150"/>
      <c r="M179" s="150"/>
      <c r="N179" s="150"/>
      <c r="O179" s="150"/>
      <c r="P179" s="150"/>
      <c r="Q179" s="150"/>
      <c r="R179" s="153"/>
      <c r="T179" s="154"/>
      <c r="U179" s="150"/>
      <c r="V179" s="150"/>
      <c r="W179" s="150"/>
      <c r="X179" s="150"/>
      <c r="Y179" s="150"/>
      <c r="Z179" s="150"/>
      <c r="AA179" s="155"/>
      <c r="AT179" s="156" t="s">
        <v>173</v>
      </c>
      <c r="AU179" s="156" t="s">
        <v>86</v>
      </c>
      <c r="AV179" s="10" t="s">
        <v>86</v>
      </c>
      <c r="AW179" s="10" t="s">
        <v>32</v>
      </c>
      <c r="AX179" s="10" t="s">
        <v>75</v>
      </c>
      <c r="AY179" s="156" t="s">
        <v>166</v>
      </c>
    </row>
    <row r="180" spans="2:65" s="10" customFormat="1" ht="16.5" customHeight="1">
      <c r="B180" s="149"/>
      <c r="C180" s="150"/>
      <c r="D180" s="150"/>
      <c r="E180" s="151" t="s">
        <v>5</v>
      </c>
      <c r="F180" s="262" t="s">
        <v>1672</v>
      </c>
      <c r="G180" s="263"/>
      <c r="H180" s="263"/>
      <c r="I180" s="263"/>
      <c r="J180" s="150"/>
      <c r="K180" s="152">
        <v>6.6</v>
      </c>
      <c r="L180" s="150"/>
      <c r="M180" s="150"/>
      <c r="N180" s="150"/>
      <c r="O180" s="150"/>
      <c r="P180" s="150"/>
      <c r="Q180" s="150"/>
      <c r="R180" s="153"/>
      <c r="T180" s="154"/>
      <c r="U180" s="150"/>
      <c r="V180" s="150"/>
      <c r="W180" s="150"/>
      <c r="X180" s="150"/>
      <c r="Y180" s="150"/>
      <c r="Z180" s="150"/>
      <c r="AA180" s="155"/>
      <c r="AT180" s="156" t="s">
        <v>173</v>
      </c>
      <c r="AU180" s="156" t="s">
        <v>86</v>
      </c>
      <c r="AV180" s="10" t="s">
        <v>86</v>
      </c>
      <c r="AW180" s="10" t="s">
        <v>32</v>
      </c>
      <c r="AX180" s="10" t="s">
        <v>75</v>
      </c>
      <c r="AY180" s="156" t="s">
        <v>166</v>
      </c>
    </row>
    <row r="181" spans="2:65" s="12" customFormat="1" ht="16.5" customHeight="1">
      <c r="B181" s="168"/>
      <c r="C181" s="169"/>
      <c r="D181" s="169"/>
      <c r="E181" s="170" t="s">
        <v>5</v>
      </c>
      <c r="F181" s="268" t="s">
        <v>294</v>
      </c>
      <c r="G181" s="269"/>
      <c r="H181" s="269"/>
      <c r="I181" s="269"/>
      <c r="J181" s="169"/>
      <c r="K181" s="171">
        <v>555.73699999999997</v>
      </c>
      <c r="L181" s="169"/>
      <c r="M181" s="169"/>
      <c r="N181" s="169"/>
      <c r="O181" s="169"/>
      <c r="P181" s="169"/>
      <c r="Q181" s="169"/>
      <c r="R181" s="172"/>
      <c r="T181" s="173"/>
      <c r="U181" s="169"/>
      <c r="V181" s="169"/>
      <c r="W181" s="169"/>
      <c r="X181" s="169"/>
      <c r="Y181" s="169"/>
      <c r="Z181" s="169"/>
      <c r="AA181" s="174"/>
      <c r="AT181" s="175" t="s">
        <v>173</v>
      </c>
      <c r="AU181" s="175" t="s">
        <v>86</v>
      </c>
      <c r="AV181" s="12" t="s">
        <v>92</v>
      </c>
      <c r="AW181" s="12" t="s">
        <v>32</v>
      </c>
      <c r="AX181" s="12" t="s">
        <v>82</v>
      </c>
      <c r="AY181" s="175" t="s">
        <v>166</v>
      </c>
    </row>
    <row r="182" spans="2:65" s="1" customFormat="1" ht="38.25" customHeight="1">
      <c r="B182" s="139"/>
      <c r="C182" s="140" t="s">
        <v>116</v>
      </c>
      <c r="D182" s="140" t="s">
        <v>167</v>
      </c>
      <c r="E182" s="141" t="s">
        <v>1401</v>
      </c>
      <c r="F182" s="231" t="s">
        <v>1402</v>
      </c>
      <c r="G182" s="231"/>
      <c r="H182" s="231"/>
      <c r="I182" s="231"/>
      <c r="J182" s="142" t="s">
        <v>322</v>
      </c>
      <c r="K182" s="143">
        <v>1745.4090000000001</v>
      </c>
      <c r="L182" s="232">
        <v>0</v>
      </c>
      <c r="M182" s="232"/>
      <c r="N182" s="232">
        <f>ROUND(L182*K182,2)</f>
        <v>0</v>
      </c>
      <c r="O182" s="232"/>
      <c r="P182" s="232"/>
      <c r="Q182" s="232"/>
      <c r="R182" s="144"/>
      <c r="T182" s="145" t="s">
        <v>5</v>
      </c>
      <c r="U182" s="43" t="s">
        <v>40</v>
      </c>
      <c r="V182" s="146">
        <v>0.12</v>
      </c>
      <c r="W182" s="146">
        <f>V182*K182</f>
        <v>209.44908000000001</v>
      </c>
      <c r="X182" s="146">
        <v>0</v>
      </c>
      <c r="Y182" s="146">
        <f>X182*K182</f>
        <v>0</v>
      </c>
      <c r="Z182" s="146">
        <v>0</v>
      </c>
      <c r="AA182" s="147">
        <f>Z182*K182</f>
        <v>0</v>
      </c>
      <c r="AR182" s="21" t="s">
        <v>92</v>
      </c>
      <c r="AT182" s="21" t="s">
        <v>167</v>
      </c>
      <c r="AU182" s="21" t="s">
        <v>86</v>
      </c>
      <c r="AY182" s="21" t="s">
        <v>166</v>
      </c>
      <c r="BE182" s="148">
        <f>IF(U182="základní",N182,0)</f>
        <v>0</v>
      </c>
      <c r="BF182" s="148">
        <f>IF(U182="snížená",N182,0)</f>
        <v>0</v>
      </c>
      <c r="BG182" s="148">
        <f>IF(U182="zákl. přenesená",N182,0)</f>
        <v>0</v>
      </c>
      <c r="BH182" s="148">
        <f>IF(U182="sníž. přenesená",N182,0)</f>
        <v>0</v>
      </c>
      <c r="BI182" s="148">
        <f>IF(U182="nulová",N182,0)</f>
        <v>0</v>
      </c>
      <c r="BJ182" s="21" t="s">
        <v>82</v>
      </c>
      <c r="BK182" s="148">
        <f>ROUND(L182*K182,2)</f>
        <v>0</v>
      </c>
      <c r="BL182" s="21" t="s">
        <v>92</v>
      </c>
      <c r="BM182" s="21" t="s">
        <v>1673</v>
      </c>
    </row>
    <row r="183" spans="2:65" s="11" customFormat="1" ht="16.5" customHeight="1">
      <c r="B183" s="157"/>
      <c r="C183" s="158"/>
      <c r="D183" s="158"/>
      <c r="E183" s="159" t="s">
        <v>5</v>
      </c>
      <c r="F183" s="264" t="s">
        <v>275</v>
      </c>
      <c r="G183" s="265"/>
      <c r="H183" s="265"/>
      <c r="I183" s="265"/>
      <c r="J183" s="158"/>
      <c r="K183" s="159" t="s">
        <v>5</v>
      </c>
      <c r="L183" s="158"/>
      <c r="M183" s="158"/>
      <c r="N183" s="158"/>
      <c r="O183" s="158"/>
      <c r="P183" s="158"/>
      <c r="Q183" s="158"/>
      <c r="R183" s="160"/>
      <c r="T183" s="161"/>
      <c r="U183" s="158"/>
      <c r="V183" s="158"/>
      <c r="W183" s="158"/>
      <c r="X183" s="158"/>
      <c r="Y183" s="158"/>
      <c r="Z183" s="158"/>
      <c r="AA183" s="162"/>
      <c r="AT183" s="163" t="s">
        <v>173</v>
      </c>
      <c r="AU183" s="163" t="s">
        <v>86</v>
      </c>
      <c r="AV183" s="11" t="s">
        <v>82</v>
      </c>
      <c r="AW183" s="11" t="s">
        <v>32</v>
      </c>
      <c r="AX183" s="11" t="s">
        <v>75</v>
      </c>
      <c r="AY183" s="163" t="s">
        <v>166</v>
      </c>
    </row>
    <row r="184" spans="2:65" s="11" customFormat="1" ht="16.5" customHeight="1">
      <c r="B184" s="157"/>
      <c r="C184" s="158"/>
      <c r="D184" s="158"/>
      <c r="E184" s="159" t="s">
        <v>5</v>
      </c>
      <c r="F184" s="229" t="s">
        <v>276</v>
      </c>
      <c r="G184" s="230"/>
      <c r="H184" s="230"/>
      <c r="I184" s="230"/>
      <c r="J184" s="158"/>
      <c r="K184" s="159" t="s">
        <v>5</v>
      </c>
      <c r="L184" s="158"/>
      <c r="M184" s="158"/>
      <c r="N184" s="158"/>
      <c r="O184" s="158"/>
      <c r="P184" s="158"/>
      <c r="Q184" s="158"/>
      <c r="R184" s="160"/>
      <c r="T184" s="161"/>
      <c r="U184" s="158"/>
      <c r="V184" s="158"/>
      <c r="W184" s="158"/>
      <c r="X184" s="158"/>
      <c r="Y184" s="158"/>
      <c r="Z184" s="158"/>
      <c r="AA184" s="162"/>
      <c r="AT184" s="163" t="s">
        <v>173</v>
      </c>
      <c r="AU184" s="163" t="s">
        <v>86</v>
      </c>
      <c r="AV184" s="11" t="s">
        <v>82</v>
      </c>
      <c r="AW184" s="11" t="s">
        <v>32</v>
      </c>
      <c r="AX184" s="11" t="s">
        <v>75</v>
      </c>
      <c r="AY184" s="163" t="s">
        <v>166</v>
      </c>
    </row>
    <row r="185" spans="2:65" s="11" customFormat="1" ht="16.5" customHeight="1">
      <c r="B185" s="157"/>
      <c r="C185" s="158"/>
      <c r="D185" s="158"/>
      <c r="E185" s="159" t="s">
        <v>5</v>
      </c>
      <c r="F185" s="229" t="s">
        <v>277</v>
      </c>
      <c r="G185" s="230"/>
      <c r="H185" s="230"/>
      <c r="I185" s="230"/>
      <c r="J185" s="158"/>
      <c r="K185" s="159" t="s">
        <v>5</v>
      </c>
      <c r="L185" s="158"/>
      <c r="M185" s="158"/>
      <c r="N185" s="158"/>
      <c r="O185" s="158"/>
      <c r="P185" s="158"/>
      <c r="Q185" s="158"/>
      <c r="R185" s="160"/>
      <c r="T185" s="161"/>
      <c r="U185" s="158"/>
      <c r="V185" s="158"/>
      <c r="W185" s="158"/>
      <c r="X185" s="158"/>
      <c r="Y185" s="158"/>
      <c r="Z185" s="158"/>
      <c r="AA185" s="162"/>
      <c r="AT185" s="163" t="s">
        <v>173</v>
      </c>
      <c r="AU185" s="163" t="s">
        <v>86</v>
      </c>
      <c r="AV185" s="11" t="s">
        <v>82</v>
      </c>
      <c r="AW185" s="11" t="s">
        <v>32</v>
      </c>
      <c r="AX185" s="11" t="s">
        <v>75</v>
      </c>
      <c r="AY185" s="163" t="s">
        <v>166</v>
      </c>
    </row>
    <row r="186" spans="2:65" s="10" customFormat="1" ht="16.5" customHeight="1">
      <c r="B186" s="149"/>
      <c r="C186" s="150"/>
      <c r="D186" s="150"/>
      <c r="E186" s="151" t="s">
        <v>5</v>
      </c>
      <c r="F186" s="262" t="s">
        <v>1674</v>
      </c>
      <c r="G186" s="263"/>
      <c r="H186" s="263"/>
      <c r="I186" s="263"/>
      <c r="J186" s="150"/>
      <c r="K186" s="152">
        <v>1719.0360000000001</v>
      </c>
      <c r="L186" s="150"/>
      <c r="M186" s="150"/>
      <c r="N186" s="150"/>
      <c r="O186" s="150"/>
      <c r="P186" s="150"/>
      <c r="Q186" s="150"/>
      <c r="R186" s="153"/>
      <c r="T186" s="154"/>
      <c r="U186" s="150"/>
      <c r="V186" s="150"/>
      <c r="W186" s="150"/>
      <c r="X186" s="150"/>
      <c r="Y186" s="150"/>
      <c r="Z186" s="150"/>
      <c r="AA186" s="155"/>
      <c r="AT186" s="156" t="s">
        <v>173</v>
      </c>
      <c r="AU186" s="156" t="s">
        <v>86</v>
      </c>
      <c r="AV186" s="10" t="s">
        <v>86</v>
      </c>
      <c r="AW186" s="10" t="s">
        <v>32</v>
      </c>
      <c r="AX186" s="10" t="s">
        <v>75</v>
      </c>
      <c r="AY186" s="156" t="s">
        <v>166</v>
      </c>
    </row>
    <row r="187" spans="2:65" s="10" customFormat="1" ht="16.5" customHeight="1">
      <c r="B187" s="149"/>
      <c r="C187" s="150"/>
      <c r="D187" s="150"/>
      <c r="E187" s="151" t="s">
        <v>5</v>
      </c>
      <c r="F187" s="262" t="s">
        <v>1675</v>
      </c>
      <c r="G187" s="263"/>
      <c r="H187" s="263"/>
      <c r="I187" s="263"/>
      <c r="J187" s="150"/>
      <c r="K187" s="152">
        <v>26.373000000000001</v>
      </c>
      <c r="L187" s="150"/>
      <c r="M187" s="150"/>
      <c r="N187" s="150"/>
      <c r="O187" s="150"/>
      <c r="P187" s="150"/>
      <c r="Q187" s="150"/>
      <c r="R187" s="153"/>
      <c r="T187" s="154"/>
      <c r="U187" s="150"/>
      <c r="V187" s="150"/>
      <c r="W187" s="150"/>
      <c r="X187" s="150"/>
      <c r="Y187" s="150"/>
      <c r="Z187" s="150"/>
      <c r="AA187" s="155"/>
      <c r="AT187" s="156" t="s">
        <v>173</v>
      </c>
      <c r="AU187" s="156" t="s">
        <v>86</v>
      </c>
      <c r="AV187" s="10" t="s">
        <v>86</v>
      </c>
      <c r="AW187" s="10" t="s">
        <v>32</v>
      </c>
      <c r="AX187" s="10" t="s">
        <v>75</v>
      </c>
      <c r="AY187" s="156" t="s">
        <v>166</v>
      </c>
    </row>
    <row r="188" spans="2:65" s="12" customFormat="1" ht="16.5" customHeight="1">
      <c r="B188" s="168"/>
      <c r="C188" s="169"/>
      <c r="D188" s="169"/>
      <c r="E188" s="170" t="s">
        <v>5</v>
      </c>
      <c r="F188" s="268" t="s">
        <v>294</v>
      </c>
      <c r="G188" s="269"/>
      <c r="H188" s="269"/>
      <c r="I188" s="269"/>
      <c r="J188" s="169"/>
      <c r="K188" s="171">
        <v>1745.4090000000001</v>
      </c>
      <c r="L188" s="169"/>
      <c r="M188" s="169"/>
      <c r="N188" s="169"/>
      <c r="O188" s="169"/>
      <c r="P188" s="169"/>
      <c r="Q188" s="169"/>
      <c r="R188" s="172"/>
      <c r="T188" s="173"/>
      <c r="U188" s="169"/>
      <c r="V188" s="169"/>
      <c r="W188" s="169"/>
      <c r="X188" s="169"/>
      <c r="Y188" s="169"/>
      <c r="Z188" s="169"/>
      <c r="AA188" s="174"/>
      <c r="AT188" s="175" t="s">
        <v>173</v>
      </c>
      <c r="AU188" s="175" t="s">
        <v>86</v>
      </c>
      <c r="AV188" s="12" t="s">
        <v>92</v>
      </c>
      <c r="AW188" s="12" t="s">
        <v>32</v>
      </c>
      <c r="AX188" s="12" t="s">
        <v>82</v>
      </c>
      <c r="AY188" s="175" t="s">
        <v>166</v>
      </c>
    </row>
    <row r="189" spans="2:65" s="1" customFormat="1" ht="25.5" customHeight="1">
      <c r="B189" s="139"/>
      <c r="C189" s="140" t="s">
        <v>119</v>
      </c>
      <c r="D189" s="140" t="s">
        <v>167</v>
      </c>
      <c r="E189" s="141" t="s">
        <v>331</v>
      </c>
      <c r="F189" s="231" t="s">
        <v>332</v>
      </c>
      <c r="G189" s="231"/>
      <c r="H189" s="231"/>
      <c r="I189" s="231"/>
      <c r="J189" s="142" t="s">
        <v>322</v>
      </c>
      <c r="K189" s="143">
        <v>555.73699999999997</v>
      </c>
      <c r="L189" s="232">
        <v>0</v>
      </c>
      <c r="M189" s="232"/>
      <c r="N189" s="232">
        <f>ROUND(L189*K189,2)</f>
        <v>0</v>
      </c>
      <c r="O189" s="232"/>
      <c r="P189" s="232"/>
      <c r="Q189" s="232"/>
      <c r="R189" s="144"/>
      <c r="T189" s="145" t="s">
        <v>5</v>
      </c>
      <c r="U189" s="43" t="s">
        <v>40</v>
      </c>
      <c r="V189" s="146">
        <v>8.3000000000000004E-2</v>
      </c>
      <c r="W189" s="146">
        <f>V189*K189</f>
        <v>46.126170999999999</v>
      </c>
      <c r="X189" s="146">
        <v>0</v>
      </c>
      <c r="Y189" s="146">
        <f>X189*K189</f>
        <v>0</v>
      </c>
      <c r="Z189" s="146">
        <v>0</v>
      </c>
      <c r="AA189" s="147">
        <f>Z189*K189</f>
        <v>0</v>
      </c>
      <c r="AR189" s="21" t="s">
        <v>92</v>
      </c>
      <c r="AT189" s="21" t="s">
        <v>167</v>
      </c>
      <c r="AU189" s="21" t="s">
        <v>86</v>
      </c>
      <c r="AY189" s="21" t="s">
        <v>166</v>
      </c>
      <c r="BE189" s="148">
        <f>IF(U189="základní",N189,0)</f>
        <v>0</v>
      </c>
      <c r="BF189" s="148">
        <f>IF(U189="snížená",N189,0)</f>
        <v>0</v>
      </c>
      <c r="BG189" s="148">
        <f>IF(U189="zákl. přenesená",N189,0)</f>
        <v>0</v>
      </c>
      <c r="BH189" s="148">
        <f>IF(U189="sníž. přenesená",N189,0)</f>
        <v>0</v>
      </c>
      <c r="BI189" s="148">
        <f>IF(U189="nulová",N189,0)</f>
        <v>0</v>
      </c>
      <c r="BJ189" s="21" t="s">
        <v>82</v>
      </c>
      <c r="BK189" s="148">
        <f>ROUND(L189*K189,2)</f>
        <v>0</v>
      </c>
      <c r="BL189" s="21" t="s">
        <v>92</v>
      </c>
      <c r="BM189" s="21" t="s">
        <v>333</v>
      </c>
    </row>
    <row r="190" spans="2:65" s="1" customFormat="1" ht="38.25" customHeight="1">
      <c r="B190" s="139"/>
      <c r="C190" s="140" t="s">
        <v>122</v>
      </c>
      <c r="D190" s="140" t="s">
        <v>167</v>
      </c>
      <c r="E190" s="141" t="s">
        <v>334</v>
      </c>
      <c r="F190" s="231" t="s">
        <v>335</v>
      </c>
      <c r="G190" s="231"/>
      <c r="H190" s="231"/>
      <c r="I190" s="231"/>
      <c r="J190" s="142" t="s">
        <v>322</v>
      </c>
      <c r="K190" s="143">
        <v>1745.4090000000001</v>
      </c>
      <c r="L190" s="232">
        <v>0</v>
      </c>
      <c r="M190" s="232"/>
      <c r="N190" s="232">
        <f>ROUND(L190*K190,2)</f>
        <v>0</v>
      </c>
      <c r="O190" s="232"/>
      <c r="P190" s="232"/>
      <c r="Q190" s="232"/>
      <c r="R190" s="144"/>
      <c r="T190" s="145" t="s">
        <v>5</v>
      </c>
      <c r="U190" s="43" t="s">
        <v>40</v>
      </c>
      <c r="V190" s="146">
        <v>8.3000000000000004E-2</v>
      </c>
      <c r="W190" s="146">
        <f>V190*K190</f>
        <v>144.86894700000002</v>
      </c>
      <c r="X190" s="146">
        <v>0</v>
      </c>
      <c r="Y190" s="146">
        <f>X190*K190</f>
        <v>0</v>
      </c>
      <c r="Z190" s="146">
        <v>0</v>
      </c>
      <c r="AA190" s="147">
        <f>Z190*K190</f>
        <v>0</v>
      </c>
      <c r="AR190" s="21" t="s">
        <v>92</v>
      </c>
      <c r="AT190" s="21" t="s">
        <v>167</v>
      </c>
      <c r="AU190" s="21" t="s">
        <v>86</v>
      </c>
      <c r="AY190" s="21" t="s">
        <v>166</v>
      </c>
      <c r="BE190" s="148">
        <f>IF(U190="základní",N190,0)</f>
        <v>0</v>
      </c>
      <c r="BF190" s="148">
        <f>IF(U190="snížená",N190,0)</f>
        <v>0</v>
      </c>
      <c r="BG190" s="148">
        <f>IF(U190="zákl. přenesená",N190,0)</f>
        <v>0</v>
      </c>
      <c r="BH190" s="148">
        <f>IF(U190="sníž. přenesená",N190,0)</f>
        <v>0</v>
      </c>
      <c r="BI190" s="148">
        <f>IF(U190="nulová",N190,0)</f>
        <v>0</v>
      </c>
      <c r="BJ190" s="21" t="s">
        <v>82</v>
      </c>
      <c r="BK190" s="148">
        <f>ROUND(L190*K190,2)</f>
        <v>0</v>
      </c>
      <c r="BL190" s="21" t="s">
        <v>92</v>
      </c>
      <c r="BM190" s="21" t="s">
        <v>336</v>
      </c>
    </row>
    <row r="191" spans="2:65" s="1" customFormat="1" ht="25.5" customHeight="1">
      <c r="B191" s="139"/>
      <c r="C191" s="140" t="s">
        <v>11</v>
      </c>
      <c r="D191" s="140" t="s">
        <v>167</v>
      </c>
      <c r="E191" s="141" t="s">
        <v>710</v>
      </c>
      <c r="F191" s="231" t="s">
        <v>711</v>
      </c>
      <c r="G191" s="231"/>
      <c r="H191" s="231"/>
      <c r="I191" s="231"/>
      <c r="J191" s="142" t="s">
        <v>322</v>
      </c>
      <c r="K191" s="143">
        <v>173.75</v>
      </c>
      <c r="L191" s="232">
        <v>0</v>
      </c>
      <c r="M191" s="232"/>
      <c r="N191" s="232">
        <f>ROUND(L191*K191,2)</f>
        <v>0</v>
      </c>
      <c r="O191" s="232"/>
      <c r="P191" s="232"/>
      <c r="Q191" s="232"/>
      <c r="R191" s="144"/>
      <c r="T191" s="145" t="s">
        <v>5</v>
      </c>
      <c r="U191" s="43" t="s">
        <v>40</v>
      </c>
      <c r="V191" s="146">
        <v>1.2110000000000001</v>
      </c>
      <c r="W191" s="146">
        <f>V191*K191</f>
        <v>210.41125000000002</v>
      </c>
      <c r="X191" s="146">
        <v>0</v>
      </c>
      <c r="Y191" s="146">
        <f>X191*K191</f>
        <v>0</v>
      </c>
      <c r="Z191" s="146">
        <v>0</v>
      </c>
      <c r="AA191" s="147">
        <f>Z191*K191</f>
        <v>0</v>
      </c>
      <c r="AR191" s="21" t="s">
        <v>92</v>
      </c>
      <c r="AT191" s="21" t="s">
        <v>167</v>
      </c>
      <c r="AU191" s="21" t="s">
        <v>86</v>
      </c>
      <c r="AY191" s="21" t="s">
        <v>166</v>
      </c>
      <c r="BE191" s="148">
        <f>IF(U191="základní",N191,0)</f>
        <v>0</v>
      </c>
      <c r="BF191" s="148">
        <f>IF(U191="snížená",N191,0)</f>
        <v>0</v>
      </c>
      <c r="BG191" s="148">
        <f>IF(U191="zákl. přenesená",N191,0)</f>
        <v>0</v>
      </c>
      <c r="BH191" s="148">
        <f>IF(U191="sníž. přenesená",N191,0)</f>
        <v>0</v>
      </c>
      <c r="BI191" s="148">
        <f>IF(U191="nulová",N191,0)</f>
        <v>0</v>
      </c>
      <c r="BJ191" s="21" t="s">
        <v>82</v>
      </c>
      <c r="BK191" s="148">
        <f>ROUND(L191*K191,2)</f>
        <v>0</v>
      </c>
      <c r="BL191" s="21" t="s">
        <v>92</v>
      </c>
      <c r="BM191" s="21" t="s">
        <v>1676</v>
      </c>
    </row>
    <row r="192" spans="2:65" s="11" customFormat="1" ht="16.5" customHeight="1">
      <c r="B192" s="157"/>
      <c r="C192" s="158"/>
      <c r="D192" s="158"/>
      <c r="E192" s="159" t="s">
        <v>5</v>
      </c>
      <c r="F192" s="264" t="s">
        <v>275</v>
      </c>
      <c r="G192" s="265"/>
      <c r="H192" s="265"/>
      <c r="I192" s="265"/>
      <c r="J192" s="158"/>
      <c r="K192" s="159" t="s">
        <v>5</v>
      </c>
      <c r="L192" s="158"/>
      <c r="M192" s="158"/>
      <c r="N192" s="158"/>
      <c r="O192" s="158"/>
      <c r="P192" s="158"/>
      <c r="Q192" s="158"/>
      <c r="R192" s="160"/>
      <c r="T192" s="161"/>
      <c r="U192" s="158"/>
      <c r="V192" s="158"/>
      <c r="W192" s="158"/>
      <c r="X192" s="158"/>
      <c r="Y192" s="158"/>
      <c r="Z192" s="158"/>
      <c r="AA192" s="162"/>
      <c r="AT192" s="163" t="s">
        <v>173</v>
      </c>
      <c r="AU192" s="163" t="s">
        <v>86</v>
      </c>
      <c r="AV192" s="11" t="s">
        <v>82</v>
      </c>
      <c r="AW192" s="11" t="s">
        <v>32</v>
      </c>
      <c r="AX192" s="11" t="s">
        <v>75</v>
      </c>
      <c r="AY192" s="163" t="s">
        <v>166</v>
      </c>
    </row>
    <row r="193" spans="2:65" s="11" customFormat="1" ht="16.5" customHeight="1">
      <c r="B193" s="157"/>
      <c r="C193" s="158"/>
      <c r="D193" s="158"/>
      <c r="E193" s="159" t="s">
        <v>5</v>
      </c>
      <c r="F193" s="229" t="s">
        <v>276</v>
      </c>
      <c r="G193" s="230"/>
      <c r="H193" s="230"/>
      <c r="I193" s="230"/>
      <c r="J193" s="158"/>
      <c r="K193" s="159" t="s">
        <v>5</v>
      </c>
      <c r="L193" s="158"/>
      <c r="M193" s="158"/>
      <c r="N193" s="158"/>
      <c r="O193" s="158"/>
      <c r="P193" s="158"/>
      <c r="Q193" s="158"/>
      <c r="R193" s="160"/>
      <c r="T193" s="161"/>
      <c r="U193" s="158"/>
      <c r="V193" s="158"/>
      <c r="W193" s="158"/>
      <c r="X193" s="158"/>
      <c r="Y193" s="158"/>
      <c r="Z193" s="158"/>
      <c r="AA193" s="162"/>
      <c r="AT193" s="163" t="s">
        <v>173</v>
      </c>
      <c r="AU193" s="163" t="s">
        <v>86</v>
      </c>
      <c r="AV193" s="11" t="s">
        <v>82</v>
      </c>
      <c r="AW193" s="11" t="s">
        <v>32</v>
      </c>
      <c r="AX193" s="11" t="s">
        <v>75</v>
      </c>
      <c r="AY193" s="163" t="s">
        <v>166</v>
      </c>
    </row>
    <row r="194" spans="2:65" s="11" customFormat="1" ht="16.5" customHeight="1">
      <c r="B194" s="157"/>
      <c r="C194" s="158"/>
      <c r="D194" s="158"/>
      <c r="E194" s="159" t="s">
        <v>5</v>
      </c>
      <c r="F194" s="229" t="s">
        <v>277</v>
      </c>
      <c r="G194" s="230"/>
      <c r="H194" s="230"/>
      <c r="I194" s="230"/>
      <c r="J194" s="158"/>
      <c r="K194" s="159" t="s">
        <v>5</v>
      </c>
      <c r="L194" s="158"/>
      <c r="M194" s="158"/>
      <c r="N194" s="158"/>
      <c r="O194" s="158"/>
      <c r="P194" s="158"/>
      <c r="Q194" s="158"/>
      <c r="R194" s="160"/>
      <c r="T194" s="161"/>
      <c r="U194" s="158"/>
      <c r="V194" s="158"/>
      <c r="W194" s="158"/>
      <c r="X194" s="158"/>
      <c r="Y194" s="158"/>
      <c r="Z194" s="158"/>
      <c r="AA194" s="162"/>
      <c r="AT194" s="163" t="s">
        <v>173</v>
      </c>
      <c r="AU194" s="163" t="s">
        <v>86</v>
      </c>
      <c r="AV194" s="11" t="s">
        <v>82</v>
      </c>
      <c r="AW194" s="11" t="s">
        <v>32</v>
      </c>
      <c r="AX194" s="11" t="s">
        <v>75</v>
      </c>
      <c r="AY194" s="163" t="s">
        <v>166</v>
      </c>
    </row>
    <row r="195" spans="2:65" s="10" customFormat="1" ht="16.5" customHeight="1">
      <c r="B195" s="149"/>
      <c r="C195" s="150"/>
      <c r="D195" s="150"/>
      <c r="E195" s="151" t="s">
        <v>5</v>
      </c>
      <c r="F195" s="262" t="s">
        <v>1677</v>
      </c>
      <c r="G195" s="263"/>
      <c r="H195" s="263"/>
      <c r="I195" s="263"/>
      <c r="J195" s="150"/>
      <c r="K195" s="152">
        <v>173.75</v>
      </c>
      <c r="L195" s="150"/>
      <c r="M195" s="150"/>
      <c r="N195" s="150"/>
      <c r="O195" s="150"/>
      <c r="P195" s="150"/>
      <c r="Q195" s="150"/>
      <c r="R195" s="153"/>
      <c r="T195" s="154"/>
      <c r="U195" s="150"/>
      <c r="V195" s="150"/>
      <c r="W195" s="150"/>
      <c r="X195" s="150"/>
      <c r="Y195" s="150"/>
      <c r="Z195" s="150"/>
      <c r="AA195" s="155"/>
      <c r="AT195" s="156" t="s">
        <v>173</v>
      </c>
      <c r="AU195" s="156" t="s">
        <v>86</v>
      </c>
      <c r="AV195" s="10" t="s">
        <v>86</v>
      </c>
      <c r="AW195" s="10" t="s">
        <v>32</v>
      </c>
      <c r="AX195" s="10" t="s">
        <v>82</v>
      </c>
      <c r="AY195" s="156" t="s">
        <v>166</v>
      </c>
    </row>
    <row r="196" spans="2:65" s="1" customFormat="1" ht="25.5" customHeight="1">
      <c r="B196" s="139"/>
      <c r="C196" s="140" t="s">
        <v>127</v>
      </c>
      <c r="D196" s="140" t="s">
        <v>167</v>
      </c>
      <c r="E196" s="141" t="s">
        <v>341</v>
      </c>
      <c r="F196" s="231" t="s">
        <v>342</v>
      </c>
      <c r="G196" s="231"/>
      <c r="H196" s="231"/>
      <c r="I196" s="231"/>
      <c r="J196" s="142" t="s">
        <v>322</v>
      </c>
      <c r="K196" s="143">
        <v>173.75</v>
      </c>
      <c r="L196" s="232">
        <v>0</v>
      </c>
      <c r="M196" s="232"/>
      <c r="N196" s="232">
        <f>ROUND(L196*K196,2)</f>
        <v>0</v>
      </c>
      <c r="O196" s="232"/>
      <c r="P196" s="232"/>
      <c r="Q196" s="232"/>
      <c r="R196" s="144"/>
      <c r="T196" s="145" t="s">
        <v>5</v>
      </c>
      <c r="U196" s="43" t="s">
        <v>40</v>
      </c>
      <c r="V196" s="146">
        <v>0.65400000000000003</v>
      </c>
      <c r="W196" s="146">
        <f>V196*K196</f>
        <v>113.63250000000001</v>
      </c>
      <c r="X196" s="146">
        <v>0</v>
      </c>
      <c r="Y196" s="146">
        <f>X196*K196</f>
        <v>0</v>
      </c>
      <c r="Z196" s="146">
        <v>0</v>
      </c>
      <c r="AA196" s="147">
        <f>Z196*K196</f>
        <v>0</v>
      </c>
      <c r="AR196" s="21" t="s">
        <v>92</v>
      </c>
      <c r="AT196" s="21" t="s">
        <v>167</v>
      </c>
      <c r="AU196" s="21" t="s">
        <v>86</v>
      </c>
      <c r="AY196" s="21" t="s">
        <v>166</v>
      </c>
      <c r="BE196" s="148">
        <f>IF(U196="základní",N196,0)</f>
        <v>0</v>
      </c>
      <c r="BF196" s="148">
        <f>IF(U196="snížená",N196,0)</f>
        <v>0</v>
      </c>
      <c r="BG196" s="148">
        <f>IF(U196="zákl. přenesená",N196,0)</f>
        <v>0</v>
      </c>
      <c r="BH196" s="148">
        <f>IF(U196="sníž. přenesená",N196,0)</f>
        <v>0</v>
      </c>
      <c r="BI196" s="148">
        <f>IF(U196="nulová",N196,0)</f>
        <v>0</v>
      </c>
      <c r="BJ196" s="21" t="s">
        <v>82</v>
      </c>
      <c r="BK196" s="148">
        <f>ROUND(L196*K196,2)</f>
        <v>0</v>
      </c>
      <c r="BL196" s="21" t="s">
        <v>92</v>
      </c>
      <c r="BM196" s="21" t="s">
        <v>343</v>
      </c>
    </row>
    <row r="197" spans="2:65" s="1" customFormat="1" ht="25.5" customHeight="1">
      <c r="B197" s="139"/>
      <c r="C197" s="140" t="s">
        <v>344</v>
      </c>
      <c r="D197" s="140" t="s">
        <v>167</v>
      </c>
      <c r="E197" s="141" t="s">
        <v>932</v>
      </c>
      <c r="F197" s="231" t="s">
        <v>933</v>
      </c>
      <c r="G197" s="231"/>
      <c r="H197" s="231"/>
      <c r="I197" s="231"/>
      <c r="J197" s="142" t="s">
        <v>322</v>
      </c>
      <c r="K197" s="143">
        <v>168</v>
      </c>
      <c r="L197" s="232">
        <v>0</v>
      </c>
      <c r="M197" s="232"/>
      <c r="N197" s="232">
        <f>ROUND(L197*K197,2)</f>
        <v>0</v>
      </c>
      <c r="O197" s="232"/>
      <c r="P197" s="232"/>
      <c r="Q197" s="232"/>
      <c r="R197" s="144"/>
      <c r="T197" s="145" t="s">
        <v>5</v>
      </c>
      <c r="U197" s="43" t="s">
        <v>40</v>
      </c>
      <c r="V197" s="146">
        <v>0.82499999999999996</v>
      </c>
      <c r="W197" s="146">
        <f>V197*K197</f>
        <v>138.6</v>
      </c>
      <c r="X197" s="146">
        <v>0</v>
      </c>
      <c r="Y197" s="146">
        <f>X197*K197</f>
        <v>0</v>
      </c>
      <c r="Z197" s="146">
        <v>0</v>
      </c>
      <c r="AA197" s="147">
        <f>Z197*K197</f>
        <v>0</v>
      </c>
      <c r="AR197" s="21" t="s">
        <v>92</v>
      </c>
      <c r="AT197" s="21" t="s">
        <v>167</v>
      </c>
      <c r="AU197" s="21" t="s">
        <v>86</v>
      </c>
      <c r="AY197" s="21" t="s">
        <v>166</v>
      </c>
      <c r="BE197" s="148">
        <f>IF(U197="základní",N197,0)</f>
        <v>0</v>
      </c>
      <c r="BF197" s="148">
        <f>IF(U197="snížená",N197,0)</f>
        <v>0</v>
      </c>
      <c r="BG197" s="148">
        <f>IF(U197="zákl. přenesená",N197,0)</f>
        <v>0</v>
      </c>
      <c r="BH197" s="148">
        <f>IF(U197="sníž. přenesená",N197,0)</f>
        <v>0</v>
      </c>
      <c r="BI197" s="148">
        <f>IF(U197="nulová",N197,0)</f>
        <v>0</v>
      </c>
      <c r="BJ197" s="21" t="s">
        <v>82</v>
      </c>
      <c r="BK197" s="148">
        <f>ROUND(L197*K197,2)</f>
        <v>0</v>
      </c>
      <c r="BL197" s="21" t="s">
        <v>92</v>
      </c>
      <c r="BM197" s="21" t="s">
        <v>1678</v>
      </c>
    </row>
    <row r="198" spans="2:65" s="11" customFormat="1" ht="16.5" customHeight="1">
      <c r="B198" s="157"/>
      <c r="C198" s="158"/>
      <c r="D198" s="158"/>
      <c r="E198" s="159" t="s">
        <v>5</v>
      </c>
      <c r="F198" s="264" t="s">
        <v>275</v>
      </c>
      <c r="G198" s="265"/>
      <c r="H198" s="265"/>
      <c r="I198" s="265"/>
      <c r="J198" s="158"/>
      <c r="K198" s="159" t="s">
        <v>5</v>
      </c>
      <c r="L198" s="158"/>
      <c r="M198" s="158"/>
      <c r="N198" s="158"/>
      <c r="O198" s="158"/>
      <c r="P198" s="158"/>
      <c r="Q198" s="158"/>
      <c r="R198" s="160"/>
      <c r="T198" s="161"/>
      <c r="U198" s="158"/>
      <c r="V198" s="158"/>
      <c r="W198" s="158"/>
      <c r="X198" s="158"/>
      <c r="Y198" s="158"/>
      <c r="Z198" s="158"/>
      <c r="AA198" s="162"/>
      <c r="AT198" s="163" t="s">
        <v>173</v>
      </c>
      <c r="AU198" s="163" t="s">
        <v>86</v>
      </c>
      <c r="AV198" s="11" t="s">
        <v>82</v>
      </c>
      <c r="AW198" s="11" t="s">
        <v>32</v>
      </c>
      <c r="AX198" s="11" t="s">
        <v>75</v>
      </c>
      <c r="AY198" s="163" t="s">
        <v>166</v>
      </c>
    </row>
    <row r="199" spans="2:65" s="11" customFormat="1" ht="16.5" customHeight="1">
      <c r="B199" s="157"/>
      <c r="C199" s="158"/>
      <c r="D199" s="158"/>
      <c r="E199" s="159" t="s">
        <v>5</v>
      </c>
      <c r="F199" s="229" t="s">
        <v>276</v>
      </c>
      <c r="G199" s="230"/>
      <c r="H199" s="230"/>
      <c r="I199" s="230"/>
      <c r="J199" s="158"/>
      <c r="K199" s="159" t="s">
        <v>5</v>
      </c>
      <c r="L199" s="158"/>
      <c r="M199" s="158"/>
      <c r="N199" s="158"/>
      <c r="O199" s="158"/>
      <c r="P199" s="158"/>
      <c r="Q199" s="158"/>
      <c r="R199" s="160"/>
      <c r="T199" s="161"/>
      <c r="U199" s="158"/>
      <c r="V199" s="158"/>
      <c r="W199" s="158"/>
      <c r="X199" s="158"/>
      <c r="Y199" s="158"/>
      <c r="Z199" s="158"/>
      <c r="AA199" s="162"/>
      <c r="AT199" s="163" t="s">
        <v>173</v>
      </c>
      <c r="AU199" s="163" t="s">
        <v>86</v>
      </c>
      <c r="AV199" s="11" t="s">
        <v>82</v>
      </c>
      <c r="AW199" s="11" t="s">
        <v>32</v>
      </c>
      <c r="AX199" s="11" t="s">
        <v>75</v>
      </c>
      <c r="AY199" s="163" t="s">
        <v>166</v>
      </c>
    </row>
    <row r="200" spans="2:65" s="11" customFormat="1" ht="16.5" customHeight="1">
      <c r="B200" s="157"/>
      <c r="C200" s="158"/>
      <c r="D200" s="158"/>
      <c r="E200" s="159" t="s">
        <v>5</v>
      </c>
      <c r="F200" s="229" t="s">
        <v>277</v>
      </c>
      <c r="G200" s="230"/>
      <c r="H200" s="230"/>
      <c r="I200" s="230"/>
      <c r="J200" s="158"/>
      <c r="K200" s="159" t="s">
        <v>5</v>
      </c>
      <c r="L200" s="158"/>
      <c r="M200" s="158"/>
      <c r="N200" s="158"/>
      <c r="O200" s="158"/>
      <c r="P200" s="158"/>
      <c r="Q200" s="158"/>
      <c r="R200" s="160"/>
      <c r="T200" s="161"/>
      <c r="U200" s="158"/>
      <c r="V200" s="158"/>
      <c r="W200" s="158"/>
      <c r="X200" s="158"/>
      <c r="Y200" s="158"/>
      <c r="Z200" s="158"/>
      <c r="AA200" s="162"/>
      <c r="AT200" s="163" t="s">
        <v>173</v>
      </c>
      <c r="AU200" s="163" t="s">
        <v>86</v>
      </c>
      <c r="AV200" s="11" t="s">
        <v>82</v>
      </c>
      <c r="AW200" s="11" t="s">
        <v>32</v>
      </c>
      <c r="AX200" s="11" t="s">
        <v>75</v>
      </c>
      <c r="AY200" s="163" t="s">
        <v>166</v>
      </c>
    </row>
    <row r="201" spans="2:65" s="10" customFormat="1" ht="16.5" customHeight="1">
      <c r="B201" s="149"/>
      <c r="C201" s="150"/>
      <c r="D201" s="150"/>
      <c r="E201" s="151" t="s">
        <v>5</v>
      </c>
      <c r="F201" s="262" t="s">
        <v>1679</v>
      </c>
      <c r="G201" s="263"/>
      <c r="H201" s="263"/>
      <c r="I201" s="263"/>
      <c r="J201" s="150"/>
      <c r="K201" s="152">
        <v>168</v>
      </c>
      <c r="L201" s="150"/>
      <c r="M201" s="150"/>
      <c r="N201" s="150"/>
      <c r="O201" s="150"/>
      <c r="P201" s="150"/>
      <c r="Q201" s="150"/>
      <c r="R201" s="153"/>
      <c r="T201" s="154"/>
      <c r="U201" s="150"/>
      <c r="V201" s="150"/>
      <c r="W201" s="150"/>
      <c r="X201" s="150"/>
      <c r="Y201" s="150"/>
      <c r="Z201" s="150"/>
      <c r="AA201" s="155"/>
      <c r="AT201" s="156" t="s">
        <v>173</v>
      </c>
      <c r="AU201" s="156" t="s">
        <v>86</v>
      </c>
      <c r="AV201" s="10" t="s">
        <v>86</v>
      </c>
      <c r="AW201" s="10" t="s">
        <v>32</v>
      </c>
      <c r="AX201" s="10" t="s">
        <v>82</v>
      </c>
      <c r="AY201" s="156" t="s">
        <v>166</v>
      </c>
    </row>
    <row r="202" spans="2:65" s="1" customFormat="1" ht="25.5" customHeight="1">
      <c r="B202" s="139"/>
      <c r="C202" s="140" t="s">
        <v>349</v>
      </c>
      <c r="D202" s="140" t="s">
        <v>167</v>
      </c>
      <c r="E202" s="141" t="s">
        <v>350</v>
      </c>
      <c r="F202" s="231" t="s">
        <v>351</v>
      </c>
      <c r="G202" s="231"/>
      <c r="H202" s="231"/>
      <c r="I202" s="231"/>
      <c r="J202" s="142" t="s">
        <v>322</v>
      </c>
      <c r="K202" s="143">
        <v>168</v>
      </c>
      <c r="L202" s="232">
        <v>0</v>
      </c>
      <c r="M202" s="232"/>
      <c r="N202" s="232">
        <f>ROUND(L202*K202,2)</f>
        <v>0</v>
      </c>
      <c r="O202" s="232"/>
      <c r="P202" s="232"/>
      <c r="Q202" s="232"/>
      <c r="R202" s="144"/>
      <c r="T202" s="145" t="s">
        <v>5</v>
      </c>
      <c r="U202" s="43" t="s">
        <v>40</v>
      </c>
      <c r="V202" s="146">
        <v>0.1</v>
      </c>
      <c r="W202" s="146">
        <f>V202*K202</f>
        <v>16.8</v>
      </c>
      <c r="X202" s="146">
        <v>0</v>
      </c>
      <c r="Y202" s="146">
        <f>X202*K202</f>
        <v>0</v>
      </c>
      <c r="Z202" s="146">
        <v>0</v>
      </c>
      <c r="AA202" s="147">
        <f>Z202*K202</f>
        <v>0</v>
      </c>
      <c r="AR202" s="21" t="s">
        <v>92</v>
      </c>
      <c r="AT202" s="21" t="s">
        <v>167</v>
      </c>
      <c r="AU202" s="21" t="s">
        <v>86</v>
      </c>
      <c r="AY202" s="21" t="s">
        <v>166</v>
      </c>
      <c r="BE202" s="148">
        <f>IF(U202="základní",N202,0)</f>
        <v>0</v>
      </c>
      <c r="BF202" s="148">
        <f>IF(U202="snížená",N202,0)</f>
        <v>0</v>
      </c>
      <c r="BG202" s="148">
        <f>IF(U202="zákl. přenesená",N202,0)</f>
        <v>0</v>
      </c>
      <c r="BH202" s="148">
        <f>IF(U202="sníž. přenesená",N202,0)</f>
        <v>0</v>
      </c>
      <c r="BI202" s="148">
        <f>IF(U202="nulová",N202,0)</f>
        <v>0</v>
      </c>
      <c r="BJ202" s="21" t="s">
        <v>82</v>
      </c>
      <c r="BK202" s="148">
        <f>ROUND(L202*K202,2)</f>
        <v>0</v>
      </c>
      <c r="BL202" s="21" t="s">
        <v>92</v>
      </c>
      <c r="BM202" s="21" t="s">
        <v>352</v>
      </c>
    </row>
    <row r="203" spans="2:65" s="1" customFormat="1" ht="25.5" customHeight="1">
      <c r="B203" s="139"/>
      <c r="C203" s="140" t="s">
        <v>353</v>
      </c>
      <c r="D203" s="140" t="s">
        <v>167</v>
      </c>
      <c r="E203" s="141" t="s">
        <v>354</v>
      </c>
      <c r="F203" s="231" t="s">
        <v>355</v>
      </c>
      <c r="G203" s="231"/>
      <c r="H203" s="231"/>
      <c r="I203" s="231"/>
      <c r="J203" s="142" t="s">
        <v>270</v>
      </c>
      <c r="K203" s="143">
        <v>336</v>
      </c>
      <c r="L203" s="232">
        <v>0</v>
      </c>
      <c r="M203" s="232"/>
      <c r="N203" s="232">
        <f>ROUND(L203*K203,2)</f>
        <v>0</v>
      </c>
      <c r="O203" s="232"/>
      <c r="P203" s="232"/>
      <c r="Q203" s="232"/>
      <c r="R203" s="144"/>
      <c r="T203" s="145" t="s">
        <v>5</v>
      </c>
      <c r="U203" s="43" t="s">
        <v>40</v>
      </c>
      <c r="V203" s="146">
        <v>0.23599999999999999</v>
      </c>
      <c r="W203" s="146">
        <f>V203*K203</f>
        <v>79.295999999999992</v>
      </c>
      <c r="X203" s="146">
        <v>8.4000000000000003E-4</v>
      </c>
      <c r="Y203" s="146">
        <f>X203*K203</f>
        <v>0.28223999999999999</v>
      </c>
      <c r="Z203" s="146">
        <v>0</v>
      </c>
      <c r="AA203" s="147">
        <f>Z203*K203</f>
        <v>0</v>
      </c>
      <c r="AR203" s="21" t="s">
        <v>92</v>
      </c>
      <c r="AT203" s="21" t="s">
        <v>167</v>
      </c>
      <c r="AU203" s="21" t="s">
        <v>86</v>
      </c>
      <c r="AY203" s="21" t="s">
        <v>166</v>
      </c>
      <c r="BE203" s="148">
        <f>IF(U203="základní",N203,0)</f>
        <v>0</v>
      </c>
      <c r="BF203" s="148">
        <f>IF(U203="snížená",N203,0)</f>
        <v>0</v>
      </c>
      <c r="BG203" s="148">
        <f>IF(U203="zákl. přenesená",N203,0)</f>
        <v>0</v>
      </c>
      <c r="BH203" s="148">
        <f>IF(U203="sníž. přenesená",N203,0)</f>
        <v>0</v>
      </c>
      <c r="BI203" s="148">
        <f>IF(U203="nulová",N203,0)</f>
        <v>0</v>
      </c>
      <c r="BJ203" s="21" t="s">
        <v>82</v>
      </c>
      <c r="BK203" s="148">
        <f>ROUND(L203*K203,2)</f>
        <v>0</v>
      </c>
      <c r="BL203" s="21" t="s">
        <v>92</v>
      </c>
      <c r="BM203" s="21" t="s">
        <v>356</v>
      </c>
    </row>
    <row r="204" spans="2:65" s="11" customFormat="1" ht="16.5" customHeight="1">
      <c r="B204" s="157"/>
      <c r="C204" s="158"/>
      <c r="D204" s="158"/>
      <c r="E204" s="159" t="s">
        <v>5</v>
      </c>
      <c r="F204" s="264" t="s">
        <v>275</v>
      </c>
      <c r="G204" s="265"/>
      <c r="H204" s="265"/>
      <c r="I204" s="265"/>
      <c r="J204" s="158"/>
      <c r="K204" s="159" t="s">
        <v>5</v>
      </c>
      <c r="L204" s="158"/>
      <c r="M204" s="158"/>
      <c r="N204" s="158"/>
      <c r="O204" s="158"/>
      <c r="P204" s="158"/>
      <c r="Q204" s="158"/>
      <c r="R204" s="160"/>
      <c r="T204" s="161"/>
      <c r="U204" s="158"/>
      <c r="V204" s="158"/>
      <c r="W204" s="158"/>
      <c r="X204" s="158"/>
      <c r="Y204" s="158"/>
      <c r="Z204" s="158"/>
      <c r="AA204" s="162"/>
      <c r="AT204" s="163" t="s">
        <v>173</v>
      </c>
      <c r="AU204" s="163" t="s">
        <v>86</v>
      </c>
      <c r="AV204" s="11" t="s">
        <v>82</v>
      </c>
      <c r="AW204" s="11" t="s">
        <v>32</v>
      </c>
      <c r="AX204" s="11" t="s">
        <v>75</v>
      </c>
      <c r="AY204" s="163" t="s">
        <v>166</v>
      </c>
    </row>
    <row r="205" spans="2:65" s="11" customFormat="1" ht="16.5" customHeight="1">
      <c r="B205" s="157"/>
      <c r="C205" s="158"/>
      <c r="D205" s="158"/>
      <c r="E205" s="159" t="s">
        <v>5</v>
      </c>
      <c r="F205" s="229" t="s">
        <v>276</v>
      </c>
      <c r="G205" s="230"/>
      <c r="H205" s="230"/>
      <c r="I205" s="230"/>
      <c r="J205" s="158"/>
      <c r="K205" s="159" t="s">
        <v>5</v>
      </c>
      <c r="L205" s="158"/>
      <c r="M205" s="158"/>
      <c r="N205" s="158"/>
      <c r="O205" s="158"/>
      <c r="P205" s="158"/>
      <c r="Q205" s="158"/>
      <c r="R205" s="160"/>
      <c r="T205" s="161"/>
      <c r="U205" s="158"/>
      <c r="V205" s="158"/>
      <c r="W205" s="158"/>
      <c r="X205" s="158"/>
      <c r="Y205" s="158"/>
      <c r="Z205" s="158"/>
      <c r="AA205" s="162"/>
      <c r="AT205" s="163" t="s">
        <v>173</v>
      </c>
      <c r="AU205" s="163" t="s">
        <v>86</v>
      </c>
      <c r="AV205" s="11" t="s">
        <v>82</v>
      </c>
      <c r="AW205" s="11" t="s">
        <v>32</v>
      </c>
      <c r="AX205" s="11" t="s">
        <v>75</v>
      </c>
      <c r="AY205" s="163" t="s">
        <v>166</v>
      </c>
    </row>
    <row r="206" spans="2:65" s="11" customFormat="1" ht="16.5" customHeight="1">
      <c r="B206" s="157"/>
      <c r="C206" s="158"/>
      <c r="D206" s="158"/>
      <c r="E206" s="159" t="s">
        <v>5</v>
      </c>
      <c r="F206" s="229" t="s">
        <v>277</v>
      </c>
      <c r="G206" s="230"/>
      <c r="H206" s="230"/>
      <c r="I206" s="230"/>
      <c r="J206" s="158"/>
      <c r="K206" s="159" t="s">
        <v>5</v>
      </c>
      <c r="L206" s="158"/>
      <c r="M206" s="158"/>
      <c r="N206" s="158"/>
      <c r="O206" s="158"/>
      <c r="P206" s="158"/>
      <c r="Q206" s="158"/>
      <c r="R206" s="160"/>
      <c r="T206" s="161"/>
      <c r="U206" s="158"/>
      <c r="V206" s="158"/>
      <c r="W206" s="158"/>
      <c r="X206" s="158"/>
      <c r="Y206" s="158"/>
      <c r="Z206" s="158"/>
      <c r="AA206" s="162"/>
      <c r="AT206" s="163" t="s">
        <v>173</v>
      </c>
      <c r="AU206" s="163" t="s">
        <v>86</v>
      </c>
      <c r="AV206" s="11" t="s">
        <v>82</v>
      </c>
      <c r="AW206" s="11" t="s">
        <v>32</v>
      </c>
      <c r="AX206" s="11" t="s">
        <v>75</v>
      </c>
      <c r="AY206" s="163" t="s">
        <v>166</v>
      </c>
    </row>
    <row r="207" spans="2:65" s="10" customFormat="1" ht="16.5" customHeight="1">
      <c r="B207" s="149"/>
      <c r="C207" s="150"/>
      <c r="D207" s="150"/>
      <c r="E207" s="151" t="s">
        <v>5</v>
      </c>
      <c r="F207" s="262" t="s">
        <v>1680</v>
      </c>
      <c r="G207" s="263"/>
      <c r="H207" s="263"/>
      <c r="I207" s="263"/>
      <c r="J207" s="150"/>
      <c r="K207" s="152">
        <v>336</v>
      </c>
      <c r="L207" s="150"/>
      <c r="M207" s="150"/>
      <c r="N207" s="150"/>
      <c r="O207" s="150"/>
      <c r="P207" s="150"/>
      <c r="Q207" s="150"/>
      <c r="R207" s="153"/>
      <c r="T207" s="154"/>
      <c r="U207" s="150"/>
      <c r="V207" s="150"/>
      <c r="W207" s="150"/>
      <c r="X207" s="150"/>
      <c r="Y207" s="150"/>
      <c r="Z207" s="150"/>
      <c r="AA207" s="155"/>
      <c r="AT207" s="156" t="s">
        <v>173</v>
      </c>
      <c r="AU207" s="156" t="s">
        <v>86</v>
      </c>
      <c r="AV207" s="10" t="s">
        <v>86</v>
      </c>
      <c r="AW207" s="10" t="s">
        <v>32</v>
      </c>
      <c r="AX207" s="10" t="s">
        <v>82</v>
      </c>
      <c r="AY207" s="156" t="s">
        <v>166</v>
      </c>
    </row>
    <row r="208" spans="2:65" s="1" customFormat="1" ht="25.5" customHeight="1">
      <c r="B208" s="139"/>
      <c r="C208" s="140" t="s">
        <v>358</v>
      </c>
      <c r="D208" s="140" t="s">
        <v>167</v>
      </c>
      <c r="E208" s="141" t="s">
        <v>359</v>
      </c>
      <c r="F208" s="231" t="s">
        <v>360</v>
      </c>
      <c r="G208" s="231"/>
      <c r="H208" s="231"/>
      <c r="I208" s="231"/>
      <c r="J208" s="142" t="s">
        <v>270</v>
      </c>
      <c r="K208" s="143">
        <v>336</v>
      </c>
      <c r="L208" s="232">
        <v>0</v>
      </c>
      <c r="M208" s="232"/>
      <c r="N208" s="232">
        <f>ROUND(L208*K208,2)</f>
        <v>0</v>
      </c>
      <c r="O208" s="232"/>
      <c r="P208" s="232"/>
      <c r="Q208" s="232"/>
      <c r="R208" s="144"/>
      <c r="T208" s="145" t="s">
        <v>5</v>
      </c>
      <c r="U208" s="43" t="s">
        <v>40</v>
      </c>
      <c r="V208" s="146">
        <v>7.0000000000000007E-2</v>
      </c>
      <c r="W208" s="146">
        <f>V208*K208</f>
        <v>23.520000000000003</v>
      </c>
      <c r="X208" s="146">
        <v>0</v>
      </c>
      <c r="Y208" s="146">
        <f>X208*K208</f>
        <v>0</v>
      </c>
      <c r="Z208" s="146">
        <v>0</v>
      </c>
      <c r="AA208" s="147">
        <f>Z208*K208</f>
        <v>0</v>
      </c>
      <c r="AR208" s="21" t="s">
        <v>92</v>
      </c>
      <c r="AT208" s="21" t="s">
        <v>167</v>
      </c>
      <c r="AU208" s="21" t="s">
        <v>86</v>
      </c>
      <c r="AY208" s="21" t="s">
        <v>166</v>
      </c>
      <c r="BE208" s="148">
        <f>IF(U208="základní",N208,0)</f>
        <v>0</v>
      </c>
      <c r="BF208" s="148">
        <f>IF(U208="snížená",N208,0)</f>
        <v>0</v>
      </c>
      <c r="BG208" s="148">
        <f>IF(U208="zákl. přenesená",N208,0)</f>
        <v>0</v>
      </c>
      <c r="BH208" s="148">
        <f>IF(U208="sníž. přenesená",N208,0)</f>
        <v>0</v>
      </c>
      <c r="BI208" s="148">
        <f>IF(U208="nulová",N208,0)</f>
        <v>0</v>
      </c>
      <c r="BJ208" s="21" t="s">
        <v>82</v>
      </c>
      <c r="BK208" s="148">
        <f>ROUND(L208*K208,2)</f>
        <v>0</v>
      </c>
      <c r="BL208" s="21" t="s">
        <v>92</v>
      </c>
      <c r="BM208" s="21" t="s">
        <v>361</v>
      </c>
    </row>
    <row r="209" spans="2:65" s="1" customFormat="1" ht="25.5" customHeight="1">
      <c r="B209" s="139"/>
      <c r="C209" s="140" t="s">
        <v>10</v>
      </c>
      <c r="D209" s="140" t="s">
        <v>167</v>
      </c>
      <c r="E209" s="141" t="s">
        <v>362</v>
      </c>
      <c r="F209" s="231" t="s">
        <v>363</v>
      </c>
      <c r="G209" s="231"/>
      <c r="H209" s="231"/>
      <c r="I209" s="231"/>
      <c r="J209" s="142" t="s">
        <v>322</v>
      </c>
      <c r="K209" s="143">
        <v>732.77200000000005</v>
      </c>
      <c r="L209" s="232">
        <v>0</v>
      </c>
      <c r="M209" s="232"/>
      <c r="N209" s="232">
        <f>ROUND(L209*K209,2)</f>
        <v>0</v>
      </c>
      <c r="O209" s="232"/>
      <c r="P209" s="232"/>
      <c r="Q209" s="232"/>
      <c r="R209" s="144"/>
      <c r="T209" s="145" t="s">
        <v>5</v>
      </c>
      <c r="U209" s="43" t="s">
        <v>40</v>
      </c>
      <c r="V209" s="146">
        <v>8.3000000000000004E-2</v>
      </c>
      <c r="W209" s="146">
        <f>V209*K209</f>
        <v>60.820076000000007</v>
      </c>
      <c r="X209" s="146">
        <v>0</v>
      </c>
      <c r="Y209" s="146">
        <f>X209*K209</f>
        <v>0</v>
      </c>
      <c r="Z209" s="146">
        <v>0</v>
      </c>
      <c r="AA209" s="147">
        <f>Z209*K209</f>
        <v>0</v>
      </c>
      <c r="AR209" s="21" t="s">
        <v>92</v>
      </c>
      <c r="AT209" s="21" t="s">
        <v>167</v>
      </c>
      <c r="AU209" s="21" t="s">
        <v>86</v>
      </c>
      <c r="AY209" s="21" t="s">
        <v>166</v>
      </c>
      <c r="BE209" s="148">
        <f>IF(U209="základní",N209,0)</f>
        <v>0</v>
      </c>
      <c r="BF209" s="148">
        <f>IF(U209="snížená",N209,0)</f>
        <v>0</v>
      </c>
      <c r="BG209" s="148">
        <f>IF(U209="zákl. přenesená",N209,0)</f>
        <v>0</v>
      </c>
      <c r="BH209" s="148">
        <f>IF(U209="sníž. přenesená",N209,0)</f>
        <v>0</v>
      </c>
      <c r="BI209" s="148">
        <f>IF(U209="nulová",N209,0)</f>
        <v>0</v>
      </c>
      <c r="BJ209" s="21" t="s">
        <v>82</v>
      </c>
      <c r="BK209" s="148">
        <f>ROUND(L209*K209,2)</f>
        <v>0</v>
      </c>
      <c r="BL209" s="21" t="s">
        <v>92</v>
      </c>
      <c r="BM209" s="21" t="s">
        <v>364</v>
      </c>
    </row>
    <row r="210" spans="2:65" s="10" customFormat="1" ht="16.5" customHeight="1">
      <c r="B210" s="149"/>
      <c r="C210" s="150"/>
      <c r="D210" s="150"/>
      <c r="E210" s="151" t="s">
        <v>5</v>
      </c>
      <c r="F210" s="240" t="s">
        <v>1681</v>
      </c>
      <c r="G210" s="241"/>
      <c r="H210" s="241"/>
      <c r="I210" s="241"/>
      <c r="J210" s="150"/>
      <c r="K210" s="152">
        <v>897.48699999999997</v>
      </c>
      <c r="L210" s="150"/>
      <c r="M210" s="150"/>
      <c r="N210" s="150"/>
      <c r="O210" s="150"/>
      <c r="P210" s="150"/>
      <c r="Q210" s="150"/>
      <c r="R210" s="153"/>
      <c r="T210" s="154"/>
      <c r="U210" s="150"/>
      <c r="V210" s="150"/>
      <c r="W210" s="150"/>
      <c r="X210" s="150"/>
      <c r="Y210" s="150"/>
      <c r="Z210" s="150"/>
      <c r="AA210" s="155"/>
      <c r="AT210" s="156" t="s">
        <v>173</v>
      </c>
      <c r="AU210" s="156" t="s">
        <v>86</v>
      </c>
      <c r="AV210" s="10" t="s">
        <v>86</v>
      </c>
      <c r="AW210" s="10" t="s">
        <v>32</v>
      </c>
      <c r="AX210" s="10" t="s">
        <v>75</v>
      </c>
      <c r="AY210" s="156" t="s">
        <v>166</v>
      </c>
    </row>
    <row r="211" spans="2:65" s="10" customFormat="1" ht="16.5" customHeight="1">
      <c r="B211" s="149"/>
      <c r="C211" s="150"/>
      <c r="D211" s="150"/>
      <c r="E211" s="151" t="s">
        <v>5</v>
      </c>
      <c r="F211" s="262" t="s">
        <v>1682</v>
      </c>
      <c r="G211" s="263"/>
      <c r="H211" s="263"/>
      <c r="I211" s="263"/>
      <c r="J211" s="150"/>
      <c r="K211" s="152">
        <v>-164.715</v>
      </c>
      <c r="L211" s="150"/>
      <c r="M211" s="150"/>
      <c r="N211" s="150"/>
      <c r="O211" s="150"/>
      <c r="P211" s="150"/>
      <c r="Q211" s="150"/>
      <c r="R211" s="153"/>
      <c r="T211" s="154"/>
      <c r="U211" s="150"/>
      <c r="V211" s="150"/>
      <c r="W211" s="150"/>
      <c r="X211" s="150"/>
      <c r="Y211" s="150"/>
      <c r="Z211" s="150"/>
      <c r="AA211" s="155"/>
      <c r="AT211" s="156" t="s">
        <v>173</v>
      </c>
      <c r="AU211" s="156" t="s">
        <v>86</v>
      </c>
      <c r="AV211" s="10" t="s">
        <v>86</v>
      </c>
      <c r="AW211" s="10" t="s">
        <v>32</v>
      </c>
      <c r="AX211" s="10" t="s">
        <v>75</v>
      </c>
      <c r="AY211" s="156" t="s">
        <v>166</v>
      </c>
    </row>
    <row r="212" spans="2:65" s="12" customFormat="1" ht="16.5" customHeight="1">
      <c r="B212" s="168"/>
      <c r="C212" s="169"/>
      <c r="D212" s="169"/>
      <c r="E212" s="170" t="s">
        <v>5</v>
      </c>
      <c r="F212" s="268" t="s">
        <v>294</v>
      </c>
      <c r="G212" s="269"/>
      <c r="H212" s="269"/>
      <c r="I212" s="269"/>
      <c r="J212" s="169"/>
      <c r="K212" s="171">
        <v>732.77200000000005</v>
      </c>
      <c r="L212" s="169"/>
      <c r="M212" s="169"/>
      <c r="N212" s="169"/>
      <c r="O212" s="169"/>
      <c r="P212" s="169"/>
      <c r="Q212" s="169"/>
      <c r="R212" s="172"/>
      <c r="T212" s="173"/>
      <c r="U212" s="169"/>
      <c r="V212" s="169"/>
      <c r="W212" s="169"/>
      <c r="X212" s="169"/>
      <c r="Y212" s="169"/>
      <c r="Z212" s="169"/>
      <c r="AA212" s="174"/>
      <c r="AT212" s="175" t="s">
        <v>173</v>
      </c>
      <c r="AU212" s="175" t="s">
        <v>86</v>
      </c>
      <c r="AV212" s="12" t="s">
        <v>92</v>
      </c>
      <c r="AW212" s="12" t="s">
        <v>32</v>
      </c>
      <c r="AX212" s="12" t="s">
        <v>82</v>
      </c>
      <c r="AY212" s="175" t="s">
        <v>166</v>
      </c>
    </row>
    <row r="213" spans="2:65" s="1" customFormat="1" ht="38.25" customHeight="1">
      <c r="B213" s="139"/>
      <c r="C213" s="140" t="s">
        <v>367</v>
      </c>
      <c r="D213" s="140" t="s">
        <v>167</v>
      </c>
      <c r="E213" s="141" t="s">
        <v>368</v>
      </c>
      <c r="F213" s="231" t="s">
        <v>369</v>
      </c>
      <c r="G213" s="231"/>
      <c r="H213" s="231"/>
      <c r="I213" s="231"/>
      <c r="J213" s="142" t="s">
        <v>322</v>
      </c>
      <c r="K213" s="143">
        <v>1745.4090000000001</v>
      </c>
      <c r="L213" s="232">
        <v>0</v>
      </c>
      <c r="M213" s="232"/>
      <c r="N213" s="232">
        <f>ROUND(L213*K213,2)</f>
        <v>0</v>
      </c>
      <c r="O213" s="232"/>
      <c r="P213" s="232"/>
      <c r="Q213" s="232"/>
      <c r="R213" s="144"/>
      <c r="T213" s="145" t="s">
        <v>5</v>
      </c>
      <c r="U213" s="43" t="s">
        <v>40</v>
      </c>
      <c r="V213" s="146">
        <v>8.3000000000000004E-2</v>
      </c>
      <c r="W213" s="146">
        <f>V213*K213</f>
        <v>144.86894700000002</v>
      </c>
      <c r="X213" s="146">
        <v>0</v>
      </c>
      <c r="Y213" s="146">
        <f>X213*K213</f>
        <v>0</v>
      </c>
      <c r="Z213" s="146">
        <v>0</v>
      </c>
      <c r="AA213" s="147">
        <f>Z213*K213</f>
        <v>0</v>
      </c>
      <c r="AR213" s="21" t="s">
        <v>92</v>
      </c>
      <c r="AT213" s="21" t="s">
        <v>167</v>
      </c>
      <c r="AU213" s="21" t="s">
        <v>86</v>
      </c>
      <c r="AY213" s="21" t="s">
        <v>166</v>
      </c>
      <c r="BE213" s="148">
        <f>IF(U213="základní",N213,0)</f>
        <v>0</v>
      </c>
      <c r="BF213" s="148">
        <f>IF(U213="snížená",N213,0)</f>
        <v>0</v>
      </c>
      <c r="BG213" s="148">
        <f>IF(U213="zákl. přenesená",N213,0)</f>
        <v>0</v>
      </c>
      <c r="BH213" s="148">
        <f>IF(U213="sníž. přenesená",N213,0)</f>
        <v>0</v>
      </c>
      <c r="BI213" s="148">
        <f>IF(U213="nulová",N213,0)</f>
        <v>0</v>
      </c>
      <c r="BJ213" s="21" t="s">
        <v>82</v>
      </c>
      <c r="BK213" s="148">
        <f>ROUND(L213*K213,2)</f>
        <v>0</v>
      </c>
      <c r="BL213" s="21" t="s">
        <v>92</v>
      </c>
      <c r="BM213" s="21" t="s">
        <v>370</v>
      </c>
    </row>
    <row r="214" spans="2:65" s="1" customFormat="1" ht="25.5" customHeight="1">
      <c r="B214" s="139"/>
      <c r="C214" s="140" t="s">
        <v>371</v>
      </c>
      <c r="D214" s="140" t="s">
        <v>167</v>
      </c>
      <c r="E214" s="141" t="s">
        <v>372</v>
      </c>
      <c r="F214" s="231" t="s">
        <v>373</v>
      </c>
      <c r="G214" s="231"/>
      <c r="H214" s="231"/>
      <c r="I214" s="231"/>
      <c r="J214" s="142" t="s">
        <v>374</v>
      </c>
      <c r="K214" s="143">
        <v>1318.99</v>
      </c>
      <c r="L214" s="232">
        <v>0</v>
      </c>
      <c r="M214" s="232"/>
      <c r="N214" s="232">
        <f>ROUND(L214*K214,2)</f>
        <v>0</v>
      </c>
      <c r="O214" s="232"/>
      <c r="P214" s="232"/>
      <c r="Q214" s="232"/>
      <c r="R214" s="144"/>
      <c r="T214" s="145" t="s">
        <v>5</v>
      </c>
      <c r="U214" s="43" t="s">
        <v>40</v>
      </c>
      <c r="V214" s="146">
        <v>0</v>
      </c>
      <c r="W214" s="146">
        <f>V214*K214</f>
        <v>0</v>
      </c>
      <c r="X214" s="146">
        <v>0</v>
      </c>
      <c r="Y214" s="146">
        <f>X214*K214</f>
        <v>0</v>
      </c>
      <c r="Z214" s="146">
        <v>0</v>
      </c>
      <c r="AA214" s="147">
        <f>Z214*K214</f>
        <v>0</v>
      </c>
      <c r="AR214" s="21" t="s">
        <v>92</v>
      </c>
      <c r="AT214" s="21" t="s">
        <v>167</v>
      </c>
      <c r="AU214" s="21" t="s">
        <v>86</v>
      </c>
      <c r="AY214" s="21" t="s">
        <v>166</v>
      </c>
      <c r="BE214" s="148">
        <f>IF(U214="základní",N214,0)</f>
        <v>0</v>
      </c>
      <c r="BF214" s="148">
        <f>IF(U214="snížená",N214,0)</f>
        <v>0</v>
      </c>
      <c r="BG214" s="148">
        <f>IF(U214="zákl. přenesená",N214,0)</f>
        <v>0</v>
      </c>
      <c r="BH214" s="148">
        <f>IF(U214="sníž. přenesená",N214,0)</f>
        <v>0</v>
      </c>
      <c r="BI214" s="148">
        <f>IF(U214="nulová",N214,0)</f>
        <v>0</v>
      </c>
      <c r="BJ214" s="21" t="s">
        <v>82</v>
      </c>
      <c r="BK214" s="148">
        <f>ROUND(L214*K214,2)</f>
        <v>0</v>
      </c>
      <c r="BL214" s="21" t="s">
        <v>92</v>
      </c>
      <c r="BM214" s="21" t="s">
        <v>375</v>
      </c>
    </row>
    <row r="215" spans="2:65" s="10" customFormat="1" ht="16.5" customHeight="1">
      <c r="B215" s="149"/>
      <c r="C215" s="150"/>
      <c r="D215" s="150"/>
      <c r="E215" s="151" t="s">
        <v>5</v>
      </c>
      <c r="F215" s="240" t="s">
        <v>1683</v>
      </c>
      <c r="G215" s="241"/>
      <c r="H215" s="241"/>
      <c r="I215" s="241"/>
      <c r="J215" s="150"/>
      <c r="K215" s="152">
        <v>1318.99</v>
      </c>
      <c r="L215" s="150"/>
      <c r="M215" s="150"/>
      <c r="N215" s="150"/>
      <c r="O215" s="150"/>
      <c r="P215" s="150"/>
      <c r="Q215" s="150"/>
      <c r="R215" s="153"/>
      <c r="T215" s="154"/>
      <c r="U215" s="150"/>
      <c r="V215" s="150"/>
      <c r="W215" s="150"/>
      <c r="X215" s="150"/>
      <c r="Y215" s="150"/>
      <c r="Z215" s="150"/>
      <c r="AA215" s="155"/>
      <c r="AT215" s="156" t="s">
        <v>173</v>
      </c>
      <c r="AU215" s="156" t="s">
        <v>86</v>
      </c>
      <c r="AV215" s="10" t="s">
        <v>86</v>
      </c>
      <c r="AW215" s="10" t="s">
        <v>32</v>
      </c>
      <c r="AX215" s="10" t="s">
        <v>82</v>
      </c>
      <c r="AY215" s="156" t="s">
        <v>166</v>
      </c>
    </row>
    <row r="216" spans="2:65" s="1" customFormat="1" ht="25.5" customHeight="1">
      <c r="B216" s="139"/>
      <c r="C216" s="140" t="s">
        <v>377</v>
      </c>
      <c r="D216" s="140" t="s">
        <v>167</v>
      </c>
      <c r="E216" s="141" t="s">
        <v>378</v>
      </c>
      <c r="F216" s="231" t="s">
        <v>379</v>
      </c>
      <c r="G216" s="231"/>
      <c r="H216" s="231"/>
      <c r="I216" s="231"/>
      <c r="J216" s="142" t="s">
        <v>374</v>
      </c>
      <c r="K216" s="143">
        <v>3141.8820000000001</v>
      </c>
      <c r="L216" s="232">
        <v>0</v>
      </c>
      <c r="M216" s="232"/>
      <c r="N216" s="232">
        <f>ROUND(L216*K216,2)</f>
        <v>0</v>
      </c>
      <c r="O216" s="232"/>
      <c r="P216" s="232"/>
      <c r="Q216" s="232"/>
      <c r="R216" s="144"/>
      <c r="T216" s="145" t="s">
        <v>5</v>
      </c>
      <c r="U216" s="43" t="s">
        <v>40</v>
      </c>
      <c r="V216" s="146">
        <v>0</v>
      </c>
      <c r="W216" s="146">
        <f>V216*K216</f>
        <v>0</v>
      </c>
      <c r="X216" s="146">
        <v>0</v>
      </c>
      <c r="Y216" s="146">
        <f>X216*K216</f>
        <v>0</v>
      </c>
      <c r="Z216" s="146">
        <v>0</v>
      </c>
      <c r="AA216" s="147">
        <f>Z216*K216</f>
        <v>0</v>
      </c>
      <c r="AR216" s="21" t="s">
        <v>92</v>
      </c>
      <c r="AT216" s="21" t="s">
        <v>167</v>
      </c>
      <c r="AU216" s="21" t="s">
        <v>86</v>
      </c>
      <c r="AY216" s="21" t="s">
        <v>166</v>
      </c>
      <c r="BE216" s="148">
        <f>IF(U216="základní",N216,0)</f>
        <v>0</v>
      </c>
      <c r="BF216" s="148">
        <f>IF(U216="snížená",N216,0)</f>
        <v>0</v>
      </c>
      <c r="BG216" s="148">
        <f>IF(U216="zákl. přenesená",N216,0)</f>
        <v>0</v>
      </c>
      <c r="BH216" s="148">
        <f>IF(U216="sníž. přenesená",N216,0)</f>
        <v>0</v>
      </c>
      <c r="BI216" s="148">
        <f>IF(U216="nulová",N216,0)</f>
        <v>0</v>
      </c>
      <c r="BJ216" s="21" t="s">
        <v>82</v>
      </c>
      <c r="BK216" s="148">
        <f>ROUND(L216*K216,2)</f>
        <v>0</v>
      </c>
      <c r="BL216" s="21" t="s">
        <v>92</v>
      </c>
      <c r="BM216" s="21" t="s">
        <v>380</v>
      </c>
    </row>
    <row r="217" spans="2:65" s="10" customFormat="1" ht="16.5" customHeight="1">
      <c r="B217" s="149"/>
      <c r="C217" s="150"/>
      <c r="D217" s="150"/>
      <c r="E217" s="151" t="s">
        <v>5</v>
      </c>
      <c r="F217" s="240" t="s">
        <v>1684</v>
      </c>
      <c r="G217" s="241"/>
      <c r="H217" s="241"/>
      <c r="I217" s="241"/>
      <c r="J217" s="150"/>
      <c r="K217" s="152">
        <v>3141.8820000000001</v>
      </c>
      <c r="L217" s="150"/>
      <c r="M217" s="150"/>
      <c r="N217" s="150"/>
      <c r="O217" s="150"/>
      <c r="P217" s="150"/>
      <c r="Q217" s="150"/>
      <c r="R217" s="153"/>
      <c r="T217" s="154"/>
      <c r="U217" s="150"/>
      <c r="V217" s="150"/>
      <c r="W217" s="150"/>
      <c r="X217" s="150"/>
      <c r="Y217" s="150"/>
      <c r="Z217" s="150"/>
      <c r="AA217" s="155"/>
      <c r="AT217" s="156" t="s">
        <v>173</v>
      </c>
      <c r="AU217" s="156" t="s">
        <v>86</v>
      </c>
      <c r="AV217" s="10" t="s">
        <v>86</v>
      </c>
      <c r="AW217" s="10" t="s">
        <v>32</v>
      </c>
      <c r="AX217" s="10" t="s">
        <v>82</v>
      </c>
      <c r="AY217" s="156" t="s">
        <v>166</v>
      </c>
    </row>
    <row r="218" spans="2:65" s="1" customFormat="1" ht="25.5" customHeight="1">
      <c r="B218" s="139"/>
      <c r="C218" s="140" t="s">
        <v>382</v>
      </c>
      <c r="D218" s="140" t="s">
        <v>167</v>
      </c>
      <c r="E218" s="141" t="s">
        <v>383</v>
      </c>
      <c r="F218" s="231" t="s">
        <v>384</v>
      </c>
      <c r="G218" s="231"/>
      <c r="H218" s="231"/>
      <c r="I218" s="231"/>
      <c r="J218" s="142" t="s">
        <v>322</v>
      </c>
      <c r="K218" s="143">
        <v>100.8</v>
      </c>
      <c r="L218" s="232">
        <v>0</v>
      </c>
      <c r="M218" s="232"/>
      <c r="N218" s="232">
        <f>ROUND(L218*K218,2)</f>
        <v>0</v>
      </c>
      <c r="O218" s="232"/>
      <c r="P218" s="232"/>
      <c r="Q218" s="232"/>
      <c r="R218" s="144"/>
      <c r="T218" s="145" t="s">
        <v>5</v>
      </c>
      <c r="U218" s="43" t="s">
        <v>40</v>
      </c>
      <c r="V218" s="146">
        <v>0.29899999999999999</v>
      </c>
      <c r="W218" s="146">
        <f>V218*K218</f>
        <v>30.139199999999999</v>
      </c>
      <c r="X218" s="146">
        <v>0</v>
      </c>
      <c r="Y218" s="146">
        <f>X218*K218</f>
        <v>0</v>
      </c>
      <c r="Z218" s="146">
        <v>0</v>
      </c>
      <c r="AA218" s="147">
        <f>Z218*K218</f>
        <v>0</v>
      </c>
      <c r="AR218" s="21" t="s">
        <v>92</v>
      </c>
      <c r="AT218" s="21" t="s">
        <v>167</v>
      </c>
      <c r="AU218" s="21" t="s">
        <v>86</v>
      </c>
      <c r="AY218" s="21" t="s">
        <v>166</v>
      </c>
      <c r="BE218" s="148">
        <f>IF(U218="základní",N218,0)</f>
        <v>0</v>
      </c>
      <c r="BF218" s="148">
        <f>IF(U218="snížená",N218,0)</f>
        <v>0</v>
      </c>
      <c r="BG218" s="148">
        <f>IF(U218="zákl. přenesená",N218,0)</f>
        <v>0</v>
      </c>
      <c r="BH218" s="148">
        <f>IF(U218="sníž. přenesená",N218,0)</f>
        <v>0</v>
      </c>
      <c r="BI218" s="148">
        <f>IF(U218="nulová",N218,0)</f>
        <v>0</v>
      </c>
      <c r="BJ218" s="21" t="s">
        <v>82</v>
      </c>
      <c r="BK218" s="148">
        <f>ROUND(L218*K218,2)</f>
        <v>0</v>
      </c>
      <c r="BL218" s="21" t="s">
        <v>92</v>
      </c>
      <c r="BM218" s="21" t="s">
        <v>385</v>
      </c>
    </row>
    <row r="219" spans="2:65" s="11" customFormat="1" ht="16.5" customHeight="1">
      <c r="B219" s="157"/>
      <c r="C219" s="158"/>
      <c r="D219" s="158"/>
      <c r="E219" s="159" t="s">
        <v>5</v>
      </c>
      <c r="F219" s="264" t="s">
        <v>275</v>
      </c>
      <c r="G219" s="265"/>
      <c r="H219" s="265"/>
      <c r="I219" s="265"/>
      <c r="J219" s="158"/>
      <c r="K219" s="159" t="s">
        <v>5</v>
      </c>
      <c r="L219" s="158"/>
      <c r="M219" s="158"/>
      <c r="N219" s="158"/>
      <c r="O219" s="158"/>
      <c r="P219" s="158"/>
      <c r="Q219" s="158"/>
      <c r="R219" s="160"/>
      <c r="T219" s="161"/>
      <c r="U219" s="158"/>
      <c r="V219" s="158"/>
      <c r="W219" s="158"/>
      <c r="X219" s="158"/>
      <c r="Y219" s="158"/>
      <c r="Z219" s="158"/>
      <c r="AA219" s="162"/>
      <c r="AT219" s="163" t="s">
        <v>173</v>
      </c>
      <c r="AU219" s="163" t="s">
        <v>86</v>
      </c>
      <c r="AV219" s="11" t="s">
        <v>82</v>
      </c>
      <c r="AW219" s="11" t="s">
        <v>32</v>
      </c>
      <c r="AX219" s="11" t="s">
        <v>75</v>
      </c>
      <c r="AY219" s="163" t="s">
        <v>166</v>
      </c>
    </row>
    <row r="220" spans="2:65" s="11" customFormat="1" ht="16.5" customHeight="1">
      <c r="B220" s="157"/>
      <c r="C220" s="158"/>
      <c r="D220" s="158"/>
      <c r="E220" s="159" t="s">
        <v>5</v>
      </c>
      <c r="F220" s="229" t="s">
        <v>276</v>
      </c>
      <c r="G220" s="230"/>
      <c r="H220" s="230"/>
      <c r="I220" s="230"/>
      <c r="J220" s="158"/>
      <c r="K220" s="159" t="s">
        <v>5</v>
      </c>
      <c r="L220" s="158"/>
      <c r="M220" s="158"/>
      <c r="N220" s="158"/>
      <c r="O220" s="158"/>
      <c r="P220" s="158"/>
      <c r="Q220" s="158"/>
      <c r="R220" s="160"/>
      <c r="T220" s="161"/>
      <c r="U220" s="158"/>
      <c r="V220" s="158"/>
      <c r="W220" s="158"/>
      <c r="X220" s="158"/>
      <c r="Y220" s="158"/>
      <c r="Z220" s="158"/>
      <c r="AA220" s="162"/>
      <c r="AT220" s="163" t="s">
        <v>173</v>
      </c>
      <c r="AU220" s="163" t="s">
        <v>86</v>
      </c>
      <c r="AV220" s="11" t="s">
        <v>82</v>
      </c>
      <c r="AW220" s="11" t="s">
        <v>32</v>
      </c>
      <c r="AX220" s="11" t="s">
        <v>75</v>
      </c>
      <c r="AY220" s="163" t="s">
        <v>166</v>
      </c>
    </row>
    <row r="221" spans="2:65" s="11" customFormat="1" ht="16.5" customHeight="1">
      <c r="B221" s="157"/>
      <c r="C221" s="158"/>
      <c r="D221" s="158"/>
      <c r="E221" s="159" t="s">
        <v>5</v>
      </c>
      <c r="F221" s="229" t="s">
        <v>277</v>
      </c>
      <c r="G221" s="230"/>
      <c r="H221" s="230"/>
      <c r="I221" s="230"/>
      <c r="J221" s="158"/>
      <c r="K221" s="159" t="s">
        <v>5</v>
      </c>
      <c r="L221" s="158"/>
      <c r="M221" s="158"/>
      <c r="N221" s="158"/>
      <c r="O221" s="158"/>
      <c r="P221" s="158"/>
      <c r="Q221" s="158"/>
      <c r="R221" s="160"/>
      <c r="T221" s="161"/>
      <c r="U221" s="158"/>
      <c r="V221" s="158"/>
      <c r="W221" s="158"/>
      <c r="X221" s="158"/>
      <c r="Y221" s="158"/>
      <c r="Z221" s="158"/>
      <c r="AA221" s="162"/>
      <c r="AT221" s="163" t="s">
        <v>173</v>
      </c>
      <c r="AU221" s="163" t="s">
        <v>86</v>
      </c>
      <c r="AV221" s="11" t="s">
        <v>82</v>
      </c>
      <c r="AW221" s="11" t="s">
        <v>32</v>
      </c>
      <c r="AX221" s="11" t="s">
        <v>75</v>
      </c>
      <c r="AY221" s="163" t="s">
        <v>166</v>
      </c>
    </row>
    <row r="222" spans="2:65" s="10" customFormat="1" ht="16.5" customHeight="1">
      <c r="B222" s="149"/>
      <c r="C222" s="150"/>
      <c r="D222" s="150"/>
      <c r="E222" s="151" t="s">
        <v>5</v>
      </c>
      <c r="F222" s="262" t="s">
        <v>1685</v>
      </c>
      <c r="G222" s="263"/>
      <c r="H222" s="263"/>
      <c r="I222" s="263"/>
      <c r="J222" s="150"/>
      <c r="K222" s="152">
        <v>100.8</v>
      </c>
      <c r="L222" s="150"/>
      <c r="M222" s="150"/>
      <c r="N222" s="150"/>
      <c r="O222" s="150"/>
      <c r="P222" s="150"/>
      <c r="Q222" s="150"/>
      <c r="R222" s="153"/>
      <c r="T222" s="154"/>
      <c r="U222" s="150"/>
      <c r="V222" s="150"/>
      <c r="W222" s="150"/>
      <c r="X222" s="150"/>
      <c r="Y222" s="150"/>
      <c r="Z222" s="150"/>
      <c r="AA222" s="155"/>
      <c r="AT222" s="156" t="s">
        <v>173</v>
      </c>
      <c r="AU222" s="156" t="s">
        <v>86</v>
      </c>
      <c r="AV222" s="10" t="s">
        <v>86</v>
      </c>
      <c r="AW222" s="10" t="s">
        <v>32</v>
      </c>
      <c r="AX222" s="10" t="s">
        <v>82</v>
      </c>
      <c r="AY222" s="156" t="s">
        <v>166</v>
      </c>
    </row>
    <row r="223" spans="2:65" s="1" customFormat="1" ht="16.5" customHeight="1">
      <c r="B223" s="139"/>
      <c r="C223" s="176" t="s">
        <v>387</v>
      </c>
      <c r="D223" s="176" t="s">
        <v>388</v>
      </c>
      <c r="E223" s="177" t="s">
        <v>389</v>
      </c>
      <c r="F223" s="266" t="s">
        <v>390</v>
      </c>
      <c r="G223" s="266"/>
      <c r="H223" s="266"/>
      <c r="I223" s="266"/>
      <c r="J223" s="178" t="s">
        <v>374</v>
      </c>
      <c r="K223" s="179">
        <v>201.6</v>
      </c>
      <c r="L223" s="267">
        <v>0</v>
      </c>
      <c r="M223" s="267"/>
      <c r="N223" s="267">
        <f>ROUND(L223*K223,2)</f>
        <v>0</v>
      </c>
      <c r="O223" s="232"/>
      <c r="P223" s="232"/>
      <c r="Q223" s="232"/>
      <c r="R223" s="144"/>
      <c r="T223" s="145" t="s">
        <v>5</v>
      </c>
      <c r="U223" s="43" t="s">
        <v>40</v>
      </c>
      <c r="V223" s="146">
        <v>0</v>
      </c>
      <c r="W223" s="146">
        <f>V223*K223</f>
        <v>0</v>
      </c>
      <c r="X223" s="146">
        <v>1</v>
      </c>
      <c r="Y223" s="146">
        <f>X223*K223</f>
        <v>201.6</v>
      </c>
      <c r="Z223" s="146">
        <v>0</v>
      </c>
      <c r="AA223" s="147">
        <f>Z223*K223</f>
        <v>0</v>
      </c>
      <c r="AR223" s="21" t="s">
        <v>104</v>
      </c>
      <c r="AT223" s="21" t="s">
        <v>388</v>
      </c>
      <c r="AU223" s="21" t="s">
        <v>86</v>
      </c>
      <c r="AY223" s="21" t="s">
        <v>166</v>
      </c>
      <c r="BE223" s="148">
        <f>IF(U223="základní",N223,0)</f>
        <v>0</v>
      </c>
      <c r="BF223" s="148">
        <f>IF(U223="snížená",N223,0)</f>
        <v>0</v>
      </c>
      <c r="BG223" s="148">
        <f>IF(U223="zákl. přenesená",N223,0)</f>
        <v>0</v>
      </c>
      <c r="BH223" s="148">
        <f>IF(U223="sníž. přenesená",N223,0)</f>
        <v>0</v>
      </c>
      <c r="BI223" s="148">
        <f>IF(U223="nulová",N223,0)</f>
        <v>0</v>
      </c>
      <c r="BJ223" s="21" t="s">
        <v>82</v>
      </c>
      <c r="BK223" s="148">
        <f>ROUND(L223*K223,2)</f>
        <v>0</v>
      </c>
      <c r="BL223" s="21" t="s">
        <v>92</v>
      </c>
      <c r="BM223" s="21" t="s">
        <v>391</v>
      </c>
    </row>
    <row r="224" spans="2:65" s="10" customFormat="1" ht="16.5" customHeight="1">
      <c r="B224" s="149"/>
      <c r="C224" s="150"/>
      <c r="D224" s="150"/>
      <c r="E224" s="151" t="s">
        <v>5</v>
      </c>
      <c r="F224" s="240" t="s">
        <v>1686</v>
      </c>
      <c r="G224" s="241"/>
      <c r="H224" s="241"/>
      <c r="I224" s="241"/>
      <c r="J224" s="150"/>
      <c r="K224" s="152">
        <v>201.6</v>
      </c>
      <c r="L224" s="150"/>
      <c r="M224" s="150"/>
      <c r="N224" s="150"/>
      <c r="O224" s="150"/>
      <c r="P224" s="150"/>
      <c r="Q224" s="150"/>
      <c r="R224" s="153"/>
      <c r="T224" s="154"/>
      <c r="U224" s="150"/>
      <c r="V224" s="150"/>
      <c r="W224" s="150"/>
      <c r="X224" s="150"/>
      <c r="Y224" s="150"/>
      <c r="Z224" s="150"/>
      <c r="AA224" s="155"/>
      <c r="AT224" s="156" t="s">
        <v>173</v>
      </c>
      <c r="AU224" s="156" t="s">
        <v>86</v>
      </c>
      <c r="AV224" s="10" t="s">
        <v>86</v>
      </c>
      <c r="AW224" s="10" t="s">
        <v>32</v>
      </c>
      <c r="AX224" s="10" t="s">
        <v>82</v>
      </c>
      <c r="AY224" s="156" t="s">
        <v>166</v>
      </c>
    </row>
    <row r="225" spans="2:65" s="1" customFormat="1" ht="38.25" customHeight="1">
      <c r="B225" s="139"/>
      <c r="C225" s="140" t="s">
        <v>393</v>
      </c>
      <c r="D225" s="140" t="s">
        <v>167</v>
      </c>
      <c r="E225" s="141" t="s">
        <v>394</v>
      </c>
      <c r="F225" s="231" t="s">
        <v>395</v>
      </c>
      <c r="G225" s="231"/>
      <c r="H225" s="231"/>
      <c r="I225" s="231"/>
      <c r="J225" s="142" t="s">
        <v>322</v>
      </c>
      <c r="K225" s="143">
        <v>164.715</v>
      </c>
      <c r="L225" s="232">
        <v>0</v>
      </c>
      <c r="M225" s="232"/>
      <c r="N225" s="232">
        <f>ROUND(L225*K225,2)</f>
        <v>0</v>
      </c>
      <c r="O225" s="232"/>
      <c r="P225" s="232"/>
      <c r="Q225" s="232"/>
      <c r="R225" s="144"/>
      <c r="T225" s="145" t="s">
        <v>5</v>
      </c>
      <c r="U225" s="43" t="s">
        <v>40</v>
      </c>
      <c r="V225" s="146">
        <v>2.2559999999999998</v>
      </c>
      <c r="W225" s="146">
        <f>V225*K225</f>
        <v>371.59703999999999</v>
      </c>
      <c r="X225" s="146">
        <v>0</v>
      </c>
      <c r="Y225" s="146">
        <f>X225*K225</f>
        <v>0</v>
      </c>
      <c r="Z225" s="146">
        <v>0</v>
      </c>
      <c r="AA225" s="147">
        <f>Z225*K225</f>
        <v>0</v>
      </c>
      <c r="AR225" s="21" t="s">
        <v>92</v>
      </c>
      <c r="AT225" s="21" t="s">
        <v>167</v>
      </c>
      <c r="AU225" s="21" t="s">
        <v>86</v>
      </c>
      <c r="AY225" s="21" t="s">
        <v>166</v>
      </c>
      <c r="BE225" s="148">
        <f>IF(U225="základní",N225,0)</f>
        <v>0</v>
      </c>
      <c r="BF225" s="148">
        <f>IF(U225="snížená",N225,0)</f>
        <v>0</v>
      </c>
      <c r="BG225" s="148">
        <f>IF(U225="zákl. přenesená",N225,0)</f>
        <v>0</v>
      </c>
      <c r="BH225" s="148">
        <f>IF(U225="sníž. přenesená",N225,0)</f>
        <v>0</v>
      </c>
      <c r="BI225" s="148">
        <f>IF(U225="nulová",N225,0)</f>
        <v>0</v>
      </c>
      <c r="BJ225" s="21" t="s">
        <v>82</v>
      </c>
      <c r="BK225" s="148">
        <f>ROUND(L225*K225,2)</f>
        <v>0</v>
      </c>
      <c r="BL225" s="21" t="s">
        <v>92</v>
      </c>
      <c r="BM225" s="21" t="s">
        <v>396</v>
      </c>
    </row>
    <row r="226" spans="2:65" s="11" customFormat="1" ht="16.5" customHeight="1">
      <c r="B226" s="157"/>
      <c r="C226" s="158"/>
      <c r="D226" s="158"/>
      <c r="E226" s="159" t="s">
        <v>5</v>
      </c>
      <c r="F226" s="264" t="s">
        <v>275</v>
      </c>
      <c r="G226" s="265"/>
      <c r="H226" s="265"/>
      <c r="I226" s="265"/>
      <c r="J226" s="158"/>
      <c r="K226" s="159" t="s">
        <v>5</v>
      </c>
      <c r="L226" s="158"/>
      <c r="M226" s="158"/>
      <c r="N226" s="158"/>
      <c r="O226" s="158"/>
      <c r="P226" s="158"/>
      <c r="Q226" s="158"/>
      <c r="R226" s="160"/>
      <c r="T226" s="161"/>
      <c r="U226" s="158"/>
      <c r="V226" s="158"/>
      <c r="W226" s="158"/>
      <c r="X226" s="158"/>
      <c r="Y226" s="158"/>
      <c r="Z226" s="158"/>
      <c r="AA226" s="162"/>
      <c r="AT226" s="163" t="s">
        <v>173</v>
      </c>
      <c r="AU226" s="163" t="s">
        <v>86</v>
      </c>
      <c r="AV226" s="11" t="s">
        <v>82</v>
      </c>
      <c r="AW226" s="11" t="s">
        <v>32</v>
      </c>
      <c r="AX226" s="11" t="s">
        <v>75</v>
      </c>
      <c r="AY226" s="163" t="s">
        <v>166</v>
      </c>
    </row>
    <row r="227" spans="2:65" s="11" customFormat="1" ht="16.5" customHeight="1">
      <c r="B227" s="157"/>
      <c r="C227" s="158"/>
      <c r="D227" s="158"/>
      <c r="E227" s="159" t="s">
        <v>5</v>
      </c>
      <c r="F227" s="229" t="s">
        <v>276</v>
      </c>
      <c r="G227" s="230"/>
      <c r="H227" s="230"/>
      <c r="I227" s="230"/>
      <c r="J227" s="158"/>
      <c r="K227" s="159" t="s">
        <v>5</v>
      </c>
      <c r="L227" s="158"/>
      <c r="M227" s="158"/>
      <c r="N227" s="158"/>
      <c r="O227" s="158"/>
      <c r="P227" s="158"/>
      <c r="Q227" s="158"/>
      <c r="R227" s="160"/>
      <c r="T227" s="161"/>
      <c r="U227" s="158"/>
      <c r="V227" s="158"/>
      <c r="W227" s="158"/>
      <c r="X227" s="158"/>
      <c r="Y227" s="158"/>
      <c r="Z227" s="158"/>
      <c r="AA227" s="162"/>
      <c r="AT227" s="163" t="s">
        <v>173</v>
      </c>
      <c r="AU227" s="163" t="s">
        <v>86</v>
      </c>
      <c r="AV227" s="11" t="s">
        <v>82</v>
      </c>
      <c r="AW227" s="11" t="s">
        <v>32</v>
      </c>
      <c r="AX227" s="11" t="s">
        <v>75</v>
      </c>
      <c r="AY227" s="163" t="s">
        <v>166</v>
      </c>
    </row>
    <row r="228" spans="2:65" s="11" customFormat="1" ht="16.5" customHeight="1">
      <c r="B228" s="157"/>
      <c r="C228" s="158"/>
      <c r="D228" s="158"/>
      <c r="E228" s="159" t="s">
        <v>5</v>
      </c>
      <c r="F228" s="229" t="s">
        <v>277</v>
      </c>
      <c r="G228" s="230"/>
      <c r="H228" s="230"/>
      <c r="I228" s="230"/>
      <c r="J228" s="158"/>
      <c r="K228" s="159" t="s">
        <v>5</v>
      </c>
      <c r="L228" s="158"/>
      <c r="M228" s="158"/>
      <c r="N228" s="158"/>
      <c r="O228" s="158"/>
      <c r="P228" s="158"/>
      <c r="Q228" s="158"/>
      <c r="R228" s="160"/>
      <c r="T228" s="161"/>
      <c r="U228" s="158"/>
      <c r="V228" s="158"/>
      <c r="W228" s="158"/>
      <c r="X228" s="158"/>
      <c r="Y228" s="158"/>
      <c r="Z228" s="158"/>
      <c r="AA228" s="162"/>
      <c r="AT228" s="163" t="s">
        <v>173</v>
      </c>
      <c r="AU228" s="163" t="s">
        <v>86</v>
      </c>
      <c r="AV228" s="11" t="s">
        <v>82</v>
      </c>
      <c r="AW228" s="11" t="s">
        <v>32</v>
      </c>
      <c r="AX228" s="11" t="s">
        <v>75</v>
      </c>
      <c r="AY228" s="163" t="s">
        <v>166</v>
      </c>
    </row>
    <row r="229" spans="2:65" s="11" customFormat="1" ht="16.5" customHeight="1">
      <c r="B229" s="157"/>
      <c r="C229" s="158"/>
      <c r="D229" s="158"/>
      <c r="E229" s="159" t="s">
        <v>5</v>
      </c>
      <c r="F229" s="229" t="s">
        <v>397</v>
      </c>
      <c r="G229" s="230"/>
      <c r="H229" s="230"/>
      <c r="I229" s="230"/>
      <c r="J229" s="158"/>
      <c r="K229" s="159" t="s">
        <v>5</v>
      </c>
      <c r="L229" s="158"/>
      <c r="M229" s="158"/>
      <c r="N229" s="158"/>
      <c r="O229" s="158"/>
      <c r="P229" s="158"/>
      <c r="Q229" s="158"/>
      <c r="R229" s="160"/>
      <c r="T229" s="161"/>
      <c r="U229" s="158"/>
      <c r="V229" s="158"/>
      <c r="W229" s="158"/>
      <c r="X229" s="158"/>
      <c r="Y229" s="158"/>
      <c r="Z229" s="158"/>
      <c r="AA229" s="162"/>
      <c r="AT229" s="163" t="s">
        <v>173</v>
      </c>
      <c r="AU229" s="163" t="s">
        <v>86</v>
      </c>
      <c r="AV229" s="11" t="s">
        <v>82</v>
      </c>
      <c r="AW229" s="11" t="s">
        <v>32</v>
      </c>
      <c r="AX229" s="11" t="s">
        <v>75</v>
      </c>
      <c r="AY229" s="163" t="s">
        <v>166</v>
      </c>
    </row>
    <row r="230" spans="2:65" s="10" customFormat="1" ht="16.5" customHeight="1">
      <c r="B230" s="149"/>
      <c r="C230" s="150"/>
      <c r="D230" s="150"/>
      <c r="E230" s="151" t="s">
        <v>5</v>
      </c>
      <c r="F230" s="262" t="s">
        <v>1687</v>
      </c>
      <c r="G230" s="263"/>
      <c r="H230" s="263"/>
      <c r="I230" s="263"/>
      <c r="J230" s="150"/>
      <c r="K230" s="152">
        <v>164.715</v>
      </c>
      <c r="L230" s="150"/>
      <c r="M230" s="150"/>
      <c r="N230" s="150"/>
      <c r="O230" s="150"/>
      <c r="P230" s="150"/>
      <c r="Q230" s="150"/>
      <c r="R230" s="153"/>
      <c r="T230" s="154"/>
      <c r="U230" s="150"/>
      <c r="V230" s="150"/>
      <c r="W230" s="150"/>
      <c r="X230" s="150"/>
      <c r="Y230" s="150"/>
      <c r="Z230" s="150"/>
      <c r="AA230" s="155"/>
      <c r="AT230" s="156" t="s">
        <v>173</v>
      </c>
      <c r="AU230" s="156" t="s">
        <v>86</v>
      </c>
      <c r="AV230" s="10" t="s">
        <v>86</v>
      </c>
      <c r="AW230" s="10" t="s">
        <v>32</v>
      </c>
      <c r="AX230" s="10" t="s">
        <v>82</v>
      </c>
      <c r="AY230" s="156" t="s">
        <v>166</v>
      </c>
    </row>
    <row r="231" spans="2:65" s="1" customFormat="1" ht="25.5" customHeight="1">
      <c r="B231" s="139"/>
      <c r="C231" s="140" t="s">
        <v>399</v>
      </c>
      <c r="D231" s="140" t="s">
        <v>167</v>
      </c>
      <c r="E231" s="141" t="s">
        <v>400</v>
      </c>
      <c r="F231" s="231" t="s">
        <v>401</v>
      </c>
      <c r="G231" s="231"/>
      <c r="H231" s="231"/>
      <c r="I231" s="231"/>
      <c r="J231" s="142" t="s">
        <v>322</v>
      </c>
      <c r="K231" s="143">
        <v>229.75</v>
      </c>
      <c r="L231" s="232">
        <v>0</v>
      </c>
      <c r="M231" s="232"/>
      <c r="N231" s="232">
        <f>ROUND(L231*K231,2)</f>
        <v>0</v>
      </c>
      <c r="O231" s="232"/>
      <c r="P231" s="232"/>
      <c r="Q231" s="232"/>
      <c r="R231" s="144"/>
      <c r="T231" s="145" t="s">
        <v>5</v>
      </c>
      <c r="U231" s="43" t="s">
        <v>40</v>
      </c>
      <c r="V231" s="146">
        <v>0.28599999999999998</v>
      </c>
      <c r="W231" s="146">
        <f>V231*K231</f>
        <v>65.708500000000001</v>
      </c>
      <c r="X231" s="146">
        <v>0</v>
      </c>
      <c r="Y231" s="146">
        <f>X231*K231</f>
        <v>0</v>
      </c>
      <c r="Z231" s="146">
        <v>0</v>
      </c>
      <c r="AA231" s="147">
        <f>Z231*K231</f>
        <v>0</v>
      </c>
      <c r="AR231" s="21" t="s">
        <v>92</v>
      </c>
      <c r="AT231" s="21" t="s">
        <v>167</v>
      </c>
      <c r="AU231" s="21" t="s">
        <v>86</v>
      </c>
      <c r="AY231" s="21" t="s">
        <v>166</v>
      </c>
      <c r="BE231" s="148">
        <f>IF(U231="základní",N231,0)</f>
        <v>0</v>
      </c>
      <c r="BF231" s="148">
        <f>IF(U231="snížená",N231,0)</f>
        <v>0</v>
      </c>
      <c r="BG231" s="148">
        <f>IF(U231="zákl. přenesená",N231,0)</f>
        <v>0</v>
      </c>
      <c r="BH231" s="148">
        <f>IF(U231="sníž. přenesená",N231,0)</f>
        <v>0</v>
      </c>
      <c r="BI231" s="148">
        <f>IF(U231="nulová",N231,0)</f>
        <v>0</v>
      </c>
      <c r="BJ231" s="21" t="s">
        <v>82</v>
      </c>
      <c r="BK231" s="148">
        <f>ROUND(L231*K231,2)</f>
        <v>0</v>
      </c>
      <c r="BL231" s="21" t="s">
        <v>92</v>
      </c>
      <c r="BM231" s="21" t="s">
        <v>402</v>
      </c>
    </row>
    <row r="232" spans="2:65" s="11" customFormat="1" ht="16.5" customHeight="1">
      <c r="B232" s="157"/>
      <c r="C232" s="158"/>
      <c r="D232" s="158"/>
      <c r="E232" s="159" t="s">
        <v>5</v>
      </c>
      <c r="F232" s="264" t="s">
        <v>275</v>
      </c>
      <c r="G232" s="265"/>
      <c r="H232" s="265"/>
      <c r="I232" s="265"/>
      <c r="J232" s="158"/>
      <c r="K232" s="159" t="s">
        <v>5</v>
      </c>
      <c r="L232" s="158"/>
      <c r="M232" s="158"/>
      <c r="N232" s="158"/>
      <c r="O232" s="158"/>
      <c r="P232" s="158"/>
      <c r="Q232" s="158"/>
      <c r="R232" s="160"/>
      <c r="T232" s="161"/>
      <c r="U232" s="158"/>
      <c r="V232" s="158"/>
      <c r="W232" s="158"/>
      <c r="X232" s="158"/>
      <c r="Y232" s="158"/>
      <c r="Z232" s="158"/>
      <c r="AA232" s="162"/>
      <c r="AT232" s="163" t="s">
        <v>173</v>
      </c>
      <c r="AU232" s="163" t="s">
        <v>86</v>
      </c>
      <c r="AV232" s="11" t="s">
        <v>82</v>
      </c>
      <c r="AW232" s="11" t="s">
        <v>32</v>
      </c>
      <c r="AX232" s="11" t="s">
        <v>75</v>
      </c>
      <c r="AY232" s="163" t="s">
        <v>166</v>
      </c>
    </row>
    <row r="233" spans="2:65" s="11" customFormat="1" ht="16.5" customHeight="1">
      <c r="B233" s="157"/>
      <c r="C233" s="158"/>
      <c r="D233" s="158"/>
      <c r="E233" s="159" t="s">
        <v>5</v>
      </c>
      <c r="F233" s="229" t="s">
        <v>276</v>
      </c>
      <c r="G233" s="230"/>
      <c r="H233" s="230"/>
      <c r="I233" s="230"/>
      <c r="J233" s="158"/>
      <c r="K233" s="159" t="s">
        <v>5</v>
      </c>
      <c r="L233" s="158"/>
      <c r="M233" s="158"/>
      <c r="N233" s="158"/>
      <c r="O233" s="158"/>
      <c r="P233" s="158"/>
      <c r="Q233" s="158"/>
      <c r="R233" s="160"/>
      <c r="T233" s="161"/>
      <c r="U233" s="158"/>
      <c r="V233" s="158"/>
      <c r="W233" s="158"/>
      <c r="X233" s="158"/>
      <c r="Y233" s="158"/>
      <c r="Z233" s="158"/>
      <c r="AA233" s="162"/>
      <c r="AT233" s="163" t="s">
        <v>173</v>
      </c>
      <c r="AU233" s="163" t="s">
        <v>86</v>
      </c>
      <c r="AV233" s="11" t="s">
        <v>82</v>
      </c>
      <c r="AW233" s="11" t="s">
        <v>32</v>
      </c>
      <c r="AX233" s="11" t="s">
        <v>75</v>
      </c>
      <c r="AY233" s="163" t="s">
        <v>166</v>
      </c>
    </row>
    <row r="234" spans="2:65" s="11" customFormat="1" ht="16.5" customHeight="1">
      <c r="B234" s="157"/>
      <c r="C234" s="158"/>
      <c r="D234" s="158"/>
      <c r="E234" s="159" t="s">
        <v>5</v>
      </c>
      <c r="F234" s="229" t="s">
        <v>277</v>
      </c>
      <c r="G234" s="230"/>
      <c r="H234" s="230"/>
      <c r="I234" s="230"/>
      <c r="J234" s="158"/>
      <c r="K234" s="159" t="s">
        <v>5</v>
      </c>
      <c r="L234" s="158"/>
      <c r="M234" s="158"/>
      <c r="N234" s="158"/>
      <c r="O234" s="158"/>
      <c r="P234" s="158"/>
      <c r="Q234" s="158"/>
      <c r="R234" s="160"/>
      <c r="T234" s="161"/>
      <c r="U234" s="158"/>
      <c r="V234" s="158"/>
      <c r="W234" s="158"/>
      <c r="X234" s="158"/>
      <c r="Y234" s="158"/>
      <c r="Z234" s="158"/>
      <c r="AA234" s="162"/>
      <c r="AT234" s="163" t="s">
        <v>173</v>
      </c>
      <c r="AU234" s="163" t="s">
        <v>86</v>
      </c>
      <c r="AV234" s="11" t="s">
        <v>82</v>
      </c>
      <c r="AW234" s="11" t="s">
        <v>32</v>
      </c>
      <c r="AX234" s="11" t="s">
        <v>75</v>
      </c>
      <c r="AY234" s="163" t="s">
        <v>166</v>
      </c>
    </row>
    <row r="235" spans="2:65" s="10" customFormat="1" ht="16.5" customHeight="1">
      <c r="B235" s="149"/>
      <c r="C235" s="150"/>
      <c r="D235" s="150"/>
      <c r="E235" s="151" t="s">
        <v>5</v>
      </c>
      <c r="F235" s="262" t="s">
        <v>1688</v>
      </c>
      <c r="G235" s="263"/>
      <c r="H235" s="263"/>
      <c r="I235" s="263"/>
      <c r="J235" s="150"/>
      <c r="K235" s="152">
        <v>56</v>
      </c>
      <c r="L235" s="150"/>
      <c r="M235" s="150"/>
      <c r="N235" s="150"/>
      <c r="O235" s="150"/>
      <c r="P235" s="150"/>
      <c r="Q235" s="150"/>
      <c r="R235" s="153"/>
      <c r="T235" s="154"/>
      <c r="U235" s="150"/>
      <c r="V235" s="150"/>
      <c r="W235" s="150"/>
      <c r="X235" s="150"/>
      <c r="Y235" s="150"/>
      <c r="Z235" s="150"/>
      <c r="AA235" s="155"/>
      <c r="AT235" s="156" t="s">
        <v>173</v>
      </c>
      <c r="AU235" s="156" t="s">
        <v>86</v>
      </c>
      <c r="AV235" s="10" t="s">
        <v>86</v>
      </c>
      <c r="AW235" s="10" t="s">
        <v>32</v>
      </c>
      <c r="AX235" s="10" t="s">
        <v>75</v>
      </c>
      <c r="AY235" s="156" t="s">
        <v>166</v>
      </c>
    </row>
    <row r="236" spans="2:65" s="10" customFormat="1" ht="16.5" customHeight="1">
      <c r="B236" s="149"/>
      <c r="C236" s="150"/>
      <c r="D236" s="150"/>
      <c r="E236" s="151" t="s">
        <v>5</v>
      </c>
      <c r="F236" s="262" t="s">
        <v>1677</v>
      </c>
      <c r="G236" s="263"/>
      <c r="H236" s="263"/>
      <c r="I236" s="263"/>
      <c r="J236" s="150"/>
      <c r="K236" s="152">
        <v>173.75</v>
      </c>
      <c r="L236" s="150"/>
      <c r="M236" s="150"/>
      <c r="N236" s="150"/>
      <c r="O236" s="150"/>
      <c r="P236" s="150"/>
      <c r="Q236" s="150"/>
      <c r="R236" s="153"/>
      <c r="T236" s="154"/>
      <c r="U236" s="150"/>
      <c r="V236" s="150"/>
      <c r="W236" s="150"/>
      <c r="X236" s="150"/>
      <c r="Y236" s="150"/>
      <c r="Z236" s="150"/>
      <c r="AA236" s="155"/>
      <c r="AT236" s="156" t="s">
        <v>173</v>
      </c>
      <c r="AU236" s="156" t="s">
        <v>86</v>
      </c>
      <c r="AV236" s="10" t="s">
        <v>86</v>
      </c>
      <c r="AW236" s="10" t="s">
        <v>32</v>
      </c>
      <c r="AX236" s="10" t="s">
        <v>75</v>
      </c>
      <c r="AY236" s="156" t="s">
        <v>166</v>
      </c>
    </row>
    <row r="237" spans="2:65" s="12" customFormat="1" ht="16.5" customHeight="1">
      <c r="B237" s="168"/>
      <c r="C237" s="169"/>
      <c r="D237" s="169"/>
      <c r="E237" s="170" t="s">
        <v>5</v>
      </c>
      <c r="F237" s="268" t="s">
        <v>294</v>
      </c>
      <c r="G237" s="269"/>
      <c r="H237" s="269"/>
      <c r="I237" s="269"/>
      <c r="J237" s="169"/>
      <c r="K237" s="171">
        <v>229.75</v>
      </c>
      <c r="L237" s="169"/>
      <c r="M237" s="169"/>
      <c r="N237" s="169"/>
      <c r="O237" s="169"/>
      <c r="P237" s="169"/>
      <c r="Q237" s="169"/>
      <c r="R237" s="172"/>
      <c r="T237" s="173"/>
      <c r="U237" s="169"/>
      <c r="V237" s="169"/>
      <c r="W237" s="169"/>
      <c r="X237" s="169"/>
      <c r="Y237" s="169"/>
      <c r="Z237" s="169"/>
      <c r="AA237" s="174"/>
      <c r="AT237" s="175" t="s">
        <v>173</v>
      </c>
      <c r="AU237" s="175" t="s">
        <v>86</v>
      </c>
      <c r="AV237" s="12" t="s">
        <v>92</v>
      </c>
      <c r="AW237" s="12" t="s">
        <v>32</v>
      </c>
      <c r="AX237" s="12" t="s">
        <v>82</v>
      </c>
      <c r="AY237" s="175" t="s">
        <v>166</v>
      </c>
    </row>
    <row r="238" spans="2:65" s="1" customFormat="1" ht="16.5" customHeight="1">
      <c r="B238" s="139"/>
      <c r="C238" s="176" t="s">
        <v>404</v>
      </c>
      <c r="D238" s="176" t="s">
        <v>388</v>
      </c>
      <c r="E238" s="177" t="s">
        <v>405</v>
      </c>
      <c r="F238" s="266" t="s">
        <v>406</v>
      </c>
      <c r="G238" s="266"/>
      <c r="H238" s="266"/>
      <c r="I238" s="266"/>
      <c r="J238" s="178" t="s">
        <v>374</v>
      </c>
      <c r="K238" s="179">
        <v>459.5</v>
      </c>
      <c r="L238" s="267">
        <v>0</v>
      </c>
      <c r="M238" s="267"/>
      <c r="N238" s="267">
        <f>ROUND(L238*K238,2)</f>
        <v>0</v>
      </c>
      <c r="O238" s="232"/>
      <c r="P238" s="232"/>
      <c r="Q238" s="232"/>
      <c r="R238" s="144"/>
      <c r="T238" s="145" t="s">
        <v>5</v>
      </c>
      <c r="U238" s="43" t="s">
        <v>40</v>
      </c>
      <c r="V238" s="146">
        <v>0</v>
      </c>
      <c r="W238" s="146">
        <f>V238*K238</f>
        <v>0</v>
      </c>
      <c r="X238" s="146">
        <v>1</v>
      </c>
      <c r="Y238" s="146">
        <f>X238*K238</f>
        <v>459.5</v>
      </c>
      <c r="Z238" s="146">
        <v>0</v>
      </c>
      <c r="AA238" s="147">
        <f>Z238*K238</f>
        <v>0</v>
      </c>
      <c r="AR238" s="21" t="s">
        <v>104</v>
      </c>
      <c r="AT238" s="21" t="s">
        <v>388</v>
      </c>
      <c r="AU238" s="21" t="s">
        <v>86</v>
      </c>
      <c r="AY238" s="21" t="s">
        <v>166</v>
      </c>
      <c r="BE238" s="148">
        <f>IF(U238="základní",N238,0)</f>
        <v>0</v>
      </c>
      <c r="BF238" s="148">
        <f>IF(U238="snížená",N238,0)</f>
        <v>0</v>
      </c>
      <c r="BG238" s="148">
        <f>IF(U238="zákl. přenesená",N238,0)</f>
        <v>0</v>
      </c>
      <c r="BH238" s="148">
        <f>IF(U238="sníž. přenesená",N238,0)</f>
        <v>0</v>
      </c>
      <c r="BI238" s="148">
        <f>IF(U238="nulová",N238,0)</f>
        <v>0</v>
      </c>
      <c r="BJ238" s="21" t="s">
        <v>82</v>
      </c>
      <c r="BK238" s="148">
        <f>ROUND(L238*K238,2)</f>
        <v>0</v>
      </c>
      <c r="BL238" s="21" t="s">
        <v>92</v>
      </c>
      <c r="BM238" s="21" t="s">
        <v>407</v>
      </c>
    </row>
    <row r="239" spans="2:65" s="10" customFormat="1" ht="16.5" customHeight="1">
      <c r="B239" s="149"/>
      <c r="C239" s="150"/>
      <c r="D239" s="150"/>
      <c r="E239" s="151" t="s">
        <v>5</v>
      </c>
      <c r="F239" s="240" t="s">
        <v>1689</v>
      </c>
      <c r="G239" s="241"/>
      <c r="H239" s="241"/>
      <c r="I239" s="241"/>
      <c r="J239" s="150"/>
      <c r="K239" s="152">
        <v>459.5</v>
      </c>
      <c r="L239" s="150"/>
      <c r="M239" s="150"/>
      <c r="N239" s="150"/>
      <c r="O239" s="150"/>
      <c r="P239" s="150"/>
      <c r="Q239" s="150"/>
      <c r="R239" s="153"/>
      <c r="T239" s="154"/>
      <c r="U239" s="150"/>
      <c r="V239" s="150"/>
      <c r="W239" s="150"/>
      <c r="X239" s="150"/>
      <c r="Y239" s="150"/>
      <c r="Z239" s="150"/>
      <c r="AA239" s="155"/>
      <c r="AT239" s="156" t="s">
        <v>173</v>
      </c>
      <c r="AU239" s="156" t="s">
        <v>86</v>
      </c>
      <c r="AV239" s="10" t="s">
        <v>86</v>
      </c>
      <c r="AW239" s="10" t="s">
        <v>32</v>
      </c>
      <c r="AX239" s="10" t="s">
        <v>82</v>
      </c>
      <c r="AY239" s="156" t="s">
        <v>166</v>
      </c>
    </row>
    <row r="240" spans="2:65" s="1" customFormat="1" ht="16.5" customHeight="1">
      <c r="B240" s="139"/>
      <c r="C240" s="140" t="s">
        <v>409</v>
      </c>
      <c r="D240" s="140" t="s">
        <v>167</v>
      </c>
      <c r="E240" s="141" t="s">
        <v>410</v>
      </c>
      <c r="F240" s="231" t="s">
        <v>411</v>
      </c>
      <c r="G240" s="231"/>
      <c r="H240" s="231"/>
      <c r="I240" s="231"/>
      <c r="J240" s="142" t="s">
        <v>270</v>
      </c>
      <c r="K240" s="143">
        <v>5818</v>
      </c>
      <c r="L240" s="232">
        <v>0</v>
      </c>
      <c r="M240" s="232"/>
      <c r="N240" s="232">
        <f>ROUND(L240*K240,2)</f>
        <v>0</v>
      </c>
      <c r="O240" s="232"/>
      <c r="P240" s="232"/>
      <c r="Q240" s="232"/>
      <c r="R240" s="144"/>
      <c r="T240" s="145" t="s">
        <v>5</v>
      </c>
      <c r="U240" s="43" t="s">
        <v>40</v>
      </c>
      <c r="V240" s="146">
        <v>3.5000000000000003E-2</v>
      </c>
      <c r="W240" s="146">
        <f>V240*K240</f>
        <v>203.63000000000002</v>
      </c>
      <c r="X240" s="146">
        <v>0</v>
      </c>
      <c r="Y240" s="146">
        <f>X240*K240</f>
        <v>0</v>
      </c>
      <c r="Z240" s="146">
        <v>0</v>
      </c>
      <c r="AA240" s="147">
        <f>Z240*K240</f>
        <v>0</v>
      </c>
      <c r="AR240" s="21" t="s">
        <v>92</v>
      </c>
      <c r="AT240" s="21" t="s">
        <v>167</v>
      </c>
      <c r="AU240" s="21" t="s">
        <v>86</v>
      </c>
      <c r="AY240" s="21" t="s">
        <v>166</v>
      </c>
      <c r="BE240" s="148">
        <f>IF(U240="základní",N240,0)</f>
        <v>0</v>
      </c>
      <c r="BF240" s="148">
        <f>IF(U240="snížená",N240,0)</f>
        <v>0</v>
      </c>
      <c r="BG240" s="148">
        <f>IF(U240="zákl. přenesená",N240,0)</f>
        <v>0</v>
      </c>
      <c r="BH240" s="148">
        <f>IF(U240="sníž. přenesená",N240,0)</f>
        <v>0</v>
      </c>
      <c r="BI240" s="148">
        <f>IF(U240="nulová",N240,0)</f>
        <v>0</v>
      </c>
      <c r="BJ240" s="21" t="s">
        <v>82</v>
      </c>
      <c r="BK240" s="148">
        <f>ROUND(L240*K240,2)</f>
        <v>0</v>
      </c>
      <c r="BL240" s="21" t="s">
        <v>92</v>
      </c>
      <c r="BM240" s="21" t="s">
        <v>1690</v>
      </c>
    </row>
    <row r="241" spans="2:65" s="1" customFormat="1" ht="38.25" customHeight="1">
      <c r="B241" s="139"/>
      <c r="C241" s="140" t="s">
        <v>413</v>
      </c>
      <c r="D241" s="140" t="s">
        <v>167</v>
      </c>
      <c r="E241" s="141" t="s">
        <v>1691</v>
      </c>
      <c r="F241" s="231" t="s">
        <v>1692</v>
      </c>
      <c r="G241" s="231"/>
      <c r="H241" s="231"/>
      <c r="I241" s="231"/>
      <c r="J241" s="142" t="s">
        <v>270</v>
      </c>
      <c r="K241" s="143">
        <v>549.04999999999995</v>
      </c>
      <c r="L241" s="232">
        <v>0</v>
      </c>
      <c r="M241" s="232"/>
      <c r="N241" s="232">
        <f>ROUND(L241*K241,2)</f>
        <v>0</v>
      </c>
      <c r="O241" s="232"/>
      <c r="P241" s="232"/>
      <c r="Q241" s="232"/>
      <c r="R241" s="144"/>
      <c r="T241" s="145" t="s">
        <v>5</v>
      </c>
      <c r="U241" s="43" t="s">
        <v>40</v>
      </c>
      <c r="V241" s="146">
        <v>1.2E-2</v>
      </c>
      <c r="W241" s="146">
        <f>V241*K241</f>
        <v>6.5885999999999996</v>
      </c>
      <c r="X241" s="146">
        <v>0</v>
      </c>
      <c r="Y241" s="146">
        <f>X241*K241</f>
        <v>0</v>
      </c>
      <c r="Z241" s="146">
        <v>0</v>
      </c>
      <c r="AA241" s="147">
        <f>Z241*K241</f>
        <v>0</v>
      </c>
      <c r="AR241" s="21" t="s">
        <v>92</v>
      </c>
      <c r="AT241" s="21" t="s">
        <v>167</v>
      </c>
      <c r="AU241" s="21" t="s">
        <v>86</v>
      </c>
      <c r="AY241" s="21" t="s">
        <v>166</v>
      </c>
      <c r="BE241" s="148">
        <f>IF(U241="základní",N241,0)</f>
        <v>0</v>
      </c>
      <c r="BF241" s="148">
        <f>IF(U241="snížená",N241,0)</f>
        <v>0</v>
      </c>
      <c r="BG241" s="148">
        <f>IF(U241="zákl. přenesená",N241,0)</f>
        <v>0</v>
      </c>
      <c r="BH241" s="148">
        <f>IF(U241="sníž. přenesená",N241,0)</f>
        <v>0</v>
      </c>
      <c r="BI241" s="148">
        <f>IF(U241="nulová",N241,0)</f>
        <v>0</v>
      </c>
      <c r="BJ241" s="21" t="s">
        <v>82</v>
      </c>
      <c r="BK241" s="148">
        <f>ROUND(L241*K241,2)</f>
        <v>0</v>
      </c>
      <c r="BL241" s="21" t="s">
        <v>92</v>
      </c>
      <c r="BM241" s="21" t="s">
        <v>1693</v>
      </c>
    </row>
    <row r="242" spans="2:65" s="11" customFormat="1" ht="16.5" customHeight="1">
      <c r="B242" s="157"/>
      <c r="C242" s="158"/>
      <c r="D242" s="158"/>
      <c r="E242" s="159" t="s">
        <v>5</v>
      </c>
      <c r="F242" s="264" t="s">
        <v>275</v>
      </c>
      <c r="G242" s="265"/>
      <c r="H242" s="265"/>
      <c r="I242" s="265"/>
      <c r="J242" s="158"/>
      <c r="K242" s="159" t="s">
        <v>5</v>
      </c>
      <c r="L242" s="158"/>
      <c r="M242" s="158"/>
      <c r="N242" s="158"/>
      <c r="O242" s="158"/>
      <c r="P242" s="158"/>
      <c r="Q242" s="158"/>
      <c r="R242" s="160"/>
      <c r="T242" s="161"/>
      <c r="U242" s="158"/>
      <c r="V242" s="158"/>
      <c r="W242" s="158"/>
      <c r="X242" s="158"/>
      <c r="Y242" s="158"/>
      <c r="Z242" s="158"/>
      <c r="AA242" s="162"/>
      <c r="AT242" s="163" t="s">
        <v>173</v>
      </c>
      <c r="AU242" s="163" t="s">
        <v>86</v>
      </c>
      <c r="AV242" s="11" t="s">
        <v>82</v>
      </c>
      <c r="AW242" s="11" t="s">
        <v>32</v>
      </c>
      <c r="AX242" s="11" t="s">
        <v>75</v>
      </c>
      <c r="AY242" s="163" t="s">
        <v>166</v>
      </c>
    </row>
    <row r="243" spans="2:65" s="11" customFormat="1" ht="16.5" customHeight="1">
      <c r="B243" s="157"/>
      <c r="C243" s="158"/>
      <c r="D243" s="158"/>
      <c r="E243" s="159" t="s">
        <v>5</v>
      </c>
      <c r="F243" s="229" t="s">
        <v>276</v>
      </c>
      <c r="G243" s="230"/>
      <c r="H243" s="230"/>
      <c r="I243" s="230"/>
      <c r="J243" s="158"/>
      <c r="K243" s="159" t="s">
        <v>5</v>
      </c>
      <c r="L243" s="158"/>
      <c r="M243" s="158"/>
      <c r="N243" s="158"/>
      <c r="O243" s="158"/>
      <c r="P243" s="158"/>
      <c r="Q243" s="158"/>
      <c r="R243" s="160"/>
      <c r="T243" s="161"/>
      <c r="U243" s="158"/>
      <c r="V243" s="158"/>
      <c r="W243" s="158"/>
      <c r="X243" s="158"/>
      <c r="Y243" s="158"/>
      <c r="Z243" s="158"/>
      <c r="AA243" s="162"/>
      <c r="AT243" s="163" t="s">
        <v>173</v>
      </c>
      <c r="AU243" s="163" t="s">
        <v>86</v>
      </c>
      <c r="AV243" s="11" t="s">
        <v>82</v>
      </c>
      <c r="AW243" s="11" t="s">
        <v>32</v>
      </c>
      <c r="AX243" s="11" t="s">
        <v>75</v>
      </c>
      <c r="AY243" s="163" t="s">
        <v>166</v>
      </c>
    </row>
    <row r="244" spans="2:65" s="11" customFormat="1" ht="16.5" customHeight="1">
      <c r="B244" s="157"/>
      <c r="C244" s="158"/>
      <c r="D244" s="158"/>
      <c r="E244" s="159" t="s">
        <v>5</v>
      </c>
      <c r="F244" s="229" t="s">
        <v>277</v>
      </c>
      <c r="G244" s="230"/>
      <c r="H244" s="230"/>
      <c r="I244" s="230"/>
      <c r="J244" s="158"/>
      <c r="K244" s="159" t="s">
        <v>5</v>
      </c>
      <c r="L244" s="158"/>
      <c r="M244" s="158"/>
      <c r="N244" s="158"/>
      <c r="O244" s="158"/>
      <c r="P244" s="158"/>
      <c r="Q244" s="158"/>
      <c r="R244" s="160"/>
      <c r="T244" s="161"/>
      <c r="U244" s="158"/>
      <c r="V244" s="158"/>
      <c r="W244" s="158"/>
      <c r="X244" s="158"/>
      <c r="Y244" s="158"/>
      <c r="Z244" s="158"/>
      <c r="AA244" s="162"/>
      <c r="AT244" s="163" t="s">
        <v>173</v>
      </c>
      <c r="AU244" s="163" t="s">
        <v>86</v>
      </c>
      <c r="AV244" s="11" t="s">
        <v>82</v>
      </c>
      <c r="AW244" s="11" t="s">
        <v>32</v>
      </c>
      <c r="AX244" s="11" t="s">
        <v>75</v>
      </c>
      <c r="AY244" s="163" t="s">
        <v>166</v>
      </c>
    </row>
    <row r="245" spans="2:65" s="10" customFormat="1" ht="16.5" customHeight="1">
      <c r="B245" s="149"/>
      <c r="C245" s="150"/>
      <c r="D245" s="150"/>
      <c r="E245" s="151" t="s">
        <v>5</v>
      </c>
      <c r="F245" s="262" t="s">
        <v>1694</v>
      </c>
      <c r="G245" s="263"/>
      <c r="H245" s="263"/>
      <c r="I245" s="263"/>
      <c r="J245" s="150"/>
      <c r="K245" s="152">
        <v>549.04999999999995</v>
      </c>
      <c r="L245" s="150"/>
      <c r="M245" s="150"/>
      <c r="N245" s="150"/>
      <c r="O245" s="150"/>
      <c r="P245" s="150"/>
      <c r="Q245" s="150"/>
      <c r="R245" s="153"/>
      <c r="T245" s="154"/>
      <c r="U245" s="150"/>
      <c r="V245" s="150"/>
      <c r="W245" s="150"/>
      <c r="X245" s="150"/>
      <c r="Y245" s="150"/>
      <c r="Z245" s="150"/>
      <c r="AA245" s="155"/>
      <c r="AT245" s="156" t="s">
        <v>173</v>
      </c>
      <c r="AU245" s="156" t="s">
        <v>86</v>
      </c>
      <c r="AV245" s="10" t="s">
        <v>86</v>
      </c>
      <c r="AW245" s="10" t="s">
        <v>32</v>
      </c>
      <c r="AX245" s="10" t="s">
        <v>82</v>
      </c>
      <c r="AY245" s="156" t="s">
        <v>166</v>
      </c>
    </row>
    <row r="246" spans="2:65" s="1" customFormat="1" ht="16.5" customHeight="1">
      <c r="B246" s="139"/>
      <c r="C246" s="176" t="s">
        <v>418</v>
      </c>
      <c r="D246" s="176" t="s">
        <v>388</v>
      </c>
      <c r="E246" s="177" t="s">
        <v>419</v>
      </c>
      <c r="F246" s="266" t="s">
        <v>420</v>
      </c>
      <c r="G246" s="266"/>
      <c r="H246" s="266"/>
      <c r="I246" s="266"/>
      <c r="J246" s="178" t="s">
        <v>322</v>
      </c>
      <c r="K246" s="179">
        <v>54.905000000000001</v>
      </c>
      <c r="L246" s="267">
        <v>0</v>
      </c>
      <c r="M246" s="267"/>
      <c r="N246" s="267">
        <f>ROUND(L246*K246,2)</f>
        <v>0</v>
      </c>
      <c r="O246" s="232"/>
      <c r="P246" s="232"/>
      <c r="Q246" s="232"/>
      <c r="R246" s="144"/>
      <c r="T246" s="145" t="s">
        <v>5</v>
      </c>
      <c r="U246" s="43" t="s">
        <v>40</v>
      </c>
      <c r="V246" s="146">
        <v>0</v>
      </c>
      <c r="W246" s="146">
        <f>V246*K246</f>
        <v>0</v>
      </c>
      <c r="X246" s="146">
        <v>0</v>
      </c>
      <c r="Y246" s="146">
        <f>X246*K246</f>
        <v>0</v>
      </c>
      <c r="Z246" s="146">
        <v>0</v>
      </c>
      <c r="AA246" s="147">
        <f>Z246*K246</f>
        <v>0</v>
      </c>
      <c r="AR246" s="21" t="s">
        <v>104</v>
      </c>
      <c r="AT246" s="21" t="s">
        <v>388</v>
      </c>
      <c r="AU246" s="21" t="s">
        <v>86</v>
      </c>
      <c r="AY246" s="21" t="s">
        <v>166</v>
      </c>
      <c r="BE246" s="148">
        <f>IF(U246="základní",N246,0)</f>
        <v>0</v>
      </c>
      <c r="BF246" s="148">
        <f>IF(U246="snížená",N246,0)</f>
        <v>0</v>
      </c>
      <c r="BG246" s="148">
        <f>IF(U246="zákl. přenesená",N246,0)</f>
        <v>0</v>
      </c>
      <c r="BH246" s="148">
        <f>IF(U246="sníž. přenesená",N246,0)</f>
        <v>0</v>
      </c>
      <c r="BI246" s="148">
        <f>IF(U246="nulová",N246,0)</f>
        <v>0</v>
      </c>
      <c r="BJ246" s="21" t="s">
        <v>82</v>
      </c>
      <c r="BK246" s="148">
        <f>ROUND(L246*K246,2)</f>
        <v>0</v>
      </c>
      <c r="BL246" s="21" t="s">
        <v>92</v>
      </c>
      <c r="BM246" s="21" t="s">
        <v>421</v>
      </c>
    </row>
    <row r="247" spans="2:65" s="1" customFormat="1" ht="38.25" customHeight="1">
      <c r="B247" s="139"/>
      <c r="C247" s="140" t="s">
        <v>423</v>
      </c>
      <c r="D247" s="140" t="s">
        <v>167</v>
      </c>
      <c r="E247" s="141" t="s">
        <v>424</v>
      </c>
      <c r="F247" s="231" t="s">
        <v>425</v>
      </c>
      <c r="G247" s="231"/>
      <c r="H247" s="231"/>
      <c r="I247" s="231"/>
      <c r="J247" s="142" t="s">
        <v>270</v>
      </c>
      <c r="K247" s="143">
        <v>549.04999999999995</v>
      </c>
      <c r="L247" s="232">
        <v>0</v>
      </c>
      <c r="M247" s="232"/>
      <c r="N247" s="232">
        <f>ROUND(L247*K247,2)</f>
        <v>0</v>
      </c>
      <c r="O247" s="232"/>
      <c r="P247" s="232"/>
      <c r="Q247" s="232"/>
      <c r="R247" s="144"/>
      <c r="T247" s="145" t="s">
        <v>5</v>
      </c>
      <c r="U247" s="43" t="s">
        <v>40</v>
      </c>
      <c r="V247" s="146">
        <v>5.8000000000000003E-2</v>
      </c>
      <c r="W247" s="146">
        <f>V247*K247</f>
        <v>31.844899999999999</v>
      </c>
      <c r="X247" s="146">
        <v>0</v>
      </c>
      <c r="Y247" s="146">
        <f>X247*K247</f>
        <v>0</v>
      </c>
      <c r="Z247" s="146">
        <v>0</v>
      </c>
      <c r="AA247" s="147">
        <f>Z247*K247</f>
        <v>0</v>
      </c>
      <c r="AR247" s="21" t="s">
        <v>92</v>
      </c>
      <c r="AT247" s="21" t="s">
        <v>167</v>
      </c>
      <c r="AU247" s="21" t="s">
        <v>86</v>
      </c>
      <c r="AY247" s="21" t="s">
        <v>166</v>
      </c>
      <c r="BE247" s="148">
        <f>IF(U247="základní",N247,0)</f>
        <v>0</v>
      </c>
      <c r="BF247" s="148">
        <f>IF(U247="snížená",N247,0)</f>
        <v>0</v>
      </c>
      <c r="BG247" s="148">
        <f>IF(U247="zákl. přenesená",N247,0)</f>
        <v>0</v>
      </c>
      <c r="BH247" s="148">
        <f>IF(U247="sníž. přenesená",N247,0)</f>
        <v>0</v>
      </c>
      <c r="BI247" s="148">
        <f>IF(U247="nulová",N247,0)</f>
        <v>0</v>
      </c>
      <c r="BJ247" s="21" t="s">
        <v>82</v>
      </c>
      <c r="BK247" s="148">
        <f>ROUND(L247*K247,2)</f>
        <v>0</v>
      </c>
      <c r="BL247" s="21" t="s">
        <v>92</v>
      </c>
      <c r="BM247" s="21" t="s">
        <v>426</v>
      </c>
    </row>
    <row r="248" spans="2:65" s="1" customFormat="1" ht="16.5" customHeight="1">
      <c r="B248" s="139"/>
      <c r="C248" s="176" t="s">
        <v>427</v>
      </c>
      <c r="D248" s="176" t="s">
        <v>388</v>
      </c>
      <c r="E248" s="177" t="s">
        <v>428</v>
      </c>
      <c r="F248" s="266" t="s">
        <v>429</v>
      </c>
      <c r="G248" s="266"/>
      <c r="H248" s="266"/>
      <c r="I248" s="266"/>
      <c r="J248" s="178" t="s">
        <v>430</v>
      </c>
      <c r="K248" s="179">
        <v>8.2360000000000007</v>
      </c>
      <c r="L248" s="267">
        <v>0</v>
      </c>
      <c r="M248" s="267"/>
      <c r="N248" s="267">
        <f>ROUND(L248*K248,2)</f>
        <v>0</v>
      </c>
      <c r="O248" s="232"/>
      <c r="P248" s="232"/>
      <c r="Q248" s="232"/>
      <c r="R248" s="144"/>
      <c r="T248" s="145" t="s">
        <v>5</v>
      </c>
      <c r="U248" s="43" t="s">
        <v>40</v>
      </c>
      <c r="V248" s="146">
        <v>0</v>
      </c>
      <c r="W248" s="146">
        <f>V248*K248</f>
        <v>0</v>
      </c>
      <c r="X248" s="146">
        <v>1E-3</v>
      </c>
      <c r="Y248" s="146">
        <f>X248*K248</f>
        <v>8.2360000000000003E-3</v>
      </c>
      <c r="Z248" s="146">
        <v>0</v>
      </c>
      <c r="AA248" s="147">
        <f>Z248*K248</f>
        <v>0</v>
      </c>
      <c r="AR248" s="21" t="s">
        <v>104</v>
      </c>
      <c r="AT248" s="21" t="s">
        <v>388</v>
      </c>
      <c r="AU248" s="21" t="s">
        <v>86</v>
      </c>
      <c r="AY248" s="21" t="s">
        <v>166</v>
      </c>
      <c r="BE248" s="148">
        <f>IF(U248="základní",N248,0)</f>
        <v>0</v>
      </c>
      <c r="BF248" s="148">
        <f>IF(U248="snížená",N248,0)</f>
        <v>0</v>
      </c>
      <c r="BG248" s="148">
        <f>IF(U248="zákl. přenesená",N248,0)</f>
        <v>0</v>
      </c>
      <c r="BH248" s="148">
        <f>IF(U248="sníž. přenesená",N248,0)</f>
        <v>0</v>
      </c>
      <c r="BI248" s="148">
        <f>IF(U248="nulová",N248,0)</f>
        <v>0</v>
      </c>
      <c r="BJ248" s="21" t="s">
        <v>82</v>
      </c>
      <c r="BK248" s="148">
        <f>ROUND(L248*K248,2)</f>
        <v>0</v>
      </c>
      <c r="BL248" s="21" t="s">
        <v>92</v>
      </c>
      <c r="BM248" s="21" t="s">
        <v>431</v>
      </c>
    </row>
    <row r="249" spans="2:65" s="9" customFormat="1" ht="29.85" customHeight="1">
      <c r="B249" s="129"/>
      <c r="C249" s="130"/>
      <c r="D249" s="164" t="s">
        <v>260</v>
      </c>
      <c r="E249" s="164"/>
      <c r="F249" s="164"/>
      <c r="G249" s="164"/>
      <c r="H249" s="164"/>
      <c r="I249" s="164"/>
      <c r="J249" s="164"/>
      <c r="K249" s="164"/>
      <c r="L249" s="164"/>
      <c r="M249" s="164"/>
      <c r="N249" s="260">
        <f>BK249</f>
        <v>0</v>
      </c>
      <c r="O249" s="261"/>
      <c r="P249" s="261"/>
      <c r="Q249" s="261"/>
      <c r="R249" s="132"/>
      <c r="T249" s="133"/>
      <c r="U249" s="130"/>
      <c r="V249" s="130"/>
      <c r="W249" s="134">
        <f>SUM(W250:W257)</f>
        <v>264.10000000000002</v>
      </c>
      <c r="X249" s="130"/>
      <c r="Y249" s="134">
        <f>SUM(Y250:Y257)</f>
        <v>161.04540000000003</v>
      </c>
      <c r="Z249" s="130"/>
      <c r="AA249" s="135">
        <f>SUM(AA250:AA257)</f>
        <v>0</v>
      </c>
      <c r="AR249" s="136" t="s">
        <v>82</v>
      </c>
      <c r="AT249" s="137" t="s">
        <v>74</v>
      </c>
      <c r="AU249" s="137" t="s">
        <v>82</v>
      </c>
      <c r="AY249" s="136" t="s">
        <v>166</v>
      </c>
      <c r="BK249" s="138">
        <f>SUM(BK250:BK257)</f>
        <v>0</v>
      </c>
    </row>
    <row r="250" spans="2:65" s="1" customFormat="1" ht="38.25" customHeight="1">
      <c r="B250" s="139"/>
      <c r="C250" s="140" t="s">
        <v>432</v>
      </c>
      <c r="D250" s="140" t="s">
        <v>167</v>
      </c>
      <c r="E250" s="141" t="s">
        <v>433</v>
      </c>
      <c r="F250" s="231" t="s">
        <v>434</v>
      </c>
      <c r="G250" s="231"/>
      <c r="H250" s="231"/>
      <c r="I250" s="231"/>
      <c r="J250" s="142" t="s">
        <v>270</v>
      </c>
      <c r="K250" s="143">
        <v>1390</v>
      </c>
      <c r="L250" s="232">
        <v>0</v>
      </c>
      <c r="M250" s="232"/>
      <c r="N250" s="232">
        <f>ROUND(L250*K250,2)</f>
        <v>0</v>
      </c>
      <c r="O250" s="232"/>
      <c r="P250" s="232"/>
      <c r="Q250" s="232"/>
      <c r="R250" s="144"/>
      <c r="T250" s="145" t="s">
        <v>5</v>
      </c>
      <c r="U250" s="43" t="s">
        <v>40</v>
      </c>
      <c r="V250" s="146">
        <v>7.4999999999999997E-2</v>
      </c>
      <c r="W250" s="146">
        <f>V250*K250</f>
        <v>104.25</v>
      </c>
      <c r="X250" s="146">
        <v>1.7000000000000001E-4</v>
      </c>
      <c r="Y250" s="146">
        <f>X250*K250</f>
        <v>0.23630000000000001</v>
      </c>
      <c r="Z250" s="146">
        <v>0</v>
      </c>
      <c r="AA250" s="147">
        <f>Z250*K250</f>
        <v>0</v>
      </c>
      <c r="AR250" s="21" t="s">
        <v>92</v>
      </c>
      <c r="AT250" s="21" t="s">
        <v>167</v>
      </c>
      <c r="AU250" s="21" t="s">
        <v>86</v>
      </c>
      <c r="AY250" s="21" t="s">
        <v>166</v>
      </c>
      <c r="BE250" s="148">
        <f>IF(U250="základní",N250,0)</f>
        <v>0</v>
      </c>
      <c r="BF250" s="148">
        <f>IF(U250="snížená",N250,0)</f>
        <v>0</v>
      </c>
      <c r="BG250" s="148">
        <f>IF(U250="zákl. přenesená",N250,0)</f>
        <v>0</v>
      </c>
      <c r="BH250" s="148">
        <f>IF(U250="sníž. přenesená",N250,0)</f>
        <v>0</v>
      </c>
      <c r="BI250" s="148">
        <f>IF(U250="nulová",N250,0)</f>
        <v>0</v>
      </c>
      <c r="BJ250" s="21" t="s">
        <v>82</v>
      </c>
      <c r="BK250" s="148">
        <f>ROUND(L250*K250,2)</f>
        <v>0</v>
      </c>
      <c r="BL250" s="21" t="s">
        <v>92</v>
      </c>
      <c r="BM250" s="21" t="s">
        <v>435</v>
      </c>
    </row>
    <row r="251" spans="2:65" s="10" customFormat="1" ht="16.5" customHeight="1">
      <c r="B251" s="149"/>
      <c r="C251" s="150"/>
      <c r="D251" s="150"/>
      <c r="E251" s="151" t="s">
        <v>5</v>
      </c>
      <c r="F251" s="240" t="s">
        <v>1695</v>
      </c>
      <c r="G251" s="241"/>
      <c r="H251" s="241"/>
      <c r="I251" s="241"/>
      <c r="J251" s="150"/>
      <c r="K251" s="152">
        <v>1390</v>
      </c>
      <c r="L251" s="150"/>
      <c r="M251" s="150"/>
      <c r="N251" s="150"/>
      <c r="O251" s="150"/>
      <c r="P251" s="150"/>
      <c r="Q251" s="150"/>
      <c r="R251" s="153"/>
      <c r="T251" s="154"/>
      <c r="U251" s="150"/>
      <c r="V251" s="150"/>
      <c r="W251" s="150"/>
      <c r="X251" s="150"/>
      <c r="Y251" s="150"/>
      <c r="Z251" s="150"/>
      <c r="AA251" s="155"/>
      <c r="AT251" s="156" t="s">
        <v>173</v>
      </c>
      <c r="AU251" s="156" t="s">
        <v>86</v>
      </c>
      <c r="AV251" s="10" t="s">
        <v>86</v>
      </c>
      <c r="AW251" s="10" t="s">
        <v>32</v>
      </c>
      <c r="AX251" s="10" t="s">
        <v>82</v>
      </c>
      <c r="AY251" s="156" t="s">
        <v>166</v>
      </c>
    </row>
    <row r="252" spans="2:65" s="1" customFormat="1" ht="16.5" customHeight="1">
      <c r="B252" s="139"/>
      <c r="C252" s="176" t="s">
        <v>437</v>
      </c>
      <c r="D252" s="176" t="s">
        <v>388</v>
      </c>
      <c r="E252" s="177" t="s">
        <v>438</v>
      </c>
      <c r="F252" s="266" t="s">
        <v>439</v>
      </c>
      <c r="G252" s="266"/>
      <c r="H252" s="266"/>
      <c r="I252" s="266"/>
      <c r="J252" s="178" t="s">
        <v>270</v>
      </c>
      <c r="K252" s="179">
        <v>1390</v>
      </c>
      <c r="L252" s="267">
        <v>0</v>
      </c>
      <c r="M252" s="267"/>
      <c r="N252" s="267">
        <f>ROUND(L252*K252,2)</f>
        <v>0</v>
      </c>
      <c r="O252" s="232"/>
      <c r="P252" s="232"/>
      <c r="Q252" s="232"/>
      <c r="R252" s="144"/>
      <c r="T252" s="145" t="s">
        <v>5</v>
      </c>
      <c r="U252" s="43" t="s">
        <v>40</v>
      </c>
      <c r="V252" s="146">
        <v>0</v>
      </c>
      <c r="W252" s="146">
        <f>V252*K252</f>
        <v>0</v>
      </c>
      <c r="X252" s="146">
        <v>4.0000000000000002E-4</v>
      </c>
      <c r="Y252" s="146">
        <f>X252*K252</f>
        <v>0.55600000000000005</v>
      </c>
      <c r="Z252" s="146">
        <v>0</v>
      </c>
      <c r="AA252" s="147">
        <f>Z252*K252</f>
        <v>0</v>
      </c>
      <c r="AR252" s="21" t="s">
        <v>104</v>
      </c>
      <c r="AT252" s="21" t="s">
        <v>388</v>
      </c>
      <c r="AU252" s="21" t="s">
        <v>86</v>
      </c>
      <c r="AY252" s="21" t="s">
        <v>166</v>
      </c>
      <c r="BE252" s="148">
        <f>IF(U252="základní",N252,0)</f>
        <v>0</v>
      </c>
      <c r="BF252" s="148">
        <f>IF(U252="snížená",N252,0)</f>
        <v>0</v>
      </c>
      <c r="BG252" s="148">
        <f>IF(U252="zákl. přenesená",N252,0)</f>
        <v>0</v>
      </c>
      <c r="BH252" s="148">
        <f>IF(U252="sníž. přenesená",N252,0)</f>
        <v>0</v>
      </c>
      <c r="BI252" s="148">
        <f>IF(U252="nulová",N252,0)</f>
        <v>0</v>
      </c>
      <c r="BJ252" s="21" t="s">
        <v>82</v>
      </c>
      <c r="BK252" s="148">
        <f>ROUND(L252*K252,2)</f>
        <v>0</v>
      </c>
      <c r="BL252" s="21" t="s">
        <v>92</v>
      </c>
      <c r="BM252" s="21" t="s">
        <v>440</v>
      </c>
    </row>
    <row r="253" spans="2:65" s="1" customFormat="1" ht="38.25" customHeight="1">
      <c r="B253" s="139"/>
      <c r="C253" s="140" t="s">
        <v>441</v>
      </c>
      <c r="D253" s="140" t="s">
        <v>167</v>
      </c>
      <c r="E253" s="141" t="s">
        <v>442</v>
      </c>
      <c r="F253" s="231" t="s">
        <v>443</v>
      </c>
      <c r="G253" s="231"/>
      <c r="H253" s="231"/>
      <c r="I253" s="231"/>
      <c r="J253" s="142" t="s">
        <v>309</v>
      </c>
      <c r="K253" s="143">
        <v>695</v>
      </c>
      <c r="L253" s="232">
        <v>0</v>
      </c>
      <c r="M253" s="232"/>
      <c r="N253" s="232">
        <f>ROUND(L253*K253,2)</f>
        <v>0</v>
      </c>
      <c r="O253" s="232"/>
      <c r="P253" s="232"/>
      <c r="Q253" s="232"/>
      <c r="R253" s="144"/>
      <c r="T253" s="145" t="s">
        <v>5</v>
      </c>
      <c r="U253" s="43" t="s">
        <v>40</v>
      </c>
      <c r="V253" s="146">
        <v>0.23</v>
      </c>
      <c r="W253" s="146">
        <f>V253*K253</f>
        <v>159.85</v>
      </c>
      <c r="X253" s="146">
        <v>0.23058000000000001</v>
      </c>
      <c r="Y253" s="146">
        <f>X253*K253</f>
        <v>160.25310000000002</v>
      </c>
      <c r="Z253" s="146">
        <v>0</v>
      </c>
      <c r="AA253" s="147">
        <f>Z253*K253</f>
        <v>0</v>
      </c>
      <c r="AR253" s="21" t="s">
        <v>92</v>
      </c>
      <c r="AT253" s="21" t="s">
        <v>167</v>
      </c>
      <c r="AU253" s="21" t="s">
        <v>86</v>
      </c>
      <c r="AY253" s="21" t="s">
        <v>166</v>
      </c>
      <c r="BE253" s="148">
        <f>IF(U253="základní",N253,0)</f>
        <v>0</v>
      </c>
      <c r="BF253" s="148">
        <f>IF(U253="snížená",N253,0)</f>
        <v>0</v>
      </c>
      <c r="BG253" s="148">
        <f>IF(U253="zákl. přenesená",N253,0)</f>
        <v>0</v>
      </c>
      <c r="BH253" s="148">
        <f>IF(U253="sníž. přenesená",N253,0)</f>
        <v>0</v>
      </c>
      <c r="BI253" s="148">
        <f>IF(U253="nulová",N253,0)</f>
        <v>0</v>
      </c>
      <c r="BJ253" s="21" t="s">
        <v>82</v>
      </c>
      <c r="BK253" s="148">
        <f>ROUND(L253*K253,2)</f>
        <v>0</v>
      </c>
      <c r="BL253" s="21" t="s">
        <v>92</v>
      </c>
      <c r="BM253" s="21" t="s">
        <v>444</v>
      </c>
    </row>
    <row r="254" spans="2:65" s="11" customFormat="1" ht="16.5" customHeight="1">
      <c r="B254" s="157"/>
      <c r="C254" s="158"/>
      <c r="D254" s="158"/>
      <c r="E254" s="159" t="s">
        <v>5</v>
      </c>
      <c r="F254" s="264" t="s">
        <v>275</v>
      </c>
      <c r="G254" s="265"/>
      <c r="H254" s="265"/>
      <c r="I254" s="265"/>
      <c r="J254" s="158"/>
      <c r="K254" s="159" t="s">
        <v>5</v>
      </c>
      <c r="L254" s="158"/>
      <c r="M254" s="158"/>
      <c r="N254" s="158"/>
      <c r="O254" s="158"/>
      <c r="P254" s="158"/>
      <c r="Q254" s="158"/>
      <c r="R254" s="160"/>
      <c r="T254" s="161"/>
      <c r="U254" s="158"/>
      <c r="V254" s="158"/>
      <c r="W254" s="158"/>
      <c r="X254" s="158"/>
      <c r="Y254" s="158"/>
      <c r="Z254" s="158"/>
      <c r="AA254" s="162"/>
      <c r="AT254" s="163" t="s">
        <v>173</v>
      </c>
      <c r="AU254" s="163" t="s">
        <v>86</v>
      </c>
      <c r="AV254" s="11" t="s">
        <v>82</v>
      </c>
      <c r="AW254" s="11" t="s">
        <v>32</v>
      </c>
      <c r="AX254" s="11" t="s">
        <v>75</v>
      </c>
      <c r="AY254" s="163" t="s">
        <v>166</v>
      </c>
    </row>
    <row r="255" spans="2:65" s="11" customFormat="1" ht="16.5" customHeight="1">
      <c r="B255" s="157"/>
      <c r="C255" s="158"/>
      <c r="D255" s="158"/>
      <c r="E255" s="159" t="s">
        <v>5</v>
      </c>
      <c r="F255" s="229" t="s">
        <v>276</v>
      </c>
      <c r="G255" s="230"/>
      <c r="H255" s="230"/>
      <c r="I255" s="230"/>
      <c r="J255" s="158"/>
      <c r="K255" s="159" t="s">
        <v>5</v>
      </c>
      <c r="L255" s="158"/>
      <c r="M255" s="158"/>
      <c r="N255" s="158"/>
      <c r="O255" s="158"/>
      <c r="P255" s="158"/>
      <c r="Q255" s="158"/>
      <c r="R255" s="160"/>
      <c r="T255" s="161"/>
      <c r="U255" s="158"/>
      <c r="V255" s="158"/>
      <c r="W255" s="158"/>
      <c r="X255" s="158"/>
      <c r="Y255" s="158"/>
      <c r="Z255" s="158"/>
      <c r="AA255" s="162"/>
      <c r="AT255" s="163" t="s">
        <v>173</v>
      </c>
      <c r="AU255" s="163" t="s">
        <v>86</v>
      </c>
      <c r="AV255" s="11" t="s">
        <v>82</v>
      </c>
      <c r="AW255" s="11" t="s">
        <v>32</v>
      </c>
      <c r="AX255" s="11" t="s">
        <v>75</v>
      </c>
      <c r="AY255" s="163" t="s">
        <v>166</v>
      </c>
    </row>
    <row r="256" spans="2:65" s="11" customFormat="1" ht="16.5" customHeight="1">
      <c r="B256" s="157"/>
      <c r="C256" s="158"/>
      <c r="D256" s="158"/>
      <c r="E256" s="159" t="s">
        <v>5</v>
      </c>
      <c r="F256" s="229" t="s">
        <v>277</v>
      </c>
      <c r="G256" s="230"/>
      <c r="H256" s="230"/>
      <c r="I256" s="230"/>
      <c r="J256" s="158"/>
      <c r="K256" s="159" t="s">
        <v>5</v>
      </c>
      <c r="L256" s="158"/>
      <c r="M256" s="158"/>
      <c r="N256" s="158"/>
      <c r="O256" s="158"/>
      <c r="P256" s="158"/>
      <c r="Q256" s="158"/>
      <c r="R256" s="160"/>
      <c r="T256" s="161"/>
      <c r="U256" s="158"/>
      <c r="V256" s="158"/>
      <c r="W256" s="158"/>
      <c r="X256" s="158"/>
      <c r="Y256" s="158"/>
      <c r="Z256" s="158"/>
      <c r="AA256" s="162"/>
      <c r="AT256" s="163" t="s">
        <v>173</v>
      </c>
      <c r="AU256" s="163" t="s">
        <v>86</v>
      </c>
      <c r="AV256" s="11" t="s">
        <v>82</v>
      </c>
      <c r="AW256" s="11" t="s">
        <v>32</v>
      </c>
      <c r="AX256" s="11" t="s">
        <v>75</v>
      </c>
      <c r="AY256" s="163" t="s">
        <v>166</v>
      </c>
    </row>
    <row r="257" spans="2:65" s="10" customFormat="1" ht="16.5" customHeight="1">
      <c r="B257" s="149"/>
      <c r="C257" s="150"/>
      <c r="D257" s="150"/>
      <c r="E257" s="151" t="s">
        <v>5</v>
      </c>
      <c r="F257" s="262" t="s">
        <v>1696</v>
      </c>
      <c r="G257" s="263"/>
      <c r="H257" s="263"/>
      <c r="I257" s="263"/>
      <c r="J257" s="150"/>
      <c r="K257" s="152">
        <v>695</v>
      </c>
      <c r="L257" s="150"/>
      <c r="M257" s="150"/>
      <c r="N257" s="150"/>
      <c r="O257" s="150"/>
      <c r="P257" s="150"/>
      <c r="Q257" s="150"/>
      <c r="R257" s="153"/>
      <c r="T257" s="154"/>
      <c r="U257" s="150"/>
      <c r="V257" s="150"/>
      <c r="W257" s="150"/>
      <c r="X257" s="150"/>
      <c r="Y257" s="150"/>
      <c r="Z257" s="150"/>
      <c r="AA257" s="155"/>
      <c r="AT257" s="156" t="s">
        <v>173</v>
      </c>
      <c r="AU257" s="156" t="s">
        <v>86</v>
      </c>
      <c r="AV257" s="10" t="s">
        <v>86</v>
      </c>
      <c r="AW257" s="10" t="s">
        <v>32</v>
      </c>
      <c r="AX257" s="10" t="s">
        <v>82</v>
      </c>
      <c r="AY257" s="156" t="s">
        <v>166</v>
      </c>
    </row>
    <row r="258" spans="2:65" s="9" customFormat="1" ht="29.85" customHeight="1">
      <c r="B258" s="129"/>
      <c r="C258" s="130"/>
      <c r="D258" s="164" t="s">
        <v>261</v>
      </c>
      <c r="E258" s="164"/>
      <c r="F258" s="164"/>
      <c r="G258" s="164"/>
      <c r="H258" s="164"/>
      <c r="I258" s="164"/>
      <c r="J258" s="164"/>
      <c r="K258" s="164"/>
      <c r="L258" s="164"/>
      <c r="M258" s="164"/>
      <c r="N258" s="237">
        <f>BK258</f>
        <v>0</v>
      </c>
      <c r="O258" s="238"/>
      <c r="P258" s="238"/>
      <c r="Q258" s="238"/>
      <c r="R258" s="132"/>
      <c r="T258" s="133"/>
      <c r="U258" s="130"/>
      <c r="V258" s="130"/>
      <c r="W258" s="134">
        <f>SUM(W259:W264)</f>
        <v>27.436116999999999</v>
      </c>
      <c r="X258" s="130"/>
      <c r="Y258" s="134">
        <f>SUM(Y259:Y264)</f>
        <v>0</v>
      </c>
      <c r="Z258" s="130"/>
      <c r="AA258" s="135">
        <f>SUM(AA259:AA264)</f>
        <v>7.7374000000000001</v>
      </c>
      <c r="AR258" s="136" t="s">
        <v>82</v>
      </c>
      <c r="AT258" s="137" t="s">
        <v>74</v>
      </c>
      <c r="AU258" s="137" t="s">
        <v>82</v>
      </c>
      <c r="AY258" s="136" t="s">
        <v>166</v>
      </c>
      <c r="BK258" s="138">
        <f>SUM(BK259:BK264)</f>
        <v>0</v>
      </c>
    </row>
    <row r="259" spans="2:65" s="1" customFormat="1" ht="38.25" customHeight="1">
      <c r="B259" s="139"/>
      <c r="C259" s="140" t="s">
        <v>446</v>
      </c>
      <c r="D259" s="140" t="s">
        <v>167</v>
      </c>
      <c r="E259" s="141" t="s">
        <v>447</v>
      </c>
      <c r="F259" s="231" t="s">
        <v>448</v>
      </c>
      <c r="G259" s="231"/>
      <c r="H259" s="231"/>
      <c r="I259" s="231"/>
      <c r="J259" s="142" t="s">
        <v>322</v>
      </c>
      <c r="K259" s="143">
        <v>3.5169999999999999</v>
      </c>
      <c r="L259" s="232">
        <v>0</v>
      </c>
      <c r="M259" s="232"/>
      <c r="N259" s="232">
        <f>ROUND(L259*K259,2)</f>
        <v>0</v>
      </c>
      <c r="O259" s="232"/>
      <c r="P259" s="232"/>
      <c r="Q259" s="232"/>
      <c r="R259" s="144"/>
      <c r="T259" s="145" t="s">
        <v>5</v>
      </c>
      <c r="U259" s="43" t="s">
        <v>40</v>
      </c>
      <c r="V259" s="146">
        <v>7.8010000000000002</v>
      </c>
      <c r="W259" s="146">
        <f>V259*K259</f>
        <v>27.436116999999999</v>
      </c>
      <c r="X259" s="146">
        <v>0</v>
      </c>
      <c r="Y259" s="146">
        <f>X259*K259</f>
        <v>0</v>
      </c>
      <c r="Z259" s="146">
        <v>2.2000000000000002</v>
      </c>
      <c r="AA259" s="147">
        <f>Z259*K259</f>
        <v>7.7374000000000001</v>
      </c>
      <c r="AR259" s="21" t="s">
        <v>92</v>
      </c>
      <c r="AT259" s="21" t="s">
        <v>167</v>
      </c>
      <c r="AU259" s="21" t="s">
        <v>86</v>
      </c>
      <c r="AY259" s="21" t="s">
        <v>166</v>
      </c>
      <c r="BE259" s="148">
        <f>IF(U259="základní",N259,0)</f>
        <v>0</v>
      </c>
      <c r="BF259" s="148">
        <f>IF(U259="snížená",N259,0)</f>
        <v>0</v>
      </c>
      <c r="BG259" s="148">
        <f>IF(U259="zákl. přenesená",N259,0)</f>
        <v>0</v>
      </c>
      <c r="BH259" s="148">
        <f>IF(U259="sníž. přenesená",N259,0)</f>
        <v>0</v>
      </c>
      <c r="BI259" s="148">
        <f>IF(U259="nulová",N259,0)</f>
        <v>0</v>
      </c>
      <c r="BJ259" s="21" t="s">
        <v>82</v>
      </c>
      <c r="BK259" s="148">
        <f>ROUND(L259*K259,2)</f>
        <v>0</v>
      </c>
      <c r="BL259" s="21" t="s">
        <v>92</v>
      </c>
      <c r="BM259" s="21" t="s">
        <v>449</v>
      </c>
    </row>
    <row r="260" spans="2:65" s="11" customFormat="1" ht="16.5" customHeight="1">
      <c r="B260" s="157"/>
      <c r="C260" s="158"/>
      <c r="D260" s="158"/>
      <c r="E260" s="159" t="s">
        <v>5</v>
      </c>
      <c r="F260" s="264" t="s">
        <v>275</v>
      </c>
      <c r="G260" s="265"/>
      <c r="H260" s="265"/>
      <c r="I260" s="265"/>
      <c r="J260" s="158"/>
      <c r="K260" s="159" t="s">
        <v>5</v>
      </c>
      <c r="L260" s="158"/>
      <c r="M260" s="158"/>
      <c r="N260" s="158"/>
      <c r="O260" s="158"/>
      <c r="P260" s="158"/>
      <c r="Q260" s="158"/>
      <c r="R260" s="160"/>
      <c r="T260" s="161"/>
      <c r="U260" s="158"/>
      <c r="V260" s="158"/>
      <c r="W260" s="158"/>
      <c r="X260" s="158"/>
      <c r="Y260" s="158"/>
      <c r="Z260" s="158"/>
      <c r="AA260" s="162"/>
      <c r="AT260" s="163" t="s">
        <v>173</v>
      </c>
      <c r="AU260" s="163" t="s">
        <v>86</v>
      </c>
      <c r="AV260" s="11" t="s">
        <v>82</v>
      </c>
      <c r="AW260" s="11" t="s">
        <v>32</v>
      </c>
      <c r="AX260" s="11" t="s">
        <v>75</v>
      </c>
      <c r="AY260" s="163" t="s">
        <v>166</v>
      </c>
    </row>
    <row r="261" spans="2:65" s="11" customFormat="1" ht="16.5" customHeight="1">
      <c r="B261" s="157"/>
      <c r="C261" s="158"/>
      <c r="D261" s="158"/>
      <c r="E261" s="159" t="s">
        <v>5</v>
      </c>
      <c r="F261" s="229" t="s">
        <v>276</v>
      </c>
      <c r="G261" s="230"/>
      <c r="H261" s="230"/>
      <c r="I261" s="230"/>
      <c r="J261" s="158"/>
      <c r="K261" s="159" t="s">
        <v>5</v>
      </c>
      <c r="L261" s="158"/>
      <c r="M261" s="158"/>
      <c r="N261" s="158"/>
      <c r="O261" s="158"/>
      <c r="P261" s="158"/>
      <c r="Q261" s="158"/>
      <c r="R261" s="160"/>
      <c r="T261" s="161"/>
      <c r="U261" s="158"/>
      <c r="V261" s="158"/>
      <c r="W261" s="158"/>
      <c r="X261" s="158"/>
      <c r="Y261" s="158"/>
      <c r="Z261" s="158"/>
      <c r="AA261" s="162"/>
      <c r="AT261" s="163" t="s">
        <v>173</v>
      </c>
      <c r="AU261" s="163" t="s">
        <v>86</v>
      </c>
      <c r="AV261" s="11" t="s">
        <v>82</v>
      </c>
      <c r="AW261" s="11" t="s">
        <v>32</v>
      </c>
      <c r="AX261" s="11" t="s">
        <v>75</v>
      </c>
      <c r="AY261" s="163" t="s">
        <v>166</v>
      </c>
    </row>
    <row r="262" spans="2:65" s="11" customFormat="1" ht="16.5" customHeight="1">
      <c r="B262" s="157"/>
      <c r="C262" s="158"/>
      <c r="D262" s="158"/>
      <c r="E262" s="159" t="s">
        <v>5</v>
      </c>
      <c r="F262" s="229" t="s">
        <v>277</v>
      </c>
      <c r="G262" s="230"/>
      <c r="H262" s="230"/>
      <c r="I262" s="230"/>
      <c r="J262" s="158"/>
      <c r="K262" s="159" t="s">
        <v>5</v>
      </c>
      <c r="L262" s="158"/>
      <c r="M262" s="158"/>
      <c r="N262" s="158"/>
      <c r="O262" s="158"/>
      <c r="P262" s="158"/>
      <c r="Q262" s="158"/>
      <c r="R262" s="160"/>
      <c r="T262" s="161"/>
      <c r="U262" s="158"/>
      <c r="V262" s="158"/>
      <c r="W262" s="158"/>
      <c r="X262" s="158"/>
      <c r="Y262" s="158"/>
      <c r="Z262" s="158"/>
      <c r="AA262" s="162"/>
      <c r="AT262" s="163" t="s">
        <v>173</v>
      </c>
      <c r="AU262" s="163" t="s">
        <v>86</v>
      </c>
      <c r="AV262" s="11" t="s">
        <v>82</v>
      </c>
      <c r="AW262" s="11" t="s">
        <v>32</v>
      </c>
      <c r="AX262" s="11" t="s">
        <v>75</v>
      </c>
      <c r="AY262" s="163" t="s">
        <v>166</v>
      </c>
    </row>
    <row r="263" spans="2:65" s="11" customFormat="1" ht="16.5" customHeight="1">
      <c r="B263" s="157"/>
      <c r="C263" s="158"/>
      <c r="D263" s="158"/>
      <c r="E263" s="159" t="s">
        <v>5</v>
      </c>
      <c r="F263" s="229" t="s">
        <v>450</v>
      </c>
      <c r="G263" s="230"/>
      <c r="H263" s="230"/>
      <c r="I263" s="230"/>
      <c r="J263" s="158"/>
      <c r="K263" s="159" t="s">
        <v>5</v>
      </c>
      <c r="L263" s="158"/>
      <c r="M263" s="158"/>
      <c r="N263" s="158"/>
      <c r="O263" s="158"/>
      <c r="P263" s="158"/>
      <c r="Q263" s="158"/>
      <c r="R263" s="160"/>
      <c r="T263" s="161"/>
      <c r="U263" s="158"/>
      <c r="V263" s="158"/>
      <c r="W263" s="158"/>
      <c r="X263" s="158"/>
      <c r="Y263" s="158"/>
      <c r="Z263" s="158"/>
      <c r="AA263" s="162"/>
      <c r="AT263" s="163" t="s">
        <v>173</v>
      </c>
      <c r="AU263" s="163" t="s">
        <v>86</v>
      </c>
      <c r="AV263" s="11" t="s">
        <v>82</v>
      </c>
      <c r="AW263" s="11" t="s">
        <v>32</v>
      </c>
      <c r="AX263" s="11" t="s">
        <v>75</v>
      </c>
      <c r="AY263" s="163" t="s">
        <v>166</v>
      </c>
    </row>
    <row r="264" spans="2:65" s="10" customFormat="1" ht="25.5" customHeight="1">
      <c r="B264" s="149"/>
      <c r="C264" s="150"/>
      <c r="D264" s="150"/>
      <c r="E264" s="151" t="s">
        <v>5</v>
      </c>
      <c r="F264" s="262" t="s">
        <v>1697</v>
      </c>
      <c r="G264" s="263"/>
      <c r="H264" s="263"/>
      <c r="I264" s="263"/>
      <c r="J264" s="150"/>
      <c r="K264" s="152">
        <v>3.5169999999999999</v>
      </c>
      <c r="L264" s="150"/>
      <c r="M264" s="150"/>
      <c r="N264" s="150"/>
      <c r="O264" s="150"/>
      <c r="P264" s="150"/>
      <c r="Q264" s="150"/>
      <c r="R264" s="153"/>
      <c r="T264" s="154"/>
      <c r="U264" s="150"/>
      <c r="V264" s="150"/>
      <c r="W264" s="150"/>
      <c r="X264" s="150"/>
      <c r="Y264" s="150"/>
      <c r="Z264" s="150"/>
      <c r="AA264" s="155"/>
      <c r="AT264" s="156" t="s">
        <v>173</v>
      </c>
      <c r="AU264" s="156" t="s">
        <v>86</v>
      </c>
      <c r="AV264" s="10" t="s">
        <v>86</v>
      </c>
      <c r="AW264" s="10" t="s">
        <v>32</v>
      </c>
      <c r="AX264" s="10" t="s">
        <v>82</v>
      </c>
      <c r="AY264" s="156" t="s">
        <v>166</v>
      </c>
    </row>
    <row r="265" spans="2:65" s="9" customFormat="1" ht="29.85" customHeight="1">
      <c r="B265" s="129"/>
      <c r="C265" s="130"/>
      <c r="D265" s="164" t="s">
        <v>262</v>
      </c>
      <c r="E265" s="164"/>
      <c r="F265" s="164"/>
      <c r="G265" s="164"/>
      <c r="H265" s="164"/>
      <c r="I265" s="164"/>
      <c r="J265" s="164"/>
      <c r="K265" s="164"/>
      <c r="L265" s="164"/>
      <c r="M265" s="164"/>
      <c r="N265" s="237">
        <f>BK265</f>
        <v>0</v>
      </c>
      <c r="O265" s="238"/>
      <c r="P265" s="238"/>
      <c r="Q265" s="238"/>
      <c r="R265" s="132"/>
      <c r="T265" s="133"/>
      <c r="U265" s="130"/>
      <c r="V265" s="130"/>
      <c r="W265" s="134">
        <f>SUM(W266:W270)</f>
        <v>14.750399999999999</v>
      </c>
      <c r="X265" s="130"/>
      <c r="Y265" s="134">
        <f>SUM(Y266:Y270)</f>
        <v>0</v>
      </c>
      <c r="Z265" s="130"/>
      <c r="AA265" s="135">
        <f>SUM(AA266:AA270)</f>
        <v>0</v>
      </c>
      <c r="AR265" s="136" t="s">
        <v>82</v>
      </c>
      <c r="AT265" s="137" t="s">
        <v>74</v>
      </c>
      <c r="AU265" s="137" t="s">
        <v>82</v>
      </c>
      <c r="AY265" s="136" t="s">
        <v>166</v>
      </c>
      <c r="BK265" s="138">
        <f>SUM(BK266:BK270)</f>
        <v>0</v>
      </c>
    </row>
    <row r="266" spans="2:65" s="1" customFormat="1" ht="25.5" customHeight="1">
      <c r="B266" s="139"/>
      <c r="C266" s="140" t="s">
        <v>452</v>
      </c>
      <c r="D266" s="140" t="s">
        <v>167</v>
      </c>
      <c r="E266" s="141" t="s">
        <v>453</v>
      </c>
      <c r="F266" s="231" t="s">
        <v>454</v>
      </c>
      <c r="G266" s="231"/>
      <c r="H266" s="231"/>
      <c r="I266" s="231"/>
      <c r="J266" s="142" t="s">
        <v>322</v>
      </c>
      <c r="K266" s="143">
        <v>11.2</v>
      </c>
      <c r="L266" s="232">
        <v>0</v>
      </c>
      <c r="M266" s="232"/>
      <c r="N266" s="232">
        <f>ROUND(L266*K266,2)</f>
        <v>0</v>
      </c>
      <c r="O266" s="232"/>
      <c r="P266" s="232"/>
      <c r="Q266" s="232"/>
      <c r="R266" s="144"/>
      <c r="T266" s="145" t="s">
        <v>5</v>
      </c>
      <c r="U266" s="43" t="s">
        <v>40</v>
      </c>
      <c r="V266" s="146">
        <v>1.3169999999999999</v>
      </c>
      <c r="W266" s="146">
        <f>V266*K266</f>
        <v>14.750399999999999</v>
      </c>
      <c r="X266" s="146">
        <v>0</v>
      </c>
      <c r="Y266" s="146">
        <f>X266*K266</f>
        <v>0</v>
      </c>
      <c r="Z266" s="146">
        <v>0</v>
      </c>
      <c r="AA266" s="147">
        <f>Z266*K266</f>
        <v>0</v>
      </c>
      <c r="AR266" s="21" t="s">
        <v>92</v>
      </c>
      <c r="AT266" s="21" t="s">
        <v>167</v>
      </c>
      <c r="AU266" s="21" t="s">
        <v>86</v>
      </c>
      <c r="AY266" s="21" t="s">
        <v>166</v>
      </c>
      <c r="BE266" s="148">
        <f>IF(U266="základní",N266,0)</f>
        <v>0</v>
      </c>
      <c r="BF266" s="148">
        <f>IF(U266="snížená",N266,0)</f>
        <v>0</v>
      </c>
      <c r="BG266" s="148">
        <f>IF(U266="zákl. přenesená",N266,0)</f>
        <v>0</v>
      </c>
      <c r="BH266" s="148">
        <f>IF(U266="sníž. přenesená",N266,0)</f>
        <v>0</v>
      </c>
      <c r="BI266" s="148">
        <f>IF(U266="nulová",N266,0)</f>
        <v>0</v>
      </c>
      <c r="BJ266" s="21" t="s">
        <v>82</v>
      </c>
      <c r="BK266" s="148">
        <f>ROUND(L266*K266,2)</f>
        <v>0</v>
      </c>
      <c r="BL266" s="21" t="s">
        <v>92</v>
      </c>
      <c r="BM266" s="21" t="s">
        <v>455</v>
      </c>
    </row>
    <row r="267" spans="2:65" s="11" customFormat="1" ht="16.5" customHeight="1">
      <c r="B267" s="157"/>
      <c r="C267" s="158"/>
      <c r="D267" s="158"/>
      <c r="E267" s="159" t="s">
        <v>5</v>
      </c>
      <c r="F267" s="264" t="s">
        <v>275</v>
      </c>
      <c r="G267" s="265"/>
      <c r="H267" s="265"/>
      <c r="I267" s="265"/>
      <c r="J267" s="158"/>
      <c r="K267" s="159" t="s">
        <v>5</v>
      </c>
      <c r="L267" s="158"/>
      <c r="M267" s="158"/>
      <c r="N267" s="158"/>
      <c r="O267" s="158"/>
      <c r="P267" s="158"/>
      <c r="Q267" s="158"/>
      <c r="R267" s="160"/>
      <c r="T267" s="161"/>
      <c r="U267" s="158"/>
      <c r="V267" s="158"/>
      <c r="W267" s="158"/>
      <c r="X267" s="158"/>
      <c r="Y267" s="158"/>
      <c r="Z267" s="158"/>
      <c r="AA267" s="162"/>
      <c r="AT267" s="163" t="s">
        <v>173</v>
      </c>
      <c r="AU267" s="163" t="s">
        <v>86</v>
      </c>
      <c r="AV267" s="11" t="s">
        <v>82</v>
      </c>
      <c r="AW267" s="11" t="s">
        <v>32</v>
      </c>
      <c r="AX267" s="11" t="s">
        <v>75</v>
      </c>
      <c r="AY267" s="163" t="s">
        <v>166</v>
      </c>
    </row>
    <row r="268" spans="2:65" s="11" customFormat="1" ht="16.5" customHeight="1">
      <c r="B268" s="157"/>
      <c r="C268" s="158"/>
      <c r="D268" s="158"/>
      <c r="E268" s="159" t="s">
        <v>5</v>
      </c>
      <c r="F268" s="229" t="s">
        <v>276</v>
      </c>
      <c r="G268" s="230"/>
      <c r="H268" s="230"/>
      <c r="I268" s="230"/>
      <c r="J268" s="158"/>
      <c r="K268" s="159" t="s">
        <v>5</v>
      </c>
      <c r="L268" s="158"/>
      <c r="M268" s="158"/>
      <c r="N268" s="158"/>
      <c r="O268" s="158"/>
      <c r="P268" s="158"/>
      <c r="Q268" s="158"/>
      <c r="R268" s="160"/>
      <c r="T268" s="161"/>
      <c r="U268" s="158"/>
      <c r="V268" s="158"/>
      <c r="W268" s="158"/>
      <c r="X268" s="158"/>
      <c r="Y268" s="158"/>
      <c r="Z268" s="158"/>
      <c r="AA268" s="162"/>
      <c r="AT268" s="163" t="s">
        <v>173</v>
      </c>
      <c r="AU268" s="163" t="s">
        <v>86</v>
      </c>
      <c r="AV268" s="11" t="s">
        <v>82</v>
      </c>
      <c r="AW268" s="11" t="s">
        <v>32</v>
      </c>
      <c r="AX268" s="11" t="s">
        <v>75</v>
      </c>
      <c r="AY268" s="163" t="s">
        <v>166</v>
      </c>
    </row>
    <row r="269" spans="2:65" s="11" customFormat="1" ht="16.5" customHeight="1">
      <c r="B269" s="157"/>
      <c r="C269" s="158"/>
      <c r="D269" s="158"/>
      <c r="E269" s="159" t="s">
        <v>5</v>
      </c>
      <c r="F269" s="229" t="s">
        <v>277</v>
      </c>
      <c r="G269" s="230"/>
      <c r="H269" s="230"/>
      <c r="I269" s="230"/>
      <c r="J269" s="158"/>
      <c r="K269" s="159" t="s">
        <v>5</v>
      </c>
      <c r="L269" s="158"/>
      <c r="M269" s="158"/>
      <c r="N269" s="158"/>
      <c r="O269" s="158"/>
      <c r="P269" s="158"/>
      <c r="Q269" s="158"/>
      <c r="R269" s="160"/>
      <c r="T269" s="161"/>
      <c r="U269" s="158"/>
      <c r="V269" s="158"/>
      <c r="W269" s="158"/>
      <c r="X269" s="158"/>
      <c r="Y269" s="158"/>
      <c r="Z269" s="158"/>
      <c r="AA269" s="162"/>
      <c r="AT269" s="163" t="s">
        <v>173</v>
      </c>
      <c r="AU269" s="163" t="s">
        <v>86</v>
      </c>
      <c r="AV269" s="11" t="s">
        <v>82</v>
      </c>
      <c r="AW269" s="11" t="s">
        <v>32</v>
      </c>
      <c r="AX269" s="11" t="s">
        <v>75</v>
      </c>
      <c r="AY269" s="163" t="s">
        <v>166</v>
      </c>
    </row>
    <row r="270" spans="2:65" s="10" customFormat="1" ht="16.5" customHeight="1">
      <c r="B270" s="149"/>
      <c r="C270" s="150"/>
      <c r="D270" s="150"/>
      <c r="E270" s="151" t="s">
        <v>5</v>
      </c>
      <c r="F270" s="262" t="s">
        <v>1698</v>
      </c>
      <c r="G270" s="263"/>
      <c r="H270" s="263"/>
      <c r="I270" s="263"/>
      <c r="J270" s="150"/>
      <c r="K270" s="152">
        <v>11.2</v>
      </c>
      <c r="L270" s="150"/>
      <c r="M270" s="150"/>
      <c r="N270" s="150"/>
      <c r="O270" s="150"/>
      <c r="P270" s="150"/>
      <c r="Q270" s="150"/>
      <c r="R270" s="153"/>
      <c r="T270" s="154"/>
      <c r="U270" s="150"/>
      <c r="V270" s="150"/>
      <c r="W270" s="150"/>
      <c r="X270" s="150"/>
      <c r="Y270" s="150"/>
      <c r="Z270" s="150"/>
      <c r="AA270" s="155"/>
      <c r="AT270" s="156" t="s">
        <v>173</v>
      </c>
      <c r="AU270" s="156" t="s">
        <v>86</v>
      </c>
      <c r="AV270" s="10" t="s">
        <v>86</v>
      </c>
      <c r="AW270" s="10" t="s">
        <v>32</v>
      </c>
      <c r="AX270" s="10" t="s">
        <v>82</v>
      </c>
      <c r="AY270" s="156" t="s">
        <v>166</v>
      </c>
    </row>
    <row r="271" spans="2:65" s="9" customFormat="1" ht="29.85" customHeight="1">
      <c r="B271" s="129"/>
      <c r="C271" s="130"/>
      <c r="D271" s="164" t="s">
        <v>263</v>
      </c>
      <c r="E271" s="164"/>
      <c r="F271" s="164"/>
      <c r="G271" s="164"/>
      <c r="H271" s="164"/>
      <c r="I271" s="164"/>
      <c r="J271" s="164"/>
      <c r="K271" s="164"/>
      <c r="L271" s="164"/>
      <c r="M271" s="164"/>
      <c r="N271" s="237">
        <f>BK271</f>
        <v>0</v>
      </c>
      <c r="O271" s="238"/>
      <c r="P271" s="238"/>
      <c r="Q271" s="238"/>
      <c r="R271" s="132"/>
      <c r="T271" s="133"/>
      <c r="U271" s="130"/>
      <c r="V271" s="130"/>
      <c r="W271" s="134">
        <f>SUM(W272:W328)</f>
        <v>1432.8745599999997</v>
      </c>
      <c r="X271" s="130"/>
      <c r="Y271" s="134">
        <f>SUM(Y272:Y328)</f>
        <v>26.168547199999999</v>
      </c>
      <c r="Z271" s="130"/>
      <c r="AA271" s="135">
        <f>SUM(AA272:AA328)</f>
        <v>0</v>
      </c>
      <c r="AR271" s="136" t="s">
        <v>82</v>
      </c>
      <c r="AT271" s="137" t="s">
        <v>74</v>
      </c>
      <c r="AU271" s="137" t="s">
        <v>82</v>
      </c>
      <c r="AY271" s="136" t="s">
        <v>166</v>
      </c>
      <c r="BK271" s="138">
        <f>SUM(BK272:BK328)</f>
        <v>0</v>
      </c>
    </row>
    <row r="272" spans="2:65" s="1" customFormat="1" ht="16.5" customHeight="1">
      <c r="B272" s="139"/>
      <c r="C272" s="140" t="s">
        <v>457</v>
      </c>
      <c r="D272" s="140" t="s">
        <v>167</v>
      </c>
      <c r="E272" s="141" t="s">
        <v>458</v>
      </c>
      <c r="F272" s="231" t="s">
        <v>459</v>
      </c>
      <c r="G272" s="231"/>
      <c r="H272" s="231"/>
      <c r="I272" s="231"/>
      <c r="J272" s="142" t="s">
        <v>270</v>
      </c>
      <c r="K272" s="143">
        <v>5013.8549999999996</v>
      </c>
      <c r="L272" s="232">
        <v>0</v>
      </c>
      <c r="M272" s="232"/>
      <c r="N272" s="232">
        <f>ROUND(L272*K272,2)</f>
        <v>0</v>
      </c>
      <c r="O272" s="232"/>
      <c r="P272" s="232"/>
      <c r="Q272" s="232"/>
      <c r="R272" s="144"/>
      <c r="T272" s="145" t="s">
        <v>5</v>
      </c>
      <c r="U272" s="43" t="s">
        <v>40</v>
      </c>
      <c r="V272" s="146">
        <v>2.5999999999999999E-2</v>
      </c>
      <c r="W272" s="146">
        <f>V272*K272</f>
        <v>130.36022999999997</v>
      </c>
      <c r="X272" s="146">
        <v>0</v>
      </c>
      <c r="Y272" s="146">
        <f>X272*K272</f>
        <v>0</v>
      </c>
      <c r="Z272" s="146">
        <v>0</v>
      </c>
      <c r="AA272" s="147">
        <f>Z272*K272</f>
        <v>0</v>
      </c>
      <c r="AR272" s="21" t="s">
        <v>92</v>
      </c>
      <c r="AT272" s="21" t="s">
        <v>167</v>
      </c>
      <c r="AU272" s="21" t="s">
        <v>86</v>
      </c>
      <c r="AY272" s="21" t="s">
        <v>166</v>
      </c>
      <c r="BE272" s="148">
        <f>IF(U272="základní",N272,0)</f>
        <v>0</v>
      </c>
      <c r="BF272" s="148">
        <f>IF(U272="snížená",N272,0)</f>
        <v>0</v>
      </c>
      <c r="BG272" s="148">
        <f>IF(U272="zákl. přenesená",N272,0)</f>
        <v>0</v>
      </c>
      <c r="BH272" s="148">
        <f>IF(U272="sníž. přenesená",N272,0)</f>
        <v>0</v>
      </c>
      <c r="BI272" s="148">
        <f>IF(U272="nulová",N272,0)</f>
        <v>0</v>
      </c>
      <c r="BJ272" s="21" t="s">
        <v>82</v>
      </c>
      <c r="BK272" s="148">
        <f>ROUND(L272*K272,2)</f>
        <v>0</v>
      </c>
      <c r="BL272" s="21" t="s">
        <v>92</v>
      </c>
      <c r="BM272" s="21" t="s">
        <v>460</v>
      </c>
    </row>
    <row r="273" spans="2:65" s="10" customFormat="1" ht="16.5" customHeight="1">
      <c r="B273" s="149"/>
      <c r="C273" s="150"/>
      <c r="D273" s="150"/>
      <c r="E273" s="151" t="s">
        <v>5</v>
      </c>
      <c r="F273" s="240" t="s">
        <v>1699</v>
      </c>
      <c r="G273" s="241"/>
      <c r="H273" s="241"/>
      <c r="I273" s="241"/>
      <c r="J273" s="150"/>
      <c r="K273" s="152">
        <v>5013.8549999999996</v>
      </c>
      <c r="L273" s="150"/>
      <c r="M273" s="150"/>
      <c r="N273" s="150"/>
      <c r="O273" s="150"/>
      <c r="P273" s="150"/>
      <c r="Q273" s="150"/>
      <c r="R273" s="153"/>
      <c r="T273" s="154"/>
      <c r="U273" s="150"/>
      <c r="V273" s="150"/>
      <c r="W273" s="150"/>
      <c r="X273" s="150"/>
      <c r="Y273" s="150"/>
      <c r="Z273" s="150"/>
      <c r="AA273" s="155"/>
      <c r="AT273" s="156" t="s">
        <v>173</v>
      </c>
      <c r="AU273" s="156" t="s">
        <v>86</v>
      </c>
      <c r="AV273" s="10" t="s">
        <v>86</v>
      </c>
      <c r="AW273" s="10" t="s">
        <v>32</v>
      </c>
      <c r="AX273" s="10" t="s">
        <v>82</v>
      </c>
      <c r="AY273" s="156" t="s">
        <v>166</v>
      </c>
    </row>
    <row r="274" spans="2:65" s="1" customFormat="1" ht="16.5" customHeight="1">
      <c r="B274" s="139"/>
      <c r="C274" s="140" t="s">
        <v>462</v>
      </c>
      <c r="D274" s="140" t="s">
        <v>167</v>
      </c>
      <c r="E274" s="141" t="s">
        <v>463</v>
      </c>
      <c r="F274" s="231" t="s">
        <v>464</v>
      </c>
      <c r="G274" s="231"/>
      <c r="H274" s="231"/>
      <c r="I274" s="231"/>
      <c r="J274" s="142" t="s">
        <v>270</v>
      </c>
      <c r="K274" s="143">
        <v>5730.12</v>
      </c>
      <c r="L274" s="232">
        <v>0</v>
      </c>
      <c r="M274" s="232"/>
      <c r="N274" s="232">
        <f>ROUND(L274*K274,2)</f>
        <v>0</v>
      </c>
      <c r="O274" s="232"/>
      <c r="P274" s="232"/>
      <c r="Q274" s="232"/>
      <c r="R274" s="144"/>
      <c r="T274" s="145" t="s">
        <v>5</v>
      </c>
      <c r="U274" s="43" t="s">
        <v>40</v>
      </c>
      <c r="V274" s="146">
        <v>2.5999999999999999E-2</v>
      </c>
      <c r="W274" s="146">
        <f>V274*K274</f>
        <v>148.98311999999999</v>
      </c>
      <c r="X274" s="146">
        <v>0</v>
      </c>
      <c r="Y274" s="146">
        <f>X274*K274</f>
        <v>0</v>
      </c>
      <c r="Z274" s="146">
        <v>0</v>
      </c>
      <c r="AA274" s="147">
        <f>Z274*K274</f>
        <v>0</v>
      </c>
      <c r="AR274" s="21" t="s">
        <v>92</v>
      </c>
      <c r="AT274" s="21" t="s">
        <v>167</v>
      </c>
      <c r="AU274" s="21" t="s">
        <v>86</v>
      </c>
      <c r="AY274" s="21" t="s">
        <v>166</v>
      </c>
      <c r="BE274" s="148">
        <f>IF(U274="základní",N274,0)</f>
        <v>0</v>
      </c>
      <c r="BF274" s="148">
        <f>IF(U274="snížená",N274,0)</f>
        <v>0</v>
      </c>
      <c r="BG274" s="148">
        <f>IF(U274="zákl. přenesená",N274,0)</f>
        <v>0</v>
      </c>
      <c r="BH274" s="148">
        <f>IF(U274="sníž. přenesená",N274,0)</f>
        <v>0</v>
      </c>
      <c r="BI274" s="148">
        <f>IF(U274="nulová",N274,0)</f>
        <v>0</v>
      </c>
      <c r="BJ274" s="21" t="s">
        <v>82</v>
      </c>
      <c r="BK274" s="148">
        <f>ROUND(L274*K274,2)</f>
        <v>0</v>
      </c>
      <c r="BL274" s="21" t="s">
        <v>92</v>
      </c>
      <c r="BM274" s="21" t="s">
        <v>465</v>
      </c>
    </row>
    <row r="275" spans="2:65" s="10" customFormat="1" ht="16.5" customHeight="1">
      <c r="B275" s="149"/>
      <c r="C275" s="150"/>
      <c r="D275" s="150"/>
      <c r="E275" s="151" t="s">
        <v>5</v>
      </c>
      <c r="F275" s="240" t="s">
        <v>1700</v>
      </c>
      <c r="G275" s="241"/>
      <c r="H275" s="241"/>
      <c r="I275" s="241"/>
      <c r="J275" s="150"/>
      <c r="K275" s="152">
        <v>5730.12</v>
      </c>
      <c r="L275" s="150"/>
      <c r="M275" s="150"/>
      <c r="N275" s="150"/>
      <c r="O275" s="150"/>
      <c r="P275" s="150"/>
      <c r="Q275" s="150"/>
      <c r="R275" s="153"/>
      <c r="T275" s="154"/>
      <c r="U275" s="150"/>
      <c r="V275" s="150"/>
      <c r="W275" s="150"/>
      <c r="X275" s="150"/>
      <c r="Y275" s="150"/>
      <c r="Z275" s="150"/>
      <c r="AA275" s="155"/>
      <c r="AT275" s="156" t="s">
        <v>173</v>
      </c>
      <c r="AU275" s="156" t="s">
        <v>86</v>
      </c>
      <c r="AV275" s="10" t="s">
        <v>86</v>
      </c>
      <c r="AW275" s="10" t="s">
        <v>32</v>
      </c>
      <c r="AX275" s="10" t="s">
        <v>82</v>
      </c>
      <c r="AY275" s="156" t="s">
        <v>166</v>
      </c>
    </row>
    <row r="276" spans="2:65" s="1" customFormat="1" ht="16.5" customHeight="1">
      <c r="B276" s="139"/>
      <c r="C276" s="140" t="s">
        <v>467</v>
      </c>
      <c r="D276" s="140" t="s">
        <v>167</v>
      </c>
      <c r="E276" s="141" t="s">
        <v>468</v>
      </c>
      <c r="F276" s="231" t="s">
        <v>469</v>
      </c>
      <c r="G276" s="231"/>
      <c r="H276" s="231"/>
      <c r="I276" s="231"/>
      <c r="J276" s="142" t="s">
        <v>270</v>
      </c>
      <c r="K276" s="143">
        <v>87.88</v>
      </c>
      <c r="L276" s="232">
        <v>0</v>
      </c>
      <c r="M276" s="232"/>
      <c r="N276" s="232">
        <f>ROUND(L276*K276,2)</f>
        <v>0</v>
      </c>
      <c r="O276" s="232"/>
      <c r="P276" s="232"/>
      <c r="Q276" s="232"/>
      <c r="R276" s="144"/>
      <c r="T276" s="145" t="s">
        <v>5</v>
      </c>
      <c r="U276" s="43" t="s">
        <v>40</v>
      </c>
      <c r="V276" s="146">
        <v>2.9000000000000001E-2</v>
      </c>
      <c r="W276" s="146">
        <f>V276*K276</f>
        <v>2.5485199999999999</v>
      </c>
      <c r="X276" s="146">
        <v>0</v>
      </c>
      <c r="Y276" s="146">
        <f>X276*K276</f>
        <v>0</v>
      </c>
      <c r="Z276" s="146">
        <v>0</v>
      </c>
      <c r="AA276" s="147">
        <f>Z276*K276</f>
        <v>0</v>
      </c>
      <c r="AR276" s="21" t="s">
        <v>92</v>
      </c>
      <c r="AT276" s="21" t="s">
        <v>167</v>
      </c>
      <c r="AU276" s="21" t="s">
        <v>86</v>
      </c>
      <c r="AY276" s="21" t="s">
        <v>166</v>
      </c>
      <c r="BE276" s="148">
        <f>IF(U276="základní",N276,0)</f>
        <v>0</v>
      </c>
      <c r="BF276" s="148">
        <f>IF(U276="snížená",N276,0)</f>
        <v>0</v>
      </c>
      <c r="BG276" s="148">
        <f>IF(U276="zákl. přenesená",N276,0)</f>
        <v>0</v>
      </c>
      <c r="BH276" s="148">
        <f>IF(U276="sníž. přenesená",N276,0)</f>
        <v>0</v>
      </c>
      <c r="BI276" s="148">
        <f>IF(U276="nulová",N276,0)</f>
        <v>0</v>
      </c>
      <c r="BJ276" s="21" t="s">
        <v>82</v>
      </c>
      <c r="BK276" s="148">
        <f>ROUND(L276*K276,2)</f>
        <v>0</v>
      </c>
      <c r="BL276" s="21" t="s">
        <v>92</v>
      </c>
      <c r="BM276" s="21" t="s">
        <v>470</v>
      </c>
    </row>
    <row r="277" spans="2:65" s="11" customFormat="1" ht="16.5" customHeight="1">
      <c r="B277" s="157"/>
      <c r="C277" s="158"/>
      <c r="D277" s="158"/>
      <c r="E277" s="159" t="s">
        <v>5</v>
      </c>
      <c r="F277" s="264" t="s">
        <v>275</v>
      </c>
      <c r="G277" s="265"/>
      <c r="H277" s="265"/>
      <c r="I277" s="265"/>
      <c r="J277" s="158"/>
      <c r="K277" s="159" t="s">
        <v>5</v>
      </c>
      <c r="L277" s="158"/>
      <c r="M277" s="158"/>
      <c r="N277" s="158"/>
      <c r="O277" s="158"/>
      <c r="P277" s="158"/>
      <c r="Q277" s="158"/>
      <c r="R277" s="160"/>
      <c r="T277" s="161"/>
      <c r="U277" s="158"/>
      <c r="V277" s="158"/>
      <c r="W277" s="158"/>
      <c r="X277" s="158"/>
      <c r="Y277" s="158"/>
      <c r="Z277" s="158"/>
      <c r="AA277" s="162"/>
      <c r="AT277" s="163" t="s">
        <v>173</v>
      </c>
      <c r="AU277" s="163" t="s">
        <v>86</v>
      </c>
      <c r="AV277" s="11" t="s">
        <v>82</v>
      </c>
      <c r="AW277" s="11" t="s">
        <v>32</v>
      </c>
      <c r="AX277" s="11" t="s">
        <v>75</v>
      </c>
      <c r="AY277" s="163" t="s">
        <v>166</v>
      </c>
    </row>
    <row r="278" spans="2:65" s="11" customFormat="1" ht="16.5" customHeight="1">
      <c r="B278" s="157"/>
      <c r="C278" s="158"/>
      <c r="D278" s="158"/>
      <c r="E278" s="159" t="s">
        <v>5</v>
      </c>
      <c r="F278" s="229" t="s">
        <v>276</v>
      </c>
      <c r="G278" s="230"/>
      <c r="H278" s="230"/>
      <c r="I278" s="230"/>
      <c r="J278" s="158"/>
      <c r="K278" s="159" t="s">
        <v>5</v>
      </c>
      <c r="L278" s="158"/>
      <c r="M278" s="158"/>
      <c r="N278" s="158"/>
      <c r="O278" s="158"/>
      <c r="P278" s="158"/>
      <c r="Q278" s="158"/>
      <c r="R278" s="160"/>
      <c r="T278" s="161"/>
      <c r="U278" s="158"/>
      <c r="V278" s="158"/>
      <c r="W278" s="158"/>
      <c r="X278" s="158"/>
      <c r="Y278" s="158"/>
      <c r="Z278" s="158"/>
      <c r="AA278" s="162"/>
      <c r="AT278" s="163" t="s">
        <v>173</v>
      </c>
      <c r="AU278" s="163" t="s">
        <v>86</v>
      </c>
      <c r="AV278" s="11" t="s">
        <v>82</v>
      </c>
      <c r="AW278" s="11" t="s">
        <v>32</v>
      </c>
      <c r="AX278" s="11" t="s">
        <v>75</v>
      </c>
      <c r="AY278" s="163" t="s">
        <v>166</v>
      </c>
    </row>
    <row r="279" spans="2:65" s="11" customFormat="1" ht="16.5" customHeight="1">
      <c r="B279" s="157"/>
      <c r="C279" s="158"/>
      <c r="D279" s="158"/>
      <c r="E279" s="159" t="s">
        <v>5</v>
      </c>
      <c r="F279" s="229" t="s">
        <v>277</v>
      </c>
      <c r="G279" s="230"/>
      <c r="H279" s="230"/>
      <c r="I279" s="230"/>
      <c r="J279" s="158"/>
      <c r="K279" s="159" t="s">
        <v>5</v>
      </c>
      <c r="L279" s="158"/>
      <c r="M279" s="158"/>
      <c r="N279" s="158"/>
      <c r="O279" s="158"/>
      <c r="P279" s="158"/>
      <c r="Q279" s="158"/>
      <c r="R279" s="160"/>
      <c r="T279" s="161"/>
      <c r="U279" s="158"/>
      <c r="V279" s="158"/>
      <c r="W279" s="158"/>
      <c r="X279" s="158"/>
      <c r="Y279" s="158"/>
      <c r="Z279" s="158"/>
      <c r="AA279" s="162"/>
      <c r="AT279" s="163" t="s">
        <v>173</v>
      </c>
      <c r="AU279" s="163" t="s">
        <v>86</v>
      </c>
      <c r="AV279" s="11" t="s">
        <v>82</v>
      </c>
      <c r="AW279" s="11" t="s">
        <v>32</v>
      </c>
      <c r="AX279" s="11" t="s">
        <v>75</v>
      </c>
      <c r="AY279" s="163" t="s">
        <v>166</v>
      </c>
    </row>
    <row r="280" spans="2:65" s="11" customFormat="1" ht="16.5" customHeight="1">
      <c r="B280" s="157"/>
      <c r="C280" s="158"/>
      <c r="D280" s="158"/>
      <c r="E280" s="159" t="s">
        <v>5</v>
      </c>
      <c r="F280" s="229" t="s">
        <v>292</v>
      </c>
      <c r="G280" s="230"/>
      <c r="H280" s="230"/>
      <c r="I280" s="230"/>
      <c r="J280" s="158"/>
      <c r="K280" s="159" t="s">
        <v>5</v>
      </c>
      <c r="L280" s="158"/>
      <c r="M280" s="158"/>
      <c r="N280" s="158"/>
      <c r="O280" s="158"/>
      <c r="P280" s="158"/>
      <c r="Q280" s="158"/>
      <c r="R280" s="160"/>
      <c r="T280" s="161"/>
      <c r="U280" s="158"/>
      <c r="V280" s="158"/>
      <c r="W280" s="158"/>
      <c r="X280" s="158"/>
      <c r="Y280" s="158"/>
      <c r="Z280" s="158"/>
      <c r="AA280" s="162"/>
      <c r="AT280" s="163" t="s">
        <v>173</v>
      </c>
      <c r="AU280" s="163" t="s">
        <v>86</v>
      </c>
      <c r="AV280" s="11" t="s">
        <v>82</v>
      </c>
      <c r="AW280" s="11" t="s">
        <v>32</v>
      </c>
      <c r="AX280" s="11" t="s">
        <v>75</v>
      </c>
      <c r="AY280" s="163" t="s">
        <v>166</v>
      </c>
    </row>
    <row r="281" spans="2:65" s="10" customFormat="1" ht="38.25" customHeight="1">
      <c r="B281" s="149"/>
      <c r="C281" s="150"/>
      <c r="D281" s="150"/>
      <c r="E281" s="151" t="s">
        <v>5</v>
      </c>
      <c r="F281" s="262" t="s">
        <v>1665</v>
      </c>
      <c r="G281" s="263"/>
      <c r="H281" s="263"/>
      <c r="I281" s="263"/>
      <c r="J281" s="150"/>
      <c r="K281" s="152">
        <v>87.88</v>
      </c>
      <c r="L281" s="150"/>
      <c r="M281" s="150"/>
      <c r="N281" s="150"/>
      <c r="O281" s="150"/>
      <c r="P281" s="150"/>
      <c r="Q281" s="150"/>
      <c r="R281" s="153"/>
      <c r="T281" s="154"/>
      <c r="U281" s="150"/>
      <c r="V281" s="150"/>
      <c r="W281" s="150"/>
      <c r="X281" s="150"/>
      <c r="Y281" s="150"/>
      <c r="Z281" s="150"/>
      <c r="AA281" s="155"/>
      <c r="AT281" s="156" t="s">
        <v>173</v>
      </c>
      <c r="AU281" s="156" t="s">
        <v>86</v>
      </c>
      <c r="AV281" s="10" t="s">
        <v>86</v>
      </c>
      <c r="AW281" s="10" t="s">
        <v>32</v>
      </c>
      <c r="AX281" s="10" t="s">
        <v>82</v>
      </c>
      <c r="AY281" s="156" t="s">
        <v>166</v>
      </c>
    </row>
    <row r="282" spans="2:65" s="1" customFormat="1" ht="16.5" customHeight="1">
      <c r="B282" s="139"/>
      <c r="C282" s="140" t="s">
        <v>474</v>
      </c>
      <c r="D282" s="140" t="s">
        <v>167</v>
      </c>
      <c r="E282" s="141" t="s">
        <v>475</v>
      </c>
      <c r="F282" s="231" t="s">
        <v>476</v>
      </c>
      <c r="G282" s="231"/>
      <c r="H282" s="231"/>
      <c r="I282" s="231"/>
      <c r="J282" s="142" t="s">
        <v>270</v>
      </c>
      <c r="K282" s="143">
        <v>21.26</v>
      </c>
      <c r="L282" s="232">
        <v>0</v>
      </c>
      <c r="M282" s="232"/>
      <c r="N282" s="232">
        <f>ROUND(L282*K282,2)</f>
        <v>0</v>
      </c>
      <c r="O282" s="232"/>
      <c r="P282" s="232"/>
      <c r="Q282" s="232"/>
      <c r="R282" s="144"/>
      <c r="T282" s="145" t="s">
        <v>5</v>
      </c>
      <c r="U282" s="43" t="s">
        <v>40</v>
      </c>
      <c r="V282" s="146">
        <v>3.1E-2</v>
      </c>
      <c r="W282" s="146">
        <f>V282*K282</f>
        <v>0.65906000000000009</v>
      </c>
      <c r="X282" s="146">
        <v>0</v>
      </c>
      <c r="Y282" s="146">
        <f>X282*K282</f>
        <v>0</v>
      </c>
      <c r="Z282" s="146">
        <v>0</v>
      </c>
      <c r="AA282" s="147">
        <f>Z282*K282</f>
        <v>0</v>
      </c>
      <c r="AR282" s="21" t="s">
        <v>92</v>
      </c>
      <c r="AT282" s="21" t="s">
        <v>167</v>
      </c>
      <c r="AU282" s="21" t="s">
        <v>86</v>
      </c>
      <c r="AY282" s="21" t="s">
        <v>166</v>
      </c>
      <c r="BE282" s="148">
        <f>IF(U282="základní",N282,0)</f>
        <v>0</v>
      </c>
      <c r="BF282" s="148">
        <f>IF(U282="snížená",N282,0)</f>
        <v>0</v>
      </c>
      <c r="BG282" s="148">
        <f>IF(U282="zákl. přenesená",N282,0)</f>
        <v>0</v>
      </c>
      <c r="BH282" s="148">
        <f>IF(U282="sníž. přenesená",N282,0)</f>
        <v>0</v>
      </c>
      <c r="BI282" s="148">
        <f>IF(U282="nulová",N282,0)</f>
        <v>0</v>
      </c>
      <c r="BJ282" s="21" t="s">
        <v>82</v>
      </c>
      <c r="BK282" s="148">
        <f>ROUND(L282*K282,2)</f>
        <v>0</v>
      </c>
      <c r="BL282" s="21" t="s">
        <v>92</v>
      </c>
      <c r="BM282" s="21" t="s">
        <v>477</v>
      </c>
    </row>
    <row r="283" spans="2:65" s="11" customFormat="1" ht="16.5" customHeight="1">
      <c r="B283" s="157"/>
      <c r="C283" s="158"/>
      <c r="D283" s="158"/>
      <c r="E283" s="159" t="s">
        <v>5</v>
      </c>
      <c r="F283" s="264" t="s">
        <v>275</v>
      </c>
      <c r="G283" s="265"/>
      <c r="H283" s="265"/>
      <c r="I283" s="265"/>
      <c r="J283" s="158"/>
      <c r="K283" s="159" t="s">
        <v>5</v>
      </c>
      <c r="L283" s="158"/>
      <c r="M283" s="158"/>
      <c r="N283" s="158"/>
      <c r="O283" s="158"/>
      <c r="P283" s="158"/>
      <c r="Q283" s="158"/>
      <c r="R283" s="160"/>
      <c r="T283" s="161"/>
      <c r="U283" s="158"/>
      <c r="V283" s="158"/>
      <c r="W283" s="158"/>
      <c r="X283" s="158"/>
      <c r="Y283" s="158"/>
      <c r="Z283" s="158"/>
      <c r="AA283" s="162"/>
      <c r="AT283" s="163" t="s">
        <v>173</v>
      </c>
      <c r="AU283" s="163" t="s">
        <v>86</v>
      </c>
      <c r="AV283" s="11" t="s">
        <v>82</v>
      </c>
      <c r="AW283" s="11" t="s">
        <v>32</v>
      </c>
      <c r="AX283" s="11" t="s">
        <v>75</v>
      </c>
      <c r="AY283" s="163" t="s">
        <v>166</v>
      </c>
    </row>
    <row r="284" spans="2:65" s="11" customFormat="1" ht="16.5" customHeight="1">
      <c r="B284" s="157"/>
      <c r="C284" s="158"/>
      <c r="D284" s="158"/>
      <c r="E284" s="159" t="s">
        <v>5</v>
      </c>
      <c r="F284" s="229" t="s">
        <v>276</v>
      </c>
      <c r="G284" s="230"/>
      <c r="H284" s="230"/>
      <c r="I284" s="230"/>
      <c r="J284" s="158"/>
      <c r="K284" s="159" t="s">
        <v>5</v>
      </c>
      <c r="L284" s="158"/>
      <c r="M284" s="158"/>
      <c r="N284" s="158"/>
      <c r="O284" s="158"/>
      <c r="P284" s="158"/>
      <c r="Q284" s="158"/>
      <c r="R284" s="160"/>
      <c r="T284" s="161"/>
      <c r="U284" s="158"/>
      <c r="V284" s="158"/>
      <c r="W284" s="158"/>
      <c r="X284" s="158"/>
      <c r="Y284" s="158"/>
      <c r="Z284" s="158"/>
      <c r="AA284" s="162"/>
      <c r="AT284" s="163" t="s">
        <v>173</v>
      </c>
      <c r="AU284" s="163" t="s">
        <v>86</v>
      </c>
      <c r="AV284" s="11" t="s">
        <v>82</v>
      </c>
      <c r="AW284" s="11" t="s">
        <v>32</v>
      </c>
      <c r="AX284" s="11" t="s">
        <v>75</v>
      </c>
      <c r="AY284" s="163" t="s">
        <v>166</v>
      </c>
    </row>
    <row r="285" spans="2:65" s="11" customFormat="1" ht="16.5" customHeight="1">
      <c r="B285" s="157"/>
      <c r="C285" s="158"/>
      <c r="D285" s="158"/>
      <c r="E285" s="159" t="s">
        <v>5</v>
      </c>
      <c r="F285" s="229" t="s">
        <v>277</v>
      </c>
      <c r="G285" s="230"/>
      <c r="H285" s="230"/>
      <c r="I285" s="230"/>
      <c r="J285" s="158"/>
      <c r="K285" s="159" t="s">
        <v>5</v>
      </c>
      <c r="L285" s="158"/>
      <c r="M285" s="158"/>
      <c r="N285" s="158"/>
      <c r="O285" s="158"/>
      <c r="P285" s="158"/>
      <c r="Q285" s="158"/>
      <c r="R285" s="160"/>
      <c r="T285" s="161"/>
      <c r="U285" s="158"/>
      <c r="V285" s="158"/>
      <c r="W285" s="158"/>
      <c r="X285" s="158"/>
      <c r="Y285" s="158"/>
      <c r="Z285" s="158"/>
      <c r="AA285" s="162"/>
      <c r="AT285" s="163" t="s">
        <v>173</v>
      </c>
      <c r="AU285" s="163" t="s">
        <v>86</v>
      </c>
      <c r="AV285" s="11" t="s">
        <v>82</v>
      </c>
      <c r="AW285" s="11" t="s">
        <v>32</v>
      </c>
      <c r="AX285" s="11" t="s">
        <v>75</v>
      </c>
      <c r="AY285" s="163" t="s">
        <v>166</v>
      </c>
    </row>
    <row r="286" spans="2:65" s="11" customFormat="1" ht="16.5" customHeight="1">
      <c r="B286" s="157"/>
      <c r="C286" s="158"/>
      <c r="D286" s="158"/>
      <c r="E286" s="159" t="s">
        <v>5</v>
      </c>
      <c r="F286" s="229" t="s">
        <v>290</v>
      </c>
      <c r="G286" s="230"/>
      <c r="H286" s="230"/>
      <c r="I286" s="230"/>
      <c r="J286" s="158"/>
      <c r="K286" s="159" t="s">
        <v>5</v>
      </c>
      <c r="L286" s="158"/>
      <c r="M286" s="158"/>
      <c r="N286" s="158"/>
      <c r="O286" s="158"/>
      <c r="P286" s="158"/>
      <c r="Q286" s="158"/>
      <c r="R286" s="160"/>
      <c r="T286" s="161"/>
      <c r="U286" s="158"/>
      <c r="V286" s="158"/>
      <c r="W286" s="158"/>
      <c r="X286" s="158"/>
      <c r="Y286" s="158"/>
      <c r="Z286" s="158"/>
      <c r="AA286" s="162"/>
      <c r="AT286" s="163" t="s">
        <v>173</v>
      </c>
      <c r="AU286" s="163" t="s">
        <v>86</v>
      </c>
      <c r="AV286" s="11" t="s">
        <v>82</v>
      </c>
      <c r="AW286" s="11" t="s">
        <v>32</v>
      </c>
      <c r="AX286" s="11" t="s">
        <v>75</v>
      </c>
      <c r="AY286" s="163" t="s">
        <v>166</v>
      </c>
    </row>
    <row r="287" spans="2:65" s="10" customFormat="1" ht="16.5" customHeight="1">
      <c r="B287" s="149"/>
      <c r="C287" s="150"/>
      <c r="D287" s="150"/>
      <c r="E287" s="151" t="s">
        <v>5</v>
      </c>
      <c r="F287" s="262" t="s">
        <v>1664</v>
      </c>
      <c r="G287" s="263"/>
      <c r="H287" s="263"/>
      <c r="I287" s="263"/>
      <c r="J287" s="150"/>
      <c r="K287" s="152">
        <v>21.26</v>
      </c>
      <c r="L287" s="150"/>
      <c r="M287" s="150"/>
      <c r="N287" s="150"/>
      <c r="O287" s="150"/>
      <c r="P287" s="150"/>
      <c r="Q287" s="150"/>
      <c r="R287" s="153"/>
      <c r="T287" s="154"/>
      <c r="U287" s="150"/>
      <c r="V287" s="150"/>
      <c r="W287" s="150"/>
      <c r="X287" s="150"/>
      <c r="Y287" s="150"/>
      <c r="Z287" s="150"/>
      <c r="AA287" s="155"/>
      <c r="AT287" s="156" t="s">
        <v>173</v>
      </c>
      <c r="AU287" s="156" t="s">
        <v>86</v>
      </c>
      <c r="AV287" s="10" t="s">
        <v>86</v>
      </c>
      <c r="AW287" s="10" t="s">
        <v>32</v>
      </c>
      <c r="AX287" s="10" t="s">
        <v>82</v>
      </c>
      <c r="AY287" s="156" t="s">
        <v>166</v>
      </c>
    </row>
    <row r="288" spans="2:65" s="1" customFormat="1" ht="25.5" customHeight="1">
      <c r="B288" s="139"/>
      <c r="C288" s="140" t="s">
        <v>480</v>
      </c>
      <c r="D288" s="140" t="s">
        <v>167</v>
      </c>
      <c r="E288" s="141" t="s">
        <v>481</v>
      </c>
      <c r="F288" s="231" t="s">
        <v>482</v>
      </c>
      <c r="G288" s="231"/>
      <c r="H288" s="231"/>
      <c r="I288" s="231"/>
      <c r="J288" s="142" t="s">
        <v>270</v>
      </c>
      <c r="K288" s="143">
        <v>5818</v>
      </c>
      <c r="L288" s="232">
        <v>0</v>
      </c>
      <c r="M288" s="232"/>
      <c r="N288" s="232">
        <f>ROUND(L288*K288,2)</f>
        <v>0</v>
      </c>
      <c r="O288" s="232"/>
      <c r="P288" s="232"/>
      <c r="Q288" s="232"/>
      <c r="R288" s="144"/>
      <c r="T288" s="145" t="s">
        <v>5</v>
      </c>
      <c r="U288" s="43" t="s">
        <v>40</v>
      </c>
      <c r="V288" s="146">
        <v>4.1000000000000002E-2</v>
      </c>
      <c r="W288" s="146">
        <f>V288*K288</f>
        <v>238.53800000000001</v>
      </c>
      <c r="X288" s="146">
        <v>0</v>
      </c>
      <c r="Y288" s="146">
        <f>X288*K288</f>
        <v>0</v>
      </c>
      <c r="Z288" s="146">
        <v>0</v>
      </c>
      <c r="AA288" s="147">
        <f>Z288*K288</f>
        <v>0</v>
      </c>
      <c r="AR288" s="21" t="s">
        <v>92</v>
      </c>
      <c r="AT288" s="21" t="s">
        <v>167</v>
      </c>
      <c r="AU288" s="21" t="s">
        <v>86</v>
      </c>
      <c r="AY288" s="21" t="s">
        <v>166</v>
      </c>
      <c r="BE288" s="148">
        <f>IF(U288="základní",N288,0)</f>
        <v>0</v>
      </c>
      <c r="BF288" s="148">
        <f>IF(U288="snížená",N288,0)</f>
        <v>0</v>
      </c>
      <c r="BG288" s="148">
        <f>IF(U288="zákl. přenesená",N288,0)</f>
        <v>0</v>
      </c>
      <c r="BH288" s="148">
        <f>IF(U288="sníž. přenesená",N288,0)</f>
        <v>0</v>
      </c>
      <c r="BI288" s="148">
        <f>IF(U288="nulová",N288,0)</f>
        <v>0</v>
      </c>
      <c r="BJ288" s="21" t="s">
        <v>82</v>
      </c>
      <c r="BK288" s="148">
        <f>ROUND(L288*K288,2)</f>
        <v>0</v>
      </c>
      <c r="BL288" s="21" t="s">
        <v>92</v>
      </c>
      <c r="BM288" s="21" t="s">
        <v>483</v>
      </c>
    </row>
    <row r="289" spans="2:65" s="11" customFormat="1" ht="16.5" customHeight="1">
      <c r="B289" s="157"/>
      <c r="C289" s="158"/>
      <c r="D289" s="158"/>
      <c r="E289" s="159" t="s">
        <v>5</v>
      </c>
      <c r="F289" s="264" t="s">
        <v>484</v>
      </c>
      <c r="G289" s="265"/>
      <c r="H289" s="265"/>
      <c r="I289" s="265"/>
      <c r="J289" s="158"/>
      <c r="K289" s="159" t="s">
        <v>5</v>
      </c>
      <c r="L289" s="158"/>
      <c r="M289" s="158"/>
      <c r="N289" s="158"/>
      <c r="O289" s="158"/>
      <c r="P289" s="158"/>
      <c r="Q289" s="158"/>
      <c r="R289" s="160"/>
      <c r="T289" s="161"/>
      <c r="U289" s="158"/>
      <c r="V289" s="158"/>
      <c r="W289" s="158"/>
      <c r="X289" s="158"/>
      <c r="Y289" s="158"/>
      <c r="Z289" s="158"/>
      <c r="AA289" s="162"/>
      <c r="AT289" s="163" t="s">
        <v>173</v>
      </c>
      <c r="AU289" s="163" t="s">
        <v>86</v>
      </c>
      <c r="AV289" s="11" t="s">
        <v>82</v>
      </c>
      <c r="AW289" s="11" t="s">
        <v>32</v>
      </c>
      <c r="AX289" s="11" t="s">
        <v>75</v>
      </c>
      <c r="AY289" s="163" t="s">
        <v>166</v>
      </c>
    </row>
    <row r="290" spans="2:65" s="10" customFormat="1" ht="16.5" customHeight="1">
      <c r="B290" s="149"/>
      <c r="C290" s="150"/>
      <c r="D290" s="150"/>
      <c r="E290" s="151" t="s">
        <v>5</v>
      </c>
      <c r="F290" s="262" t="s">
        <v>1700</v>
      </c>
      <c r="G290" s="263"/>
      <c r="H290" s="263"/>
      <c r="I290" s="263"/>
      <c r="J290" s="150"/>
      <c r="K290" s="152">
        <v>5730.12</v>
      </c>
      <c r="L290" s="150"/>
      <c r="M290" s="150"/>
      <c r="N290" s="150"/>
      <c r="O290" s="150"/>
      <c r="P290" s="150"/>
      <c r="Q290" s="150"/>
      <c r="R290" s="153"/>
      <c r="T290" s="154"/>
      <c r="U290" s="150"/>
      <c r="V290" s="150"/>
      <c r="W290" s="150"/>
      <c r="X290" s="150"/>
      <c r="Y290" s="150"/>
      <c r="Z290" s="150"/>
      <c r="AA290" s="155"/>
      <c r="AT290" s="156" t="s">
        <v>173</v>
      </c>
      <c r="AU290" s="156" t="s">
        <v>86</v>
      </c>
      <c r="AV290" s="10" t="s">
        <v>86</v>
      </c>
      <c r="AW290" s="10" t="s">
        <v>32</v>
      </c>
      <c r="AX290" s="10" t="s">
        <v>75</v>
      </c>
      <c r="AY290" s="156" t="s">
        <v>166</v>
      </c>
    </row>
    <row r="291" spans="2:65" s="11" customFormat="1" ht="16.5" customHeight="1">
      <c r="B291" s="157"/>
      <c r="C291" s="158"/>
      <c r="D291" s="158"/>
      <c r="E291" s="159" t="s">
        <v>5</v>
      </c>
      <c r="F291" s="229" t="s">
        <v>292</v>
      </c>
      <c r="G291" s="230"/>
      <c r="H291" s="230"/>
      <c r="I291" s="230"/>
      <c r="J291" s="158"/>
      <c r="K291" s="159" t="s">
        <v>5</v>
      </c>
      <c r="L291" s="158"/>
      <c r="M291" s="158"/>
      <c r="N291" s="158"/>
      <c r="O291" s="158"/>
      <c r="P291" s="158"/>
      <c r="Q291" s="158"/>
      <c r="R291" s="160"/>
      <c r="T291" s="161"/>
      <c r="U291" s="158"/>
      <c r="V291" s="158"/>
      <c r="W291" s="158"/>
      <c r="X291" s="158"/>
      <c r="Y291" s="158"/>
      <c r="Z291" s="158"/>
      <c r="AA291" s="162"/>
      <c r="AT291" s="163" t="s">
        <v>173</v>
      </c>
      <c r="AU291" s="163" t="s">
        <v>86</v>
      </c>
      <c r="AV291" s="11" t="s">
        <v>82</v>
      </c>
      <c r="AW291" s="11" t="s">
        <v>32</v>
      </c>
      <c r="AX291" s="11" t="s">
        <v>75</v>
      </c>
      <c r="AY291" s="163" t="s">
        <v>166</v>
      </c>
    </row>
    <row r="292" spans="2:65" s="10" customFormat="1" ht="16.5" customHeight="1">
      <c r="B292" s="149"/>
      <c r="C292" s="150"/>
      <c r="D292" s="150"/>
      <c r="E292" s="151" t="s">
        <v>5</v>
      </c>
      <c r="F292" s="262" t="s">
        <v>1701</v>
      </c>
      <c r="G292" s="263"/>
      <c r="H292" s="263"/>
      <c r="I292" s="263"/>
      <c r="J292" s="150"/>
      <c r="K292" s="152">
        <v>87.88</v>
      </c>
      <c r="L292" s="150"/>
      <c r="M292" s="150"/>
      <c r="N292" s="150"/>
      <c r="O292" s="150"/>
      <c r="P292" s="150"/>
      <c r="Q292" s="150"/>
      <c r="R292" s="153"/>
      <c r="T292" s="154"/>
      <c r="U292" s="150"/>
      <c r="V292" s="150"/>
      <c r="W292" s="150"/>
      <c r="X292" s="150"/>
      <c r="Y292" s="150"/>
      <c r="Z292" s="150"/>
      <c r="AA292" s="155"/>
      <c r="AT292" s="156" t="s">
        <v>173</v>
      </c>
      <c r="AU292" s="156" t="s">
        <v>86</v>
      </c>
      <c r="AV292" s="10" t="s">
        <v>86</v>
      </c>
      <c r="AW292" s="10" t="s">
        <v>32</v>
      </c>
      <c r="AX292" s="10" t="s">
        <v>75</v>
      </c>
      <c r="AY292" s="156" t="s">
        <v>166</v>
      </c>
    </row>
    <row r="293" spans="2:65" s="12" customFormat="1" ht="16.5" customHeight="1">
      <c r="B293" s="168"/>
      <c r="C293" s="169"/>
      <c r="D293" s="169"/>
      <c r="E293" s="170" t="s">
        <v>5</v>
      </c>
      <c r="F293" s="268" t="s">
        <v>294</v>
      </c>
      <c r="G293" s="269"/>
      <c r="H293" s="269"/>
      <c r="I293" s="269"/>
      <c r="J293" s="169"/>
      <c r="K293" s="171">
        <v>5818</v>
      </c>
      <c r="L293" s="169"/>
      <c r="M293" s="169"/>
      <c r="N293" s="169"/>
      <c r="O293" s="169"/>
      <c r="P293" s="169"/>
      <c r="Q293" s="169"/>
      <c r="R293" s="172"/>
      <c r="T293" s="173"/>
      <c r="U293" s="169"/>
      <c r="V293" s="169"/>
      <c r="W293" s="169"/>
      <c r="X293" s="169"/>
      <c r="Y293" s="169"/>
      <c r="Z293" s="169"/>
      <c r="AA293" s="174"/>
      <c r="AT293" s="175" t="s">
        <v>173</v>
      </c>
      <c r="AU293" s="175" t="s">
        <v>86</v>
      </c>
      <c r="AV293" s="12" t="s">
        <v>92</v>
      </c>
      <c r="AW293" s="12" t="s">
        <v>32</v>
      </c>
      <c r="AX293" s="12" t="s">
        <v>82</v>
      </c>
      <c r="AY293" s="175" t="s">
        <v>166</v>
      </c>
    </row>
    <row r="294" spans="2:65" s="1" customFormat="1" ht="25.5" customHeight="1">
      <c r="B294" s="139"/>
      <c r="C294" s="140" t="s">
        <v>485</v>
      </c>
      <c r="D294" s="140" t="s">
        <v>167</v>
      </c>
      <c r="E294" s="141" t="s">
        <v>486</v>
      </c>
      <c r="F294" s="231" t="s">
        <v>487</v>
      </c>
      <c r="G294" s="231"/>
      <c r="H294" s="231"/>
      <c r="I294" s="231"/>
      <c r="J294" s="142" t="s">
        <v>270</v>
      </c>
      <c r="K294" s="143">
        <v>4775.1000000000004</v>
      </c>
      <c r="L294" s="232">
        <v>0</v>
      </c>
      <c r="M294" s="232"/>
      <c r="N294" s="232">
        <f>ROUND(L294*K294,2)</f>
        <v>0</v>
      </c>
      <c r="O294" s="232"/>
      <c r="P294" s="232"/>
      <c r="Q294" s="232"/>
      <c r="R294" s="144"/>
      <c r="T294" s="145" t="s">
        <v>5</v>
      </c>
      <c r="U294" s="43" t="s">
        <v>40</v>
      </c>
      <c r="V294" s="146">
        <v>4.8000000000000001E-2</v>
      </c>
      <c r="W294" s="146">
        <f>V294*K294</f>
        <v>229.20480000000003</v>
      </c>
      <c r="X294" s="146">
        <v>0</v>
      </c>
      <c r="Y294" s="146">
        <f>X294*K294</f>
        <v>0</v>
      </c>
      <c r="Z294" s="146">
        <v>0</v>
      </c>
      <c r="AA294" s="147">
        <f>Z294*K294</f>
        <v>0</v>
      </c>
      <c r="AR294" s="21" t="s">
        <v>92</v>
      </c>
      <c r="AT294" s="21" t="s">
        <v>167</v>
      </c>
      <c r="AU294" s="21" t="s">
        <v>86</v>
      </c>
      <c r="AY294" s="21" t="s">
        <v>166</v>
      </c>
      <c r="BE294" s="148">
        <f>IF(U294="základní",N294,0)</f>
        <v>0</v>
      </c>
      <c r="BF294" s="148">
        <f>IF(U294="snížená",N294,0)</f>
        <v>0</v>
      </c>
      <c r="BG294" s="148">
        <f>IF(U294="zákl. přenesená",N294,0)</f>
        <v>0</v>
      </c>
      <c r="BH294" s="148">
        <f>IF(U294="sníž. přenesená",N294,0)</f>
        <v>0</v>
      </c>
      <c r="BI294" s="148">
        <f>IF(U294="nulová",N294,0)</f>
        <v>0</v>
      </c>
      <c r="BJ294" s="21" t="s">
        <v>82</v>
      </c>
      <c r="BK294" s="148">
        <f>ROUND(L294*K294,2)</f>
        <v>0</v>
      </c>
      <c r="BL294" s="21" t="s">
        <v>92</v>
      </c>
      <c r="BM294" s="21" t="s">
        <v>1702</v>
      </c>
    </row>
    <row r="295" spans="2:65" s="11" customFormat="1" ht="16.5" customHeight="1">
      <c r="B295" s="157"/>
      <c r="C295" s="158"/>
      <c r="D295" s="158"/>
      <c r="E295" s="159" t="s">
        <v>5</v>
      </c>
      <c r="F295" s="264" t="s">
        <v>275</v>
      </c>
      <c r="G295" s="265"/>
      <c r="H295" s="265"/>
      <c r="I295" s="265"/>
      <c r="J295" s="158"/>
      <c r="K295" s="159" t="s">
        <v>5</v>
      </c>
      <c r="L295" s="158"/>
      <c r="M295" s="158"/>
      <c r="N295" s="158"/>
      <c r="O295" s="158"/>
      <c r="P295" s="158"/>
      <c r="Q295" s="158"/>
      <c r="R295" s="160"/>
      <c r="T295" s="161"/>
      <c r="U295" s="158"/>
      <c r="V295" s="158"/>
      <c r="W295" s="158"/>
      <c r="X295" s="158"/>
      <c r="Y295" s="158"/>
      <c r="Z295" s="158"/>
      <c r="AA295" s="162"/>
      <c r="AT295" s="163" t="s">
        <v>173</v>
      </c>
      <c r="AU295" s="163" t="s">
        <v>86</v>
      </c>
      <c r="AV295" s="11" t="s">
        <v>82</v>
      </c>
      <c r="AW295" s="11" t="s">
        <v>32</v>
      </c>
      <c r="AX295" s="11" t="s">
        <v>75</v>
      </c>
      <c r="AY295" s="163" t="s">
        <v>166</v>
      </c>
    </row>
    <row r="296" spans="2:65" s="11" customFormat="1" ht="16.5" customHeight="1">
      <c r="B296" s="157"/>
      <c r="C296" s="158"/>
      <c r="D296" s="158"/>
      <c r="E296" s="159" t="s">
        <v>5</v>
      </c>
      <c r="F296" s="229" t="s">
        <v>276</v>
      </c>
      <c r="G296" s="230"/>
      <c r="H296" s="230"/>
      <c r="I296" s="230"/>
      <c r="J296" s="158"/>
      <c r="K296" s="159" t="s">
        <v>5</v>
      </c>
      <c r="L296" s="158"/>
      <c r="M296" s="158"/>
      <c r="N296" s="158"/>
      <c r="O296" s="158"/>
      <c r="P296" s="158"/>
      <c r="Q296" s="158"/>
      <c r="R296" s="160"/>
      <c r="T296" s="161"/>
      <c r="U296" s="158"/>
      <c r="V296" s="158"/>
      <c r="W296" s="158"/>
      <c r="X296" s="158"/>
      <c r="Y296" s="158"/>
      <c r="Z296" s="158"/>
      <c r="AA296" s="162"/>
      <c r="AT296" s="163" t="s">
        <v>173</v>
      </c>
      <c r="AU296" s="163" t="s">
        <v>86</v>
      </c>
      <c r="AV296" s="11" t="s">
        <v>82</v>
      </c>
      <c r="AW296" s="11" t="s">
        <v>32</v>
      </c>
      <c r="AX296" s="11" t="s">
        <v>75</v>
      </c>
      <c r="AY296" s="163" t="s">
        <v>166</v>
      </c>
    </row>
    <row r="297" spans="2:65" s="11" customFormat="1" ht="16.5" customHeight="1">
      <c r="B297" s="157"/>
      <c r="C297" s="158"/>
      <c r="D297" s="158"/>
      <c r="E297" s="159" t="s">
        <v>5</v>
      </c>
      <c r="F297" s="229" t="s">
        <v>277</v>
      </c>
      <c r="G297" s="230"/>
      <c r="H297" s="230"/>
      <c r="I297" s="230"/>
      <c r="J297" s="158"/>
      <c r="K297" s="159" t="s">
        <v>5</v>
      </c>
      <c r="L297" s="158"/>
      <c r="M297" s="158"/>
      <c r="N297" s="158"/>
      <c r="O297" s="158"/>
      <c r="P297" s="158"/>
      <c r="Q297" s="158"/>
      <c r="R297" s="160"/>
      <c r="T297" s="161"/>
      <c r="U297" s="158"/>
      <c r="V297" s="158"/>
      <c r="W297" s="158"/>
      <c r="X297" s="158"/>
      <c r="Y297" s="158"/>
      <c r="Z297" s="158"/>
      <c r="AA297" s="162"/>
      <c r="AT297" s="163" t="s">
        <v>173</v>
      </c>
      <c r="AU297" s="163" t="s">
        <v>86</v>
      </c>
      <c r="AV297" s="11" t="s">
        <v>82</v>
      </c>
      <c r="AW297" s="11" t="s">
        <v>32</v>
      </c>
      <c r="AX297" s="11" t="s">
        <v>75</v>
      </c>
      <c r="AY297" s="163" t="s">
        <v>166</v>
      </c>
    </row>
    <row r="298" spans="2:65" s="11" customFormat="1" ht="16.5" customHeight="1">
      <c r="B298" s="157"/>
      <c r="C298" s="158"/>
      <c r="D298" s="158"/>
      <c r="E298" s="159" t="s">
        <v>5</v>
      </c>
      <c r="F298" s="229" t="s">
        <v>298</v>
      </c>
      <c r="G298" s="230"/>
      <c r="H298" s="230"/>
      <c r="I298" s="230"/>
      <c r="J298" s="158"/>
      <c r="K298" s="159" t="s">
        <v>5</v>
      </c>
      <c r="L298" s="158"/>
      <c r="M298" s="158"/>
      <c r="N298" s="158"/>
      <c r="O298" s="158"/>
      <c r="P298" s="158"/>
      <c r="Q298" s="158"/>
      <c r="R298" s="160"/>
      <c r="T298" s="161"/>
      <c r="U298" s="158"/>
      <c r="V298" s="158"/>
      <c r="W298" s="158"/>
      <c r="X298" s="158"/>
      <c r="Y298" s="158"/>
      <c r="Z298" s="158"/>
      <c r="AA298" s="162"/>
      <c r="AT298" s="163" t="s">
        <v>173</v>
      </c>
      <c r="AU298" s="163" t="s">
        <v>86</v>
      </c>
      <c r="AV298" s="11" t="s">
        <v>82</v>
      </c>
      <c r="AW298" s="11" t="s">
        <v>32</v>
      </c>
      <c r="AX298" s="11" t="s">
        <v>75</v>
      </c>
      <c r="AY298" s="163" t="s">
        <v>166</v>
      </c>
    </row>
    <row r="299" spans="2:65" s="10" customFormat="1" ht="16.5" customHeight="1">
      <c r="B299" s="149"/>
      <c r="C299" s="150"/>
      <c r="D299" s="150"/>
      <c r="E299" s="151" t="s">
        <v>5</v>
      </c>
      <c r="F299" s="262" t="s">
        <v>1666</v>
      </c>
      <c r="G299" s="263"/>
      <c r="H299" s="263"/>
      <c r="I299" s="263"/>
      <c r="J299" s="150"/>
      <c r="K299" s="152">
        <v>4775.1000000000004</v>
      </c>
      <c r="L299" s="150"/>
      <c r="M299" s="150"/>
      <c r="N299" s="150"/>
      <c r="O299" s="150"/>
      <c r="P299" s="150"/>
      <c r="Q299" s="150"/>
      <c r="R299" s="153"/>
      <c r="T299" s="154"/>
      <c r="U299" s="150"/>
      <c r="V299" s="150"/>
      <c r="W299" s="150"/>
      <c r="X299" s="150"/>
      <c r="Y299" s="150"/>
      <c r="Z299" s="150"/>
      <c r="AA299" s="155"/>
      <c r="AT299" s="156" t="s">
        <v>173</v>
      </c>
      <c r="AU299" s="156" t="s">
        <v>86</v>
      </c>
      <c r="AV299" s="10" t="s">
        <v>86</v>
      </c>
      <c r="AW299" s="10" t="s">
        <v>32</v>
      </c>
      <c r="AX299" s="10" t="s">
        <v>82</v>
      </c>
      <c r="AY299" s="156" t="s">
        <v>166</v>
      </c>
    </row>
    <row r="300" spans="2:65" s="1" customFormat="1" ht="25.5" customHeight="1">
      <c r="B300" s="139"/>
      <c r="C300" s="140" t="s">
        <v>489</v>
      </c>
      <c r="D300" s="140" t="s">
        <v>167</v>
      </c>
      <c r="E300" s="141" t="s">
        <v>490</v>
      </c>
      <c r="F300" s="231" t="s">
        <v>491</v>
      </c>
      <c r="G300" s="231"/>
      <c r="H300" s="231"/>
      <c r="I300" s="231"/>
      <c r="J300" s="142" t="s">
        <v>270</v>
      </c>
      <c r="K300" s="143">
        <v>4775.1000000000004</v>
      </c>
      <c r="L300" s="232">
        <v>0</v>
      </c>
      <c r="M300" s="232"/>
      <c r="N300" s="232">
        <f>ROUND(L300*K300,2)</f>
        <v>0</v>
      </c>
      <c r="O300" s="232"/>
      <c r="P300" s="232"/>
      <c r="Q300" s="232"/>
      <c r="R300" s="144"/>
      <c r="T300" s="145" t="s">
        <v>5</v>
      </c>
      <c r="U300" s="43" t="s">
        <v>40</v>
      </c>
      <c r="V300" s="146">
        <v>4.0000000000000001E-3</v>
      </c>
      <c r="W300" s="146">
        <f>V300*K300</f>
        <v>19.1004</v>
      </c>
      <c r="X300" s="146">
        <v>0</v>
      </c>
      <c r="Y300" s="146">
        <f>X300*K300</f>
        <v>0</v>
      </c>
      <c r="Z300" s="146">
        <v>0</v>
      </c>
      <c r="AA300" s="147">
        <f>Z300*K300</f>
        <v>0</v>
      </c>
      <c r="AR300" s="21" t="s">
        <v>92</v>
      </c>
      <c r="AT300" s="21" t="s">
        <v>167</v>
      </c>
      <c r="AU300" s="21" t="s">
        <v>86</v>
      </c>
      <c r="AY300" s="21" t="s">
        <v>166</v>
      </c>
      <c r="BE300" s="148">
        <f>IF(U300="základní",N300,0)</f>
        <v>0</v>
      </c>
      <c r="BF300" s="148">
        <f>IF(U300="snížená",N300,0)</f>
        <v>0</v>
      </c>
      <c r="BG300" s="148">
        <f>IF(U300="zákl. přenesená",N300,0)</f>
        <v>0</v>
      </c>
      <c r="BH300" s="148">
        <f>IF(U300="sníž. přenesená",N300,0)</f>
        <v>0</v>
      </c>
      <c r="BI300" s="148">
        <f>IF(U300="nulová",N300,0)</f>
        <v>0</v>
      </c>
      <c r="BJ300" s="21" t="s">
        <v>82</v>
      </c>
      <c r="BK300" s="148">
        <f>ROUND(L300*K300,2)</f>
        <v>0</v>
      </c>
      <c r="BL300" s="21" t="s">
        <v>92</v>
      </c>
      <c r="BM300" s="21" t="s">
        <v>492</v>
      </c>
    </row>
    <row r="301" spans="2:65" s="1" customFormat="1" ht="25.5" customHeight="1">
      <c r="B301" s="139"/>
      <c r="C301" s="140" t="s">
        <v>493</v>
      </c>
      <c r="D301" s="140" t="s">
        <v>167</v>
      </c>
      <c r="E301" s="141" t="s">
        <v>494</v>
      </c>
      <c r="F301" s="231" t="s">
        <v>495</v>
      </c>
      <c r="G301" s="231"/>
      <c r="H301" s="231"/>
      <c r="I301" s="231"/>
      <c r="J301" s="142" t="s">
        <v>270</v>
      </c>
      <c r="K301" s="143">
        <v>9720.2199999999993</v>
      </c>
      <c r="L301" s="232">
        <v>0</v>
      </c>
      <c r="M301" s="232"/>
      <c r="N301" s="232">
        <f>ROUND(L301*K301,2)</f>
        <v>0</v>
      </c>
      <c r="O301" s="232"/>
      <c r="P301" s="232"/>
      <c r="Q301" s="232"/>
      <c r="R301" s="144"/>
      <c r="T301" s="145" t="s">
        <v>5</v>
      </c>
      <c r="U301" s="43" t="s">
        <v>40</v>
      </c>
      <c r="V301" s="146">
        <v>2E-3</v>
      </c>
      <c r="W301" s="146">
        <f>V301*K301</f>
        <v>19.440439999999999</v>
      </c>
      <c r="X301" s="146">
        <v>0</v>
      </c>
      <c r="Y301" s="146">
        <f>X301*K301</f>
        <v>0</v>
      </c>
      <c r="Z301" s="146">
        <v>0</v>
      </c>
      <c r="AA301" s="147">
        <f>Z301*K301</f>
        <v>0</v>
      </c>
      <c r="AR301" s="21" t="s">
        <v>92</v>
      </c>
      <c r="AT301" s="21" t="s">
        <v>167</v>
      </c>
      <c r="AU301" s="21" t="s">
        <v>86</v>
      </c>
      <c r="AY301" s="21" t="s">
        <v>166</v>
      </c>
      <c r="BE301" s="148">
        <f>IF(U301="základní",N301,0)</f>
        <v>0</v>
      </c>
      <c r="BF301" s="148">
        <f>IF(U301="snížená",N301,0)</f>
        <v>0</v>
      </c>
      <c r="BG301" s="148">
        <f>IF(U301="zákl. přenesená",N301,0)</f>
        <v>0</v>
      </c>
      <c r="BH301" s="148">
        <f>IF(U301="sníž. přenesená",N301,0)</f>
        <v>0</v>
      </c>
      <c r="BI301" s="148">
        <f>IF(U301="nulová",N301,0)</f>
        <v>0</v>
      </c>
      <c r="BJ301" s="21" t="s">
        <v>82</v>
      </c>
      <c r="BK301" s="148">
        <f>ROUND(L301*K301,2)</f>
        <v>0</v>
      </c>
      <c r="BL301" s="21" t="s">
        <v>92</v>
      </c>
      <c r="BM301" s="21" t="s">
        <v>496</v>
      </c>
    </row>
    <row r="302" spans="2:65" s="10" customFormat="1" ht="16.5" customHeight="1">
      <c r="B302" s="149"/>
      <c r="C302" s="150"/>
      <c r="D302" s="150"/>
      <c r="E302" s="151" t="s">
        <v>5</v>
      </c>
      <c r="F302" s="240" t="s">
        <v>1703</v>
      </c>
      <c r="G302" s="241"/>
      <c r="H302" s="241"/>
      <c r="I302" s="241"/>
      <c r="J302" s="150"/>
      <c r="K302" s="152">
        <v>9720.2199999999993</v>
      </c>
      <c r="L302" s="150"/>
      <c r="M302" s="150"/>
      <c r="N302" s="150"/>
      <c r="O302" s="150"/>
      <c r="P302" s="150"/>
      <c r="Q302" s="150"/>
      <c r="R302" s="153"/>
      <c r="T302" s="154"/>
      <c r="U302" s="150"/>
      <c r="V302" s="150"/>
      <c r="W302" s="150"/>
      <c r="X302" s="150"/>
      <c r="Y302" s="150"/>
      <c r="Z302" s="150"/>
      <c r="AA302" s="155"/>
      <c r="AT302" s="156" t="s">
        <v>173</v>
      </c>
      <c r="AU302" s="156" t="s">
        <v>86</v>
      </c>
      <c r="AV302" s="10" t="s">
        <v>86</v>
      </c>
      <c r="AW302" s="10" t="s">
        <v>32</v>
      </c>
      <c r="AX302" s="10" t="s">
        <v>82</v>
      </c>
      <c r="AY302" s="156" t="s">
        <v>166</v>
      </c>
    </row>
    <row r="303" spans="2:65" s="1" customFormat="1" ht="25.5" customHeight="1">
      <c r="B303" s="139"/>
      <c r="C303" s="140" t="s">
        <v>498</v>
      </c>
      <c r="D303" s="140" t="s">
        <v>167</v>
      </c>
      <c r="E303" s="141" t="s">
        <v>499</v>
      </c>
      <c r="F303" s="231" t="s">
        <v>500</v>
      </c>
      <c r="G303" s="231"/>
      <c r="H303" s="231"/>
      <c r="I303" s="231"/>
      <c r="J303" s="142" t="s">
        <v>270</v>
      </c>
      <c r="K303" s="143">
        <v>4860.1099999999997</v>
      </c>
      <c r="L303" s="232">
        <v>0</v>
      </c>
      <c r="M303" s="232"/>
      <c r="N303" s="232">
        <f>ROUND(L303*K303,2)</f>
        <v>0</v>
      </c>
      <c r="O303" s="232"/>
      <c r="P303" s="232"/>
      <c r="Q303" s="232"/>
      <c r="R303" s="144"/>
      <c r="T303" s="145" t="s">
        <v>5</v>
      </c>
      <c r="U303" s="43" t="s">
        <v>40</v>
      </c>
      <c r="V303" s="146">
        <v>4.8000000000000001E-2</v>
      </c>
      <c r="W303" s="146">
        <f>V303*K303</f>
        <v>233.28528</v>
      </c>
      <c r="X303" s="146">
        <v>0</v>
      </c>
      <c r="Y303" s="146">
        <f>X303*K303</f>
        <v>0</v>
      </c>
      <c r="Z303" s="146">
        <v>0</v>
      </c>
      <c r="AA303" s="147">
        <f>Z303*K303</f>
        <v>0</v>
      </c>
      <c r="AR303" s="21" t="s">
        <v>92</v>
      </c>
      <c r="AT303" s="21" t="s">
        <v>167</v>
      </c>
      <c r="AU303" s="21" t="s">
        <v>86</v>
      </c>
      <c r="AY303" s="21" t="s">
        <v>166</v>
      </c>
      <c r="BE303" s="148">
        <f>IF(U303="základní",N303,0)</f>
        <v>0</v>
      </c>
      <c r="BF303" s="148">
        <f>IF(U303="snížená",N303,0)</f>
        <v>0</v>
      </c>
      <c r="BG303" s="148">
        <f>IF(U303="zákl. přenesená",N303,0)</f>
        <v>0</v>
      </c>
      <c r="BH303" s="148">
        <f>IF(U303="sníž. přenesená",N303,0)</f>
        <v>0</v>
      </c>
      <c r="BI303" s="148">
        <f>IF(U303="nulová",N303,0)</f>
        <v>0</v>
      </c>
      <c r="BJ303" s="21" t="s">
        <v>82</v>
      </c>
      <c r="BK303" s="148">
        <f>ROUND(L303*K303,2)</f>
        <v>0</v>
      </c>
      <c r="BL303" s="21" t="s">
        <v>92</v>
      </c>
      <c r="BM303" s="21" t="s">
        <v>1704</v>
      </c>
    </row>
    <row r="304" spans="2:65" s="11" customFormat="1" ht="16.5" customHeight="1">
      <c r="B304" s="157"/>
      <c r="C304" s="158"/>
      <c r="D304" s="158"/>
      <c r="E304" s="159" t="s">
        <v>5</v>
      </c>
      <c r="F304" s="264" t="s">
        <v>275</v>
      </c>
      <c r="G304" s="265"/>
      <c r="H304" s="265"/>
      <c r="I304" s="265"/>
      <c r="J304" s="158"/>
      <c r="K304" s="159" t="s">
        <v>5</v>
      </c>
      <c r="L304" s="158"/>
      <c r="M304" s="158"/>
      <c r="N304" s="158"/>
      <c r="O304" s="158"/>
      <c r="P304" s="158"/>
      <c r="Q304" s="158"/>
      <c r="R304" s="160"/>
      <c r="T304" s="161"/>
      <c r="U304" s="158"/>
      <c r="V304" s="158"/>
      <c r="W304" s="158"/>
      <c r="X304" s="158"/>
      <c r="Y304" s="158"/>
      <c r="Z304" s="158"/>
      <c r="AA304" s="162"/>
      <c r="AT304" s="163" t="s">
        <v>173</v>
      </c>
      <c r="AU304" s="163" t="s">
        <v>86</v>
      </c>
      <c r="AV304" s="11" t="s">
        <v>82</v>
      </c>
      <c r="AW304" s="11" t="s">
        <v>32</v>
      </c>
      <c r="AX304" s="11" t="s">
        <v>75</v>
      </c>
      <c r="AY304" s="163" t="s">
        <v>166</v>
      </c>
    </row>
    <row r="305" spans="2:65" s="11" customFormat="1" ht="16.5" customHeight="1">
      <c r="B305" s="157"/>
      <c r="C305" s="158"/>
      <c r="D305" s="158"/>
      <c r="E305" s="159" t="s">
        <v>5</v>
      </c>
      <c r="F305" s="229" t="s">
        <v>276</v>
      </c>
      <c r="G305" s="230"/>
      <c r="H305" s="230"/>
      <c r="I305" s="230"/>
      <c r="J305" s="158"/>
      <c r="K305" s="159" t="s">
        <v>5</v>
      </c>
      <c r="L305" s="158"/>
      <c r="M305" s="158"/>
      <c r="N305" s="158"/>
      <c r="O305" s="158"/>
      <c r="P305" s="158"/>
      <c r="Q305" s="158"/>
      <c r="R305" s="160"/>
      <c r="T305" s="161"/>
      <c r="U305" s="158"/>
      <c r="V305" s="158"/>
      <c r="W305" s="158"/>
      <c r="X305" s="158"/>
      <c r="Y305" s="158"/>
      <c r="Z305" s="158"/>
      <c r="AA305" s="162"/>
      <c r="AT305" s="163" t="s">
        <v>173</v>
      </c>
      <c r="AU305" s="163" t="s">
        <v>86</v>
      </c>
      <c r="AV305" s="11" t="s">
        <v>82</v>
      </c>
      <c r="AW305" s="11" t="s">
        <v>32</v>
      </c>
      <c r="AX305" s="11" t="s">
        <v>75</v>
      </c>
      <c r="AY305" s="163" t="s">
        <v>166</v>
      </c>
    </row>
    <row r="306" spans="2:65" s="11" customFormat="1" ht="16.5" customHeight="1">
      <c r="B306" s="157"/>
      <c r="C306" s="158"/>
      <c r="D306" s="158"/>
      <c r="E306" s="159" t="s">
        <v>5</v>
      </c>
      <c r="F306" s="229" t="s">
        <v>277</v>
      </c>
      <c r="G306" s="230"/>
      <c r="H306" s="230"/>
      <c r="I306" s="230"/>
      <c r="J306" s="158"/>
      <c r="K306" s="159" t="s">
        <v>5</v>
      </c>
      <c r="L306" s="158"/>
      <c r="M306" s="158"/>
      <c r="N306" s="158"/>
      <c r="O306" s="158"/>
      <c r="P306" s="158"/>
      <c r="Q306" s="158"/>
      <c r="R306" s="160"/>
      <c r="T306" s="161"/>
      <c r="U306" s="158"/>
      <c r="V306" s="158"/>
      <c r="W306" s="158"/>
      <c r="X306" s="158"/>
      <c r="Y306" s="158"/>
      <c r="Z306" s="158"/>
      <c r="AA306" s="162"/>
      <c r="AT306" s="163" t="s">
        <v>173</v>
      </c>
      <c r="AU306" s="163" t="s">
        <v>86</v>
      </c>
      <c r="AV306" s="11" t="s">
        <v>82</v>
      </c>
      <c r="AW306" s="11" t="s">
        <v>32</v>
      </c>
      <c r="AX306" s="11" t="s">
        <v>75</v>
      </c>
      <c r="AY306" s="163" t="s">
        <v>166</v>
      </c>
    </row>
    <row r="307" spans="2:65" s="11" customFormat="1" ht="16.5" customHeight="1">
      <c r="B307" s="157"/>
      <c r="C307" s="158"/>
      <c r="D307" s="158"/>
      <c r="E307" s="159" t="s">
        <v>5</v>
      </c>
      <c r="F307" s="229" t="s">
        <v>298</v>
      </c>
      <c r="G307" s="230"/>
      <c r="H307" s="230"/>
      <c r="I307" s="230"/>
      <c r="J307" s="158"/>
      <c r="K307" s="159" t="s">
        <v>5</v>
      </c>
      <c r="L307" s="158"/>
      <c r="M307" s="158"/>
      <c r="N307" s="158"/>
      <c r="O307" s="158"/>
      <c r="P307" s="158"/>
      <c r="Q307" s="158"/>
      <c r="R307" s="160"/>
      <c r="T307" s="161"/>
      <c r="U307" s="158"/>
      <c r="V307" s="158"/>
      <c r="W307" s="158"/>
      <c r="X307" s="158"/>
      <c r="Y307" s="158"/>
      <c r="Z307" s="158"/>
      <c r="AA307" s="162"/>
      <c r="AT307" s="163" t="s">
        <v>173</v>
      </c>
      <c r="AU307" s="163" t="s">
        <v>86</v>
      </c>
      <c r="AV307" s="11" t="s">
        <v>82</v>
      </c>
      <c r="AW307" s="11" t="s">
        <v>32</v>
      </c>
      <c r="AX307" s="11" t="s">
        <v>75</v>
      </c>
      <c r="AY307" s="163" t="s">
        <v>166</v>
      </c>
    </row>
    <row r="308" spans="2:65" s="10" customFormat="1" ht="16.5" customHeight="1">
      <c r="B308" s="149"/>
      <c r="C308" s="150"/>
      <c r="D308" s="150"/>
      <c r="E308" s="151" t="s">
        <v>5</v>
      </c>
      <c r="F308" s="262" t="s">
        <v>1705</v>
      </c>
      <c r="G308" s="263"/>
      <c r="H308" s="263"/>
      <c r="I308" s="263"/>
      <c r="J308" s="150"/>
      <c r="K308" s="152">
        <v>4860.1099999999997</v>
      </c>
      <c r="L308" s="150"/>
      <c r="M308" s="150"/>
      <c r="N308" s="150"/>
      <c r="O308" s="150"/>
      <c r="P308" s="150"/>
      <c r="Q308" s="150"/>
      <c r="R308" s="153"/>
      <c r="T308" s="154"/>
      <c r="U308" s="150"/>
      <c r="V308" s="150"/>
      <c r="W308" s="150"/>
      <c r="X308" s="150"/>
      <c r="Y308" s="150"/>
      <c r="Z308" s="150"/>
      <c r="AA308" s="155"/>
      <c r="AT308" s="156" t="s">
        <v>173</v>
      </c>
      <c r="AU308" s="156" t="s">
        <v>86</v>
      </c>
      <c r="AV308" s="10" t="s">
        <v>86</v>
      </c>
      <c r="AW308" s="10" t="s">
        <v>32</v>
      </c>
      <c r="AX308" s="10" t="s">
        <v>82</v>
      </c>
      <c r="AY308" s="156" t="s">
        <v>166</v>
      </c>
    </row>
    <row r="309" spans="2:65" s="1" customFormat="1" ht="25.5" customHeight="1">
      <c r="B309" s="139"/>
      <c r="C309" s="140" t="s">
        <v>503</v>
      </c>
      <c r="D309" s="140" t="s">
        <v>167</v>
      </c>
      <c r="E309" s="141" t="s">
        <v>504</v>
      </c>
      <c r="F309" s="231" t="s">
        <v>505</v>
      </c>
      <c r="G309" s="231"/>
      <c r="H309" s="231"/>
      <c r="I309" s="231"/>
      <c r="J309" s="142" t="s">
        <v>270</v>
      </c>
      <c r="K309" s="143">
        <v>4860.1099999999997</v>
      </c>
      <c r="L309" s="232">
        <v>0</v>
      </c>
      <c r="M309" s="232"/>
      <c r="N309" s="232">
        <f>ROUND(L309*K309,2)</f>
        <v>0</v>
      </c>
      <c r="O309" s="232"/>
      <c r="P309" s="232"/>
      <c r="Q309" s="232"/>
      <c r="R309" s="144"/>
      <c r="T309" s="145" t="s">
        <v>5</v>
      </c>
      <c r="U309" s="43" t="s">
        <v>40</v>
      </c>
      <c r="V309" s="146">
        <v>6.3E-2</v>
      </c>
      <c r="W309" s="146">
        <f>V309*K309</f>
        <v>306.18692999999996</v>
      </c>
      <c r="X309" s="146">
        <v>0</v>
      </c>
      <c r="Y309" s="146">
        <f>X309*K309</f>
        <v>0</v>
      </c>
      <c r="Z309" s="146">
        <v>0</v>
      </c>
      <c r="AA309" s="147">
        <f>Z309*K309</f>
        <v>0</v>
      </c>
      <c r="AR309" s="21" t="s">
        <v>92</v>
      </c>
      <c r="AT309" s="21" t="s">
        <v>167</v>
      </c>
      <c r="AU309" s="21" t="s">
        <v>86</v>
      </c>
      <c r="AY309" s="21" t="s">
        <v>166</v>
      </c>
      <c r="BE309" s="148">
        <f>IF(U309="základní",N309,0)</f>
        <v>0</v>
      </c>
      <c r="BF309" s="148">
        <f>IF(U309="snížená",N309,0)</f>
        <v>0</v>
      </c>
      <c r="BG309" s="148">
        <f>IF(U309="zákl. přenesená",N309,0)</f>
        <v>0</v>
      </c>
      <c r="BH309" s="148">
        <f>IF(U309="sníž. přenesená",N309,0)</f>
        <v>0</v>
      </c>
      <c r="BI309" s="148">
        <f>IF(U309="nulová",N309,0)</f>
        <v>0</v>
      </c>
      <c r="BJ309" s="21" t="s">
        <v>82</v>
      </c>
      <c r="BK309" s="148">
        <f>ROUND(L309*K309,2)</f>
        <v>0</v>
      </c>
      <c r="BL309" s="21" t="s">
        <v>92</v>
      </c>
      <c r="BM309" s="21" t="s">
        <v>1706</v>
      </c>
    </row>
    <row r="310" spans="2:65" s="1" customFormat="1" ht="25.5" customHeight="1">
      <c r="B310" s="139"/>
      <c r="C310" s="140" t="s">
        <v>507</v>
      </c>
      <c r="D310" s="140" t="s">
        <v>167</v>
      </c>
      <c r="E310" s="141" t="s">
        <v>508</v>
      </c>
      <c r="F310" s="231" t="s">
        <v>509</v>
      </c>
      <c r="G310" s="231"/>
      <c r="H310" s="231"/>
      <c r="I310" s="231"/>
      <c r="J310" s="142" t="s">
        <v>270</v>
      </c>
      <c r="K310" s="143">
        <v>82.2</v>
      </c>
      <c r="L310" s="232">
        <v>0</v>
      </c>
      <c r="M310" s="232"/>
      <c r="N310" s="232">
        <f>ROUND(L310*K310,2)</f>
        <v>0</v>
      </c>
      <c r="O310" s="232"/>
      <c r="P310" s="232"/>
      <c r="Q310" s="232"/>
      <c r="R310" s="144"/>
      <c r="T310" s="145" t="s">
        <v>5</v>
      </c>
      <c r="U310" s="43" t="s">
        <v>40</v>
      </c>
      <c r="V310" s="146">
        <v>0.42499999999999999</v>
      </c>
      <c r="W310" s="146">
        <f>V310*K310</f>
        <v>34.935000000000002</v>
      </c>
      <c r="X310" s="146">
        <v>0</v>
      </c>
      <c r="Y310" s="146">
        <f>X310*K310</f>
        <v>0</v>
      </c>
      <c r="Z310" s="146">
        <v>0</v>
      </c>
      <c r="AA310" s="147">
        <f>Z310*K310</f>
        <v>0</v>
      </c>
      <c r="AR310" s="21" t="s">
        <v>92</v>
      </c>
      <c r="AT310" s="21" t="s">
        <v>167</v>
      </c>
      <c r="AU310" s="21" t="s">
        <v>86</v>
      </c>
      <c r="AY310" s="21" t="s">
        <v>166</v>
      </c>
      <c r="BE310" s="148">
        <f>IF(U310="základní",N310,0)</f>
        <v>0</v>
      </c>
      <c r="BF310" s="148">
        <f>IF(U310="snížená",N310,0)</f>
        <v>0</v>
      </c>
      <c r="BG310" s="148">
        <f>IF(U310="zákl. přenesená",N310,0)</f>
        <v>0</v>
      </c>
      <c r="BH310" s="148">
        <f>IF(U310="sníž. přenesená",N310,0)</f>
        <v>0</v>
      </c>
      <c r="BI310" s="148">
        <f>IF(U310="nulová",N310,0)</f>
        <v>0</v>
      </c>
      <c r="BJ310" s="21" t="s">
        <v>82</v>
      </c>
      <c r="BK310" s="148">
        <f>ROUND(L310*K310,2)</f>
        <v>0</v>
      </c>
      <c r="BL310" s="21" t="s">
        <v>92</v>
      </c>
      <c r="BM310" s="21" t="s">
        <v>510</v>
      </c>
    </row>
    <row r="311" spans="2:65" s="11" customFormat="1" ht="16.5" customHeight="1">
      <c r="B311" s="157"/>
      <c r="C311" s="158"/>
      <c r="D311" s="158"/>
      <c r="E311" s="159" t="s">
        <v>5</v>
      </c>
      <c r="F311" s="264" t="s">
        <v>1227</v>
      </c>
      <c r="G311" s="265"/>
      <c r="H311" s="265"/>
      <c r="I311" s="265"/>
      <c r="J311" s="158"/>
      <c r="K311" s="159" t="s">
        <v>5</v>
      </c>
      <c r="L311" s="158"/>
      <c r="M311" s="158"/>
      <c r="N311" s="158"/>
      <c r="O311" s="158"/>
      <c r="P311" s="158"/>
      <c r="Q311" s="158"/>
      <c r="R311" s="160"/>
      <c r="T311" s="161"/>
      <c r="U311" s="158"/>
      <c r="V311" s="158"/>
      <c r="W311" s="158"/>
      <c r="X311" s="158"/>
      <c r="Y311" s="158"/>
      <c r="Z311" s="158"/>
      <c r="AA311" s="162"/>
      <c r="AT311" s="163" t="s">
        <v>173</v>
      </c>
      <c r="AU311" s="163" t="s">
        <v>86</v>
      </c>
      <c r="AV311" s="11" t="s">
        <v>82</v>
      </c>
      <c r="AW311" s="11" t="s">
        <v>32</v>
      </c>
      <c r="AX311" s="11" t="s">
        <v>75</v>
      </c>
      <c r="AY311" s="163" t="s">
        <v>166</v>
      </c>
    </row>
    <row r="312" spans="2:65" s="10" customFormat="1" ht="16.5" customHeight="1">
      <c r="B312" s="149"/>
      <c r="C312" s="150"/>
      <c r="D312" s="150"/>
      <c r="E312" s="151" t="s">
        <v>5</v>
      </c>
      <c r="F312" s="262" t="s">
        <v>1662</v>
      </c>
      <c r="G312" s="263"/>
      <c r="H312" s="263"/>
      <c r="I312" s="263"/>
      <c r="J312" s="150"/>
      <c r="K312" s="152">
        <v>82.2</v>
      </c>
      <c r="L312" s="150"/>
      <c r="M312" s="150"/>
      <c r="N312" s="150"/>
      <c r="O312" s="150"/>
      <c r="P312" s="150"/>
      <c r="Q312" s="150"/>
      <c r="R312" s="153"/>
      <c r="T312" s="154"/>
      <c r="U312" s="150"/>
      <c r="V312" s="150"/>
      <c r="W312" s="150"/>
      <c r="X312" s="150"/>
      <c r="Y312" s="150"/>
      <c r="Z312" s="150"/>
      <c r="AA312" s="155"/>
      <c r="AT312" s="156" t="s">
        <v>173</v>
      </c>
      <c r="AU312" s="156" t="s">
        <v>86</v>
      </c>
      <c r="AV312" s="10" t="s">
        <v>86</v>
      </c>
      <c r="AW312" s="10" t="s">
        <v>32</v>
      </c>
      <c r="AX312" s="10" t="s">
        <v>82</v>
      </c>
      <c r="AY312" s="156" t="s">
        <v>166</v>
      </c>
    </row>
    <row r="313" spans="2:65" s="1" customFormat="1" ht="25.5" customHeight="1">
      <c r="B313" s="139"/>
      <c r="C313" s="140" t="s">
        <v>513</v>
      </c>
      <c r="D313" s="140" t="s">
        <v>167</v>
      </c>
      <c r="E313" s="141" t="s">
        <v>514</v>
      </c>
      <c r="F313" s="231" t="s">
        <v>515</v>
      </c>
      <c r="G313" s="231"/>
      <c r="H313" s="231"/>
      <c r="I313" s="231"/>
      <c r="J313" s="142" t="s">
        <v>270</v>
      </c>
      <c r="K313" s="143">
        <v>87.88</v>
      </c>
      <c r="L313" s="232">
        <v>0</v>
      </c>
      <c r="M313" s="232"/>
      <c r="N313" s="232">
        <f>ROUND(L313*K313,2)</f>
        <v>0</v>
      </c>
      <c r="O313" s="232"/>
      <c r="P313" s="232"/>
      <c r="Q313" s="232"/>
      <c r="R313" s="144"/>
      <c r="T313" s="145" t="s">
        <v>5</v>
      </c>
      <c r="U313" s="43" t="s">
        <v>40</v>
      </c>
      <c r="V313" s="146">
        <v>0.53</v>
      </c>
      <c r="W313" s="146">
        <f>V313*K313</f>
        <v>46.5764</v>
      </c>
      <c r="X313" s="146">
        <v>8.4250000000000005E-2</v>
      </c>
      <c r="Y313" s="146">
        <f>X313*K313</f>
        <v>7.4038900000000005</v>
      </c>
      <c r="Z313" s="146">
        <v>0</v>
      </c>
      <c r="AA313" s="147">
        <f>Z313*K313</f>
        <v>0</v>
      </c>
      <c r="AR313" s="21" t="s">
        <v>92</v>
      </c>
      <c r="AT313" s="21" t="s">
        <v>167</v>
      </c>
      <c r="AU313" s="21" t="s">
        <v>86</v>
      </c>
      <c r="AY313" s="21" t="s">
        <v>166</v>
      </c>
      <c r="BE313" s="148">
        <f>IF(U313="základní",N313,0)</f>
        <v>0</v>
      </c>
      <c r="BF313" s="148">
        <f>IF(U313="snížená",N313,0)</f>
        <v>0</v>
      </c>
      <c r="BG313" s="148">
        <f>IF(U313="zákl. přenesená",N313,0)</f>
        <v>0</v>
      </c>
      <c r="BH313" s="148">
        <f>IF(U313="sníž. přenesená",N313,0)</f>
        <v>0</v>
      </c>
      <c r="BI313" s="148">
        <f>IF(U313="nulová",N313,0)</f>
        <v>0</v>
      </c>
      <c r="BJ313" s="21" t="s">
        <v>82</v>
      </c>
      <c r="BK313" s="148">
        <f>ROUND(L313*K313,2)</f>
        <v>0</v>
      </c>
      <c r="BL313" s="21" t="s">
        <v>92</v>
      </c>
      <c r="BM313" s="21" t="s">
        <v>516</v>
      </c>
    </row>
    <row r="314" spans="2:65" s="1" customFormat="1" ht="16.5" customHeight="1">
      <c r="B314" s="139"/>
      <c r="C314" s="176" t="s">
        <v>517</v>
      </c>
      <c r="D314" s="176" t="s">
        <v>388</v>
      </c>
      <c r="E314" s="177" t="s">
        <v>518</v>
      </c>
      <c r="F314" s="266" t="s">
        <v>519</v>
      </c>
      <c r="G314" s="266"/>
      <c r="H314" s="266"/>
      <c r="I314" s="266"/>
      <c r="J314" s="178" t="s">
        <v>270</v>
      </c>
      <c r="K314" s="179">
        <v>76.56</v>
      </c>
      <c r="L314" s="267">
        <v>0</v>
      </c>
      <c r="M314" s="267"/>
      <c r="N314" s="267">
        <f>ROUND(L314*K314,2)</f>
        <v>0</v>
      </c>
      <c r="O314" s="232"/>
      <c r="P314" s="232"/>
      <c r="Q314" s="232"/>
      <c r="R314" s="144"/>
      <c r="T314" s="145" t="s">
        <v>5</v>
      </c>
      <c r="U314" s="43" t="s">
        <v>40</v>
      </c>
      <c r="V314" s="146">
        <v>0</v>
      </c>
      <c r="W314" s="146">
        <f>V314*K314</f>
        <v>0</v>
      </c>
      <c r="X314" s="146">
        <v>0.14000000000000001</v>
      </c>
      <c r="Y314" s="146">
        <f>X314*K314</f>
        <v>10.718400000000001</v>
      </c>
      <c r="Z314" s="146">
        <v>0</v>
      </c>
      <c r="AA314" s="147">
        <f>Z314*K314</f>
        <v>0</v>
      </c>
      <c r="AR314" s="21" t="s">
        <v>104</v>
      </c>
      <c r="AT314" s="21" t="s">
        <v>388</v>
      </c>
      <c r="AU314" s="21" t="s">
        <v>86</v>
      </c>
      <c r="AY314" s="21" t="s">
        <v>166</v>
      </c>
      <c r="BE314" s="148">
        <f>IF(U314="základní",N314,0)</f>
        <v>0</v>
      </c>
      <c r="BF314" s="148">
        <f>IF(U314="snížená",N314,0)</f>
        <v>0</v>
      </c>
      <c r="BG314" s="148">
        <f>IF(U314="zákl. přenesená",N314,0)</f>
        <v>0</v>
      </c>
      <c r="BH314" s="148">
        <f>IF(U314="sníž. přenesená",N314,0)</f>
        <v>0</v>
      </c>
      <c r="BI314" s="148">
        <f>IF(U314="nulová",N314,0)</f>
        <v>0</v>
      </c>
      <c r="BJ314" s="21" t="s">
        <v>82</v>
      </c>
      <c r="BK314" s="148">
        <f>ROUND(L314*K314,2)</f>
        <v>0</v>
      </c>
      <c r="BL314" s="21" t="s">
        <v>92</v>
      </c>
      <c r="BM314" s="21" t="s">
        <v>520</v>
      </c>
    </row>
    <row r="315" spans="2:65" s="11" customFormat="1" ht="16.5" customHeight="1">
      <c r="B315" s="157"/>
      <c r="C315" s="158"/>
      <c r="D315" s="158"/>
      <c r="E315" s="159" t="s">
        <v>5</v>
      </c>
      <c r="F315" s="264" t="s">
        <v>292</v>
      </c>
      <c r="G315" s="265"/>
      <c r="H315" s="265"/>
      <c r="I315" s="265"/>
      <c r="J315" s="158"/>
      <c r="K315" s="159" t="s">
        <v>5</v>
      </c>
      <c r="L315" s="158"/>
      <c r="M315" s="158"/>
      <c r="N315" s="158"/>
      <c r="O315" s="158"/>
      <c r="P315" s="158"/>
      <c r="Q315" s="158"/>
      <c r="R315" s="160"/>
      <c r="T315" s="161"/>
      <c r="U315" s="158"/>
      <c r="V315" s="158"/>
      <c r="W315" s="158"/>
      <c r="X315" s="158"/>
      <c r="Y315" s="158"/>
      <c r="Z315" s="158"/>
      <c r="AA315" s="162"/>
      <c r="AT315" s="163" t="s">
        <v>173</v>
      </c>
      <c r="AU315" s="163" t="s">
        <v>86</v>
      </c>
      <c r="AV315" s="11" t="s">
        <v>82</v>
      </c>
      <c r="AW315" s="11" t="s">
        <v>32</v>
      </c>
      <c r="AX315" s="11" t="s">
        <v>75</v>
      </c>
      <c r="AY315" s="163" t="s">
        <v>166</v>
      </c>
    </row>
    <row r="316" spans="2:65" s="10" customFormat="1" ht="25.5" customHeight="1">
      <c r="B316" s="149"/>
      <c r="C316" s="150"/>
      <c r="D316" s="150"/>
      <c r="E316" s="151" t="s">
        <v>5</v>
      </c>
      <c r="F316" s="262" t="s">
        <v>1707</v>
      </c>
      <c r="G316" s="263"/>
      <c r="H316" s="263"/>
      <c r="I316" s="263"/>
      <c r="J316" s="150"/>
      <c r="K316" s="152">
        <v>76.56</v>
      </c>
      <c r="L316" s="150"/>
      <c r="M316" s="150"/>
      <c r="N316" s="150"/>
      <c r="O316" s="150"/>
      <c r="P316" s="150"/>
      <c r="Q316" s="150"/>
      <c r="R316" s="153"/>
      <c r="T316" s="154"/>
      <c r="U316" s="150"/>
      <c r="V316" s="150"/>
      <c r="W316" s="150"/>
      <c r="X316" s="150"/>
      <c r="Y316" s="150"/>
      <c r="Z316" s="150"/>
      <c r="AA316" s="155"/>
      <c r="AT316" s="156" t="s">
        <v>173</v>
      </c>
      <c r="AU316" s="156" t="s">
        <v>86</v>
      </c>
      <c r="AV316" s="10" t="s">
        <v>86</v>
      </c>
      <c r="AW316" s="10" t="s">
        <v>32</v>
      </c>
      <c r="AX316" s="10" t="s">
        <v>82</v>
      </c>
      <c r="AY316" s="156" t="s">
        <v>166</v>
      </c>
    </row>
    <row r="317" spans="2:65" s="1" customFormat="1" ht="25.5" customHeight="1">
      <c r="B317" s="139"/>
      <c r="C317" s="176" t="s">
        <v>523</v>
      </c>
      <c r="D317" s="176" t="s">
        <v>388</v>
      </c>
      <c r="E317" s="177" t="s">
        <v>524</v>
      </c>
      <c r="F317" s="266" t="s">
        <v>525</v>
      </c>
      <c r="G317" s="266"/>
      <c r="H317" s="266"/>
      <c r="I317" s="266"/>
      <c r="J317" s="178" t="s">
        <v>270</v>
      </c>
      <c r="K317" s="179">
        <v>11.32</v>
      </c>
      <c r="L317" s="267">
        <v>0</v>
      </c>
      <c r="M317" s="267"/>
      <c r="N317" s="267">
        <f>ROUND(L317*K317,2)</f>
        <v>0</v>
      </c>
      <c r="O317" s="232"/>
      <c r="P317" s="232"/>
      <c r="Q317" s="232"/>
      <c r="R317" s="144"/>
      <c r="T317" s="145" t="s">
        <v>5</v>
      </c>
      <c r="U317" s="43" t="s">
        <v>40</v>
      </c>
      <c r="V317" s="146">
        <v>0</v>
      </c>
      <c r="W317" s="146">
        <f>V317*K317</f>
        <v>0</v>
      </c>
      <c r="X317" s="146">
        <v>0.13</v>
      </c>
      <c r="Y317" s="146">
        <f>X317*K317</f>
        <v>1.4716</v>
      </c>
      <c r="Z317" s="146">
        <v>0</v>
      </c>
      <c r="AA317" s="147">
        <f>Z317*K317</f>
        <v>0</v>
      </c>
      <c r="AR317" s="21" t="s">
        <v>104</v>
      </c>
      <c r="AT317" s="21" t="s">
        <v>388</v>
      </c>
      <c r="AU317" s="21" t="s">
        <v>86</v>
      </c>
      <c r="AY317" s="21" t="s">
        <v>166</v>
      </c>
      <c r="BE317" s="148">
        <f>IF(U317="základní",N317,0)</f>
        <v>0</v>
      </c>
      <c r="BF317" s="148">
        <f>IF(U317="snížená",N317,0)</f>
        <v>0</v>
      </c>
      <c r="BG317" s="148">
        <f>IF(U317="zákl. přenesená",N317,0)</f>
        <v>0</v>
      </c>
      <c r="BH317" s="148">
        <f>IF(U317="sníž. přenesená",N317,0)</f>
        <v>0</v>
      </c>
      <c r="BI317" s="148">
        <f>IF(U317="nulová",N317,0)</f>
        <v>0</v>
      </c>
      <c r="BJ317" s="21" t="s">
        <v>82</v>
      </c>
      <c r="BK317" s="148">
        <f>ROUND(L317*K317,2)</f>
        <v>0</v>
      </c>
      <c r="BL317" s="21" t="s">
        <v>92</v>
      </c>
      <c r="BM317" s="21" t="s">
        <v>526</v>
      </c>
    </row>
    <row r="318" spans="2:65" s="11" customFormat="1" ht="16.5" customHeight="1">
      <c r="B318" s="157"/>
      <c r="C318" s="158"/>
      <c r="D318" s="158"/>
      <c r="E318" s="159" t="s">
        <v>5</v>
      </c>
      <c r="F318" s="264" t="s">
        <v>292</v>
      </c>
      <c r="G318" s="265"/>
      <c r="H318" s="265"/>
      <c r="I318" s="265"/>
      <c r="J318" s="158"/>
      <c r="K318" s="159" t="s">
        <v>5</v>
      </c>
      <c r="L318" s="158"/>
      <c r="M318" s="158"/>
      <c r="N318" s="158"/>
      <c r="O318" s="158"/>
      <c r="P318" s="158"/>
      <c r="Q318" s="158"/>
      <c r="R318" s="160"/>
      <c r="T318" s="161"/>
      <c r="U318" s="158"/>
      <c r="V318" s="158"/>
      <c r="W318" s="158"/>
      <c r="X318" s="158"/>
      <c r="Y318" s="158"/>
      <c r="Z318" s="158"/>
      <c r="AA318" s="162"/>
      <c r="AT318" s="163" t="s">
        <v>173</v>
      </c>
      <c r="AU318" s="163" t="s">
        <v>86</v>
      </c>
      <c r="AV318" s="11" t="s">
        <v>82</v>
      </c>
      <c r="AW318" s="11" t="s">
        <v>32</v>
      </c>
      <c r="AX318" s="11" t="s">
        <v>75</v>
      </c>
      <c r="AY318" s="163" t="s">
        <v>166</v>
      </c>
    </row>
    <row r="319" spans="2:65" s="10" customFormat="1" ht="25.5" customHeight="1">
      <c r="B319" s="149"/>
      <c r="C319" s="150"/>
      <c r="D319" s="150"/>
      <c r="E319" s="151" t="s">
        <v>5</v>
      </c>
      <c r="F319" s="262" t="s">
        <v>1708</v>
      </c>
      <c r="G319" s="263"/>
      <c r="H319" s="263"/>
      <c r="I319" s="263"/>
      <c r="J319" s="150"/>
      <c r="K319" s="152">
        <v>11.32</v>
      </c>
      <c r="L319" s="150"/>
      <c r="M319" s="150"/>
      <c r="N319" s="150"/>
      <c r="O319" s="150"/>
      <c r="P319" s="150"/>
      <c r="Q319" s="150"/>
      <c r="R319" s="153"/>
      <c r="T319" s="154"/>
      <c r="U319" s="150"/>
      <c r="V319" s="150"/>
      <c r="W319" s="150"/>
      <c r="X319" s="150"/>
      <c r="Y319" s="150"/>
      <c r="Z319" s="150"/>
      <c r="AA319" s="155"/>
      <c r="AT319" s="156" t="s">
        <v>173</v>
      </c>
      <c r="AU319" s="156" t="s">
        <v>86</v>
      </c>
      <c r="AV319" s="10" t="s">
        <v>86</v>
      </c>
      <c r="AW319" s="10" t="s">
        <v>32</v>
      </c>
      <c r="AX319" s="10" t="s">
        <v>82</v>
      </c>
      <c r="AY319" s="156" t="s">
        <v>166</v>
      </c>
    </row>
    <row r="320" spans="2:65" s="1" customFormat="1" ht="38.25" customHeight="1">
      <c r="B320" s="139"/>
      <c r="C320" s="140" t="s">
        <v>528</v>
      </c>
      <c r="D320" s="140" t="s">
        <v>167</v>
      </c>
      <c r="E320" s="141" t="s">
        <v>529</v>
      </c>
      <c r="F320" s="231" t="s">
        <v>530</v>
      </c>
      <c r="G320" s="231"/>
      <c r="H320" s="231"/>
      <c r="I320" s="231"/>
      <c r="J320" s="142" t="s">
        <v>270</v>
      </c>
      <c r="K320" s="143">
        <v>21.26</v>
      </c>
      <c r="L320" s="232">
        <v>0</v>
      </c>
      <c r="M320" s="232"/>
      <c r="N320" s="232">
        <f>ROUND(L320*K320,2)</f>
        <v>0</v>
      </c>
      <c r="O320" s="232"/>
      <c r="P320" s="232"/>
      <c r="Q320" s="232"/>
      <c r="R320" s="144"/>
      <c r="T320" s="145" t="s">
        <v>5</v>
      </c>
      <c r="U320" s="43" t="s">
        <v>40</v>
      </c>
      <c r="V320" s="146">
        <v>0.75700000000000001</v>
      </c>
      <c r="W320" s="146">
        <f>V320*K320</f>
        <v>16.093820000000001</v>
      </c>
      <c r="X320" s="146">
        <v>0.10362</v>
      </c>
      <c r="Y320" s="146">
        <f>X320*K320</f>
        <v>2.2029612000000003</v>
      </c>
      <c r="Z320" s="146">
        <v>0</v>
      </c>
      <c r="AA320" s="147">
        <f>Z320*K320</f>
        <v>0</v>
      </c>
      <c r="AR320" s="21" t="s">
        <v>92</v>
      </c>
      <c r="AT320" s="21" t="s">
        <v>167</v>
      </c>
      <c r="AU320" s="21" t="s">
        <v>86</v>
      </c>
      <c r="AY320" s="21" t="s">
        <v>166</v>
      </c>
      <c r="BE320" s="148">
        <f>IF(U320="základní",N320,0)</f>
        <v>0</v>
      </c>
      <c r="BF320" s="148">
        <f>IF(U320="snížená",N320,0)</f>
        <v>0</v>
      </c>
      <c r="BG320" s="148">
        <f>IF(U320="zákl. přenesená",N320,0)</f>
        <v>0</v>
      </c>
      <c r="BH320" s="148">
        <f>IF(U320="sníž. přenesená",N320,0)</f>
        <v>0</v>
      </c>
      <c r="BI320" s="148">
        <f>IF(U320="nulová",N320,0)</f>
        <v>0</v>
      </c>
      <c r="BJ320" s="21" t="s">
        <v>82</v>
      </c>
      <c r="BK320" s="148">
        <f>ROUND(L320*K320,2)</f>
        <v>0</v>
      </c>
      <c r="BL320" s="21" t="s">
        <v>92</v>
      </c>
      <c r="BM320" s="21" t="s">
        <v>531</v>
      </c>
    </row>
    <row r="321" spans="2:65" s="1" customFormat="1" ht="16.5" customHeight="1">
      <c r="B321" s="139"/>
      <c r="C321" s="176" t="s">
        <v>532</v>
      </c>
      <c r="D321" s="176" t="s">
        <v>388</v>
      </c>
      <c r="E321" s="177" t="s">
        <v>533</v>
      </c>
      <c r="F321" s="266" t="s">
        <v>534</v>
      </c>
      <c r="G321" s="266"/>
      <c r="H321" s="266"/>
      <c r="I321" s="266"/>
      <c r="J321" s="178" t="s">
        <v>270</v>
      </c>
      <c r="K321" s="179">
        <v>21.26</v>
      </c>
      <c r="L321" s="267">
        <v>0</v>
      </c>
      <c r="M321" s="267"/>
      <c r="N321" s="267">
        <f>ROUND(L321*K321,2)</f>
        <v>0</v>
      </c>
      <c r="O321" s="232"/>
      <c r="P321" s="232"/>
      <c r="Q321" s="232"/>
      <c r="R321" s="144"/>
      <c r="T321" s="145" t="s">
        <v>5</v>
      </c>
      <c r="U321" s="43" t="s">
        <v>40</v>
      </c>
      <c r="V321" s="146">
        <v>0</v>
      </c>
      <c r="W321" s="146">
        <f>V321*K321</f>
        <v>0</v>
      </c>
      <c r="X321" s="146">
        <v>0.18</v>
      </c>
      <c r="Y321" s="146">
        <f>X321*K321</f>
        <v>3.8268</v>
      </c>
      <c r="Z321" s="146">
        <v>0</v>
      </c>
      <c r="AA321" s="147">
        <f>Z321*K321</f>
        <v>0</v>
      </c>
      <c r="AR321" s="21" t="s">
        <v>104</v>
      </c>
      <c r="AT321" s="21" t="s">
        <v>388</v>
      </c>
      <c r="AU321" s="21" t="s">
        <v>86</v>
      </c>
      <c r="AY321" s="21" t="s">
        <v>166</v>
      </c>
      <c r="BE321" s="148">
        <f>IF(U321="základní",N321,0)</f>
        <v>0</v>
      </c>
      <c r="BF321" s="148">
        <f>IF(U321="snížená",N321,0)</f>
        <v>0</v>
      </c>
      <c r="BG321" s="148">
        <f>IF(U321="zákl. přenesená",N321,0)</f>
        <v>0</v>
      </c>
      <c r="BH321" s="148">
        <f>IF(U321="sníž. přenesená",N321,0)</f>
        <v>0</v>
      </c>
      <c r="BI321" s="148">
        <f>IF(U321="nulová",N321,0)</f>
        <v>0</v>
      </c>
      <c r="BJ321" s="21" t="s">
        <v>82</v>
      </c>
      <c r="BK321" s="148">
        <f>ROUND(L321*K321,2)</f>
        <v>0</v>
      </c>
      <c r="BL321" s="21" t="s">
        <v>92</v>
      </c>
      <c r="BM321" s="21" t="s">
        <v>535</v>
      </c>
    </row>
    <row r="322" spans="2:65" s="11" customFormat="1" ht="16.5" customHeight="1">
      <c r="B322" s="157"/>
      <c r="C322" s="158"/>
      <c r="D322" s="158"/>
      <c r="E322" s="159" t="s">
        <v>5</v>
      </c>
      <c r="F322" s="264" t="s">
        <v>290</v>
      </c>
      <c r="G322" s="265"/>
      <c r="H322" s="265"/>
      <c r="I322" s="265"/>
      <c r="J322" s="158"/>
      <c r="K322" s="159" t="s">
        <v>5</v>
      </c>
      <c r="L322" s="158"/>
      <c r="M322" s="158"/>
      <c r="N322" s="158"/>
      <c r="O322" s="158"/>
      <c r="P322" s="158"/>
      <c r="Q322" s="158"/>
      <c r="R322" s="160"/>
      <c r="T322" s="161"/>
      <c r="U322" s="158"/>
      <c r="V322" s="158"/>
      <c r="W322" s="158"/>
      <c r="X322" s="158"/>
      <c r="Y322" s="158"/>
      <c r="Z322" s="158"/>
      <c r="AA322" s="162"/>
      <c r="AT322" s="163" t="s">
        <v>173</v>
      </c>
      <c r="AU322" s="163" t="s">
        <v>86</v>
      </c>
      <c r="AV322" s="11" t="s">
        <v>82</v>
      </c>
      <c r="AW322" s="11" t="s">
        <v>32</v>
      </c>
      <c r="AX322" s="11" t="s">
        <v>75</v>
      </c>
      <c r="AY322" s="163" t="s">
        <v>166</v>
      </c>
    </row>
    <row r="323" spans="2:65" s="10" customFormat="1" ht="16.5" customHeight="1">
      <c r="B323" s="149"/>
      <c r="C323" s="150"/>
      <c r="D323" s="150"/>
      <c r="E323" s="151" t="s">
        <v>5</v>
      </c>
      <c r="F323" s="262" t="s">
        <v>1664</v>
      </c>
      <c r="G323" s="263"/>
      <c r="H323" s="263"/>
      <c r="I323" s="263"/>
      <c r="J323" s="150"/>
      <c r="K323" s="152">
        <v>21.26</v>
      </c>
      <c r="L323" s="150"/>
      <c r="M323" s="150"/>
      <c r="N323" s="150"/>
      <c r="O323" s="150"/>
      <c r="P323" s="150"/>
      <c r="Q323" s="150"/>
      <c r="R323" s="153"/>
      <c r="T323" s="154"/>
      <c r="U323" s="150"/>
      <c r="V323" s="150"/>
      <c r="W323" s="150"/>
      <c r="X323" s="150"/>
      <c r="Y323" s="150"/>
      <c r="Z323" s="150"/>
      <c r="AA323" s="155"/>
      <c r="AT323" s="156" t="s">
        <v>173</v>
      </c>
      <c r="AU323" s="156" t="s">
        <v>86</v>
      </c>
      <c r="AV323" s="10" t="s">
        <v>86</v>
      </c>
      <c r="AW323" s="10" t="s">
        <v>32</v>
      </c>
      <c r="AX323" s="10" t="s">
        <v>82</v>
      </c>
      <c r="AY323" s="156" t="s">
        <v>166</v>
      </c>
    </row>
    <row r="324" spans="2:65" s="1" customFormat="1" ht="25.5" customHeight="1">
      <c r="B324" s="139"/>
      <c r="C324" s="140" t="s">
        <v>538</v>
      </c>
      <c r="D324" s="140" t="s">
        <v>167</v>
      </c>
      <c r="E324" s="141" t="s">
        <v>544</v>
      </c>
      <c r="F324" s="231" t="s">
        <v>545</v>
      </c>
      <c r="G324" s="231"/>
      <c r="H324" s="231"/>
      <c r="I324" s="231"/>
      <c r="J324" s="142" t="s">
        <v>309</v>
      </c>
      <c r="K324" s="143">
        <v>151.36000000000001</v>
      </c>
      <c r="L324" s="232">
        <v>0</v>
      </c>
      <c r="M324" s="232"/>
      <c r="N324" s="232">
        <f>ROUND(L324*K324,2)</f>
        <v>0</v>
      </c>
      <c r="O324" s="232"/>
      <c r="P324" s="232"/>
      <c r="Q324" s="232"/>
      <c r="R324" s="144"/>
      <c r="T324" s="145" t="s">
        <v>5</v>
      </c>
      <c r="U324" s="43" t="s">
        <v>40</v>
      </c>
      <c r="V324" s="146">
        <v>4.5999999999999999E-2</v>
      </c>
      <c r="W324" s="146">
        <f>V324*K324</f>
        <v>6.9625600000000007</v>
      </c>
      <c r="X324" s="146">
        <v>3.5999999999999999E-3</v>
      </c>
      <c r="Y324" s="146">
        <f>X324*K324</f>
        <v>0.54489600000000005</v>
      </c>
      <c r="Z324" s="146">
        <v>0</v>
      </c>
      <c r="AA324" s="147">
        <f>Z324*K324</f>
        <v>0</v>
      </c>
      <c r="AR324" s="21" t="s">
        <v>92</v>
      </c>
      <c r="AT324" s="21" t="s">
        <v>167</v>
      </c>
      <c r="AU324" s="21" t="s">
        <v>86</v>
      </c>
      <c r="AY324" s="21" t="s">
        <v>166</v>
      </c>
      <c r="BE324" s="148">
        <f>IF(U324="základní",N324,0)</f>
        <v>0</v>
      </c>
      <c r="BF324" s="148">
        <f>IF(U324="snížená",N324,0)</f>
        <v>0</v>
      </c>
      <c r="BG324" s="148">
        <f>IF(U324="zákl. přenesená",N324,0)</f>
        <v>0</v>
      </c>
      <c r="BH324" s="148">
        <f>IF(U324="sníž. přenesená",N324,0)</f>
        <v>0</v>
      </c>
      <c r="BI324" s="148">
        <f>IF(U324="nulová",N324,0)</f>
        <v>0</v>
      </c>
      <c r="BJ324" s="21" t="s">
        <v>82</v>
      </c>
      <c r="BK324" s="148">
        <f>ROUND(L324*K324,2)</f>
        <v>0</v>
      </c>
      <c r="BL324" s="21" t="s">
        <v>92</v>
      </c>
      <c r="BM324" s="21" t="s">
        <v>546</v>
      </c>
    </row>
    <row r="325" spans="2:65" s="11" customFormat="1" ht="16.5" customHeight="1">
      <c r="B325" s="157"/>
      <c r="C325" s="158"/>
      <c r="D325" s="158"/>
      <c r="E325" s="159" t="s">
        <v>5</v>
      </c>
      <c r="F325" s="264" t="s">
        <v>275</v>
      </c>
      <c r="G325" s="265"/>
      <c r="H325" s="265"/>
      <c r="I325" s="265"/>
      <c r="J325" s="158"/>
      <c r="K325" s="159" t="s">
        <v>5</v>
      </c>
      <c r="L325" s="158"/>
      <c r="M325" s="158"/>
      <c r="N325" s="158"/>
      <c r="O325" s="158"/>
      <c r="P325" s="158"/>
      <c r="Q325" s="158"/>
      <c r="R325" s="160"/>
      <c r="T325" s="161"/>
      <c r="U325" s="158"/>
      <c r="V325" s="158"/>
      <c r="W325" s="158"/>
      <c r="X325" s="158"/>
      <c r="Y325" s="158"/>
      <c r="Z325" s="158"/>
      <c r="AA325" s="162"/>
      <c r="AT325" s="163" t="s">
        <v>173</v>
      </c>
      <c r="AU325" s="163" t="s">
        <v>86</v>
      </c>
      <c r="AV325" s="11" t="s">
        <v>82</v>
      </c>
      <c r="AW325" s="11" t="s">
        <v>32</v>
      </c>
      <c r="AX325" s="11" t="s">
        <v>75</v>
      </c>
      <c r="AY325" s="163" t="s">
        <v>166</v>
      </c>
    </row>
    <row r="326" spans="2:65" s="11" customFormat="1" ht="16.5" customHeight="1">
      <c r="B326" s="157"/>
      <c r="C326" s="158"/>
      <c r="D326" s="158"/>
      <c r="E326" s="159" t="s">
        <v>5</v>
      </c>
      <c r="F326" s="229" t="s">
        <v>276</v>
      </c>
      <c r="G326" s="230"/>
      <c r="H326" s="230"/>
      <c r="I326" s="230"/>
      <c r="J326" s="158"/>
      <c r="K326" s="159" t="s">
        <v>5</v>
      </c>
      <c r="L326" s="158"/>
      <c r="M326" s="158"/>
      <c r="N326" s="158"/>
      <c r="O326" s="158"/>
      <c r="P326" s="158"/>
      <c r="Q326" s="158"/>
      <c r="R326" s="160"/>
      <c r="T326" s="161"/>
      <c r="U326" s="158"/>
      <c r="V326" s="158"/>
      <c r="W326" s="158"/>
      <c r="X326" s="158"/>
      <c r="Y326" s="158"/>
      <c r="Z326" s="158"/>
      <c r="AA326" s="162"/>
      <c r="AT326" s="163" t="s">
        <v>173</v>
      </c>
      <c r="AU326" s="163" t="s">
        <v>86</v>
      </c>
      <c r="AV326" s="11" t="s">
        <v>82</v>
      </c>
      <c r="AW326" s="11" t="s">
        <v>32</v>
      </c>
      <c r="AX326" s="11" t="s">
        <v>75</v>
      </c>
      <c r="AY326" s="163" t="s">
        <v>166</v>
      </c>
    </row>
    <row r="327" spans="2:65" s="11" customFormat="1" ht="16.5" customHeight="1">
      <c r="B327" s="157"/>
      <c r="C327" s="158"/>
      <c r="D327" s="158"/>
      <c r="E327" s="159" t="s">
        <v>5</v>
      </c>
      <c r="F327" s="229" t="s">
        <v>277</v>
      </c>
      <c r="G327" s="230"/>
      <c r="H327" s="230"/>
      <c r="I327" s="230"/>
      <c r="J327" s="158"/>
      <c r="K327" s="159" t="s">
        <v>5</v>
      </c>
      <c r="L327" s="158"/>
      <c r="M327" s="158"/>
      <c r="N327" s="158"/>
      <c r="O327" s="158"/>
      <c r="P327" s="158"/>
      <c r="Q327" s="158"/>
      <c r="R327" s="160"/>
      <c r="T327" s="161"/>
      <c r="U327" s="158"/>
      <c r="V327" s="158"/>
      <c r="W327" s="158"/>
      <c r="X327" s="158"/>
      <c r="Y327" s="158"/>
      <c r="Z327" s="158"/>
      <c r="AA327" s="162"/>
      <c r="AT327" s="163" t="s">
        <v>173</v>
      </c>
      <c r="AU327" s="163" t="s">
        <v>86</v>
      </c>
      <c r="AV327" s="11" t="s">
        <v>82</v>
      </c>
      <c r="AW327" s="11" t="s">
        <v>32</v>
      </c>
      <c r="AX327" s="11" t="s">
        <v>75</v>
      </c>
      <c r="AY327" s="163" t="s">
        <v>166</v>
      </c>
    </row>
    <row r="328" spans="2:65" s="10" customFormat="1" ht="38.25" customHeight="1">
      <c r="B328" s="149"/>
      <c r="C328" s="150"/>
      <c r="D328" s="150"/>
      <c r="E328" s="151" t="s">
        <v>5</v>
      </c>
      <c r="F328" s="262" t="s">
        <v>1709</v>
      </c>
      <c r="G328" s="263"/>
      <c r="H328" s="263"/>
      <c r="I328" s="263"/>
      <c r="J328" s="150"/>
      <c r="K328" s="152">
        <v>151.36000000000001</v>
      </c>
      <c r="L328" s="150"/>
      <c r="M328" s="150"/>
      <c r="N328" s="150"/>
      <c r="O328" s="150"/>
      <c r="P328" s="150"/>
      <c r="Q328" s="150"/>
      <c r="R328" s="153"/>
      <c r="T328" s="154"/>
      <c r="U328" s="150"/>
      <c r="V328" s="150"/>
      <c r="W328" s="150"/>
      <c r="X328" s="150"/>
      <c r="Y328" s="150"/>
      <c r="Z328" s="150"/>
      <c r="AA328" s="155"/>
      <c r="AT328" s="156" t="s">
        <v>173</v>
      </c>
      <c r="AU328" s="156" t="s">
        <v>86</v>
      </c>
      <c r="AV328" s="10" t="s">
        <v>86</v>
      </c>
      <c r="AW328" s="10" t="s">
        <v>32</v>
      </c>
      <c r="AX328" s="10" t="s">
        <v>82</v>
      </c>
      <c r="AY328" s="156" t="s">
        <v>166</v>
      </c>
    </row>
    <row r="329" spans="2:65" s="9" customFormat="1" ht="29.85" customHeight="1">
      <c r="B329" s="129"/>
      <c r="C329" s="130"/>
      <c r="D329" s="164" t="s">
        <v>264</v>
      </c>
      <c r="E329" s="164"/>
      <c r="F329" s="164"/>
      <c r="G329" s="164"/>
      <c r="H329" s="164"/>
      <c r="I329" s="164"/>
      <c r="J329" s="164"/>
      <c r="K329" s="164"/>
      <c r="L329" s="164"/>
      <c r="M329" s="164"/>
      <c r="N329" s="237">
        <f>BK329</f>
        <v>0</v>
      </c>
      <c r="O329" s="238"/>
      <c r="P329" s="238"/>
      <c r="Q329" s="238"/>
      <c r="R329" s="132"/>
      <c r="T329" s="133"/>
      <c r="U329" s="130"/>
      <c r="V329" s="130"/>
      <c r="W329" s="134">
        <f>SUM(W330:W369)</f>
        <v>248.78700000000003</v>
      </c>
      <c r="X329" s="130"/>
      <c r="Y329" s="134">
        <f>SUM(Y330:Y369)</f>
        <v>33.482509999999991</v>
      </c>
      <c r="Z329" s="130"/>
      <c r="AA329" s="135">
        <f>SUM(AA330:AA369)</f>
        <v>0</v>
      </c>
      <c r="AR329" s="136" t="s">
        <v>82</v>
      </c>
      <c r="AT329" s="137" t="s">
        <v>74</v>
      </c>
      <c r="AU329" s="137" t="s">
        <v>82</v>
      </c>
      <c r="AY329" s="136" t="s">
        <v>166</v>
      </c>
      <c r="BK329" s="138">
        <f>SUM(BK330:BK369)</f>
        <v>0</v>
      </c>
    </row>
    <row r="330" spans="2:65" s="1" customFormat="1" ht="38.25" customHeight="1">
      <c r="B330" s="139"/>
      <c r="C330" s="140" t="s">
        <v>543</v>
      </c>
      <c r="D330" s="140" t="s">
        <v>167</v>
      </c>
      <c r="E330" s="141" t="s">
        <v>1710</v>
      </c>
      <c r="F330" s="231" t="s">
        <v>1711</v>
      </c>
      <c r="G330" s="231"/>
      <c r="H330" s="231"/>
      <c r="I330" s="231"/>
      <c r="J330" s="142" t="s">
        <v>309</v>
      </c>
      <c r="K330" s="143">
        <v>181</v>
      </c>
      <c r="L330" s="232">
        <v>0</v>
      </c>
      <c r="M330" s="232"/>
      <c r="N330" s="232">
        <f>ROUND(L330*K330,2)</f>
        <v>0</v>
      </c>
      <c r="O330" s="232"/>
      <c r="P330" s="232"/>
      <c r="Q330" s="232"/>
      <c r="R330" s="144"/>
      <c r="T330" s="145" t="s">
        <v>5</v>
      </c>
      <c r="U330" s="43" t="s">
        <v>40</v>
      </c>
      <c r="V330" s="146">
        <v>0.312</v>
      </c>
      <c r="W330" s="146">
        <f>V330*K330</f>
        <v>56.472000000000001</v>
      </c>
      <c r="X330" s="146">
        <v>1.0000000000000001E-5</v>
      </c>
      <c r="Y330" s="146">
        <f>X330*K330</f>
        <v>1.8100000000000002E-3</v>
      </c>
      <c r="Z330" s="146">
        <v>0</v>
      </c>
      <c r="AA330" s="147">
        <f>Z330*K330</f>
        <v>0</v>
      </c>
      <c r="AR330" s="21" t="s">
        <v>92</v>
      </c>
      <c r="AT330" s="21" t="s">
        <v>167</v>
      </c>
      <c r="AU330" s="21" t="s">
        <v>86</v>
      </c>
      <c r="AY330" s="21" t="s">
        <v>166</v>
      </c>
      <c r="BE330" s="148">
        <f>IF(U330="základní",N330,0)</f>
        <v>0</v>
      </c>
      <c r="BF330" s="148">
        <f>IF(U330="snížená",N330,0)</f>
        <v>0</v>
      </c>
      <c r="BG330" s="148">
        <f>IF(U330="zákl. přenesená",N330,0)</f>
        <v>0</v>
      </c>
      <c r="BH330" s="148">
        <f>IF(U330="sníž. přenesená",N330,0)</f>
        <v>0</v>
      </c>
      <c r="BI330" s="148">
        <f>IF(U330="nulová",N330,0)</f>
        <v>0</v>
      </c>
      <c r="BJ330" s="21" t="s">
        <v>82</v>
      </c>
      <c r="BK330" s="148">
        <f>ROUND(L330*K330,2)</f>
        <v>0</v>
      </c>
      <c r="BL330" s="21" t="s">
        <v>92</v>
      </c>
      <c r="BM330" s="21" t="s">
        <v>1712</v>
      </c>
    </row>
    <row r="331" spans="2:65" s="1" customFormat="1" ht="16.5" customHeight="1">
      <c r="B331" s="139"/>
      <c r="C331" s="176" t="s">
        <v>548</v>
      </c>
      <c r="D331" s="176" t="s">
        <v>388</v>
      </c>
      <c r="E331" s="177" t="s">
        <v>1713</v>
      </c>
      <c r="F331" s="266" t="s">
        <v>1714</v>
      </c>
      <c r="G331" s="266"/>
      <c r="H331" s="266"/>
      <c r="I331" s="266"/>
      <c r="J331" s="178" t="s">
        <v>309</v>
      </c>
      <c r="K331" s="179">
        <v>181</v>
      </c>
      <c r="L331" s="267">
        <v>0</v>
      </c>
      <c r="M331" s="267"/>
      <c r="N331" s="267">
        <f>ROUND(L331*K331,2)</f>
        <v>0</v>
      </c>
      <c r="O331" s="232"/>
      <c r="P331" s="232"/>
      <c r="Q331" s="232"/>
      <c r="R331" s="144"/>
      <c r="T331" s="145" t="s">
        <v>5</v>
      </c>
      <c r="U331" s="43" t="s">
        <v>40</v>
      </c>
      <c r="V331" s="146">
        <v>0</v>
      </c>
      <c r="W331" s="146">
        <f>V331*K331</f>
        <v>0</v>
      </c>
      <c r="X331" s="146">
        <v>4.5999999999999999E-3</v>
      </c>
      <c r="Y331" s="146">
        <f>X331*K331</f>
        <v>0.83260000000000001</v>
      </c>
      <c r="Z331" s="146">
        <v>0</v>
      </c>
      <c r="AA331" s="147">
        <f>Z331*K331</f>
        <v>0</v>
      </c>
      <c r="AR331" s="21" t="s">
        <v>104</v>
      </c>
      <c r="AT331" s="21" t="s">
        <v>388</v>
      </c>
      <c r="AU331" s="21" t="s">
        <v>86</v>
      </c>
      <c r="AY331" s="21" t="s">
        <v>166</v>
      </c>
      <c r="BE331" s="148">
        <f>IF(U331="základní",N331,0)</f>
        <v>0</v>
      </c>
      <c r="BF331" s="148">
        <f>IF(U331="snížená",N331,0)</f>
        <v>0</v>
      </c>
      <c r="BG331" s="148">
        <f>IF(U331="zákl. přenesená",N331,0)</f>
        <v>0</v>
      </c>
      <c r="BH331" s="148">
        <f>IF(U331="sníž. přenesená",N331,0)</f>
        <v>0</v>
      </c>
      <c r="BI331" s="148">
        <f>IF(U331="nulová",N331,0)</f>
        <v>0</v>
      </c>
      <c r="BJ331" s="21" t="s">
        <v>82</v>
      </c>
      <c r="BK331" s="148">
        <f>ROUND(L331*K331,2)</f>
        <v>0</v>
      </c>
      <c r="BL331" s="21" t="s">
        <v>92</v>
      </c>
      <c r="BM331" s="21" t="s">
        <v>1715</v>
      </c>
    </row>
    <row r="332" spans="2:65" s="11" customFormat="1" ht="16.5" customHeight="1">
      <c r="B332" s="157"/>
      <c r="C332" s="158"/>
      <c r="D332" s="158"/>
      <c r="E332" s="159" t="s">
        <v>5</v>
      </c>
      <c r="F332" s="264" t="s">
        <v>275</v>
      </c>
      <c r="G332" s="265"/>
      <c r="H332" s="265"/>
      <c r="I332" s="265"/>
      <c r="J332" s="158"/>
      <c r="K332" s="159" t="s">
        <v>5</v>
      </c>
      <c r="L332" s="158"/>
      <c r="M332" s="158"/>
      <c r="N332" s="158"/>
      <c r="O332" s="158"/>
      <c r="P332" s="158"/>
      <c r="Q332" s="158"/>
      <c r="R332" s="160"/>
      <c r="T332" s="161"/>
      <c r="U332" s="158"/>
      <c r="V332" s="158"/>
      <c r="W332" s="158"/>
      <c r="X332" s="158"/>
      <c r="Y332" s="158"/>
      <c r="Z332" s="158"/>
      <c r="AA332" s="162"/>
      <c r="AT332" s="163" t="s">
        <v>173</v>
      </c>
      <c r="AU332" s="163" t="s">
        <v>86</v>
      </c>
      <c r="AV332" s="11" t="s">
        <v>82</v>
      </c>
      <c r="AW332" s="11" t="s">
        <v>32</v>
      </c>
      <c r="AX332" s="11" t="s">
        <v>75</v>
      </c>
      <c r="AY332" s="163" t="s">
        <v>166</v>
      </c>
    </row>
    <row r="333" spans="2:65" s="11" customFormat="1" ht="16.5" customHeight="1">
      <c r="B333" s="157"/>
      <c r="C333" s="158"/>
      <c r="D333" s="158"/>
      <c r="E333" s="159" t="s">
        <v>5</v>
      </c>
      <c r="F333" s="229" t="s">
        <v>276</v>
      </c>
      <c r="G333" s="230"/>
      <c r="H333" s="230"/>
      <c r="I333" s="230"/>
      <c r="J333" s="158"/>
      <c r="K333" s="159" t="s">
        <v>5</v>
      </c>
      <c r="L333" s="158"/>
      <c r="M333" s="158"/>
      <c r="N333" s="158"/>
      <c r="O333" s="158"/>
      <c r="P333" s="158"/>
      <c r="Q333" s="158"/>
      <c r="R333" s="160"/>
      <c r="T333" s="161"/>
      <c r="U333" s="158"/>
      <c r="V333" s="158"/>
      <c r="W333" s="158"/>
      <c r="X333" s="158"/>
      <c r="Y333" s="158"/>
      <c r="Z333" s="158"/>
      <c r="AA333" s="162"/>
      <c r="AT333" s="163" t="s">
        <v>173</v>
      </c>
      <c r="AU333" s="163" t="s">
        <v>86</v>
      </c>
      <c r="AV333" s="11" t="s">
        <v>82</v>
      </c>
      <c r="AW333" s="11" t="s">
        <v>32</v>
      </c>
      <c r="AX333" s="11" t="s">
        <v>75</v>
      </c>
      <c r="AY333" s="163" t="s">
        <v>166</v>
      </c>
    </row>
    <row r="334" spans="2:65" s="11" customFormat="1" ht="16.5" customHeight="1">
      <c r="B334" s="157"/>
      <c r="C334" s="158"/>
      <c r="D334" s="158"/>
      <c r="E334" s="159" t="s">
        <v>5</v>
      </c>
      <c r="F334" s="229" t="s">
        <v>277</v>
      </c>
      <c r="G334" s="230"/>
      <c r="H334" s="230"/>
      <c r="I334" s="230"/>
      <c r="J334" s="158"/>
      <c r="K334" s="159" t="s">
        <v>5</v>
      </c>
      <c r="L334" s="158"/>
      <c r="M334" s="158"/>
      <c r="N334" s="158"/>
      <c r="O334" s="158"/>
      <c r="P334" s="158"/>
      <c r="Q334" s="158"/>
      <c r="R334" s="160"/>
      <c r="T334" s="161"/>
      <c r="U334" s="158"/>
      <c r="V334" s="158"/>
      <c r="W334" s="158"/>
      <c r="X334" s="158"/>
      <c r="Y334" s="158"/>
      <c r="Z334" s="158"/>
      <c r="AA334" s="162"/>
      <c r="AT334" s="163" t="s">
        <v>173</v>
      </c>
      <c r="AU334" s="163" t="s">
        <v>86</v>
      </c>
      <c r="AV334" s="11" t="s">
        <v>82</v>
      </c>
      <c r="AW334" s="11" t="s">
        <v>32</v>
      </c>
      <c r="AX334" s="11" t="s">
        <v>75</v>
      </c>
      <c r="AY334" s="163" t="s">
        <v>166</v>
      </c>
    </row>
    <row r="335" spans="2:65" s="10" customFormat="1" ht="16.5" customHeight="1">
      <c r="B335" s="149"/>
      <c r="C335" s="150"/>
      <c r="D335" s="150"/>
      <c r="E335" s="151" t="s">
        <v>5</v>
      </c>
      <c r="F335" s="262" t="s">
        <v>1716</v>
      </c>
      <c r="G335" s="263"/>
      <c r="H335" s="263"/>
      <c r="I335" s="263"/>
      <c r="J335" s="150"/>
      <c r="K335" s="152">
        <v>112</v>
      </c>
      <c r="L335" s="150"/>
      <c r="M335" s="150"/>
      <c r="N335" s="150"/>
      <c r="O335" s="150"/>
      <c r="P335" s="150"/>
      <c r="Q335" s="150"/>
      <c r="R335" s="153"/>
      <c r="T335" s="154"/>
      <c r="U335" s="150"/>
      <c r="V335" s="150"/>
      <c r="W335" s="150"/>
      <c r="X335" s="150"/>
      <c r="Y335" s="150"/>
      <c r="Z335" s="150"/>
      <c r="AA335" s="155"/>
      <c r="AT335" s="156" t="s">
        <v>173</v>
      </c>
      <c r="AU335" s="156" t="s">
        <v>86</v>
      </c>
      <c r="AV335" s="10" t="s">
        <v>86</v>
      </c>
      <c r="AW335" s="10" t="s">
        <v>32</v>
      </c>
      <c r="AX335" s="10" t="s">
        <v>75</v>
      </c>
      <c r="AY335" s="156" t="s">
        <v>166</v>
      </c>
    </row>
    <row r="336" spans="2:65" s="10" customFormat="1" ht="16.5" customHeight="1">
      <c r="B336" s="149"/>
      <c r="C336" s="150"/>
      <c r="D336" s="150"/>
      <c r="E336" s="151" t="s">
        <v>5</v>
      </c>
      <c r="F336" s="262" t="s">
        <v>1717</v>
      </c>
      <c r="G336" s="263"/>
      <c r="H336" s="263"/>
      <c r="I336" s="263"/>
      <c r="J336" s="150"/>
      <c r="K336" s="152">
        <v>69</v>
      </c>
      <c r="L336" s="150"/>
      <c r="M336" s="150"/>
      <c r="N336" s="150"/>
      <c r="O336" s="150"/>
      <c r="P336" s="150"/>
      <c r="Q336" s="150"/>
      <c r="R336" s="153"/>
      <c r="T336" s="154"/>
      <c r="U336" s="150"/>
      <c r="V336" s="150"/>
      <c r="W336" s="150"/>
      <c r="X336" s="150"/>
      <c r="Y336" s="150"/>
      <c r="Z336" s="150"/>
      <c r="AA336" s="155"/>
      <c r="AT336" s="156" t="s">
        <v>173</v>
      </c>
      <c r="AU336" s="156" t="s">
        <v>86</v>
      </c>
      <c r="AV336" s="10" t="s">
        <v>86</v>
      </c>
      <c r="AW336" s="10" t="s">
        <v>32</v>
      </c>
      <c r="AX336" s="10" t="s">
        <v>75</v>
      </c>
      <c r="AY336" s="156" t="s">
        <v>166</v>
      </c>
    </row>
    <row r="337" spans="2:65" s="12" customFormat="1" ht="16.5" customHeight="1">
      <c r="B337" s="168"/>
      <c r="C337" s="169"/>
      <c r="D337" s="169"/>
      <c r="E337" s="170" t="s">
        <v>5</v>
      </c>
      <c r="F337" s="268" t="s">
        <v>294</v>
      </c>
      <c r="G337" s="269"/>
      <c r="H337" s="269"/>
      <c r="I337" s="269"/>
      <c r="J337" s="169"/>
      <c r="K337" s="171">
        <v>181</v>
      </c>
      <c r="L337" s="169"/>
      <c r="M337" s="169"/>
      <c r="N337" s="169"/>
      <c r="O337" s="169"/>
      <c r="P337" s="169"/>
      <c r="Q337" s="169"/>
      <c r="R337" s="172"/>
      <c r="T337" s="173"/>
      <c r="U337" s="169"/>
      <c r="V337" s="169"/>
      <c r="W337" s="169"/>
      <c r="X337" s="169"/>
      <c r="Y337" s="169"/>
      <c r="Z337" s="169"/>
      <c r="AA337" s="174"/>
      <c r="AT337" s="175" t="s">
        <v>173</v>
      </c>
      <c r="AU337" s="175" t="s">
        <v>86</v>
      </c>
      <c r="AV337" s="12" t="s">
        <v>92</v>
      </c>
      <c r="AW337" s="12" t="s">
        <v>32</v>
      </c>
      <c r="AX337" s="12" t="s">
        <v>82</v>
      </c>
      <c r="AY337" s="175" t="s">
        <v>166</v>
      </c>
    </row>
    <row r="338" spans="2:65" s="1" customFormat="1" ht="25.5" customHeight="1">
      <c r="B338" s="139"/>
      <c r="C338" s="140" t="s">
        <v>552</v>
      </c>
      <c r="D338" s="140" t="s">
        <v>167</v>
      </c>
      <c r="E338" s="141" t="s">
        <v>1718</v>
      </c>
      <c r="F338" s="231" t="s">
        <v>1719</v>
      </c>
      <c r="G338" s="231"/>
      <c r="H338" s="231"/>
      <c r="I338" s="231"/>
      <c r="J338" s="142" t="s">
        <v>560</v>
      </c>
      <c r="K338" s="143">
        <v>23</v>
      </c>
      <c r="L338" s="232">
        <v>0</v>
      </c>
      <c r="M338" s="232"/>
      <c r="N338" s="232">
        <f>ROUND(L338*K338,2)</f>
        <v>0</v>
      </c>
      <c r="O338" s="232"/>
      <c r="P338" s="232"/>
      <c r="Q338" s="232"/>
      <c r="R338" s="144"/>
      <c r="T338" s="145" t="s">
        <v>5</v>
      </c>
      <c r="U338" s="43" t="s">
        <v>40</v>
      </c>
      <c r="V338" s="146">
        <v>0.745</v>
      </c>
      <c r="W338" s="146">
        <f>V338*K338</f>
        <v>17.135000000000002</v>
      </c>
      <c r="X338" s="146">
        <v>0</v>
      </c>
      <c r="Y338" s="146">
        <f>X338*K338</f>
        <v>0</v>
      </c>
      <c r="Z338" s="146">
        <v>0</v>
      </c>
      <c r="AA338" s="147">
        <f>Z338*K338</f>
        <v>0</v>
      </c>
      <c r="AR338" s="21" t="s">
        <v>92</v>
      </c>
      <c r="AT338" s="21" t="s">
        <v>167</v>
      </c>
      <c r="AU338" s="21" t="s">
        <v>86</v>
      </c>
      <c r="AY338" s="21" t="s">
        <v>166</v>
      </c>
      <c r="BE338" s="148">
        <f>IF(U338="základní",N338,0)</f>
        <v>0</v>
      </c>
      <c r="BF338" s="148">
        <f>IF(U338="snížená",N338,0)</f>
        <v>0</v>
      </c>
      <c r="BG338" s="148">
        <f>IF(U338="zákl. přenesená",N338,0)</f>
        <v>0</v>
      </c>
      <c r="BH338" s="148">
        <f>IF(U338="sníž. přenesená",N338,0)</f>
        <v>0</v>
      </c>
      <c r="BI338" s="148">
        <f>IF(U338="nulová",N338,0)</f>
        <v>0</v>
      </c>
      <c r="BJ338" s="21" t="s">
        <v>82</v>
      </c>
      <c r="BK338" s="148">
        <f>ROUND(L338*K338,2)</f>
        <v>0</v>
      </c>
      <c r="BL338" s="21" t="s">
        <v>92</v>
      </c>
      <c r="BM338" s="21" t="s">
        <v>1720</v>
      </c>
    </row>
    <row r="339" spans="2:65" s="1" customFormat="1" ht="16.5" customHeight="1">
      <c r="B339" s="139"/>
      <c r="C339" s="176" t="s">
        <v>557</v>
      </c>
      <c r="D339" s="176" t="s">
        <v>388</v>
      </c>
      <c r="E339" s="177" t="s">
        <v>1721</v>
      </c>
      <c r="F339" s="266" t="s">
        <v>1722</v>
      </c>
      <c r="G339" s="266"/>
      <c r="H339" s="266"/>
      <c r="I339" s="266"/>
      <c r="J339" s="178" t="s">
        <v>560</v>
      </c>
      <c r="K339" s="179">
        <v>23</v>
      </c>
      <c r="L339" s="267">
        <v>0</v>
      </c>
      <c r="M339" s="267"/>
      <c r="N339" s="267">
        <f>ROUND(L339*K339,2)</f>
        <v>0</v>
      </c>
      <c r="O339" s="232"/>
      <c r="P339" s="232"/>
      <c r="Q339" s="232"/>
      <c r="R339" s="144"/>
      <c r="T339" s="145" t="s">
        <v>5</v>
      </c>
      <c r="U339" s="43" t="s">
        <v>40</v>
      </c>
      <c r="V339" s="146">
        <v>0</v>
      </c>
      <c r="W339" s="146">
        <f>V339*K339</f>
        <v>0</v>
      </c>
      <c r="X339" s="146">
        <v>1.6000000000000001E-3</v>
      </c>
      <c r="Y339" s="146">
        <f>X339*K339</f>
        <v>3.6799999999999999E-2</v>
      </c>
      <c r="Z339" s="146">
        <v>0</v>
      </c>
      <c r="AA339" s="147">
        <f>Z339*K339</f>
        <v>0</v>
      </c>
      <c r="AR339" s="21" t="s">
        <v>104</v>
      </c>
      <c r="AT339" s="21" t="s">
        <v>388</v>
      </c>
      <c r="AU339" s="21" t="s">
        <v>86</v>
      </c>
      <c r="AY339" s="21" t="s">
        <v>166</v>
      </c>
      <c r="BE339" s="148">
        <f>IF(U339="základní",N339,0)</f>
        <v>0</v>
      </c>
      <c r="BF339" s="148">
        <f>IF(U339="snížená",N339,0)</f>
        <v>0</v>
      </c>
      <c r="BG339" s="148">
        <f>IF(U339="zákl. přenesená",N339,0)</f>
        <v>0</v>
      </c>
      <c r="BH339" s="148">
        <f>IF(U339="sníž. přenesená",N339,0)</f>
        <v>0</v>
      </c>
      <c r="BI339" s="148">
        <f>IF(U339="nulová",N339,0)</f>
        <v>0</v>
      </c>
      <c r="BJ339" s="21" t="s">
        <v>82</v>
      </c>
      <c r="BK339" s="148">
        <f>ROUND(L339*K339,2)</f>
        <v>0</v>
      </c>
      <c r="BL339" s="21" t="s">
        <v>92</v>
      </c>
      <c r="BM339" s="21" t="s">
        <v>1723</v>
      </c>
    </row>
    <row r="340" spans="2:65" s="1" customFormat="1" ht="16.5" customHeight="1">
      <c r="B340" s="139"/>
      <c r="C340" s="140" t="s">
        <v>562</v>
      </c>
      <c r="D340" s="140" t="s">
        <v>167</v>
      </c>
      <c r="E340" s="141" t="s">
        <v>558</v>
      </c>
      <c r="F340" s="231" t="s">
        <v>559</v>
      </c>
      <c r="G340" s="231"/>
      <c r="H340" s="231"/>
      <c r="I340" s="231"/>
      <c r="J340" s="142" t="s">
        <v>560</v>
      </c>
      <c r="K340" s="143">
        <v>29</v>
      </c>
      <c r="L340" s="232">
        <v>0</v>
      </c>
      <c r="M340" s="232"/>
      <c r="N340" s="232">
        <f>ROUND(L340*K340,2)</f>
        <v>0</v>
      </c>
      <c r="O340" s="232"/>
      <c r="P340" s="232"/>
      <c r="Q340" s="232"/>
      <c r="R340" s="144"/>
      <c r="T340" s="145" t="s">
        <v>5</v>
      </c>
      <c r="U340" s="43" t="s">
        <v>40</v>
      </c>
      <c r="V340" s="146">
        <v>4.1980000000000004</v>
      </c>
      <c r="W340" s="146">
        <f>V340*K340</f>
        <v>121.74200000000002</v>
      </c>
      <c r="X340" s="146">
        <v>0.34089999999999998</v>
      </c>
      <c r="Y340" s="146">
        <f>X340*K340</f>
        <v>9.886099999999999</v>
      </c>
      <c r="Z340" s="146">
        <v>0</v>
      </c>
      <c r="AA340" s="147">
        <f>Z340*K340</f>
        <v>0</v>
      </c>
      <c r="AR340" s="21" t="s">
        <v>92</v>
      </c>
      <c r="AT340" s="21" t="s">
        <v>167</v>
      </c>
      <c r="AU340" s="21" t="s">
        <v>86</v>
      </c>
      <c r="AY340" s="21" t="s">
        <v>166</v>
      </c>
      <c r="BE340" s="148">
        <f>IF(U340="základní",N340,0)</f>
        <v>0</v>
      </c>
      <c r="BF340" s="148">
        <f>IF(U340="snížená",N340,0)</f>
        <v>0</v>
      </c>
      <c r="BG340" s="148">
        <f>IF(U340="zákl. přenesená",N340,0)</f>
        <v>0</v>
      </c>
      <c r="BH340" s="148">
        <f>IF(U340="sníž. přenesená",N340,0)</f>
        <v>0</v>
      </c>
      <c r="BI340" s="148">
        <f>IF(U340="nulová",N340,0)</f>
        <v>0</v>
      </c>
      <c r="BJ340" s="21" t="s">
        <v>82</v>
      </c>
      <c r="BK340" s="148">
        <f>ROUND(L340*K340,2)</f>
        <v>0</v>
      </c>
      <c r="BL340" s="21" t="s">
        <v>92</v>
      </c>
      <c r="BM340" s="21" t="s">
        <v>561</v>
      </c>
    </row>
    <row r="341" spans="2:65" s="1" customFormat="1" ht="25.5" customHeight="1">
      <c r="B341" s="139"/>
      <c r="C341" s="176" t="s">
        <v>567</v>
      </c>
      <c r="D341" s="176" t="s">
        <v>388</v>
      </c>
      <c r="E341" s="177" t="s">
        <v>563</v>
      </c>
      <c r="F341" s="266" t="s">
        <v>564</v>
      </c>
      <c r="G341" s="266"/>
      <c r="H341" s="266"/>
      <c r="I341" s="266"/>
      <c r="J341" s="178" t="s">
        <v>560</v>
      </c>
      <c r="K341" s="179">
        <v>54</v>
      </c>
      <c r="L341" s="267">
        <v>0</v>
      </c>
      <c r="M341" s="267"/>
      <c r="N341" s="267">
        <f>ROUND(L341*K341,2)</f>
        <v>0</v>
      </c>
      <c r="O341" s="232"/>
      <c r="P341" s="232"/>
      <c r="Q341" s="232"/>
      <c r="R341" s="144"/>
      <c r="T341" s="145" t="s">
        <v>5</v>
      </c>
      <c r="U341" s="43" t="s">
        <v>40</v>
      </c>
      <c r="V341" s="146">
        <v>0</v>
      </c>
      <c r="W341" s="146">
        <f>V341*K341</f>
        <v>0</v>
      </c>
      <c r="X341" s="146">
        <v>5.7000000000000002E-2</v>
      </c>
      <c r="Y341" s="146">
        <f>X341*K341</f>
        <v>3.0780000000000003</v>
      </c>
      <c r="Z341" s="146">
        <v>0</v>
      </c>
      <c r="AA341" s="147">
        <f>Z341*K341</f>
        <v>0</v>
      </c>
      <c r="AR341" s="21" t="s">
        <v>104</v>
      </c>
      <c r="AT341" s="21" t="s">
        <v>388</v>
      </c>
      <c r="AU341" s="21" t="s">
        <v>86</v>
      </c>
      <c r="AY341" s="21" t="s">
        <v>166</v>
      </c>
      <c r="BE341" s="148">
        <f>IF(U341="základní",N341,0)</f>
        <v>0</v>
      </c>
      <c r="BF341" s="148">
        <f>IF(U341="snížená",N341,0)</f>
        <v>0</v>
      </c>
      <c r="BG341" s="148">
        <f>IF(U341="zákl. přenesená",N341,0)</f>
        <v>0</v>
      </c>
      <c r="BH341" s="148">
        <f>IF(U341="sníž. přenesená",N341,0)</f>
        <v>0</v>
      </c>
      <c r="BI341" s="148">
        <f>IF(U341="nulová",N341,0)</f>
        <v>0</v>
      </c>
      <c r="BJ341" s="21" t="s">
        <v>82</v>
      </c>
      <c r="BK341" s="148">
        <f>ROUND(L341*K341,2)</f>
        <v>0</v>
      </c>
      <c r="BL341" s="21" t="s">
        <v>92</v>
      </c>
      <c r="BM341" s="21" t="s">
        <v>565</v>
      </c>
    </row>
    <row r="342" spans="2:65" s="11" customFormat="1" ht="16.5" customHeight="1">
      <c r="B342" s="157"/>
      <c r="C342" s="158"/>
      <c r="D342" s="158"/>
      <c r="E342" s="159" t="s">
        <v>5</v>
      </c>
      <c r="F342" s="264" t="s">
        <v>566</v>
      </c>
      <c r="G342" s="265"/>
      <c r="H342" s="265"/>
      <c r="I342" s="265"/>
      <c r="J342" s="158"/>
      <c r="K342" s="159" t="s">
        <v>5</v>
      </c>
      <c r="L342" s="158"/>
      <c r="M342" s="158"/>
      <c r="N342" s="158"/>
      <c r="O342" s="158"/>
      <c r="P342" s="158"/>
      <c r="Q342" s="158"/>
      <c r="R342" s="160"/>
      <c r="T342" s="161"/>
      <c r="U342" s="158"/>
      <c r="V342" s="158"/>
      <c r="W342" s="158"/>
      <c r="X342" s="158"/>
      <c r="Y342" s="158"/>
      <c r="Z342" s="158"/>
      <c r="AA342" s="162"/>
      <c r="AT342" s="163" t="s">
        <v>173</v>
      </c>
      <c r="AU342" s="163" t="s">
        <v>86</v>
      </c>
      <c r="AV342" s="11" t="s">
        <v>82</v>
      </c>
      <c r="AW342" s="11" t="s">
        <v>32</v>
      </c>
      <c r="AX342" s="11" t="s">
        <v>75</v>
      </c>
      <c r="AY342" s="163" t="s">
        <v>166</v>
      </c>
    </row>
    <row r="343" spans="2:65" s="10" customFormat="1" ht="16.5" customHeight="1">
      <c r="B343" s="149"/>
      <c r="C343" s="150"/>
      <c r="D343" s="150"/>
      <c r="E343" s="151" t="s">
        <v>5</v>
      </c>
      <c r="F343" s="262" t="s">
        <v>528</v>
      </c>
      <c r="G343" s="263"/>
      <c r="H343" s="263"/>
      <c r="I343" s="263"/>
      <c r="J343" s="150"/>
      <c r="K343" s="152">
        <v>54</v>
      </c>
      <c r="L343" s="150"/>
      <c r="M343" s="150"/>
      <c r="N343" s="150"/>
      <c r="O343" s="150"/>
      <c r="P343" s="150"/>
      <c r="Q343" s="150"/>
      <c r="R343" s="153"/>
      <c r="T343" s="154"/>
      <c r="U343" s="150"/>
      <c r="V343" s="150"/>
      <c r="W343" s="150"/>
      <c r="X343" s="150"/>
      <c r="Y343" s="150"/>
      <c r="Z343" s="150"/>
      <c r="AA343" s="155"/>
      <c r="AT343" s="156" t="s">
        <v>173</v>
      </c>
      <c r="AU343" s="156" t="s">
        <v>86</v>
      </c>
      <c r="AV343" s="10" t="s">
        <v>86</v>
      </c>
      <c r="AW343" s="10" t="s">
        <v>32</v>
      </c>
      <c r="AX343" s="10" t="s">
        <v>82</v>
      </c>
      <c r="AY343" s="156" t="s">
        <v>166</v>
      </c>
    </row>
    <row r="344" spans="2:65" s="1" customFormat="1" ht="25.5" customHeight="1">
      <c r="B344" s="139"/>
      <c r="C344" s="176" t="s">
        <v>571</v>
      </c>
      <c r="D344" s="176" t="s">
        <v>388</v>
      </c>
      <c r="E344" s="177" t="s">
        <v>572</v>
      </c>
      <c r="F344" s="266" t="s">
        <v>573</v>
      </c>
      <c r="G344" s="266"/>
      <c r="H344" s="266"/>
      <c r="I344" s="266"/>
      <c r="J344" s="178" t="s">
        <v>560</v>
      </c>
      <c r="K344" s="179">
        <v>29</v>
      </c>
      <c r="L344" s="267">
        <v>0</v>
      </c>
      <c r="M344" s="267"/>
      <c r="N344" s="267">
        <f>ROUND(L344*K344,2)</f>
        <v>0</v>
      </c>
      <c r="O344" s="232"/>
      <c r="P344" s="232"/>
      <c r="Q344" s="232"/>
      <c r="R344" s="144"/>
      <c r="T344" s="145" t="s">
        <v>5</v>
      </c>
      <c r="U344" s="43" t="s">
        <v>40</v>
      </c>
      <c r="V344" s="146">
        <v>0</v>
      </c>
      <c r="W344" s="146">
        <f>V344*K344</f>
        <v>0</v>
      </c>
      <c r="X344" s="146">
        <v>7.1999999999999995E-2</v>
      </c>
      <c r="Y344" s="146">
        <f>X344*K344</f>
        <v>2.0879999999999996</v>
      </c>
      <c r="Z344" s="146">
        <v>0</v>
      </c>
      <c r="AA344" s="147">
        <f>Z344*K344</f>
        <v>0</v>
      </c>
      <c r="AR344" s="21" t="s">
        <v>104</v>
      </c>
      <c r="AT344" s="21" t="s">
        <v>388</v>
      </c>
      <c r="AU344" s="21" t="s">
        <v>86</v>
      </c>
      <c r="AY344" s="21" t="s">
        <v>166</v>
      </c>
      <c r="BE344" s="148">
        <f>IF(U344="základní",N344,0)</f>
        <v>0</v>
      </c>
      <c r="BF344" s="148">
        <f>IF(U344="snížená",N344,0)</f>
        <v>0</v>
      </c>
      <c r="BG344" s="148">
        <f>IF(U344="zákl. přenesená",N344,0)</f>
        <v>0</v>
      </c>
      <c r="BH344" s="148">
        <f>IF(U344="sníž. přenesená",N344,0)</f>
        <v>0</v>
      </c>
      <c r="BI344" s="148">
        <f>IF(U344="nulová",N344,0)</f>
        <v>0</v>
      </c>
      <c r="BJ344" s="21" t="s">
        <v>82</v>
      </c>
      <c r="BK344" s="148">
        <f>ROUND(L344*K344,2)</f>
        <v>0</v>
      </c>
      <c r="BL344" s="21" t="s">
        <v>92</v>
      </c>
      <c r="BM344" s="21" t="s">
        <v>574</v>
      </c>
    </row>
    <row r="345" spans="2:65" s="11" customFormat="1" ht="16.5" customHeight="1">
      <c r="B345" s="157"/>
      <c r="C345" s="158"/>
      <c r="D345" s="158"/>
      <c r="E345" s="159" t="s">
        <v>5</v>
      </c>
      <c r="F345" s="264" t="s">
        <v>566</v>
      </c>
      <c r="G345" s="265"/>
      <c r="H345" s="265"/>
      <c r="I345" s="265"/>
      <c r="J345" s="158"/>
      <c r="K345" s="159" t="s">
        <v>5</v>
      </c>
      <c r="L345" s="158"/>
      <c r="M345" s="158"/>
      <c r="N345" s="158"/>
      <c r="O345" s="158"/>
      <c r="P345" s="158"/>
      <c r="Q345" s="158"/>
      <c r="R345" s="160"/>
      <c r="T345" s="161"/>
      <c r="U345" s="158"/>
      <c r="V345" s="158"/>
      <c r="W345" s="158"/>
      <c r="X345" s="158"/>
      <c r="Y345" s="158"/>
      <c r="Z345" s="158"/>
      <c r="AA345" s="162"/>
      <c r="AT345" s="163" t="s">
        <v>173</v>
      </c>
      <c r="AU345" s="163" t="s">
        <v>86</v>
      </c>
      <c r="AV345" s="11" t="s">
        <v>82</v>
      </c>
      <c r="AW345" s="11" t="s">
        <v>32</v>
      </c>
      <c r="AX345" s="11" t="s">
        <v>75</v>
      </c>
      <c r="AY345" s="163" t="s">
        <v>166</v>
      </c>
    </row>
    <row r="346" spans="2:65" s="10" customFormat="1" ht="16.5" customHeight="1">
      <c r="B346" s="149"/>
      <c r="C346" s="150"/>
      <c r="D346" s="150"/>
      <c r="E346" s="151" t="s">
        <v>5</v>
      </c>
      <c r="F346" s="262" t="s">
        <v>404</v>
      </c>
      <c r="G346" s="263"/>
      <c r="H346" s="263"/>
      <c r="I346" s="263"/>
      <c r="J346" s="150"/>
      <c r="K346" s="152">
        <v>29</v>
      </c>
      <c r="L346" s="150"/>
      <c r="M346" s="150"/>
      <c r="N346" s="150"/>
      <c r="O346" s="150"/>
      <c r="P346" s="150"/>
      <c r="Q346" s="150"/>
      <c r="R346" s="153"/>
      <c r="T346" s="154"/>
      <c r="U346" s="150"/>
      <c r="V346" s="150"/>
      <c r="W346" s="150"/>
      <c r="X346" s="150"/>
      <c r="Y346" s="150"/>
      <c r="Z346" s="150"/>
      <c r="AA346" s="155"/>
      <c r="AT346" s="156" t="s">
        <v>173</v>
      </c>
      <c r="AU346" s="156" t="s">
        <v>86</v>
      </c>
      <c r="AV346" s="10" t="s">
        <v>86</v>
      </c>
      <c r="AW346" s="10" t="s">
        <v>32</v>
      </c>
      <c r="AX346" s="10" t="s">
        <v>82</v>
      </c>
      <c r="AY346" s="156" t="s">
        <v>166</v>
      </c>
    </row>
    <row r="347" spans="2:65" s="1" customFormat="1" ht="25.5" customHeight="1">
      <c r="B347" s="139"/>
      <c r="C347" s="176" t="s">
        <v>575</v>
      </c>
      <c r="D347" s="176" t="s">
        <v>388</v>
      </c>
      <c r="E347" s="177" t="s">
        <v>1724</v>
      </c>
      <c r="F347" s="266" t="s">
        <v>1725</v>
      </c>
      <c r="G347" s="266"/>
      <c r="H347" s="266"/>
      <c r="I347" s="266"/>
      <c r="J347" s="178" t="s">
        <v>560</v>
      </c>
      <c r="K347" s="179">
        <v>29</v>
      </c>
      <c r="L347" s="267">
        <v>0</v>
      </c>
      <c r="M347" s="267"/>
      <c r="N347" s="267">
        <f>ROUND(L347*K347,2)</f>
        <v>0</v>
      </c>
      <c r="O347" s="232"/>
      <c r="P347" s="232"/>
      <c r="Q347" s="232"/>
      <c r="R347" s="144"/>
      <c r="T347" s="145" t="s">
        <v>5</v>
      </c>
      <c r="U347" s="43" t="s">
        <v>40</v>
      </c>
      <c r="V347" s="146">
        <v>0</v>
      </c>
      <c r="W347" s="146">
        <f>V347*K347</f>
        <v>0</v>
      </c>
      <c r="X347" s="146">
        <v>0.08</v>
      </c>
      <c r="Y347" s="146">
        <f>X347*K347</f>
        <v>2.3199999999999998</v>
      </c>
      <c r="Z347" s="146">
        <v>0</v>
      </c>
      <c r="AA347" s="147">
        <f>Z347*K347</f>
        <v>0</v>
      </c>
      <c r="AR347" s="21" t="s">
        <v>104</v>
      </c>
      <c r="AT347" s="21" t="s">
        <v>388</v>
      </c>
      <c r="AU347" s="21" t="s">
        <v>86</v>
      </c>
      <c r="AY347" s="21" t="s">
        <v>166</v>
      </c>
      <c r="BE347" s="148">
        <f>IF(U347="základní",N347,0)</f>
        <v>0</v>
      </c>
      <c r="BF347" s="148">
        <f>IF(U347="snížená",N347,0)</f>
        <v>0</v>
      </c>
      <c r="BG347" s="148">
        <f>IF(U347="zákl. přenesená",N347,0)</f>
        <v>0</v>
      </c>
      <c r="BH347" s="148">
        <f>IF(U347="sníž. přenesená",N347,0)</f>
        <v>0</v>
      </c>
      <c r="BI347" s="148">
        <f>IF(U347="nulová",N347,0)</f>
        <v>0</v>
      </c>
      <c r="BJ347" s="21" t="s">
        <v>82</v>
      </c>
      <c r="BK347" s="148">
        <f>ROUND(L347*K347,2)</f>
        <v>0</v>
      </c>
      <c r="BL347" s="21" t="s">
        <v>92</v>
      </c>
      <c r="BM347" s="21" t="s">
        <v>578</v>
      </c>
    </row>
    <row r="348" spans="2:65" s="11" customFormat="1" ht="16.5" customHeight="1">
      <c r="B348" s="157"/>
      <c r="C348" s="158"/>
      <c r="D348" s="158"/>
      <c r="E348" s="159" t="s">
        <v>5</v>
      </c>
      <c r="F348" s="264" t="s">
        <v>566</v>
      </c>
      <c r="G348" s="265"/>
      <c r="H348" s="265"/>
      <c r="I348" s="265"/>
      <c r="J348" s="158"/>
      <c r="K348" s="159" t="s">
        <v>5</v>
      </c>
      <c r="L348" s="158"/>
      <c r="M348" s="158"/>
      <c r="N348" s="158"/>
      <c r="O348" s="158"/>
      <c r="P348" s="158"/>
      <c r="Q348" s="158"/>
      <c r="R348" s="160"/>
      <c r="T348" s="161"/>
      <c r="U348" s="158"/>
      <c r="V348" s="158"/>
      <c r="W348" s="158"/>
      <c r="X348" s="158"/>
      <c r="Y348" s="158"/>
      <c r="Z348" s="158"/>
      <c r="AA348" s="162"/>
      <c r="AT348" s="163" t="s">
        <v>173</v>
      </c>
      <c r="AU348" s="163" t="s">
        <v>86</v>
      </c>
      <c r="AV348" s="11" t="s">
        <v>82</v>
      </c>
      <c r="AW348" s="11" t="s">
        <v>32</v>
      </c>
      <c r="AX348" s="11" t="s">
        <v>75</v>
      </c>
      <c r="AY348" s="163" t="s">
        <v>166</v>
      </c>
    </row>
    <row r="349" spans="2:65" s="10" customFormat="1" ht="16.5" customHeight="1">
      <c r="B349" s="149"/>
      <c r="C349" s="150"/>
      <c r="D349" s="150"/>
      <c r="E349" s="151" t="s">
        <v>5</v>
      </c>
      <c r="F349" s="262" t="s">
        <v>404</v>
      </c>
      <c r="G349" s="263"/>
      <c r="H349" s="263"/>
      <c r="I349" s="263"/>
      <c r="J349" s="150"/>
      <c r="K349" s="152">
        <v>29</v>
      </c>
      <c r="L349" s="150"/>
      <c r="M349" s="150"/>
      <c r="N349" s="150"/>
      <c r="O349" s="150"/>
      <c r="P349" s="150"/>
      <c r="Q349" s="150"/>
      <c r="R349" s="153"/>
      <c r="T349" s="154"/>
      <c r="U349" s="150"/>
      <c r="V349" s="150"/>
      <c r="W349" s="150"/>
      <c r="X349" s="150"/>
      <c r="Y349" s="150"/>
      <c r="Z349" s="150"/>
      <c r="AA349" s="155"/>
      <c r="AT349" s="156" t="s">
        <v>173</v>
      </c>
      <c r="AU349" s="156" t="s">
        <v>86</v>
      </c>
      <c r="AV349" s="10" t="s">
        <v>86</v>
      </c>
      <c r="AW349" s="10" t="s">
        <v>32</v>
      </c>
      <c r="AX349" s="10" t="s">
        <v>82</v>
      </c>
      <c r="AY349" s="156" t="s">
        <v>166</v>
      </c>
    </row>
    <row r="350" spans="2:65" s="1" customFormat="1" ht="25.5" customHeight="1">
      <c r="B350" s="139"/>
      <c r="C350" s="176" t="s">
        <v>579</v>
      </c>
      <c r="D350" s="176" t="s">
        <v>388</v>
      </c>
      <c r="E350" s="177" t="s">
        <v>580</v>
      </c>
      <c r="F350" s="266" t="s">
        <v>581</v>
      </c>
      <c r="G350" s="266"/>
      <c r="H350" s="266"/>
      <c r="I350" s="266"/>
      <c r="J350" s="178" t="s">
        <v>560</v>
      </c>
      <c r="K350" s="179">
        <v>29</v>
      </c>
      <c r="L350" s="267">
        <v>0</v>
      </c>
      <c r="M350" s="267"/>
      <c r="N350" s="267">
        <f>ROUND(L350*K350,2)</f>
        <v>0</v>
      </c>
      <c r="O350" s="232"/>
      <c r="P350" s="232"/>
      <c r="Q350" s="232"/>
      <c r="R350" s="144"/>
      <c r="T350" s="145" t="s">
        <v>5</v>
      </c>
      <c r="U350" s="43" t="s">
        <v>40</v>
      </c>
      <c r="V350" s="146">
        <v>0</v>
      </c>
      <c r="W350" s="146">
        <f>V350*K350</f>
        <v>0</v>
      </c>
      <c r="X350" s="146">
        <v>5.8000000000000003E-2</v>
      </c>
      <c r="Y350" s="146">
        <f>X350*K350</f>
        <v>1.6820000000000002</v>
      </c>
      <c r="Z350" s="146">
        <v>0</v>
      </c>
      <c r="AA350" s="147">
        <f>Z350*K350</f>
        <v>0</v>
      </c>
      <c r="AR350" s="21" t="s">
        <v>104</v>
      </c>
      <c r="AT350" s="21" t="s">
        <v>388</v>
      </c>
      <c r="AU350" s="21" t="s">
        <v>86</v>
      </c>
      <c r="AY350" s="21" t="s">
        <v>166</v>
      </c>
      <c r="BE350" s="148">
        <f>IF(U350="základní",N350,0)</f>
        <v>0</v>
      </c>
      <c r="BF350" s="148">
        <f>IF(U350="snížená",N350,0)</f>
        <v>0</v>
      </c>
      <c r="BG350" s="148">
        <f>IF(U350="zákl. přenesená",N350,0)</f>
        <v>0</v>
      </c>
      <c r="BH350" s="148">
        <f>IF(U350="sníž. přenesená",N350,0)</f>
        <v>0</v>
      </c>
      <c r="BI350" s="148">
        <f>IF(U350="nulová",N350,0)</f>
        <v>0</v>
      </c>
      <c r="BJ350" s="21" t="s">
        <v>82</v>
      </c>
      <c r="BK350" s="148">
        <f>ROUND(L350*K350,2)</f>
        <v>0</v>
      </c>
      <c r="BL350" s="21" t="s">
        <v>92</v>
      </c>
      <c r="BM350" s="21" t="s">
        <v>582</v>
      </c>
    </row>
    <row r="351" spans="2:65" s="11" customFormat="1" ht="16.5" customHeight="1">
      <c r="B351" s="157"/>
      <c r="C351" s="158"/>
      <c r="D351" s="158"/>
      <c r="E351" s="159" t="s">
        <v>5</v>
      </c>
      <c r="F351" s="264" t="s">
        <v>566</v>
      </c>
      <c r="G351" s="265"/>
      <c r="H351" s="265"/>
      <c r="I351" s="265"/>
      <c r="J351" s="158"/>
      <c r="K351" s="159" t="s">
        <v>5</v>
      </c>
      <c r="L351" s="158"/>
      <c r="M351" s="158"/>
      <c r="N351" s="158"/>
      <c r="O351" s="158"/>
      <c r="P351" s="158"/>
      <c r="Q351" s="158"/>
      <c r="R351" s="160"/>
      <c r="T351" s="161"/>
      <c r="U351" s="158"/>
      <c r="V351" s="158"/>
      <c r="W351" s="158"/>
      <c r="X351" s="158"/>
      <c r="Y351" s="158"/>
      <c r="Z351" s="158"/>
      <c r="AA351" s="162"/>
      <c r="AT351" s="163" t="s">
        <v>173</v>
      </c>
      <c r="AU351" s="163" t="s">
        <v>86</v>
      </c>
      <c r="AV351" s="11" t="s">
        <v>82</v>
      </c>
      <c r="AW351" s="11" t="s">
        <v>32</v>
      </c>
      <c r="AX351" s="11" t="s">
        <v>75</v>
      </c>
      <c r="AY351" s="163" t="s">
        <v>166</v>
      </c>
    </row>
    <row r="352" spans="2:65" s="10" customFormat="1" ht="16.5" customHeight="1">
      <c r="B352" s="149"/>
      <c r="C352" s="150"/>
      <c r="D352" s="150"/>
      <c r="E352" s="151" t="s">
        <v>5</v>
      </c>
      <c r="F352" s="262" t="s">
        <v>404</v>
      </c>
      <c r="G352" s="263"/>
      <c r="H352" s="263"/>
      <c r="I352" s="263"/>
      <c r="J352" s="150"/>
      <c r="K352" s="152">
        <v>29</v>
      </c>
      <c r="L352" s="150"/>
      <c r="M352" s="150"/>
      <c r="N352" s="150"/>
      <c r="O352" s="150"/>
      <c r="P352" s="150"/>
      <c r="Q352" s="150"/>
      <c r="R352" s="153"/>
      <c r="T352" s="154"/>
      <c r="U352" s="150"/>
      <c r="V352" s="150"/>
      <c r="W352" s="150"/>
      <c r="X352" s="150"/>
      <c r="Y352" s="150"/>
      <c r="Z352" s="150"/>
      <c r="AA352" s="155"/>
      <c r="AT352" s="156" t="s">
        <v>173</v>
      </c>
      <c r="AU352" s="156" t="s">
        <v>86</v>
      </c>
      <c r="AV352" s="10" t="s">
        <v>86</v>
      </c>
      <c r="AW352" s="10" t="s">
        <v>32</v>
      </c>
      <c r="AX352" s="10" t="s">
        <v>82</v>
      </c>
      <c r="AY352" s="156" t="s">
        <v>166</v>
      </c>
    </row>
    <row r="353" spans="2:65" s="1" customFormat="1" ht="25.5" customHeight="1">
      <c r="B353" s="139"/>
      <c r="C353" s="176" t="s">
        <v>583</v>
      </c>
      <c r="D353" s="176" t="s">
        <v>388</v>
      </c>
      <c r="E353" s="177" t="s">
        <v>584</v>
      </c>
      <c r="F353" s="266" t="s">
        <v>585</v>
      </c>
      <c r="G353" s="266"/>
      <c r="H353" s="266"/>
      <c r="I353" s="266"/>
      <c r="J353" s="178" t="s">
        <v>560</v>
      </c>
      <c r="K353" s="179">
        <v>27</v>
      </c>
      <c r="L353" s="267">
        <v>0</v>
      </c>
      <c r="M353" s="267"/>
      <c r="N353" s="267">
        <f>ROUND(L353*K353,2)</f>
        <v>0</v>
      </c>
      <c r="O353" s="232"/>
      <c r="P353" s="232"/>
      <c r="Q353" s="232"/>
      <c r="R353" s="144"/>
      <c r="T353" s="145" t="s">
        <v>5</v>
      </c>
      <c r="U353" s="43" t="s">
        <v>40</v>
      </c>
      <c r="V353" s="146">
        <v>0</v>
      </c>
      <c r="W353" s="146">
        <f>V353*K353</f>
        <v>0</v>
      </c>
      <c r="X353" s="146">
        <v>0.111</v>
      </c>
      <c r="Y353" s="146">
        <f>X353*K353</f>
        <v>2.9969999999999999</v>
      </c>
      <c r="Z353" s="146">
        <v>0</v>
      </c>
      <c r="AA353" s="147">
        <f>Z353*K353</f>
        <v>0</v>
      </c>
      <c r="AR353" s="21" t="s">
        <v>104</v>
      </c>
      <c r="AT353" s="21" t="s">
        <v>388</v>
      </c>
      <c r="AU353" s="21" t="s">
        <v>86</v>
      </c>
      <c r="AY353" s="21" t="s">
        <v>166</v>
      </c>
      <c r="BE353" s="148">
        <f>IF(U353="základní",N353,0)</f>
        <v>0</v>
      </c>
      <c r="BF353" s="148">
        <f>IF(U353="snížená",N353,0)</f>
        <v>0</v>
      </c>
      <c r="BG353" s="148">
        <f>IF(U353="zákl. přenesená",N353,0)</f>
        <v>0</v>
      </c>
      <c r="BH353" s="148">
        <f>IF(U353="sníž. přenesená",N353,0)</f>
        <v>0</v>
      </c>
      <c r="BI353" s="148">
        <f>IF(U353="nulová",N353,0)</f>
        <v>0</v>
      </c>
      <c r="BJ353" s="21" t="s">
        <v>82</v>
      </c>
      <c r="BK353" s="148">
        <f>ROUND(L353*K353,2)</f>
        <v>0</v>
      </c>
      <c r="BL353" s="21" t="s">
        <v>92</v>
      </c>
      <c r="BM353" s="21" t="s">
        <v>586</v>
      </c>
    </row>
    <row r="354" spans="2:65" s="11" customFormat="1" ht="16.5" customHeight="1">
      <c r="B354" s="157"/>
      <c r="C354" s="158"/>
      <c r="D354" s="158"/>
      <c r="E354" s="159" t="s">
        <v>5</v>
      </c>
      <c r="F354" s="264" t="s">
        <v>566</v>
      </c>
      <c r="G354" s="265"/>
      <c r="H354" s="265"/>
      <c r="I354" s="265"/>
      <c r="J354" s="158"/>
      <c r="K354" s="159" t="s">
        <v>5</v>
      </c>
      <c r="L354" s="158"/>
      <c r="M354" s="158"/>
      <c r="N354" s="158"/>
      <c r="O354" s="158"/>
      <c r="P354" s="158"/>
      <c r="Q354" s="158"/>
      <c r="R354" s="160"/>
      <c r="T354" s="161"/>
      <c r="U354" s="158"/>
      <c r="V354" s="158"/>
      <c r="W354" s="158"/>
      <c r="X354" s="158"/>
      <c r="Y354" s="158"/>
      <c r="Z354" s="158"/>
      <c r="AA354" s="162"/>
      <c r="AT354" s="163" t="s">
        <v>173</v>
      </c>
      <c r="AU354" s="163" t="s">
        <v>86</v>
      </c>
      <c r="AV354" s="11" t="s">
        <v>82</v>
      </c>
      <c r="AW354" s="11" t="s">
        <v>32</v>
      </c>
      <c r="AX354" s="11" t="s">
        <v>75</v>
      </c>
      <c r="AY354" s="163" t="s">
        <v>166</v>
      </c>
    </row>
    <row r="355" spans="2:65" s="10" customFormat="1" ht="16.5" customHeight="1">
      <c r="B355" s="149"/>
      <c r="C355" s="150"/>
      <c r="D355" s="150"/>
      <c r="E355" s="151" t="s">
        <v>5</v>
      </c>
      <c r="F355" s="262" t="s">
        <v>393</v>
      </c>
      <c r="G355" s="263"/>
      <c r="H355" s="263"/>
      <c r="I355" s="263"/>
      <c r="J355" s="150"/>
      <c r="K355" s="152">
        <v>27</v>
      </c>
      <c r="L355" s="150"/>
      <c r="M355" s="150"/>
      <c r="N355" s="150"/>
      <c r="O355" s="150"/>
      <c r="P355" s="150"/>
      <c r="Q355" s="150"/>
      <c r="R355" s="153"/>
      <c r="T355" s="154"/>
      <c r="U355" s="150"/>
      <c r="V355" s="150"/>
      <c r="W355" s="150"/>
      <c r="X355" s="150"/>
      <c r="Y355" s="150"/>
      <c r="Z355" s="150"/>
      <c r="AA355" s="155"/>
      <c r="AT355" s="156" t="s">
        <v>173</v>
      </c>
      <c r="AU355" s="156" t="s">
        <v>86</v>
      </c>
      <c r="AV355" s="10" t="s">
        <v>86</v>
      </c>
      <c r="AW355" s="10" t="s">
        <v>32</v>
      </c>
      <c r="AX355" s="10" t="s">
        <v>82</v>
      </c>
      <c r="AY355" s="156" t="s">
        <v>166</v>
      </c>
    </row>
    <row r="356" spans="2:65" s="1" customFormat="1" ht="16.5" customHeight="1">
      <c r="B356" s="139"/>
      <c r="C356" s="176" t="s">
        <v>587</v>
      </c>
      <c r="D356" s="176" t="s">
        <v>388</v>
      </c>
      <c r="E356" s="177" t="s">
        <v>588</v>
      </c>
      <c r="F356" s="266" t="s">
        <v>589</v>
      </c>
      <c r="G356" s="266"/>
      <c r="H356" s="266"/>
      <c r="I356" s="266"/>
      <c r="J356" s="178" t="s">
        <v>560</v>
      </c>
      <c r="K356" s="179">
        <v>29</v>
      </c>
      <c r="L356" s="267">
        <v>0</v>
      </c>
      <c r="M356" s="267"/>
      <c r="N356" s="267">
        <f>ROUND(L356*K356,2)</f>
        <v>0</v>
      </c>
      <c r="O356" s="232"/>
      <c r="P356" s="232"/>
      <c r="Q356" s="232"/>
      <c r="R356" s="144"/>
      <c r="T356" s="145" t="s">
        <v>5</v>
      </c>
      <c r="U356" s="43" t="s">
        <v>40</v>
      </c>
      <c r="V356" s="146">
        <v>0</v>
      </c>
      <c r="W356" s="146">
        <f>V356*K356</f>
        <v>0</v>
      </c>
      <c r="X356" s="146">
        <v>9.7000000000000003E-2</v>
      </c>
      <c r="Y356" s="146">
        <f>X356*K356</f>
        <v>2.8130000000000002</v>
      </c>
      <c r="Z356" s="146">
        <v>0</v>
      </c>
      <c r="AA356" s="147">
        <f>Z356*K356</f>
        <v>0</v>
      </c>
      <c r="AR356" s="21" t="s">
        <v>104</v>
      </c>
      <c r="AT356" s="21" t="s">
        <v>388</v>
      </c>
      <c r="AU356" s="21" t="s">
        <v>86</v>
      </c>
      <c r="AY356" s="21" t="s">
        <v>166</v>
      </c>
      <c r="BE356" s="148">
        <f>IF(U356="základní",N356,0)</f>
        <v>0</v>
      </c>
      <c r="BF356" s="148">
        <f>IF(U356="snížená",N356,0)</f>
        <v>0</v>
      </c>
      <c r="BG356" s="148">
        <f>IF(U356="zákl. přenesená",N356,0)</f>
        <v>0</v>
      </c>
      <c r="BH356" s="148">
        <f>IF(U356="sníž. přenesená",N356,0)</f>
        <v>0</v>
      </c>
      <c r="BI356" s="148">
        <f>IF(U356="nulová",N356,0)</f>
        <v>0</v>
      </c>
      <c r="BJ356" s="21" t="s">
        <v>82</v>
      </c>
      <c r="BK356" s="148">
        <f>ROUND(L356*K356,2)</f>
        <v>0</v>
      </c>
      <c r="BL356" s="21" t="s">
        <v>92</v>
      </c>
      <c r="BM356" s="21" t="s">
        <v>590</v>
      </c>
    </row>
    <row r="357" spans="2:65" s="11" customFormat="1" ht="16.5" customHeight="1">
      <c r="B357" s="157"/>
      <c r="C357" s="158"/>
      <c r="D357" s="158"/>
      <c r="E357" s="159" t="s">
        <v>5</v>
      </c>
      <c r="F357" s="264" t="s">
        <v>566</v>
      </c>
      <c r="G357" s="265"/>
      <c r="H357" s="265"/>
      <c r="I357" s="265"/>
      <c r="J357" s="158"/>
      <c r="K357" s="159" t="s">
        <v>5</v>
      </c>
      <c r="L357" s="158"/>
      <c r="M357" s="158"/>
      <c r="N357" s="158"/>
      <c r="O357" s="158"/>
      <c r="P357" s="158"/>
      <c r="Q357" s="158"/>
      <c r="R357" s="160"/>
      <c r="T357" s="161"/>
      <c r="U357" s="158"/>
      <c r="V357" s="158"/>
      <c r="W357" s="158"/>
      <c r="X357" s="158"/>
      <c r="Y357" s="158"/>
      <c r="Z357" s="158"/>
      <c r="AA357" s="162"/>
      <c r="AT357" s="163" t="s">
        <v>173</v>
      </c>
      <c r="AU357" s="163" t="s">
        <v>86</v>
      </c>
      <c r="AV357" s="11" t="s">
        <v>82</v>
      </c>
      <c r="AW357" s="11" t="s">
        <v>32</v>
      </c>
      <c r="AX357" s="11" t="s">
        <v>75</v>
      </c>
      <c r="AY357" s="163" t="s">
        <v>166</v>
      </c>
    </row>
    <row r="358" spans="2:65" s="10" customFormat="1" ht="16.5" customHeight="1">
      <c r="B358" s="149"/>
      <c r="C358" s="150"/>
      <c r="D358" s="150"/>
      <c r="E358" s="151" t="s">
        <v>5</v>
      </c>
      <c r="F358" s="262" t="s">
        <v>404</v>
      </c>
      <c r="G358" s="263"/>
      <c r="H358" s="263"/>
      <c r="I358" s="263"/>
      <c r="J358" s="150"/>
      <c r="K358" s="152">
        <v>29</v>
      </c>
      <c r="L358" s="150"/>
      <c r="M358" s="150"/>
      <c r="N358" s="150"/>
      <c r="O358" s="150"/>
      <c r="P358" s="150"/>
      <c r="Q358" s="150"/>
      <c r="R358" s="153"/>
      <c r="T358" s="154"/>
      <c r="U358" s="150"/>
      <c r="V358" s="150"/>
      <c r="W358" s="150"/>
      <c r="X358" s="150"/>
      <c r="Y358" s="150"/>
      <c r="Z358" s="150"/>
      <c r="AA358" s="155"/>
      <c r="AT358" s="156" t="s">
        <v>173</v>
      </c>
      <c r="AU358" s="156" t="s">
        <v>86</v>
      </c>
      <c r="AV358" s="10" t="s">
        <v>86</v>
      </c>
      <c r="AW358" s="10" t="s">
        <v>32</v>
      </c>
      <c r="AX358" s="10" t="s">
        <v>82</v>
      </c>
      <c r="AY358" s="156" t="s">
        <v>166</v>
      </c>
    </row>
    <row r="359" spans="2:65" s="1" customFormat="1" ht="16.5" customHeight="1">
      <c r="B359" s="139"/>
      <c r="C359" s="176" t="s">
        <v>591</v>
      </c>
      <c r="D359" s="176" t="s">
        <v>388</v>
      </c>
      <c r="E359" s="177" t="s">
        <v>592</v>
      </c>
      <c r="F359" s="266" t="s">
        <v>593</v>
      </c>
      <c r="G359" s="266"/>
      <c r="H359" s="266"/>
      <c r="I359" s="266"/>
      <c r="J359" s="178" t="s">
        <v>560</v>
      </c>
      <c r="K359" s="179">
        <v>29</v>
      </c>
      <c r="L359" s="267">
        <v>0</v>
      </c>
      <c r="M359" s="267"/>
      <c r="N359" s="267">
        <f>ROUND(L359*K359,2)</f>
        <v>0</v>
      </c>
      <c r="O359" s="232"/>
      <c r="P359" s="232"/>
      <c r="Q359" s="232"/>
      <c r="R359" s="144"/>
      <c r="T359" s="145" t="s">
        <v>5</v>
      </c>
      <c r="U359" s="43" t="s">
        <v>40</v>
      </c>
      <c r="V359" s="146">
        <v>0</v>
      </c>
      <c r="W359" s="146">
        <f>V359*K359</f>
        <v>0</v>
      </c>
      <c r="X359" s="146">
        <v>5.8000000000000003E-2</v>
      </c>
      <c r="Y359" s="146">
        <f>X359*K359</f>
        <v>1.6820000000000002</v>
      </c>
      <c r="Z359" s="146">
        <v>0</v>
      </c>
      <c r="AA359" s="147">
        <f>Z359*K359</f>
        <v>0</v>
      </c>
      <c r="AR359" s="21" t="s">
        <v>104</v>
      </c>
      <c r="AT359" s="21" t="s">
        <v>388</v>
      </c>
      <c r="AU359" s="21" t="s">
        <v>86</v>
      </c>
      <c r="AY359" s="21" t="s">
        <v>166</v>
      </c>
      <c r="BE359" s="148">
        <f>IF(U359="základní",N359,0)</f>
        <v>0</v>
      </c>
      <c r="BF359" s="148">
        <f>IF(U359="snížená",N359,0)</f>
        <v>0</v>
      </c>
      <c r="BG359" s="148">
        <f>IF(U359="zákl. přenesená",N359,0)</f>
        <v>0</v>
      </c>
      <c r="BH359" s="148">
        <f>IF(U359="sníž. přenesená",N359,0)</f>
        <v>0</v>
      </c>
      <c r="BI359" s="148">
        <f>IF(U359="nulová",N359,0)</f>
        <v>0</v>
      </c>
      <c r="BJ359" s="21" t="s">
        <v>82</v>
      </c>
      <c r="BK359" s="148">
        <f>ROUND(L359*K359,2)</f>
        <v>0</v>
      </c>
      <c r="BL359" s="21" t="s">
        <v>92</v>
      </c>
      <c r="BM359" s="21" t="s">
        <v>594</v>
      </c>
    </row>
    <row r="360" spans="2:65" s="11" customFormat="1" ht="16.5" customHeight="1">
      <c r="B360" s="157"/>
      <c r="C360" s="158"/>
      <c r="D360" s="158"/>
      <c r="E360" s="159" t="s">
        <v>5</v>
      </c>
      <c r="F360" s="264" t="s">
        <v>566</v>
      </c>
      <c r="G360" s="265"/>
      <c r="H360" s="265"/>
      <c r="I360" s="265"/>
      <c r="J360" s="158"/>
      <c r="K360" s="159" t="s">
        <v>5</v>
      </c>
      <c r="L360" s="158"/>
      <c r="M360" s="158"/>
      <c r="N360" s="158"/>
      <c r="O360" s="158"/>
      <c r="P360" s="158"/>
      <c r="Q360" s="158"/>
      <c r="R360" s="160"/>
      <c r="T360" s="161"/>
      <c r="U360" s="158"/>
      <c r="V360" s="158"/>
      <c r="W360" s="158"/>
      <c r="X360" s="158"/>
      <c r="Y360" s="158"/>
      <c r="Z360" s="158"/>
      <c r="AA360" s="162"/>
      <c r="AT360" s="163" t="s">
        <v>173</v>
      </c>
      <c r="AU360" s="163" t="s">
        <v>86</v>
      </c>
      <c r="AV360" s="11" t="s">
        <v>82</v>
      </c>
      <c r="AW360" s="11" t="s">
        <v>32</v>
      </c>
      <c r="AX360" s="11" t="s">
        <v>75</v>
      </c>
      <c r="AY360" s="163" t="s">
        <v>166</v>
      </c>
    </row>
    <row r="361" spans="2:65" s="10" customFormat="1" ht="16.5" customHeight="1">
      <c r="B361" s="149"/>
      <c r="C361" s="150"/>
      <c r="D361" s="150"/>
      <c r="E361" s="151" t="s">
        <v>5</v>
      </c>
      <c r="F361" s="262" t="s">
        <v>404</v>
      </c>
      <c r="G361" s="263"/>
      <c r="H361" s="263"/>
      <c r="I361" s="263"/>
      <c r="J361" s="150"/>
      <c r="K361" s="152">
        <v>29</v>
      </c>
      <c r="L361" s="150"/>
      <c r="M361" s="150"/>
      <c r="N361" s="150"/>
      <c r="O361" s="150"/>
      <c r="P361" s="150"/>
      <c r="Q361" s="150"/>
      <c r="R361" s="153"/>
      <c r="T361" s="154"/>
      <c r="U361" s="150"/>
      <c r="V361" s="150"/>
      <c r="W361" s="150"/>
      <c r="X361" s="150"/>
      <c r="Y361" s="150"/>
      <c r="Z361" s="150"/>
      <c r="AA361" s="155"/>
      <c r="AT361" s="156" t="s">
        <v>173</v>
      </c>
      <c r="AU361" s="156" t="s">
        <v>86</v>
      </c>
      <c r="AV361" s="10" t="s">
        <v>86</v>
      </c>
      <c r="AW361" s="10" t="s">
        <v>32</v>
      </c>
      <c r="AX361" s="10" t="s">
        <v>82</v>
      </c>
      <c r="AY361" s="156" t="s">
        <v>166</v>
      </c>
    </row>
    <row r="362" spans="2:65" s="1" customFormat="1" ht="16.5" customHeight="1">
      <c r="B362" s="139"/>
      <c r="C362" s="176" t="s">
        <v>595</v>
      </c>
      <c r="D362" s="176" t="s">
        <v>388</v>
      </c>
      <c r="E362" s="177" t="s">
        <v>596</v>
      </c>
      <c r="F362" s="266" t="s">
        <v>597</v>
      </c>
      <c r="G362" s="266"/>
      <c r="H362" s="266"/>
      <c r="I362" s="266"/>
      <c r="J362" s="178" t="s">
        <v>560</v>
      </c>
      <c r="K362" s="179">
        <v>29</v>
      </c>
      <c r="L362" s="267">
        <v>0</v>
      </c>
      <c r="M362" s="267"/>
      <c r="N362" s="267">
        <f>ROUND(L362*K362,2)</f>
        <v>0</v>
      </c>
      <c r="O362" s="232"/>
      <c r="P362" s="232"/>
      <c r="Q362" s="232"/>
      <c r="R362" s="144"/>
      <c r="T362" s="145" t="s">
        <v>5</v>
      </c>
      <c r="U362" s="43" t="s">
        <v>40</v>
      </c>
      <c r="V362" s="146">
        <v>0</v>
      </c>
      <c r="W362" s="146">
        <f>V362*K362</f>
        <v>0</v>
      </c>
      <c r="X362" s="146">
        <v>6.0000000000000001E-3</v>
      </c>
      <c r="Y362" s="146">
        <f>X362*K362</f>
        <v>0.17400000000000002</v>
      </c>
      <c r="Z362" s="146">
        <v>0</v>
      </c>
      <c r="AA362" s="147">
        <f>Z362*K362</f>
        <v>0</v>
      </c>
      <c r="AR362" s="21" t="s">
        <v>104</v>
      </c>
      <c r="AT362" s="21" t="s">
        <v>388</v>
      </c>
      <c r="AU362" s="21" t="s">
        <v>86</v>
      </c>
      <c r="AY362" s="21" t="s">
        <v>166</v>
      </c>
      <c r="BE362" s="148">
        <f>IF(U362="základní",N362,0)</f>
        <v>0</v>
      </c>
      <c r="BF362" s="148">
        <f>IF(U362="snížená",N362,0)</f>
        <v>0</v>
      </c>
      <c r="BG362" s="148">
        <f>IF(U362="zákl. přenesená",N362,0)</f>
        <v>0</v>
      </c>
      <c r="BH362" s="148">
        <f>IF(U362="sníž. přenesená",N362,0)</f>
        <v>0</v>
      </c>
      <c r="BI362" s="148">
        <f>IF(U362="nulová",N362,0)</f>
        <v>0</v>
      </c>
      <c r="BJ362" s="21" t="s">
        <v>82</v>
      </c>
      <c r="BK362" s="148">
        <f>ROUND(L362*K362,2)</f>
        <v>0</v>
      </c>
      <c r="BL362" s="21" t="s">
        <v>92</v>
      </c>
      <c r="BM362" s="21" t="s">
        <v>598</v>
      </c>
    </row>
    <row r="363" spans="2:65" s="11" customFormat="1" ht="16.5" customHeight="1">
      <c r="B363" s="157"/>
      <c r="C363" s="158"/>
      <c r="D363" s="158"/>
      <c r="E363" s="159" t="s">
        <v>5</v>
      </c>
      <c r="F363" s="264" t="s">
        <v>566</v>
      </c>
      <c r="G363" s="265"/>
      <c r="H363" s="265"/>
      <c r="I363" s="265"/>
      <c r="J363" s="158"/>
      <c r="K363" s="159" t="s">
        <v>5</v>
      </c>
      <c r="L363" s="158"/>
      <c r="M363" s="158"/>
      <c r="N363" s="158"/>
      <c r="O363" s="158"/>
      <c r="P363" s="158"/>
      <c r="Q363" s="158"/>
      <c r="R363" s="160"/>
      <c r="T363" s="161"/>
      <c r="U363" s="158"/>
      <c r="V363" s="158"/>
      <c r="W363" s="158"/>
      <c r="X363" s="158"/>
      <c r="Y363" s="158"/>
      <c r="Z363" s="158"/>
      <c r="AA363" s="162"/>
      <c r="AT363" s="163" t="s">
        <v>173</v>
      </c>
      <c r="AU363" s="163" t="s">
        <v>86</v>
      </c>
      <c r="AV363" s="11" t="s">
        <v>82</v>
      </c>
      <c r="AW363" s="11" t="s">
        <v>32</v>
      </c>
      <c r="AX363" s="11" t="s">
        <v>75</v>
      </c>
      <c r="AY363" s="163" t="s">
        <v>166</v>
      </c>
    </row>
    <row r="364" spans="2:65" s="10" customFormat="1" ht="16.5" customHeight="1">
      <c r="B364" s="149"/>
      <c r="C364" s="150"/>
      <c r="D364" s="150"/>
      <c r="E364" s="151" t="s">
        <v>5</v>
      </c>
      <c r="F364" s="262" t="s">
        <v>404</v>
      </c>
      <c r="G364" s="263"/>
      <c r="H364" s="263"/>
      <c r="I364" s="263"/>
      <c r="J364" s="150"/>
      <c r="K364" s="152">
        <v>29</v>
      </c>
      <c r="L364" s="150"/>
      <c r="M364" s="150"/>
      <c r="N364" s="150"/>
      <c r="O364" s="150"/>
      <c r="P364" s="150"/>
      <c r="Q364" s="150"/>
      <c r="R364" s="153"/>
      <c r="T364" s="154"/>
      <c r="U364" s="150"/>
      <c r="V364" s="150"/>
      <c r="W364" s="150"/>
      <c r="X364" s="150"/>
      <c r="Y364" s="150"/>
      <c r="Z364" s="150"/>
      <c r="AA364" s="155"/>
      <c r="AT364" s="156" t="s">
        <v>173</v>
      </c>
      <c r="AU364" s="156" t="s">
        <v>86</v>
      </c>
      <c r="AV364" s="10" t="s">
        <v>86</v>
      </c>
      <c r="AW364" s="10" t="s">
        <v>32</v>
      </c>
      <c r="AX364" s="10" t="s">
        <v>82</v>
      </c>
      <c r="AY364" s="156" t="s">
        <v>166</v>
      </c>
    </row>
    <row r="365" spans="2:65" s="1" customFormat="1" ht="25.5" customHeight="1">
      <c r="B365" s="139"/>
      <c r="C365" s="140" t="s">
        <v>599</v>
      </c>
      <c r="D365" s="140" t="s">
        <v>167</v>
      </c>
      <c r="E365" s="141" t="s">
        <v>600</v>
      </c>
      <c r="F365" s="231" t="s">
        <v>601</v>
      </c>
      <c r="G365" s="231"/>
      <c r="H365" s="231"/>
      <c r="I365" s="231"/>
      <c r="J365" s="142" t="s">
        <v>560</v>
      </c>
      <c r="K365" s="143">
        <v>14</v>
      </c>
      <c r="L365" s="232">
        <v>0</v>
      </c>
      <c r="M365" s="232"/>
      <c r="N365" s="232">
        <f>ROUND(L365*K365,2)</f>
        <v>0</v>
      </c>
      <c r="O365" s="232"/>
      <c r="P365" s="232"/>
      <c r="Q365" s="232"/>
      <c r="R365" s="144"/>
      <c r="T365" s="145" t="s">
        <v>5</v>
      </c>
      <c r="U365" s="43" t="s">
        <v>40</v>
      </c>
      <c r="V365" s="146">
        <v>3.8170000000000002</v>
      </c>
      <c r="W365" s="146">
        <f>V365*K365</f>
        <v>53.438000000000002</v>
      </c>
      <c r="X365" s="146">
        <v>0.42080000000000001</v>
      </c>
      <c r="Y365" s="146">
        <f>X365*K365</f>
        <v>5.8912000000000004</v>
      </c>
      <c r="Z365" s="146">
        <v>0</v>
      </c>
      <c r="AA365" s="147">
        <f>Z365*K365</f>
        <v>0</v>
      </c>
      <c r="AR365" s="21" t="s">
        <v>92</v>
      </c>
      <c r="AT365" s="21" t="s">
        <v>167</v>
      </c>
      <c r="AU365" s="21" t="s">
        <v>86</v>
      </c>
      <c r="AY365" s="21" t="s">
        <v>166</v>
      </c>
      <c r="BE365" s="148">
        <f>IF(U365="základní",N365,0)</f>
        <v>0</v>
      </c>
      <c r="BF365" s="148">
        <f>IF(U365="snížená",N365,0)</f>
        <v>0</v>
      </c>
      <c r="BG365" s="148">
        <f>IF(U365="zákl. přenesená",N365,0)</f>
        <v>0</v>
      </c>
      <c r="BH365" s="148">
        <f>IF(U365="sníž. přenesená",N365,0)</f>
        <v>0</v>
      </c>
      <c r="BI365" s="148">
        <f>IF(U365="nulová",N365,0)</f>
        <v>0</v>
      </c>
      <c r="BJ365" s="21" t="s">
        <v>82</v>
      </c>
      <c r="BK365" s="148">
        <f>ROUND(L365*K365,2)</f>
        <v>0</v>
      </c>
      <c r="BL365" s="21" t="s">
        <v>92</v>
      </c>
      <c r="BM365" s="21" t="s">
        <v>602</v>
      </c>
    </row>
    <row r="366" spans="2:65" s="11" customFormat="1" ht="16.5" customHeight="1">
      <c r="B366" s="157"/>
      <c r="C366" s="158"/>
      <c r="D366" s="158"/>
      <c r="E366" s="159" t="s">
        <v>5</v>
      </c>
      <c r="F366" s="264" t="s">
        <v>275</v>
      </c>
      <c r="G366" s="265"/>
      <c r="H366" s="265"/>
      <c r="I366" s="265"/>
      <c r="J366" s="158"/>
      <c r="K366" s="159" t="s">
        <v>5</v>
      </c>
      <c r="L366" s="158"/>
      <c r="M366" s="158"/>
      <c r="N366" s="158"/>
      <c r="O366" s="158"/>
      <c r="P366" s="158"/>
      <c r="Q366" s="158"/>
      <c r="R366" s="160"/>
      <c r="T366" s="161"/>
      <c r="U366" s="158"/>
      <c r="V366" s="158"/>
      <c r="W366" s="158"/>
      <c r="X366" s="158"/>
      <c r="Y366" s="158"/>
      <c r="Z366" s="158"/>
      <c r="AA366" s="162"/>
      <c r="AT366" s="163" t="s">
        <v>173</v>
      </c>
      <c r="AU366" s="163" t="s">
        <v>86</v>
      </c>
      <c r="AV366" s="11" t="s">
        <v>82</v>
      </c>
      <c r="AW366" s="11" t="s">
        <v>32</v>
      </c>
      <c r="AX366" s="11" t="s">
        <v>75</v>
      </c>
      <c r="AY366" s="163" t="s">
        <v>166</v>
      </c>
    </row>
    <row r="367" spans="2:65" s="11" customFormat="1" ht="16.5" customHeight="1">
      <c r="B367" s="157"/>
      <c r="C367" s="158"/>
      <c r="D367" s="158"/>
      <c r="E367" s="159" t="s">
        <v>5</v>
      </c>
      <c r="F367" s="229" t="s">
        <v>276</v>
      </c>
      <c r="G367" s="230"/>
      <c r="H367" s="230"/>
      <c r="I367" s="230"/>
      <c r="J367" s="158"/>
      <c r="K367" s="159" t="s">
        <v>5</v>
      </c>
      <c r="L367" s="158"/>
      <c r="M367" s="158"/>
      <c r="N367" s="158"/>
      <c r="O367" s="158"/>
      <c r="P367" s="158"/>
      <c r="Q367" s="158"/>
      <c r="R367" s="160"/>
      <c r="T367" s="161"/>
      <c r="U367" s="158"/>
      <c r="V367" s="158"/>
      <c r="W367" s="158"/>
      <c r="X367" s="158"/>
      <c r="Y367" s="158"/>
      <c r="Z367" s="158"/>
      <c r="AA367" s="162"/>
      <c r="AT367" s="163" t="s">
        <v>173</v>
      </c>
      <c r="AU367" s="163" t="s">
        <v>86</v>
      </c>
      <c r="AV367" s="11" t="s">
        <v>82</v>
      </c>
      <c r="AW367" s="11" t="s">
        <v>32</v>
      </c>
      <c r="AX367" s="11" t="s">
        <v>75</v>
      </c>
      <c r="AY367" s="163" t="s">
        <v>166</v>
      </c>
    </row>
    <row r="368" spans="2:65" s="11" customFormat="1" ht="16.5" customHeight="1">
      <c r="B368" s="157"/>
      <c r="C368" s="158"/>
      <c r="D368" s="158"/>
      <c r="E368" s="159" t="s">
        <v>5</v>
      </c>
      <c r="F368" s="229" t="s">
        <v>277</v>
      </c>
      <c r="G368" s="230"/>
      <c r="H368" s="230"/>
      <c r="I368" s="230"/>
      <c r="J368" s="158"/>
      <c r="K368" s="159" t="s">
        <v>5</v>
      </c>
      <c r="L368" s="158"/>
      <c r="M368" s="158"/>
      <c r="N368" s="158"/>
      <c r="O368" s="158"/>
      <c r="P368" s="158"/>
      <c r="Q368" s="158"/>
      <c r="R368" s="160"/>
      <c r="T368" s="161"/>
      <c r="U368" s="158"/>
      <c r="V368" s="158"/>
      <c r="W368" s="158"/>
      <c r="X368" s="158"/>
      <c r="Y368" s="158"/>
      <c r="Z368" s="158"/>
      <c r="AA368" s="162"/>
      <c r="AT368" s="163" t="s">
        <v>173</v>
      </c>
      <c r="AU368" s="163" t="s">
        <v>86</v>
      </c>
      <c r="AV368" s="11" t="s">
        <v>82</v>
      </c>
      <c r="AW368" s="11" t="s">
        <v>32</v>
      </c>
      <c r="AX368" s="11" t="s">
        <v>75</v>
      </c>
      <c r="AY368" s="163" t="s">
        <v>166</v>
      </c>
    </row>
    <row r="369" spans="2:65" s="10" customFormat="1" ht="16.5" customHeight="1">
      <c r="B369" s="149"/>
      <c r="C369" s="150"/>
      <c r="D369" s="150"/>
      <c r="E369" s="151" t="s">
        <v>5</v>
      </c>
      <c r="F369" s="262" t="s">
        <v>122</v>
      </c>
      <c r="G369" s="263"/>
      <c r="H369" s="263"/>
      <c r="I369" s="263"/>
      <c r="J369" s="150"/>
      <c r="K369" s="152">
        <v>14</v>
      </c>
      <c r="L369" s="150"/>
      <c r="M369" s="150"/>
      <c r="N369" s="150"/>
      <c r="O369" s="150"/>
      <c r="P369" s="150"/>
      <c r="Q369" s="150"/>
      <c r="R369" s="153"/>
      <c r="T369" s="154"/>
      <c r="U369" s="150"/>
      <c r="V369" s="150"/>
      <c r="W369" s="150"/>
      <c r="X369" s="150"/>
      <c r="Y369" s="150"/>
      <c r="Z369" s="150"/>
      <c r="AA369" s="155"/>
      <c r="AT369" s="156" t="s">
        <v>173</v>
      </c>
      <c r="AU369" s="156" t="s">
        <v>86</v>
      </c>
      <c r="AV369" s="10" t="s">
        <v>86</v>
      </c>
      <c r="AW369" s="10" t="s">
        <v>32</v>
      </c>
      <c r="AX369" s="10" t="s">
        <v>82</v>
      </c>
      <c r="AY369" s="156" t="s">
        <v>166</v>
      </c>
    </row>
    <row r="370" spans="2:65" s="9" customFormat="1" ht="29.85" customHeight="1">
      <c r="B370" s="129"/>
      <c r="C370" s="130"/>
      <c r="D370" s="164" t="s">
        <v>265</v>
      </c>
      <c r="E370" s="164"/>
      <c r="F370" s="164"/>
      <c r="G370" s="164"/>
      <c r="H370" s="164"/>
      <c r="I370" s="164"/>
      <c r="J370" s="164"/>
      <c r="K370" s="164"/>
      <c r="L370" s="164"/>
      <c r="M370" s="164"/>
      <c r="N370" s="237">
        <f>BK370</f>
        <v>0</v>
      </c>
      <c r="O370" s="238"/>
      <c r="P370" s="238"/>
      <c r="Q370" s="238"/>
      <c r="R370" s="132"/>
      <c r="T370" s="133"/>
      <c r="U370" s="130"/>
      <c r="V370" s="130"/>
      <c r="W370" s="134">
        <f>SUM(W371:W416)</f>
        <v>1011.2952750000001</v>
      </c>
      <c r="X370" s="130"/>
      <c r="Y370" s="134">
        <f>SUM(Y371:Y416)</f>
        <v>472.39579229999998</v>
      </c>
      <c r="Z370" s="130"/>
      <c r="AA370" s="135">
        <f>SUM(AA371:AA416)</f>
        <v>0.16400000000000001</v>
      </c>
      <c r="AR370" s="136" t="s">
        <v>82</v>
      </c>
      <c r="AT370" s="137" t="s">
        <v>74</v>
      </c>
      <c r="AU370" s="137" t="s">
        <v>82</v>
      </c>
      <c r="AY370" s="136" t="s">
        <v>166</v>
      </c>
      <c r="BK370" s="138">
        <f>SUM(BK371:BK416)</f>
        <v>0</v>
      </c>
    </row>
    <row r="371" spans="2:65" s="1" customFormat="1" ht="16.5" customHeight="1">
      <c r="B371" s="139"/>
      <c r="C371" s="140" t="s">
        <v>603</v>
      </c>
      <c r="D371" s="140" t="s">
        <v>167</v>
      </c>
      <c r="E371" s="141" t="s">
        <v>604</v>
      </c>
      <c r="F371" s="231" t="s">
        <v>605</v>
      </c>
      <c r="G371" s="231"/>
      <c r="H371" s="231"/>
      <c r="I371" s="231"/>
      <c r="J371" s="142" t="s">
        <v>560</v>
      </c>
      <c r="K371" s="189">
        <v>19</v>
      </c>
      <c r="L371" s="232">
        <v>0</v>
      </c>
      <c r="M371" s="232"/>
      <c r="N371" s="232">
        <f>ROUND(L371*K371,2)</f>
        <v>0</v>
      </c>
      <c r="O371" s="232"/>
      <c r="P371" s="232"/>
      <c r="Q371" s="232"/>
      <c r="R371" s="144"/>
      <c r="T371" s="145" t="s">
        <v>5</v>
      </c>
      <c r="U371" s="43" t="s">
        <v>40</v>
      </c>
      <c r="V371" s="146">
        <v>0</v>
      </c>
      <c r="W371" s="146">
        <f>V371*K371</f>
        <v>0</v>
      </c>
      <c r="X371" s="146">
        <v>0</v>
      </c>
      <c r="Y371" s="146">
        <f>X371*K371</f>
        <v>0</v>
      </c>
      <c r="Z371" s="146">
        <v>0</v>
      </c>
      <c r="AA371" s="147">
        <f>Z371*K371</f>
        <v>0</v>
      </c>
      <c r="AR371" s="21" t="s">
        <v>92</v>
      </c>
      <c r="AT371" s="21" t="s">
        <v>167</v>
      </c>
      <c r="AU371" s="21" t="s">
        <v>86</v>
      </c>
      <c r="AY371" s="21" t="s">
        <v>166</v>
      </c>
      <c r="BE371" s="148">
        <f>IF(U371="základní",N371,0)</f>
        <v>0</v>
      </c>
      <c r="BF371" s="148">
        <f>IF(U371="snížená",N371,0)</f>
        <v>0</v>
      </c>
      <c r="BG371" s="148">
        <f>IF(U371="zákl. přenesená",N371,0)</f>
        <v>0</v>
      </c>
      <c r="BH371" s="148">
        <f>IF(U371="sníž. přenesená",N371,0)</f>
        <v>0</v>
      </c>
      <c r="BI371" s="148">
        <f>IF(U371="nulová",N371,0)</f>
        <v>0</v>
      </c>
      <c r="BJ371" s="21" t="s">
        <v>82</v>
      </c>
      <c r="BK371" s="148">
        <f>ROUND(L371*K371,2)</f>
        <v>0</v>
      </c>
      <c r="BL371" s="21" t="s">
        <v>92</v>
      </c>
      <c r="BM371" s="21" t="s">
        <v>606</v>
      </c>
    </row>
    <row r="372" spans="2:65" s="1" customFormat="1" ht="25.5" customHeight="1">
      <c r="B372" s="139"/>
      <c r="C372" s="140" t="s">
        <v>607</v>
      </c>
      <c r="D372" s="140" t="s">
        <v>167</v>
      </c>
      <c r="E372" s="141" t="s">
        <v>608</v>
      </c>
      <c r="F372" s="231" t="s">
        <v>609</v>
      </c>
      <c r="G372" s="231"/>
      <c r="H372" s="231"/>
      <c r="I372" s="231"/>
      <c r="J372" s="142" t="s">
        <v>560</v>
      </c>
      <c r="K372" s="143">
        <v>2</v>
      </c>
      <c r="L372" s="232">
        <v>0</v>
      </c>
      <c r="M372" s="232"/>
      <c r="N372" s="232">
        <f>ROUND(L372*K372,2)</f>
        <v>0</v>
      </c>
      <c r="O372" s="232"/>
      <c r="P372" s="232"/>
      <c r="Q372" s="232"/>
      <c r="R372" s="144"/>
      <c r="T372" s="145" t="s">
        <v>5</v>
      </c>
      <c r="U372" s="43" t="s">
        <v>40</v>
      </c>
      <c r="V372" s="146">
        <v>0.2</v>
      </c>
      <c r="W372" s="146">
        <f>V372*K372</f>
        <v>0.4</v>
      </c>
      <c r="X372" s="146">
        <v>6.9999999999999999E-4</v>
      </c>
      <c r="Y372" s="146">
        <f>X372*K372</f>
        <v>1.4E-3</v>
      </c>
      <c r="Z372" s="146">
        <v>0</v>
      </c>
      <c r="AA372" s="147">
        <f>Z372*K372</f>
        <v>0</v>
      </c>
      <c r="AR372" s="21" t="s">
        <v>92</v>
      </c>
      <c r="AT372" s="21" t="s">
        <v>167</v>
      </c>
      <c r="AU372" s="21" t="s">
        <v>86</v>
      </c>
      <c r="AY372" s="21" t="s">
        <v>166</v>
      </c>
      <c r="BE372" s="148">
        <f>IF(U372="základní",N372,0)</f>
        <v>0</v>
      </c>
      <c r="BF372" s="148">
        <f>IF(U372="snížená",N372,0)</f>
        <v>0</v>
      </c>
      <c r="BG372" s="148">
        <f>IF(U372="zákl. přenesená",N372,0)</f>
        <v>0</v>
      </c>
      <c r="BH372" s="148">
        <f>IF(U372="sníž. přenesená",N372,0)</f>
        <v>0</v>
      </c>
      <c r="BI372" s="148">
        <f>IF(U372="nulová",N372,0)</f>
        <v>0</v>
      </c>
      <c r="BJ372" s="21" t="s">
        <v>82</v>
      </c>
      <c r="BK372" s="148">
        <f>ROUND(L372*K372,2)</f>
        <v>0</v>
      </c>
      <c r="BL372" s="21" t="s">
        <v>92</v>
      </c>
      <c r="BM372" s="21" t="s">
        <v>610</v>
      </c>
    </row>
    <row r="373" spans="2:65" s="11" customFormat="1" ht="16.5" customHeight="1">
      <c r="B373" s="157"/>
      <c r="C373" s="158"/>
      <c r="D373" s="158"/>
      <c r="E373" s="159" t="s">
        <v>5</v>
      </c>
      <c r="F373" s="264" t="s">
        <v>275</v>
      </c>
      <c r="G373" s="265"/>
      <c r="H373" s="265"/>
      <c r="I373" s="265"/>
      <c r="J373" s="158"/>
      <c r="K373" s="159" t="s">
        <v>5</v>
      </c>
      <c r="L373" s="158"/>
      <c r="M373" s="158"/>
      <c r="N373" s="158"/>
      <c r="O373" s="158"/>
      <c r="P373" s="158"/>
      <c r="Q373" s="158"/>
      <c r="R373" s="160"/>
      <c r="T373" s="161"/>
      <c r="U373" s="158"/>
      <c r="V373" s="158"/>
      <c r="W373" s="158"/>
      <c r="X373" s="158"/>
      <c r="Y373" s="158"/>
      <c r="Z373" s="158"/>
      <c r="AA373" s="162"/>
      <c r="AT373" s="163" t="s">
        <v>173</v>
      </c>
      <c r="AU373" s="163" t="s">
        <v>86</v>
      </c>
      <c r="AV373" s="11" t="s">
        <v>82</v>
      </c>
      <c r="AW373" s="11" t="s">
        <v>32</v>
      </c>
      <c r="AX373" s="11" t="s">
        <v>75</v>
      </c>
      <c r="AY373" s="163" t="s">
        <v>166</v>
      </c>
    </row>
    <row r="374" spans="2:65" s="11" customFormat="1" ht="16.5" customHeight="1">
      <c r="B374" s="157"/>
      <c r="C374" s="158"/>
      <c r="D374" s="158"/>
      <c r="E374" s="159" t="s">
        <v>5</v>
      </c>
      <c r="F374" s="229" t="s">
        <v>276</v>
      </c>
      <c r="G374" s="230"/>
      <c r="H374" s="230"/>
      <c r="I374" s="230"/>
      <c r="J374" s="158"/>
      <c r="K374" s="159" t="s">
        <v>5</v>
      </c>
      <c r="L374" s="158"/>
      <c r="M374" s="158"/>
      <c r="N374" s="158"/>
      <c r="O374" s="158"/>
      <c r="P374" s="158"/>
      <c r="Q374" s="158"/>
      <c r="R374" s="160"/>
      <c r="T374" s="161"/>
      <c r="U374" s="158"/>
      <c r="V374" s="158"/>
      <c r="W374" s="158"/>
      <c r="X374" s="158"/>
      <c r="Y374" s="158"/>
      <c r="Z374" s="158"/>
      <c r="AA374" s="162"/>
      <c r="AT374" s="163" t="s">
        <v>173</v>
      </c>
      <c r="AU374" s="163" t="s">
        <v>86</v>
      </c>
      <c r="AV374" s="11" t="s">
        <v>82</v>
      </c>
      <c r="AW374" s="11" t="s">
        <v>32</v>
      </c>
      <c r="AX374" s="11" t="s">
        <v>75</v>
      </c>
      <c r="AY374" s="163" t="s">
        <v>166</v>
      </c>
    </row>
    <row r="375" spans="2:65" s="11" customFormat="1" ht="16.5" customHeight="1">
      <c r="B375" s="157"/>
      <c r="C375" s="158"/>
      <c r="D375" s="158"/>
      <c r="E375" s="159" t="s">
        <v>5</v>
      </c>
      <c r="F375" s="229" t="s">
        <v>277</v>
      </c>
      <c r="G375" s="230"/>
      <c r="H375" s="230"/>
      <c r="I375" s="230"/>
      <c r="J375" s="158"/>
      <c r="K375" s="159" t="s">
        <v>5</v>
      </c>
      <c r="L375" s="158"/>
      <c r="M375" s="158"/>
      <c r="N375" s="158"/>
      <c r="O375" s="158"/>
      <c r="P375" s="158"/>
      <c r="Q375" s="158"/>
      <c r="R375" s="160"/>
      <c r="T375" s="161"/>
      <c r="U375" s="158"/>
      <c r="V375" s="158"/>
      <c r="W375" s="158"/>
      <c r="X375" s="158"/>
      <c r="Y375" s="158"/>
      <c r="Z375" s="158"/>
      <c r="AA375" s="162"/>
      <c r="AT375" s="163" t="s">
        <v>173</v>
      </c>
      <c r="AU375" s="163" t="s">
        <v>86</v>
      </c>
      <c r="AV375" s="11" t="s">
        <v>82</v>
      </c>
      <c r="AW375" s="11" t="s">
        <v>32</v>
      </c>
      <c r="AX375" s="11" t="s">
        <v>75</v>
      </c>
      <c r="AY375" s="163" t="s">
        <v>166</v>
      </c>
    </row>
    <row r="376" spans="2:65" s="10" customFormat="1" ht="16.5" customHeight="1">
      <c r="B376" s="149"/>
      <c r="C376" s="150"/>
      <c r="D376" s="150"/>
      <c r="E376" s="151" t="s">
        <v>5</v>
      </c>
      <c r="F376" s="262" t="s">
        <v>86</v>
      </c>
      <c r="G376" s="263"/>
      <c r="H376" s="263"/>
      <c r="I376" s="263"/>
      <c r="J376" s="150"/>
      <c r="K376" s="152">
        <v>2</v>
      </c>
      <c r="L376" s="150"/>
      <c r="M376" s="150"/>
      <c r="N376" s="150"/>
      <c r="O376" s="150"/>
      <c r="P376" s="150"/>
      <c r="Q376" s="150"/>
      <c r="R376" s="153"/>
      <c r="T376" s="154"/>
      <c r="U376" s="150"/>
      <c r="V376" s="150"/>
      <c r="W376" s="150"/>
      <c r="X376" s="150"/>
      <c r="Y376" s="150"/>
      <c r="Z376" s="150"/>
      <c r="AA376" s="155"/>
      <c r="AT376" s="156" t="s">
        <v>173</v>
      </c>
      <c r="AU376" s="156" t="s">
        <v>86</v>
      </c>
      <c r="AV376" s="10" t="s">
        <v>86</v>
      </c>
      <c r="AW376" s="10" t="s">
        <v>32</v>
      </c>
      <c r="AX376" s="10" t="s">
        <v>82</v>
      </c>
      <c r="AY376" s="156" t="s">
        <v>166</v>
      </c>
    </row>
    <row r="377" spans="2:65" s="1" customFormat="1" ht="38.25" customHeight="1">
      <c r="B377" s="139"/>
      <c r="C377" s="140" t="s">
        <v>611</v>
      </c>
      <c r="D377" s="140" t="s">
        <v>167</v>
      </c>
      <c r="E377" s="141" t="s">
        <v>612</v>
      </c>
      <c r="F377" s="231" t="s">
        <v>613</v>
      </c>
      <c r="G377" s="231"/>
      <c r="H377" s="231"/>
      <c r="I377" s="231"/>
      <c r="J377" s="142" t="s">
        <v>560</v>
      </c>
      <c r="K377" s="143">
        <v>2</v>
      </c>
      <c r="L377" s="232">
        <v>0</v>
      </c>
      <c r="M377" s="232"/>
      <c r="N377" s="232">
        <f>ROUND(L377*K377,2)</f>
        <v>0</v>
      </c>
      <c r="O377" s="232"/>
      <c r="P377" s="232"/>
      <c r="Q377" s="232"/>
      <c r="R377" s="144"/>
      <c r="T377" s="145" t="s">
        <v>5</v>
      </c>
      <c r="U377" s="43" t="s">
        <v>40</v>
      </c>
      <c r="V377" s="146">
        <v>0.54900000000000004</v>
      </c>
      <c r="W377" s="146">
        <f>V377*K377</f>
        <v>1.0980000000000001</v>
      </c>
      <c r="X377" s="146">
        <v>0.11241</v>
      </c>
      <c r="Y377" s="146">
        <f>X377*K377</f>
        <v>0.22481999999999999</v>
      </c>
      <c r="Z377" s="146">
        <v>0</v>
      </c>
      <c r="AA377" s="147">
        <f>Z377*K377</f>
        <v>0</v>
      </c>
      <c r="AR377" s="21" t="s">
        <v>92</v>
      </c>
      <c r="AT377" s="21" t="s">
        <v>167</v>
      </c>
      <c r="AU377" s="21" t="s">
        <v>86</v>
      </c>
      <c r="AY377" s="21" t="s">
        <v>166</v>
      </c>
      <c r="BE377" s="148">
        <f>IF(U377="základní",N377,0)</f>
        <v>0</v>
      </c>
      <c r="BF377" s="148">
        <f>IF(U377="snížená",N377,0)</f>
        <v>0</v>
      </c>
      <c r="BG377" s="148">
        <f>IF(U377="zákl. přenesená",N377,0)</f>
        <v>0</v>
      </c>
      <c r="BH377" s="148">
        <f>IF(U377="sníž. přenesená",N377,0)</f>
        <v>0</v>
      </c>
      <c r="BI377" s="148">
        <f>IF(U377="nulová",N377,0)</f>
        <v>0</v>
      </c>
      <c r="BJ377" s="21" t="s">
        <v>82</v>
      </c>
      <c r="BK377" s="148">
        <f>ROUND(L377*K377,2)</f>
        <v>0</v>
      </c>
      <c r="BL377" s="21" t="s">
        <v>92</v>
      </c>
      <c r="BM377" s="21" t="s">
        <v>614</v>
      </c>
    </row>
    <row r="378" spans="2:65" s="1" customFormat="1" ht="25.5" customHeight="1">
      <c r="B378" s="139"/>
      <c r="C378" s="140" t="s">
        <v>615</v>
      </c>
      <c r="D378" s="140" t="s">
        <v>167</v>
      </c>
      <c r="E378" s="141" t="s">
        <v>626</v>
      </c>
      <c r="F378" s="231" t="s">
        <v>627</v>
      </c>
      <c r="G378" s="231"/>
      <c r="H378" s="231"/>
      <c r="I378" s="231"/>
      <c r="J378" s="142" t="s">
        <v>309</v>
      </c>
      <c r="K378" s="143">
        <v>1286.625</v>
      </c>
      <c r="L378" s="232">
        <v>0</v>
      </c>
      <c r="M378" s="232"/>
      <c r="N378" s="232">
        <f>ROUND(L378*K378,2)</f>
        <v>0</v>
      </c>
      <c r="O378" s="232"/>
      <c r="P378" s="232"/>
      <c r="Q378" s="232"/>
      <c r="R378" s="144"/>
      <c r="T378" s="145" t="s">
        <v>5</v>
      </c>
      <c r="U378" s="43" t="s">
        <v>40</v>
      </c>
      <c r="V378" s="146">
        <v>0.11899999999999999</v>
      </c>
      <c r="W378" s="146">
        <f>V378*K378</f>
        <v>153.108375</v>
      </c>
      <c r="X378" s="146">
        <v>8.9779999999999999E-2</v>
      </c>
      <c r="Y378" s="146">
        <f>X378*K378</f>
        <v>115.5131925</v>
      </c>
      <c r="Z378" s="146">
        <v>0</v>
      </c>
      <c r="AA378" s="147">
        <f>Z378*K378</f>
        <v>0</v>
      </c>
      <c r="AR378" s="21" t="s">
        <v>92</v>
      </c>
      <c r="AT378" s="21" t="s">
        <v>167</v>
      </c>
      <c r="AU378" s="21" t="s">
        <v>86</v>
      </c>
      <c r="AY378" s="21" t="s">
        <v>166</v>
      </c>
      <c r="BE378" s="148">
        <f>IF(U378="základní",N378,0)</f>
        <v>0</v>
      </c>
      <c r="BF378" s="148">
        <f>IF(U378="snížená",N378,0)</f>
        <v>0</v>
      </c>
      <c r="BG378" s="148">
        <f>IF(U378="zákl. přenesená",N378,0)</f>
        <v>0</v>
      </c>
      <c r="BH378" s="148">
        <f>IF(U378="sníž. přenesená",N378,0)</f>
        <v>0</v>
      </c>
      <c r="BI378" s="148">
        <f>IF(U378="nulová",N378,0)</f>
        <v>0</v>
      </c>
      <c r="BJ378" s="21" t="s">
        <v>82</v>
      </c>
      <c r="BK378" s="148">
        <f>ROUND(L378*K378,2)</f>
        <v>0</v>
      </c>
      <c r="BL378" s="21" t="s">
        <v>92</v>
      </c>
      <c r="BM378" s="21" t="s">
        <v>628</v>
      </c>
    </row>
    <row r="379" spans="2:65" s="1" customFormat="1" ht="25.5" customHeight="1">
      <c r="B379" s="139"/>
      <c r="C379" s="176" t="s">
        <v>621</v>
      </c>
      <c r="D379" s="176" t="s">
        <v>388</v>
      </c>
      <c r="E379" s="177" t="s">
        <v>631</v>
      </c>
      <c r="F379" s="266" t="s">
        <v>632</v>
      </c>
      <c r="G379" s="266"/>
      <c r="H379" s="266"/>
      <c r="I379" s="266"/>
      <c r="J379" s="178" t="s">
        <v>374</v>
      </c>
      <c r="K379" s="179">
        <v>30.879000000000001</v>
      </c>
      <c r="L379" s="267">
        <v>0</v>
      </c>
      <c r="M379" s="267"/>
      <c r="N379" s="267">
        <f>ROUND(L379*K379,2)</f>
        <v>0</v>
      </c>
      <c r="O379" s="232"/>
      <c r="P379" s="232"/>
      <c r="Q379" s="232"/>
      <c r="R379" s="144"/>
      <c r="T379" s="145" t="s">
        <v>5</v>
      </c>
      <c r="U379" s="43" t="s">
        <v>40</v>
      </c>
      <c r="V379" s="146">
        <v>0</v>
      </c>
      <c r="W379" s="146">
        <f>V379*K379</f>
        <v>0</v>
      </c>
      <c r="X379" s="146">
        <v>1</v>
      </c>
      <c r="Y379" s="146">
        <f>X379*K379</f>
        <v>30.879000000000001</v>
      </c>
      <c r="Z379" s="146">
        <v>0</v>
      </c>
      <c r="AA379" s="147">
        <f>Z379*K379</f>
        <v>0</v>
      </c>
      <c r="AR379" s="21" t="s">
        <v>104</v>
      </c>
      <c r="AT379" s="21" t="s">
        <v>388</v>
      </c>
      <c r="AU379" s="21" t="s">
        <v>86</v>
      </c>
      <c r="AY379" s="21" t="s">
        <v>166</v>
      </c>
      <c r="BE379" s="148">
        <f>IF(U379="základní",N379,0)</f>
        <v>0</v>
      </c>
      <c r="BF379" s="148">
        <f>IF(U379="snížená",N379,0)</f>
        <v>0</v>
      </c>
      <c r="BG379" s="148">
        <f>IF(U379="zákl. přenesená",N379,0)</f>
        <v>0</v>
      </c>
      <c r="BH379" s="148">
        <f>IF(U379="sníž. přenesená",N379,0)</f>
        <v>0</v>
      </c>
      <c r="BI379" s="148">
        <f>IF(U379="nulová",N379,0)</f>
        <v>0</v>
      </c>
      <c r="BJ379" s="21" t="s">
        <v>82</v>
      </c>
      <c r="BK379" s="148">
        <f>ROUND(L379*K379,2)</f>
        <v>0</v>
      </c>
      <c r="BL379" s="21" t="s">
        <v>92</v>
      </c>
      <c r="BM379" s="21" t="s">
        <v>633</v>
      </c>
    </row>
    <row r="380" spans="2:65" s="10" customFormat="1" ht="16.5" customHeight="1">
      <c r="B380" s="149"/>
      <c r="C380" s="150"/>
      <c r="D380" s="150"/>
      <c r="E380" s="151" t="s">
        <v>5</v>
      </c>
      <c r="F380" s="240" t="s">
        <v>1726</v>
      </c>
      <c r="G380" s="241"/>
      <c r="H380" s="241"/>
      <c r="I380" s="241"/>
      <c r="J380" s="150"/>
      <c r="K380" s="152">
        <v>30.879000000000001</v>
      </c>
      <c r="L380" s="150"/>
      <c r="M380" s="150"/>
      <c r="N380" s="150"/>
      <c r="O380" s="150"/>
      <c r="P380" s="150"/>
      <c r="Q380" s="150"/>
      <c r="R380" s="153"/>
      <c r="T380" s="154"/>
      <c r="U380" s="150"/>
      <c r="V380" s="150"/>
      <c r="W380" s="150"/>
      <c r="X380" s="150"/>
      <c r="Y380" s="150"/>
      <c r="Z380" s="150"/>
      <c r="AA380" s="155"/>
      <c r="AT380" s="156" t="s">
        <v>173</v>
      </c>
      <c r="AU380" s="156" t="s">
        <v>86</v>
      </c>
      <c r="AV380" s="10" t="s">
        <v>86</v>
      </c>
      <c r="AW380" s="10" t="s">
        <v>32</v>
      </c>
      <c r="AX380" s="10" t="s">
        <v>82</v>
      </c>
      <c r="AY380" s="156" t="s">
        <v>166</v>
      </c>
    </row>
    <row r="381" spans="2:65" s="1" customFormat="1" ht="38.25" customHeight="1">
      <c r="B381" s="139"/>
      <c r="C381" s="140" t="s">
        <v>625</v>
      </c>
      <c r="D381" s="140" t="s">
        <v>167</v>
      </c>
      <c r="E381" s="141" t="s">
        <v>636</v>
      </c>
      <c r="F381" s="231" t="s">
        <v>637</v>
      </c>
      <c r="G381" s="231"/>
      <c r="H381" s="231"/>
      <c r="I381" s="231"/>
      <c r="J381" s="142" t="s">
        <v>309</v>
      </c>
      <c r="K381" s="143">
        <v>1354</v>
      </c>
      <c r="L381" s="232">
        <v>0</v>
      </c>
      <c r="M381" s="232"/>
      <c r="N381" s="232">
        <f>ROUND(L381*K381,2)</f>
        <v>0</v>
      </c>
      <c r="O381" s="232"/>
      <c r="P381" s="232"/>
      <c r="Q381" s="232"/>
      <c r="R381" s="144"/>
      <c r="T381" s="145" t="s">
        <v>5</v>
      </c>
      <c r="U381" s="43" t="s">
        <v>40</v>
      </c>
      <c r="V381" s="146">
        <v>0.26800000000000002</v>
      </c>
      <c r="W381" s="146">
        <f>V381*K381</f>
        <v>362.87200000000001</v>
      </c>
      <c r="X381" s="146">
        <v>0.15540000000000001</v>
      </c>
      <c r="Y381" s="146">
        <f>X381*K381</f>
        <v>210.41160000000002</v>
      </c>
      <c r="Z381" s="146">
        <v>0</v>
      </c>
      <c r="AA381" s="147">
        <f>Z381*K381</f>
        <v>0</v>
      </c>
      <c r="AR381" s="21" t="s">
        <v>92</v>
      </c>
      <c r="AT381" s="21" t="s">
        <v>167</v>
      </c>
      <c r="AU381" s="21" t="s">
        <v>86</v>
      </c>
      <c r="AY381" s="21" t="s">
        <v>166</v>
      </c>
      <c r="BE381" s="148">
        <f>IF(U381="základní",N381,0)</f>
        <v>0</v>
      </c>
      <c r="BF381" s="148">
        <f>IF(U381="snížená",N381,0)</f>
        <v>0</v>
      </c>
      <c r="BG381" s="148">
        <f>IF(U381="zákl. přenesená",N381,0)</f>
        <v>0</v>
      </c>
      <c r="BH381" s="148">
        <f>IF(U381="sníž. přenesená",N381,0)</f>
        <v>0</v>
      </c>
      <c r="BI381" s="148">
        <f>IF(U381="nulová",N381,0)</f>
        <v>0</v>
      </c>
      <c r="BJ381" s="21" t="s">
        <v>82</v>
      </c>
      <c r="BK381" s="148">
        <f>ROUND(L381*K381,2)</f>
        <v>0</v>
      </c>
      <c r="BL381" s="21" t="s">
        <v>92</v>
      </c>
      <c r="BM381" s="21" t="s">
        <v>638</v>
      </c>
    </row>
    <row r="382" spans="2:65" s="1" customFormat="1" ht="16.5" customHeight="1">
      <c r="B382" s="139"/>
      <c r="C382" s="176" t="s">
        <v>630</v>
      </c>
      <c r="D382" s="176" t="s">
        <v>388</v>
      </c>
      <c r="E382" s="177" t="s">
        <v>640</v>
      </c>
      <c r="F382" s="266" t="s">
        <v>641</v>
      </c>
      <c r="G382" s="266"/>
      <c r="H382" s="266"/>
      <c r="I382" s="266"/>
      <c r="J382" s="178" t="s">
        <v>560</v>
      </c>
      <c r="K382" s="179">
        <v>1093</v>
      </c>
      <c r="L382" s="267">
        <v>0</v>
      </c>
      <c r="M382" s="267"/>
      <c r="N382" s="267">
        <f>ROUND(L382*K382,2)</f>
        <v>0</v>
      </c>
      <c r="O382" s="232"/>
      <c r="P382" s="232"/>
      <c r="Q382" s="232"/>
      <c r="R382" s="144"/>
      <c r="T382" s="145" t="s">
        <v>5</v>
      </c>
      <c r="U382" s="43" t="s">
        <v>40</v>
      </c>
      <c r="V382" s="146">
        <v>0</v>
      </c>
      <c r="W382" s="146">
        <f>V382*K382</f>
        <v>0</v>
      </c>
      <c r="X382" s="146">
        <v>8.2100000000000006E-2</v>
      </c>
      <c r="Y382" s="146">
        <f>X382*K382</f>
        <v>89.735300000000009</v>
      </c>
      <c r="Z382" s="146">
        <v>0</v>
      </c>
      <c r="AA382" s="147">
        <f>Z382*K382</f>
        <v>0</v>
      </c>
      <c r="AR382" s="21" t="s">
        <v>104</v>
      </c>
      <c r="AT382" s="21" t="s">
        <v>388</v>
      </c>
      <c r="AU382" s="21" t="s">
        <v>86</v>
      </c>
      <c r="AY382" s="21" t="s">
        <v>166</v>
      </c>
      <c r="BE382" s="148">
        <f>IF(U382="základní",N382,0)</f>
        <v>0</v>
      </c>
      <c r="BF382" s="148">
        <f>IF(U382="snížená",N382,0)</f>
        <v>0</v>
      </c>
      <c r="BG382" s="148">
        <f>IF(U382="zákl. přenesená",N382,0)</f>
        <v>0</v>
      </c>
      <c r="BH382" s="148">
        <f>IF(U382="sníž. přenesená",N382,0)</f>
        <v>0</v>
      </c>
      <c r="BI382" s="148">
        <f>IF(U382="nulová",N382,0)</f>
        <v>0</v>
      </c>
      <c r="BJ382" s="21" t="s">
        <v>82</v>
      </c>
      <c r="BK382" s="148">
        <f>ROUND(L382*K382,2)</f>
        <v>0</v>
      </c>
      <c r="BL382" s="21" t="s">
        <v>92</v>
      </c>
      <c r="BM382" s="21" t="s">
        <v>642</v>
      </c>
    </row>
    <row r="383" spans="2:65" s="11" customFormat="1" ht="16.5" customHeight="1">
      <c r="B383" s="157"/>
      <c r="C383" s="158"/>
      <c r="D383" s="158"/>
      <c r="E383" s="159" t="s">
        <v>5</v>
      </c>
      <c r="F383" s="264" t="s">
        <v>275</v>
      </c>
      <c r="G383" s="265"/>
      <c r="H383" s="265"/>
      <c r="I383" s="265"/>
      <c r="J383" s="158"/>
      <c r="K383" s="159" t="s">
        <v>5</v>
      </c>
      <c r="L383" s="158"/>
      <c r="M383" s="158"/>
      <c r="N383" s="158"/>
      <c r="O383" s="158"/>
      <c r="P383" s="158"/>
      <c r="Q383" s="158"/>
      <c r="R383" s="160"/>
      <c r="T383" s="161"/>
      <c r="U383" s="158"/>
      <c r="V383" s="158"/>
      <c r="W383" s="158"/>
      <c r="X383" s="158"/>
      <c r="Y383" s="158"/>
      <c r="Z383" s="158"/>
      <c r="AA383" s="162"/>
      <c r="AT383" s="163" t="s">
        <v>173</v>
      </c>
      <c r="AU383" s="163" t="s">
        <v>86</v>
      </c>
      <c r="AV383" s="11" t="s">
        <v>82</v>
      </c>
      <c r="AW383" s="11" t="s">
        <v>32</v>
      </c>
      <c r="AX383" s="11" t="s">
        <v>75</v>
      </c>
      <c r="AY383" s="163" t="s">
        <v>166</v>
      </c>
    </row>
    <row r="384" spans="2:65" s="11" customFormat="1" ht="16.5" customHeight="1">
      <c r="B384" s="157"/>
      <c r="C384" s="158"/>
      <c r="D384" s="158"/>
      <c r="E384" s="159" t="s">
        <v>5</v>
      </c>
      <c r="F384" s="229" t="s">
        <v>276</v>
      </c>
      <c r="G384" s="230"/>
      <c r="H384" s="230"/>
      <c r="I384" s="230"/>
      <c r="J384" s="158"/>
      <c r="K384" s="159" t="s">
        <v>5</v>
      </c>
      <c r="L384" s="158"/>
      <c r="M384" s="158"/>
      <c r="N384" s="158"/>
      <c r="O384" s="158"/>
      <c r="P384" s="158"/>
      <c r="Q384" s="158"/>
      <c r="R384" s="160"/>
      <c r="T384" s="161"/>
      <c r="U384" s="158"/>
      <c r="V384" s="158"/>
      <c r="W384" s="158"/>
      <c r="X384" s="158"/>
      <c r="Y384" s="158"/>
      <c r="Z384" s="158"/>
      <c r="AA384" s="162"/>
      <c r="AT384" s="163" t="s">
        <v>173</v>
      </c>
      <c r="AU384" s="163" t="s">
        <v>86</v>
      </c>
      <c r="AV384" s="11" t="s">
        <v>82</v>
      </c>
      <c r="AW384" s="11" t="s">
        <v>32</v>
      </c>
      <c r="AX384" s="11" t="s">
        <v>75</v>
      </c>
      <c r="AY384" s="163" t="s">
        <v>166</v>
      </c>
    </row>
    <row r="385" spans="2:65" s="11" customFormat="1" ht="16.5" customHeight="1">
      <c r="B385" s="157"/>
      <c r="C385" s="158"/>
      <c r="D385" s="158"/>
      <c r="E385" s="159" t="s">
        <v>5</v>
      </c>
      <c r="F385" s="229" t="s">
        <v>277</v>
      </c>
      <c r="G385" s="230"/>
      <c r="H385" s="230"/>
      <c r="I385" s="230"/>
      <c r="J385" s="158"/>
      <c r="K385" s="159" t="s">
        <v>5</v>
      </c>
      <c r="L385" s="158"/>
      <c r="M385" s="158"/>
      <c r="N385" s="158"/>
      <c r="O385" s="158"/>
      <c r="P385" s="158"/>
      <c r="Q385" s="158"/>
      <c r="R385" s="160"/>
      <c r="T385" s="161"/>
      <c r="U385" s="158"/>
      <c r="V385" s="158"/>
      <c r="W385" s="158"/>
      <c r="X385" s="158"/>
      <c r="Y385" s="158"/>
      <c r="Z385" s="158"/>
      <c r="AA385" s="162"/>
      <c r="AT385" s="163" t="s">
        <v>173</v>
      </c>
      <c r="AU385" s="163" t="s">
        <v>86</v>
      </c>
      <c r="AV385" s="11" t="s">
        <v>82</v>
      </c>
      <c r="AW385" s="11" t="s">
        <v>32</v>
      </c>
      <c r="AX385" s="11" t="s">
        <v>75</v>
      </c>
      <c r="AY385" s="163" t="s">
        <v>166</v>
      </c>
    </row>
    <row r="386" spans="2:65" s="10" customFormat="1" ht="16.5" customHeight="1">
      <c r="B386" s="149"/>
      <c r="C386" s="150"/>
      <c r="D386" s="150"/>
      <c r="E386" s="151" t="s">
        <v>5</v>
      </c>
      <c r="F386" s="262" t="s">
        <v>1727</v>
      </c>
      <c r="G386" s="263"/>
      <c r="H386" s="263"/>
      <c r="I386" s="263"/>
      <c r="J386" s="150"/>
      <c r="K386" s="152">
        <v>1093</v>
      </c>
      <c r="L386" s="150"/>
      <c r="M386" s="150"/>
      <c r="N386" s="150"/>
      <c r="O386" s="150"/>
      <c r="P386" s="150"/>
      <c r="Q386" s="150"/>
      <c r="R386" s="153"/>
      <c r="T386" s="154"/>
      <c r="U386" s="150"/>
      <c r="V386" s="150"/>
      <c r="W386" s="150"/>
      <c r="X386" s="150"/>
      <c r="Y386" s="150"/>
      <c r="Z386" s="150"/>
      <c r="AA386" s="155"/>
      <c r="AT386" s="156" t="s">
        <v>173</v>
      </c>
      <c r="AU386" s="156" t="s">
        <v>86</v>
      </c>
      <c r="AV386" s="10" t="s">
        <v>86</v>
      </c>
      <c r="AW386" s="10" t="s">
        <v>32</v>
      </c>
      <c r="AX386" s="10" t="s">
        <v>82</v>
      </c>
      <c r="AY386" s="156" t="s">
        <v>166</v>
      </c>
    </row>
    <row r="387" spans="2:65" s="1" customFormat="1" ht="25.5" customHeight="1">
      <c r="B387" s="139"/>
      <c r="C387" s="176" t="s">
        <v>635</v>
      </c>
      <c r="D387" s="176" t="s">
        <v>388</v>
      </c>
      <c r="E387" s="177" t="s">
        <v>1728</v>
      </c>
      <c r="F387" s="266" t="s">
        <v>1729</v>
      </c>
      <c r="G387" s="266"/>
      <c r="H387" s="266"/>
      <c r="I387" s="266"/>
      <c r="J387" s="178" t="s">
        <v>560</v>
      </c>
      <c r="K387" s="179">
        <v>261</v>
      </c>
      <c r="L387" s="267">
        <v>0</v>
      </c>
      <c r="M387" s="267"/>
      <c r="N387" s="267">
        <f>ROUND(L387*K387,2)</f>
        <v>0</v>
      </c>
      <c r="O387" s="232"/>
      <c r="P387" s="232"/>
      <c r="Q387" s="232"/>
      <c r="R387" s="144"/>
      <c r="T387" s="145" t="s">
        <v>5</v>
      </c>
      <c r="U387" s="43" t="s">
        <v>40</v>
      </c>
      <c r="V387" s="146">
        <v>0</v>
      </c>
      <c r="W387" s="146">
        <f>V387*K387</f>
        <v>0</v>
      </c>
      <c r="X387" s="146">
        <v>4.8300000000000003E-2</v>
      </c>
      <c r="Y387" s="146">
        <f>X387*K387</f>
        <v>12.606300000000001</v>
      </c>
      <c r="Z387" s="146">
        <v>0</v>
      </c>
      <c r="AA387" s="147">
        <f>Z387*K387</f>
        <v>0</v>
      </c>
      <c r="AR387" s="21" t="s">
        <v>104</v>
      </c>
      <c r="AT387" s="21" t="s">
        <v>388</v>
      </c>
      <c r="AU387" s="21" t="s">
        <v>86</v>
      </c>
      <c r="AY387" s="21" t="s">
        <v>166</v>
      </c>
      <c r="BE387" s="148">
        <f>IF(U387="základní",N387,0)</f>
        <v>0</v>
      </c>
      <c r="BF387" s="148">
        <f>IF(U387="snížená",N387,0)</f>
        <v>0</v>
      </c>
      <c r="BG387" s="148">
        <f>IF(U387="zákl. přenesená",N387,0)</f>
        <v>0</v>
      </c>
      <c r="BH387" s="148">
        <f>IF(U387="sníž. přenesená",N387,0)</f>
        <v>0</v>
      </c>
      <c r="BI387" s="148">
        <f>IF(U387="nulová",N387,0)</f>
        <v>0</v>
      </c>
      <c r="BJ387" s="21" t="s">
        <v>82</v>
      </c>
      <c r="BK387" s="148">
        <f>ROUND(L387*K387,2)</f>
        <v>0</v>
      </c>
      <c r="BL387" s="21" t="s">
        <v>92</v>
      </c>
      <c r="BM387" s="21" t="s">
        <v>1730</v>
      </c>
    </row>
    <row r="388" spans="2:65" s="11" customFormat="1" ht="16.5" customHeight="1">
      <c r="B388" s="157"/>
      <c r="C388" s="158"/>
      <c r="D388" s="158"/>
      <c r="E388" s="159" t="s">
        <v>5</v>
      </c>
      <c r="F388" s="264" t="s">
        <v>275</v>
      </c>
      <c r="G388" s="265"/>
      <c r="H388" s="265"/>
      <c r="I388" s="265"/>
      <c r="J388" s="158"/>
      <c r="K388" s="159" t="s">
        <v>5</v>
      </c>
      <c r="L388" s="158"/>
      <c r="M388" s="158"/>
      <c r="N388" s="158"/>
      <c r="O388" s="158"/>
      <c r="P388" s="158"/>
      <c r="Q388" s="158"/>
      <c r="R388" s="160"/>
      <c r="T388" s="161"/>
      <c r="U388" s="158"/>
      <c r="V388" s="158"/>
      <c r="W388" s="158"/>
      <c r="X388" s="158"/>
      <c r="Y388" s="158"/>
      <c r="Z388" s="158"/>
      <c r="AA388" s="162"/>
      <c r="AT388" s="163" t="s">
        <v>173</v>
      </c>
      <c r="AU388" s="163" t="s">
        <v>86</v>
      </c>
      <c r="AV388" s="11" t="s">
        <v>82</v>
      </c>
      <c r="AW388" s="11" t="s">
        <v>32</v>
      </c>
      <c r="AX388" s="11" t="s">
        <v>75</v>
      </c>
      <c r="AY388" s="163" t="s">
        <v>166</v>
      </c>
    </row>
    <row r="389" spans="2:65" s="11" customFormat="1" ht="16.5" customHeight="1">
      <c r="B389" s="157"/>
      <c r="C389" s="158"/>
      <c r="D389" s="158"/>
      <c r="E389" s="159" t="s">
        <v>5</v>
      </c>
      <c r="F389" s="229" t="s">
        <v>276</v>
      </c>
      <c r="G389" s="230"/>
      <c r="H389" s="230"/>
      <c r="I389" s="230"/>
      <c r="J389" s="158"/>
      <c r="K389" s="159" t="s">
        <v>5</v>
      </c>
      <c r="L389" s="158"/>
      <c r="M389" s="158"/>
      <c r="N389" s="158"/>
      <c r="O389" s="158"/>
      <c r="P389" s="158"/>
      <c r="Q389" s="158"/>
      <c r="R389" s="160"/>
      <c r="T389" s="161"/>
      <c r="U389" s="158"/>
      <c r="V389" s="158"/>
      <c r="W389" s="158"/>
      <c r="X389" s="158"/>
      <c r="Y389" s="158"/>
      <c r="Z389" s="158"/>
      <c r="AA389" s="162"/>
      <c r="AT389" s="163" t="s">
        <v>173</v>
      </c>
      <c r="AU389" s="163" t="s">
        <v>86</v>
      </c>
      <c r="AV389" s="11" t="s">
        <v>82</v>
      </c>
      <c r="AW389" s="11" t="s">
        <v>32</v>
      </c>
      <c r="AX389" s="11" t="s">
        <v>75</v>
      </c>
      <c r="AY389" s="163" t="s">
        <v>166</v>
      </c>
    </row>
    <row r="390" spans="2:65" s="11" customFormat="1" ht="16.5" customHeight="1">
      <c r="B390" s="157"/>
      <c r="C390" s="158"/>
      <c r="D390" s="158"/>
      <c r="E390" s="159" t="s">
        <v>5</v>
      </c>
      <c r="F390" s="229" t="s">
        <v>277</v>
      </c>
      <c r="G390" s="230"/>
      <c r="H390" s="230"/>
      <c r="I390" s="230"/>
      <c r="J390" s="158"/>
      <c r="K390" s="159" t="s">
        <v>5</v>
      </c>
      <c r="L390" s="158"/>
      <c r="M390" s="158"/>
      <c r="N390" s="158"/>
      <c r="O390" s="158"/>
      <c r="P390" s="158"/>
      <c r="Q390" s="158"/>
      <c r="R390" s="160"/>
      <c r="T390" s="161"/>
      <c r="U390" s="158"/>
      <c r="V390" s="158"/>
      <c r="W390" s="158"/>
      <c r="X390" s="158"/>
      <c r="Y390" s="158"/>
      <c r="Z390" s="158"/>
      <c r="AA390" s="162"/>
      <c r="AT390" s="163" t="s">
        <v>173</v>
      </c>
      <c r="AU390" s="163" t="s">
        <v>86</v>
      </c>
      <c r="AV390" s="11" t="s">
        <v>82</v>
      </c>
      <c r="AW390" s="11" t="s">
        <v>32</v>
      </c>
      <c r="AX390" s="11" t="s">
        <v>75</v>
      </c>
      <c r="AY390" s="163" t="s">
        <v>166</v>
      </c>
    </row>
    <row r="391" spans="2:65" s="10" customFormat="1" ht="16.5" customHeight="1">
      <c r="B391" s="149"/>
      <c r="C391" s="150"/>
      <c r="D391" s="150"/>
      <c r="E391" s="151" t="s">
        <v>5</v>
      </c>
      <c r="F391" s="262" t="s">
        <v>1731</v>
      </c>
      <c r="G391" s="263"/>
      <c r="H391" s="263"/>
      <c r="I391" s="263"/>
      <c r="J391" s="150"/>
      <c r="K391" s="152">
        <v>261</v>
      </c>
      <c r="L391" s="150"/>
      <c r="M391" s="150"/>
      <c r="N391" s="150"/>
      <c r="O391" s="150"/>
      <c r="P391" s="150"/>
      <c r="Q391" s="150"/>
      <c r="R391" s="153"/>
      <c r="T391" s="154"/>
      <c r="U391" s="150"/>
      <c r="V391" s="150"/>
      <c r="W391" s="150"/>
      <c r="X391" s="150"/>
      <c r="Y391" s="150"/>
      <c r="Z391" s="150"/>
      <c r="AA391" s="155"/>
      <c r="AT391" s="156" t="s">
        <v>173</v>
      </c>
      <c r="AU391" s="156" t="s">
        <v>86</v>
      </c>
      <c r="AV391" s="10" t="s">
        <v>86</v>
      </c>
      <c r="AW391" s="10" t="s">
        <v>32</v>
      </c>
      <c r="AX391" s="10" t="s">
        <v>82</v>
      </c>
      <c r="AY391" s="156" t="s">
        <v>166</v>
      </c>
    </row>
    <row r="392" spans="2:65" s="1" customFormat="1" ht="38.25" customHeight="1">
      <c r="B392" s="139"/>
      <c r="C392" s="140" t="s">
        <v>639</v>
      </c>
      <c r="D392" s="140" t="s">
        <v>167</v>
      </c>
      <c r="E392" s="141" t="s">
        <v>645</v>
      </c>
      <c r="F392" s="231" t="s">
        <v>646</v>
      </c>
      <c r="G392" s="231"/>
      <c r="H392" s="231"/>
      <c r="I392" s="231"/>
      <c r="J392" s="142" t="s">
        <v>309</v>
      </c>
      <c r="K392" s="143">
        <v>5.0999999999999996</v>
      </c>
      <c r="L392" s="232">
        <v>0</v>
      </c>
      <c r="M392" s="232"/>
      <c r="N392" s="232">
        <f>ROUND(L392*K392,2)</f>
        <v>0</v>
      </c>
      <c r="O392" s="232"/>
      <c r="P392" s="232"/>
      <c r="Q392" s="232"/>
      <c r="R392" s="144"/>
      <c r="T392" s="145" t="s">
        <v>5</v>
      </c>
      <c r="U392" s="43" t="s">
        <v>40</v>
      </c>
      <c r="V392" s="146">
        <v>0.216</v>
      </c>
      <c r="W392" s="146">
        <f>V392*K392</f>
        <v>1.1015999999999999</v>
      </c>
      <c r="X392" s="146">
        <v>0.1295</v>
      </c>
      <c r="Y392" s="146">
        <f>X392*K392</f>
        <v>0.66044999999999998</v>
      </c>
      <c r="Z392" s="146">
        <v>0</v>
      </c>
      <c r="AA392" s="147">
        <f>Z392*K392</f>
        <v>0</v>
      </c>
      <c r="AR392" s="21" t="s">
        <v>92</v>
      </c>
      <c r="AT392" s="21" t="s">
        <v>167</v>
      </c>
      <c r="AU392" s="21" t="s">
        <v>86</v>
      </c>
      <c r="AY392" s="21" t="s">
        <v>166</v>
      </c>
      <c r="BE392" s="148">
        <f>IF(U392="základní",N392,0)</f>
        <v>0</v>
      </c>
      <c r="BF392" s="148">
        <f>IF(U392="snížená",N392,0)</f>
        <v>0</v>
      </c>
      <c r="BG392" s="148">
        <f>IF(U392="zákl. přenesená",N392,0)</f>
        <v>0</v>
      </c>
      <c r="BH392" s="148">
        <f>IF(U392="sníž. přenesená",N392,0)</f>
        <v>0</v>
      </c>
      <c r="BI392" s="148">
        <f>IF(U392="nulová",N392,0)</f>
        <v>0</v>
      </c>
      <c r="BJ392" s="21" t="s">
        <v>82</v>
      </c>
      <c r="BK392" s="148">
        <f>ROUND(L392*K392,2)</f>
        <v>0</v>
      </c>
      <c r="BL392" s="21" t="s">
        <v>92</v>
      </c>
      <c r="BM392" s="21" t="s">
        <v>1732</v>
      </c>
    </row>
    <row r="393" spans="2:65" s="1" customFormat="1" ht="25.5" customHeight="1">
      <c r="B393" s="139"/>
      <c r="C393" s="176" t="s">
        <v>644</v>
      </c>
      <c r="D393" s="176" t="s">
        <v>388</v>
      </c>
      <c r="E393" s="177" t="s">
        <v>1733</v>
      </c>
      <c r="F393" s="266" t="s">
        <v>1734</v>
      </c>
      <c r="G393" s="266"/>
      <c r="H393" s="266"/>
      <c r="I393" s="266"/>
      <c r="J393" s="178" t="s">
        <v>560</v>
      </c>
      <c r="K393" s="179">
        <v>5.0999999999999996</v>
      </c>
      <c r="L393" s="267">
        <v>0</v>
      </c>
      <c r="M393" s="267"/>
      <c r="N393" s="267">
        <f>ROUND(L393*K393,2)</f>
        <v>0</v>
      </c>
      <c r="O393" s="232"/>
      <c r="P393" s="232"/>
      <c r="Q393" s="232"/>
      <c r="R393" s="144"/>
      <c r="T393" s="145" t="s">
        <v>5</v>
      </c>
      <c r="U393" s="43" t="s">
        <v>40</v>
      </c>
      <c r="V393" s="146">
        <v>0</v>
      </c>
      <c r="W393" s="146">
        <f>V393*K393</f>
        <v>0</v>
      </c>
      <c r="X393" s="146">
        <v>4.5999999999999999E-2</v>
      </c>
      <c r="Y393" s="146">
        <f>X393*K393</f>
        <v>0.23459999999999998</v>
      </c>
      <c r="Z393" s="146">
        <v>0</v>
      </c>
      <c r="AA393" s="147">
        <f>Z393*K393</f>
        <v>0</v>
      </c>
      <c r="AR393" s="21" t="s">
        <v>104</v>
      </c>
      <c r="AT393" s="21" t="s">
        <v>388</v>
      </c>
      <c r="AU393" s="21" t="s">
        <v>86</v>
      </c>
      <c r="AY393" s="21" t="s">
        <v>166</v>
      </c>
      <c r="BE393" s="148">
        <f>IF(U393="základní",N393,0)</f>
        <v>0</v>
      </c>
      <c r="BF393" s="148">
        <f>IF(U393="snížená",N393,0)</f>
        <v>0</v>
      </c>
      <c r="BG393" s="148">
        <f>IF(U393="zákl. přenesená",N393,0)</f>
        <v>0</v>
      </c>
      <c r="BH393" s="148">
        <f>IF(U393="sníž. přenesená",N393,0)</f>
        <v>0</v>
      </c>
      <c r="BI393" s="148">
        <f>IF(U393="nulová",N393,0)</f>
        <v>0</v>
      </c>
      <c r="BJ393" s="21" t="s">
        <v>82</v>
      </c>
      <c r="BK393" s="148">
        <f>ROUND(L393*K393,2)</f>
        <v>0</v>
      </c>
      <c r="BL393" s="21" t="s">
        <v>92</v>
      </c>
      <c r="BM393" s="21" t="s">
        <v>1735</v>
      </c>
    </row>
    <row r="394" spans="2:65" s="11" customFormat="1" ht="16.5" customHeight="1">
      <c r="B394" s="157"/>
      <c r="C394" s="158"/>
      <c r="D394" s="158"/>
      <c r="E394" s="159" t="s">
        <v>5</v>
      </c>
      <c r="F394" s="264" t="s">
        <v>275</v>
      </c>
      <c r="G394" s="265"/>
      <c r="H394" s="265"/>
      <c r="I394" s="265"/>
      <c r="J394" s="158"/>
      <c r="K394" s="159" t="s">
        <v>5</v>
      </c>
      <c r="L394" s="158"/>
      <c r="M394" s="158"/>
      <c r="N394" s="158"/>
      <c r="O394" s="158"/>
      <c r="P394" s="158"/>
      <c r="Q394" s="158"/>
      <c r="R394" s="160"/>
      <c r="T394" s="161"/>
      <c r="U394" s="158"/>
      <c r="V394" s="158"/>
      <c r="W394" s="158"/>
      <c r="X394" s="158"/>
      <c r="Y394" s="158"/>
      <c r="Z394" s="158"/>
      <c r="AA394" s="162"/>
      <c r="AT394" s="163" t="s">
        <v>173</v>
      </c>
      <c r="AU394" s="163" t="s">
        <v>86</v>
      </c>
      <c r="AV394" s="11" t="s">
        <v>82</v>
      </c>
      <c r="AW394" s="11" t="s">
        <v>32</v>
      </c>
      <c r="AX394" s="11" t="s">
        <v>75</v>
      </c>
      <c r="AY394" s="163" t="s">
        <v>166</v>
      </c>
    </row>
    <row r="395" spans="2:65" s="11" customFormat="1" ht="16.5" customHeight="1">
      <c r="B395" s="157"/>
      <c r="C395" s="158"/>
      <c r="D395" s="158"/>
      <c r="E395" s="159" t="s">
        <v>5</v>
      </c>
      <c r="F395" s="229" t="s">
        <v>276</v>
      </c>
      <c r="G395" s="230"/>
      <c r="H395" s="230"/>
      <c r="I395" s="230"/>
      <c r="J395" s="158"/>
      <c r="K395" s="159" t="s">
        <v>5</v>
      </c>
      <c r="L395" s="158"/>
      <c r="M395" s="158"/>
      <c r="N395" s="158"/>
      <c r="O395" s="158"/>
      <c r="P395" s="158"/>
      <c r="Q395" s="158"/>
      <c r="R395" s="160"/>
      <c r="T395" s="161"/>
      <c r="U395" s="158"/>
      <c r="V395" s="158"/>
      <c r="W395" s="158"/>
      <c r="X395" s="158"/>
      <c r="Y395" s="158"/>
      <c r="Z395" s="158"/>
      <c r="AA395" s="162"/>
      <c r="AT395" s="163" t="s">
        <v>173</v>
      </c>
      <c r="AU395" s="163" t="s">
        <v>86</v>
      </c>
      <c r="AV395" s="11" t="s">
        <v>82</v>
      </c>
      <c r="AW395" s="11" t="s">
        <v>32</v>
      </c>
      <c r="AX395" s="11" t="s">
        <v>75</v>
      </c>
      <c r="AY395" s="163" t="s">
        <v>166</v>
      </c>
    </row>
    <row r="396" spans="2:65" s="11" customFormat="1" ht="16.5" customHeight="1">
      <c r="B396" s="157"/>
      <c r="C396" s="158"/>
      <c r="D396" s="158"/>
      <c r="E396" s="159" t="s">
        <v>5</v>
      </c>
      <c r="F396" s="229" t="s">
        <v>277</v>
      </c>
      <c r="G396" s="230"/>
      <c r="H396" s="230"/>
      <c r="I396" s="230"/>
      <c r="J396" s="158"/>
      <c r="K396" s="159" t="s">
        <v>5</v>
      </c>
      <c r="L396" s="158"/>
      <c r="M396" s="158"/>
      <c r="N396" s="158"/>
      <c r="O396" s="158"/>
      <c r="P396" s="158"/>
      <c r="Q396" s="158"/>
      <c r="R396" s="160"/>
      <c r="T396" s="161"/>
      <c r="U396" s="158"/>
      <c r="V396" s="158"/>
      <c r="W396" s="158"/>
      <c r="X396" s="158"/>
      <c r="Y396" s="158"/>
      <c r="Z396" s="158"/>
      <c r="AA396" s="162"/>
      <c r="AT396" s="163" t="s">
        <v>173</v>
      </c>
      <c r="AU396" s="163" t="s">
        <v>86</v>
      </c>
      <c r="AV396" s="11" t="s">
        <v>82</v>
      </c>
      <c r="AW396" s="11" t="s">
        <v>32</v>
      </c>
      <c r="AX396" s="11" t="s">
        <v>75</v>
      </c>
      <c r="AY396" s="163" t="s">
        <v>166</v>
      </c>
    </row>
    <row r="397" spans="2:65" s="10" customFormat="1" ht="16.5" customHeight="1">
      <c r="B397" s="149"/>
      <c r="C397" s="150"/>
      <c r="D397" s="150"/>
      <c r="E397" s="151" t="s">
        <v>5</v>
      </c>
      <c r="F397" s="262" t="s">
        <v>1736</v>
      </c>
      <c r="G397" s="263"/>
      <c r="H397" s="263"/>
      <c r="I397" s="263"/>
      <c r="J397" s="150"/>
      <c r="K397" s="152">
        <v>5.0999999999999996</v>
      </c>
      <c r="L397" s="150"/>
      <c r="M397" s="150"/>
      <c r="N397" s="150"/>
      <c r="O397" s="150"/>
      <c r="P397" s="150"/>
      <c r="Q397" s="150"/>
      <c r="R397" s="153"/>
      <c r="T397" s="154"/>
      <c r="U397" s="150"/>
      <c r="V397" s="150"/>
      <c r="W397" s="150"/>
      <c r="X397" s="150"/>
      <c r="Y397" s="150"/>
      <c r="Z397" s="150"/>
      <c r="AA397" s="155"/>
      <c r="AT397" s="156" t="s">
        <v>173</v>
      </c>
      <c r="AU397" s="156" t="s">
        <v>86</v>
      </c>
      <c r="AV397" s="10" t="s">
        <v>86</v>
      </c>
      <c r="AW397" s="10" t="s">
        <v>32</v>
      </c>
      <c r="AX397" s="10" t="s">
        <v>82</v>
      </c>
      <c r="AY397" s="156" t="s">
        <v>166</v>
      </c>
    </row>
    <row r="398" spans="2:65" s="1" customFormat="1" ht="25.5" customHeight="1">
      <c r="B398" s="139"/>
      <c r="C398" s="140" t="s">
        <v>649</v>
      </c>
      <c r="D398" s="140" t="s">
        <v>167</v>
      </c>
      <c r="E398" s="141" t="s">
        <v>1737</v>
      </c>
      <c r="F398" s="231" t="s">
        <v>1738</v>
      </c>
      <c r="G398" s="231"/>
      <c r="H398" s="231"/>
      <c r="I398" s="231"/>
      <c r="J398" s="142" t="s">
        <v>309</v>
      </c>
      <c r="K398" s="143">
        <v>34.1</v>
      </c>
      <c r="L398" s="232">
        <v>0</v>
      </c>
      <c r="M398" s="232"/>
      <c r="N398" s="232">
        <f>ROUND(L398*K398,2)</f>
        <v>0</v>
      </c>
      <c r="O398" s="232"/>
      <c r="P398" s="232"/>
      <c r="Q398" s="232"/>
      <c r="R398" s="144"/>
      <c r="T398" s="145" t="s">
        <v>5</v>
      </c>
      <c r="U398" s="43" t="s">
        <v>40</v>
      </c>
      <c r="V398" s="146">
        <v>0.23400000000000001</v>
      </c>
      <c r="W398" s="146">
        <f>V398*K398</f>
        <v>7.9794000000000009</v>
      </c>
      <c r="X398" s="146">
        <v>0.14066999999999999</v>
      </c>
      <c r="Y398" s="146">
        <f>X398*K398</f>
        <v>4.7968469999999996</v>
      </c>
      <c r="Z398" s="146">
        <v>0</v>
      </c>
      <c r="AA398" s="147">
        <f>Z398*K398</f>
        <v>0</v>
      </c>
      <c r="AR398" s="21" t="s">
        <v>92</v>
      </c>
      <c r="AT398" s="21" t="s">
        <v>167</v>
      </c>
      <c r="AU398" s="21" t="s">
        <v>86</v>
      </c>
      <c r="AY398" s="21" t="s">
        <v>166</v>
      </c>
      <c r="BE398" s="148">
        <f>IF(U398="základní",N398,0)</f>
        <v>0</v>
      </c>
      <c r="BF398" s="148">
        <f>IF(U398="snížená",N398,0)</f>
        <v>0</v>
      </c>
      <c r="BG398" s="148">
        <f>IF(U398="zákl. přenesená",N398,0)</f>
        <v>0</v>
      </c>
      <c r="BH398" s="148">
        <f>IF(U398="sníž. přenesená",N398,0)</f>
        <v>0</v>
      </c>
      <c r="BI398" s="148">
        <f>IF(U398="nulová",N398,0)</f>
        <v>0</v>
      </c>
      <c r="BJ398" s="21" t="s">
        <v>82</v>
      </c>
      <c r="BK398" s="148">
        <f>ROUND(L398*K398,2)</f>
        <v>0</v>
      </c>
      <c r="BL398" s="21" t="s">
        <v>92</v>
      </c>
      <c r="BM398" s="21" t="s">
        <v>1739</v>
      </c>
    </row>
    <row r="399" spans="2:65" s="1" customFormat="1" ht="25.5" customHeight="1">
      <c r="B399" s="139"/>
      <c r="C399" s="176" t="s">
        <v>654</v>
      </c>
      <c r="D399" s="176" t="s">
        <v>388</v>
      </c>
      <c r="E399" s="177" t="s">
        <v>1740</v>
      </c>
      <c r="F399" s="266" t="s">
        <v>1741</v>
      </c>
      <c r="G399" s="266"/>
      <c r="H399" s="266"/>
      <c r="I399" s="266"/>
      <c r="J399" s="178" t="s">
        <v>309</v>
      </c>
      <c r="K399" s="179">
        <v>17.5</v>
      </c>
      <c r="L399" s="267">
        <v>0</v>
      </c>
      <c r="M399" s="267"/>
      <c r="N399" s="267">
        <f>ROUND(L399*K399,2)</f>
        <v>0</v>
      </c>
      <c r="O399" s="232"/>
      <c r="P399" s="232"/>
      <c r="Q399" s="232"/>
      <c r="R399" s="144"/>
      <c r="T399" s="145" t="s">
        <v>5</v>
      </c>
      <c r="U399" s="43" t="s">
        <v>40</v>
      </c>
      <c r="V399" s="146">
        <v>0</v>
      </c>
      <c r="W399" s="146">
        <f>V399*K399</f>
        <v>0</v>
      </c>
      <c r="X399" s="146">
        <v>6.5000000000000002E-2</v>
      </c>
      <c r="Y399" s="146">
        <f>X399*K399</f>
        <v>1.1375</v>
      </c>
      <c r="Z399" s="146">
        <v>0</v>
      </c>
      <c r="AA399" s="147">
        <f>Z399*K399</f>
        <v>0</v>
      </c>
      <c r="AR399" s="21" t="s">
        <v>104</v>
      </c>
      <c r="AT399" s="21" t="s">
        <v>388</v>
      </c>
      <c r="AU399" s="21" t="s">
        <v>86</v>
      </c>
      <c r="AY399" s="21" t="s">
        <v>166</v>
      </c>
      <c r="BE399" s="148">
        <f>IF(U399="základní",N399,0)</f>
        <v>0</v>
      </c>
      <c r="BF399" s="148">
        <f>IF(U399="snížená",N399,0)</f>
        <v>0</v>
      </c>
      <c r="BG399" s="148">
        <f>IF(U399="zákl. přenesená",N399,0)</f>
        <v>0</v>
      </c>
      <c r="BH399" s="148">
        <f>IF(U399="sníž. přenesená",N399,0)</f>
        <v>0</v>
      </c>
      <c r="BI399" s="148">
        <f>IF(U399="nulová",N399,0)</f>
        <v>0</v>
      </c>
      <c r="BJ399" s="21" t="s">
        <v>82</v>
      </c>
      <c r="BK399" s="148">
        <f>ROUND(L399*K399,2)</f>
        <v>0</v>
      </c>
      <c r="BL399" s="21" t="s">
        <v>92</v>
      </c>
      <c r="BM399" s="21" t="s">
        <v>1742</v>
      </c>
    </row>
    <row r="400" spans="2:65" s="1" customFormat="1" ht="25.5" customHeight="1">
      <c r="B400" s="139"/>
      <c r="C400" s="176" t="s">
        <v>658</v>
      </c>
      <c r="D400" s="176" t="s">
        <v>388</v>
      </c>
      <c r="E400" s="177" t="s">
        <v>1743</v>
      </c>
      <c r="F400" s="266" t="s">
        <v>1744</v>
      </c>
      <c r="G400" s="266"/>
      <c r="H400" s="266"/>
      <c r="I400" s="266"/>
      <c r="J400" s="178" t="s">
        <v>309</v>
      </c>
      <c r="K400" s="179">
        <v>16.600000000000001</v>
      </c>
      <c r="L400" s="267">
        <v>0</v>
      </c>
      <c r="M400" s="267"/>
      <c r="N400" s="267">
        <f>ROUND(L400*K400,2)</f>
        <v>0</v>
      </c>
      <c r="O400" s="232"/>
      <c r="P400" s="232"/>
      <c r="Q400" s="232"/>
      <c r="R400" s="144"/>
      <c r="T400" s="145" t="s">
        <v>5</v>
      </c>
      <c r="U400" s="43" t="s">
        <v>40</v>
      </c>
      <c r="V400" s="146">
        <v>0</v>
      </c>
      <c r="W400" s="146">
        <f>V400*K400</f>
        <v>0</v>
      </c>
      <c r="X400" s="146">
        <v>0.13500000000000001</v>
      </c>
      <c r="Y400" s="146">
        <f>X400*K400</f>
        <v>2.2410000000000005</v>
      </c>
      <c r="Z400" s="146">
        <v>0</v>
      </c>
      <c r="AA400" s="147">
        <f>Z400*K400</f>
        <v>0</v>
      </c>
      <c r="AR400" s="21" t="s">
        <v>104</v>
      </c>
      <c r="AT400" s="21" t="s">
        <v>388</v>
      </c>
      <c r="AU400" s="21" t="s">
        <v>86</v>
      </c>
      <c r="AY400" s="21" t="s">
        <v>166</v>
      </c>
      <c r="BE400" s="148">
        <f>IF(U400="základní",N400,0)</f>
        <v>0</v>
      </c>
      <c r="BF400" s="148">
        <f>IF(U400="snížená",N400,0)</f>
        <v>0</v>
      </c>
      <c r="BG400" s="148">
        <f>IF(U400="zákl. přenesená",N400,0)</f>
        <v>0</v>
      </c>
      <c r="BH400" s="148">
        <f>IF(U400="sníž. přenesená",N400,0)</f>
        <v>0</v>
      </c>
      <c r="BI400" s="148">
        <f>IF(U400="nulová",N400,0)</f>
        <v>0</v>
      </c>
      <c r="BJ400" s="21" t="s">
        <v>82</v>
      </c>
      <c r="BK400" s="148">
        <f>ROUND(L400*K400,2)</f>
        <v>0</v>
      </c>
      <c r="BL400" s="21" t="s">
        <v>92</v>
      </c>
      <c r="BM400" s="21" t="s">
        <v>1745</v>
      </c>
    </row>
    <row r="401" spans="2:65" s="1" customFormat="1" ht="25.5" customHeight="1">
      <c r="B401" s="139"/>
      <c r="C401" s="140" t="s">
        <v>663</v>
      </c>
      <c r="D401" s="140" t="s">
        <v>167</v>
      </c>
      <c r="E401" s="141" t="s">
        <v>655</v>
      </c>
      <c r="F401" s="231" t="s">
        <v>656</v>
      </c>
      <c r="G401" s="231"/>
      <c r="H401" s="231"/>
      <c r="I401" s="231"/>
      <c r="J401" s="142" t="s">
        <v>270</v>
      </c>
      <c r="K401" s="143">
        <v>5730.12</v>
      </c>
      <c r="L401" s="232">
        <v>0</v>
      </c>
      <c r="M401" s="232"/>
      <c r="N401" s="232">
        <f>ROUND(L401*K401,2)</f>
        <v>0</v>
      </c>
      <c r="O401" s="232"/>
      <c r="P401" s="232"/>
      <c r="Q401" s="232"/>
      <c r="R401" s="144"/>
      <c r="T401" s="145" t="s">
        <v>5</v>
      </c>
      <c r="U401" s="43" t="s">
        <v>40</v>
      </c>
      <c r="V401" s="146">
        <v>0.08</v>
      </c>
      <c r="W401" s="146">
        <f>V401*K401</f>
        <v>458.40960000000001</v>
      </c>
      <c r="X401" s="146">
        <v>6.8999999999999997E-4</v>
      </c>
      <c r="Y401" s="146">
        <f>X401*K401</f>
        <v>3.9537827999999999</v>
      </c>
      <c r="Z401" s="146">
        <v>0</v>
      </c>
      <c r="AA401" s="147">
        <f>Z401*K401</f>
        <v>0</v>
      </c>
      <c r="AR401" s="21" t="s">
        <v>92</v>
      </c>
      <c r="AT401" s="21" t="s">
        <v>167</v>
      </c>
      <c r="AU401" s="21" t="s">
        <v>86</v>
      </c>
      <c r="AY401" s="21" t="s">
        <v>166</v>
      </c>
      <c r="BE401" s="148">
        <f>IF(U401="základní",N401,0)</f>
        <v>0</v>
      </c>
      <c r="BF401" s="148">
        <f>IF(U401="snížená",N401,0)</f>
        <v>0</v>
      </c>
      <c r="BG401" s="148">
        <f>IF(U401="zákl. přenesená",N401,0)</f>
        <v>0</v>
      </c>
      <c r="BH401" s="148">
        <f>IF(U401="sníž. přenesená",N401,0)</f>
        <v>0</v>
      </c>
      <c r="BI401" s="148">
        <f>IF(U401="nulová",N401,0)</f>
        <v>0</v>
      </c>
      <c r="BJ401" s="21" t="s">
        <v>82</v>
      </c>
      <c r="BK401" s="148">
        <f>ROUND(L401*K401,2)</f>
        <v>0</v>
      </c>
      <c r="BL401" s="21" t="s">
        <v>92</v>
      </c>
      <c r="BM401" s="21" t="s">
        <v>657</v>
      </c>
    </row>
    <row r="402" spans="2:65" s="11" customFormat="1" ht="16.5" customHeight="1">
      <c r="B402" s="157"/>
      <c r="C402" s="158"/>
      <c r="D402" s="158"/>
      <c r="E402" s="159" t="s">
        <v>5</v>
      </c>
      <c r="F402" s="264" t="s">
        <v>275</v>
      </c>
      <c r="G402" s="265"/>
      <c r="H402" s="265"/>
      <c r="I402" s="265"/>
      <c r="J402" s="158"/>
      <c r="K402" s="159" t="s">
        <v>5</v>
      </c>
      <c r="L402" s="158"/>
      <c r="M402" s="158"/>
      <c r="N402" s="158"/>
      <c r="O402" s="158"/>
      <c r="P402" s="158"/>
      <c r="Q402" s="158"/>
      <c r="R402" s="160"/>
      <c r="T402" s="161"/>
      <c r="U402" s="158"/>
      <c r="V402" s="158"/>
      <c r="W402" s="158"/>
      <c r="X402" s="158"/>
      <c r="Y402" s="158"/>
      <c r="Z402" s="158"/>
      <c r="AA402" s="162"/>
      <c r="AT402" s="163" t="s">
        <v>173</v>
      </c>
      <c r="AU402" s="163" t="s">
        <v>86</v>
      </c>
      <c r="AV402" s="11" t="s">
        <v>82</v>
      </c>
      <c r="AW402" s="11" t="s">
        <v>32</v>
      </c>
      <c r="AX402" s="11" t="s">
        <v>75</v>
      </c>
      <c r="AY402" s="163" t="s">
        <v>166</v>
      </c>
    </row>
    <row r="403" spans="2:65" s="11" customFormat="1" ht="16.5" customHeight="1">
      <c r="B403" s="157"/>
      <c r="C403" s="158"/>
      <c r="D403" s="158"/>
      <c r="E403" s="159" t="s">
        <v>5</v>
      </c>
      <c r="F403" s="229" t="s">
        <v>276</v>
      </c>
      <c r="G403" s="230"/>
      <c r="H403" s="230"/>
      <c r="I403" s="230"/>
      <c r="J403" s="158"/>
      <c r="K403" s="159" t="s">
        <v>5</v>
      </c>
      <c r="L403" s="158"/>
      <c r="M403" s="158"/>
      <c r="N403" s="158"/>
      <c r="O403" s="158"/>
      <c r="P403" s="158"/>
      <c r="Q403" s="158"/>
      <c r="R403" s="160"/>
      <c r="T403" s="161"/>
      <c r="U403" s="158"/>
      <c r="V403" s="158"/>
      <c r="W403" s="158"/>
      <c r="X403" s="158"/>
      <c r="Y403" s="158"/>
      <c r="Z403" s="158"/>
      <c r="AA403" s="162"/>
      <c r="AT403" s="163" t="s">
        <v>173</v>
      </c>
      <c r="AU403" s="163" t="s">
        <v>86</v>
      </c>
      <c r="AV403" s="11" t="s">
        <v>82</v>
      </c>
      <c r="AW403" s="11" t="s">
        <v>32</v>
      </c>
      <c r="AX403" s="11" t="s">
        <v>75</v>
      </c>
      <c r="AY403" s="163" t="s">
        <v>166</v>
      </c>
    </row>
    <row r="404" spans="2:65" s="11" customFormat="1" ht="16.5" customHeight="1">
      <c r="B404" s="157"/>
      <c r="C404" s="158"/>
      <c r="D404" s="158"/>
      <c r="E404" s="159" t="s">
        <v>5</v>
      </c>
      <c r="F404" s="229" t="s">
        <v>277</v>
      </c>
      <c r="G404" s="230"/>
      <c r="H404" s="230"/>
      <c r="I404" s="230"/>
      <c r="J404" s="158"/>
      <c r="K404" s="159" t="s">
        <v>5</v>
      </c>
      <c r="L404" s="158"/>
      <c r="M404" s="158"/>
      <c r="N404" s="158"/>
      <c r="O404" s="158"/>
      <c r="P404" s="158"/>
      <c r="Q404" s="158"/>
      <c r="R404" s="160"/>
      <c r="T404" s="161"/>
      <c r="U404" s="158"/>
      <c r="V404" s="158"/>
      <c r="W404" s="158"/>
      <c r="X404" s="158"/>
      <c r="Y404" s="158"/>
      <c r="Z404" s="158"/>
      <c r="AA404" s="162"/>
      <c r="AT404" s="163" t="s">
        <v>173</v>
      </c>
      <c r="AU404" s="163" t="s">
        <v>86</v>
      </c>
      <c r="AV404" s="11" t="s">
        <v>82</v>
      </c>
      <c r="AW404" s="11" t="s">
        <v>32</v>
      </c>
      <c r="AX404" s="11" t="s">
        <v>75</v>
      </c>
      <c r="AY404" s="163" t="s">
        <v>166</v>
      </c>
    </row>
    <row r="405" spans="2:65" s="11" customFormat="1" ht="16.5" customHeight="1">
      <c r="B405" s="157"/>
      <c r="C405" s="158"/>
      <c r="D405" s="158"/>
      <c r="E405" s="159" t="s">
        <v>5</v>
      </c>
      <c r="F405" s="229" t="s">
        <v>298</v>
      </c>
      <c r="G405" s="230"/>
      <c r="H405" s="230"/>
      <c r="I405" s="230"/>
      <c r="J405" s="158"/>
      <c r="K405" s="159" t="s">
        <v>5</v>
      </c>
      <c r="L405" s="158"/>
      <c r="M405" s="158"/>
      <c r="N405" s="158"/>
      <c r="O405" s="158"/>
      <c r="P405" s="158"/>
      <c r="Q405" s="158"/>
      <c r="R405" s="160"/>
      <c r="T405" s="161"/>
      <c r="U405" s="158"/>
      <c r="V405" s="158"/>
      <c r="W405" s="158"/>
      <c r="X405" s="158"/>
      <c r="Y405" s="158"/>
      <c r="Z405" s="158"/>
      <c r="AA405" s="162"/>
      <c r="AT405" s="163" t="s">
        <v>173</v>
      </c>
      <c r="AU405" s="163" t="s">
        <v>86</v>
      </c>
      <c r="AV405" s="11" t="s">
        <v>82</v>
      </c>
      <c r="AW405" s="11" t="s">
        <v>32</v>
      </c>
      <c r="AX405" s="11" t="s">
        <v>75</v>
      </c>
      <c r="AY405" s="163" t="s">
        <v>166</v>
      </c>
    </row>
    <row r="406" spans="2:65" s="10" customFormat="1" ht="16.5" customHeight="1">
      <c r="B406" s="149"/>
      <c r="C406" s="150"/>
      <c r="D406" s="150"/>
      <c r="E406" s="151" t="s">
        <v>5</v>
      </c>
      <c r="F406" s="262" t="s">
        <v>1700</v>
      </c>
      <c r="G406" s="263"/>
      <c r="H406" s="263"/>
      <c r="I406" s="263"/>
      <c r="J406" s="150"/>
      <c r="K406" s="152">
        <v>5730.12</v>
      </c>
      <c r="L406" s="150"/>
      <c r="M406" s="150"/>
      <c r="N406" s="150"/>
      <c r="O406" s="150"/>
      <c r="P406" s="150"/>
      <c r="Q406" s="150"/>
      <c r="R406" s="153"/>
      <c r="T406" s="154"/>
      <c r="U406" s="150"/>
      <c r="V406" s="150"/>
      <c r="W406" s="150"/>
      <c r="X406" s="150"/>
      <c r="Y406" s="150"/>
      <c r="Z406" s="150"/>
      <c r="AA406" s="155"/>
      <c r="AT406" s="156" t="s">
        <v>173</v>
      </c>
      <c r="AU406" s="156" t="s">
        <v>86</v>
      </c>
      <c r="AV406" s="10" t="s">
        <v>86</v>
      </c>
      <c r="AW406" s="10" t="s">
        <v>32</v>
      </c>
      <c r="AX406" s="10" t="s">
        <v>82</v>
      </c>
      <c r="AY406" s="156" t="s">
        <v>166</v>
      </c>
    </row>
    <row r="407" spans="2:65" s="1" customFormat="1" ht="25.5" customHeight="1">
      <c r="B407" s="139"/>
      <c r="C407" s="140" t="s">
        <v>667</v>
      </c>
      <c r="D407" s="140" t="s">
        <v>167</v>
      </c>
      <c r="E407" s="141" t="s">
        <v>659</v>
      </c>
      <c r="F407" s="231" t="s">
        <v>660</v>
      </c>
      <c r="G407" s="231"/>
      <c r="H407" s="231"/>
      <c r="I407" s="231"/>
      <c r="J407" s="142" t="s">
        <v>309</v>
      </c>
      <c r="K407" s="143">
        <v>162.66</v>
      </c>
      <c r="L407" s="232">
        <v>0</v>
      </c>
      <c r="M407" s="232"/>
      <c r="N407" s="232">
        <f>ROUND(L407*K407,2)</f>
        <v>0</v>
      </c>
      <c r="O407" s="232"/>
      <c r="P407" s="232"/>
      <c r="Q407" s="232"/>
      <c r="R407" s="144"/>
      <c r="T407" s="145" t="s">
        <v>5</v>
      </c>
      <c r="U407" s="43" t="s">
        <v>40</v>
      </c>
      <c r="V407" s="146">
        <v>0.155</v>
      </c>
      <c r="W407" s="146">
        <f>V407*K407</f>
        <v>25.212299999999999</v>
      </c>
      <c r="X407" s="146">
        <v>0</v>
      </c>
      <c r="Y407" s="146">
        <f>X407*K407</f>
        <v>0</v>
      </c>
      <c r="Z407" s="146">
        <v>0</v>
      </c>
      <c r="AA407" s="147">
        <f>Z407*K407</f>
        <v>0</v>
      </c>
      <c r="AR407" s="21" t="s">
        <v>92</v>
      </c>
      <c r="AT407" s="21" t="s">
        <v>167</v>
      </c>
      <c r="AU407" s="21" t="s">
        <v>86</v>
      </c>
      <c r="AY407" s="21" t="s">
        <v>166</v>
      </c>
      <c r="BE407" s="148">
        <f>IF(U407="základní",N407,0)</f>
        <v>0</v>
      </c>
      <c r="BF407" s="148">
        <f>IF(U407="snížená",N407,0)</f>
        <v>0</v>
      </c>
      <c r="BG407" s="148">
        <f>IF(U407="zákl. přenesená",N407,0)</f>
        <v>0</v>
      </c>
      <c r="BH407" s="148">
        <f>IF(U407="sníž. přenesená",N407,0)</f>
        <v>0</v>
      </c>
      <c r="BI407" s="148">
        <f>IF(U407="nulová",N407,0)</f>
        <v>0</v>
      </c>
      <c r="BJ407" s="21" t="s">
        <v>82</v>
      </c>
      <c r="BK407" s="148">
        <f>ROUND(L407*K407,2)</f>
        <v>0</v>
      </c>
      <c r="BL407" s="21" t="s">
        <v>92</v>
      </c>
      <c r="BM407" s="21" t="s">
        <v>661</v>
      </c>
    </row>
    <row r="408" spans="2:65" s="11" customFormat="1" ht="16.5" customHeight="1">
      <c r="B408" s="157"/>
      <c r="C408" s="158"/>
      <c r="D408" s="158"/>
      <c r="E408" s="159" t="s">
        <v>5</v>
      </c>
      <c r="F408" s="264" t="s">
        <v>275</v>
      </c>
      <c r="G408" s="265"/>
      <c r="H408" s="265"/>
      <c r="I408" s="265"/>
      <c r="J408" s="158"/>
      <c r="K408" s="159" t="s">
        <v>5</v>
      </c>
      <c r="L408" s="158"/>
      <c r="M408" s="158"/>
      <c r="N408" s="158"/>
      <c r="O408" s="158"/>
      <c r="P408" s="158"/>
      <c r="Q408" s="158"/>
      <c r="R408" s="160"/>
      <c r="T408" s="161"/>
      <c r="U408" s="158"/>
      <c r="V408" s="158"/>
      <c r="W408" s="158"/>
      <c r="X408" s="158"/>
      <c r="Y408" s="158"/>
      <c r="Z408" s="158"/>
      <c r="AA408" s="162"/>
      <c r="AT408" s="163" t="s">
        <v>173</v>
      </c>
      <c r="AU408" s="163" t="s">
        <v>86</v>
      </c>
      <c r="AV408" s="11" t="s">
        <v>82</v>
      </c>
      <c r="AW408" s="11" t="s">
        <v>32</v>
      </c>
      <c r="AX408" s="11" t="s">
        <v>75</v>
      </c>
      <c r="AY408" s="163" t="s">
        <v>166</v>
      </c>
    </row>
    <row r="409" spans="2:65" s="11" customFormat="1" ht="16.5" customHeight="1">
      <c r="B409" s="157"/>
      <c r="C409" s="158"/>
      <c r="D409" s="158"/>
      <c r="E409" s="159" t="s">
        <v>5</v>
      </c>
      <c r="F409" s="229" t="s">
        <v>276</v>
      </c>
      <c r="G409" s="230"/>
      <c r="H409" s="230"/>
      <c r="I409" s="230"/>
      <c r="J409" s="158"/>
      <c r="K409" s="159" t="s">
        <v>5</v>
      </c>
      <c r="L409" s="158"/>
      <c r="M409" s="158"/>
      <c r="N409" s="158"/>
      <c r="O409" s="158"/>
      <c r="P409" s="158"/>
      <c r="Q409" s="158"/>
      <c r="R409" s="160"/>
      <c r="T409" s="161"/>
      <c r="U409" s="158"/>
      <c r="V409" s="158"/>
      <c r="W409" s="158"/>
      <c r="X409" s="158"/>
      <c r="Y409" s="158"/>
      <c r="Z409" s="158"/>
      <c r="AA409" s="162"/>
      <c r="AT409" s="163" t="s">
        <v>173</v>
      </c>
      <c r="AU409" s="163" t="s">
        <v>86</v>
      </c>
      <c r="AV409" s="11" t="s">
        <v>82</v>
      </c>
      <c r="AW409" s="11" t="s">
        <v>32</v>
      </c>
      <c r="AX409" s="11" t="s">
        <v>75</v>
      </c>
      <c r="AY409" s="163" t="s">
        <v>166</v>
      </c>
    </row>
    <row r="410" spans="2:65" s="11" customFormat="1" ht="16.5" customHeight="1">
      <c r="B410" s="157"/>
      <c r="C410" s="158"/>
      <c r="D410" s="158"/>
      <c r="E410" s="159" t="s">
        <v>5</v>
      </c>
      <c r="F410" s="229" t="s">
        <v>277</v>
      </c>
      <c r="G410" s="230"/>
      <c r="H410" s="230"/>
      <c r="I410" s="230"/>
      <c r="J410" s="158"/>
      <c r="K410" s="159" t="s">
        <v>5</v>
      </c>
      <c r="L410" s="158"/>
      <c r="M410" s="158"/>
      <c r="N410" s="158"/>
      <c r="O410" s="158"/>
      <c r="P410" s="158"/>
      <c r="Q410" s="158"/>
      <c r="R410" s="160"/>
      <c r="T410" s="161"/>
      <c r="U410" s="158"/>
      <c r="V410" s="158"/>
      <c r="W410" s="158"/>
      <c r="X410" s="158"/>
      <c r="Y410" s="158"/>
      <c r="Z410" s="158"/>
      <c r="AA410" s="162"/>
      <c r="AT410" s="163" t="s">
        <v>173</v>
      </c>
      <c r="AU410" s="163" t="s">
        <v>86</v>
      </c>
      <c r="AV410" s="11" t="s">
        <v>82</v>
      </c>
      <c r="AW410" s="11" t="s">
        <v>32</v>
      </c>
      <c r="AX410" s="11" t="s">
        <v>75</v>
      </c>
      <c r="AY410" s="163" t="s">
        <v>166</v>
      </c>
    </row>
    <row r="411" spans="2:65" s="10" customFormat="1" ht="25.5" customHeight="1">
      <c r="B411" s="149"/>
      <c r="C411" s="150"/>
      <c r="D411" s="150"/>
      <c r="E411" s="151" t="s">
        <v>5</v>
      </c>
      <c r="F411" s="262" t="s">
        <v>1746</v>
      </c>
      <c r="G411" s="263"/>
      <c r="H411" s="263"/>
      <c r="I411" s="263"/>
      <c r="J411" s="150"/>
      <c r="K411" s="152">
        <v>162.66</v>
      </c>
      <c r="L411" s="150"/>
      <c r="M411" s="150"/>
      <c r="N411" s="150"/>
      <c r="O411" s="150"/>
      <c r="P411" s="150"/>
      <c r="Q411" s="150"/>
      <c r="R411" s="153"/>
      <c r="T411" s="154"/>
      <c r="U411" s="150"/>
      <c r="V411" s="150"/>
      <c r="W411" s="150"/>
      <c r="X411" s="150"/>
      <c r="Y411" s="150"/>
      <c r="Z411" s="150"/>
      <c r="AA411" s="155"/>
      <c r="AT411" s="156" t="s">
        <v>173</v>
      </c>
      <c r="AU411" s="156" t="s">
        <v>86</v>
      </c>
      <c r="AV411" s="10" t="s">
        <v>86</v>
      </c>
      <c r="AW411" s="10" t="s">
        <v>32</v>
      </c>
      <c r="AX411" s="10" t="s">
        <v>82</v>
      </c>
      <c r="AY411" s="156" t="s">
        <v>166</v>
      </c>
    </row>
    <row r="412" spans="2:65" s="1" customFormat="1" ht="38.25" customHeight="1">
      <c r="B412" s="139"/>
      <c r="C412" s="140" t="s">
        <v>671</v>
      </c>
      <c r="D412" s="140" t="s">
        <v>167</v>
      </c>
      <c r="E412" s="141" t="s">
        <v>664</v>
      </c>
      <c r="F412" s="231" t="s">
        <v>665</v>
      </c>
      <c r="G412" s="231"/>
      <c r="H412" s="231"/>
      <c r="I412" s="231"/>
      <c r="J412" s="142" t="s">
        <v>560</v>
      </c>
      <c r="K412" s="143">
        <v>2</v>
      </c>
      <c r="L412" s="232">
        <v>0</v>
      </c>
      <c r="M412" s="232"/>
      <c r="N412" s="232">
        <f>ROUND(L412*K412,2)</f>
        <v>0</v>
      </c>
      <c r="O412" s="232"/>
      <c r="P412" s="232"/>
      <c r="Q412" s="232"/>
      <c r="R412" s="144"/>
      <c r="T412" s="145" t="s">
        <v>5</v>
      </c>
      <c r="U412" s="43" t="s">
        <v>40</v>
      </c>
      <c r="V412" s="146">
        <v>0.55700000000000005</v>
      </c>
      <c r="W412" s="146">
        <f>V412*K412</f>
        <v>1.1140000000000001</v>
      </c>
      <c r="X412" s="146">
        <v>0</v>
      </c>
      <c r="Y412" s="146">
        <f>X412*K412</f>
        <v>0</v>
      </c>
      <c r="Z412" s="146">
        <v>8.2000000000000003E-2</v>
      </c>
      <c r="AA412" s="147">
        <f>Z412*K412</f>
        <v>0.16400000000000001</v>
      </c>
      <c r="AR412" s="21" t="s">
        <v>92</v>
      </c>
      <c r="AT412" s="21" t="s">
        <v>167</v>
      </c>
      <c r="AU412" s="21" t="s">
        <v>86</v>
      </c>
      <c r="AY412" s="21" t="s">
        <v>166</v>
      </c>
      <c r="BE412" s="148">
        <f>IF(U412="základní",N412,0)</f>
        <v>0</v>
      </c>
      <c r="BF412" s="148">
        <f>IF(U412="snížená",N412,0)</f>
        <v>0</v>
      </c>
      <c r="BG412" s="148">
        <f>IF(U412="zákl. přenesená",N412,0)</f>
        <v>0</v>
      </c>
      <c r="BH412" s="148">
        <f>IF(U412="sníž. přenesená",N412,0)</f>
        <v>0</v>
      </c>
      <c r="BI412" s="148">
        <f>IF(U412="nulová",N412,0)</f>
        <v>0</v>
      </c>
      <c r="BJ412" s="21" t="s">
        <v>82</v>
      </c>
      <c r="BK412" s="148">
        <f>ROUND(L412*K412,2)</f>
        <v>0</v>
      </c>
      <c r="BL412" s="21" t="s">
        <v>92</v>
      </c>
      <c r="BM412" s="21" t="s">
        <v>666</v>
      </c>
    </row>
    <row r="413" spans="2:65" s="11" customFormat="1" ht="16.5" customHeight="1">
      <c r="B413" s="157"/>
      <c r="C413" s="158"/>
      <c r="D413" s="158"/>
      <c r="E413" s="159" t="s">
        <v>5</v>
      </c>
      <c r="F413" s="264" t="s">
        <v>275</v>
      </c>
      <c r="G413" s="265"/>
      <c r="H413" s="265"/>
      <c r="I413" s="265"/>
      <c r="J413" s="158"/>
      <c r="K413" s="159" t="s">
        <v>5</v>
      </c>
      <c r="L413" s="158"/>
      <c r="M413" s="158"/>
      <c r="N413" s="158"/>
      <c r="O413" s="158"/>
      <c r="P413" s="158"/>
      <c r="Q413" s="158"/>
      <c r="R413" s="160"/>
      <c r="T413" s="161"/>
      <c r="U413" s="158"/>
      <c r="V413" s="158"/>
      <c r="W413" s="158"/>
      <c r="X413" s="158"/>
      <c r="Y413" s="158"/>
      <c r="Z413" s="158"/>
      <c r="AA413" s="162"/>
      <c r="AT413" s="163" t="s">
        <v>173</v>
      </c>
      <c r="AU413" s="163" t="s">
        <v>86</v>
      </c>
      <c r="AV413" s="11" t="s">
        <v>82</v>
      </c>
      <c r="AW413" s="11" t="s">
        <v>32</v>
      </c>
      <c r="AX413" s="11" t="s">
        <v>75</v>
      </c>
      <c r="AY413" s="163" t="s">
        <v>166</v>
      </c>
    </row>
    <row r="414" spans="2:65" s="11" customFormat="1" ht="16.5" customHeight="1">
      <c r="B414" s="157"/>
      <c r="C414" s="158"/>
      <c r="D414" s="158"/>
      <c r="E414" s="159" t="s">
        <v>5</v>
      </c>
      <c r="F414" s="229" t="s">
        <v>276</v>
      </c>
      <c r="G414" s="230"/>
      <c r="H414" s="230"/>
      <c r="I414" s="230"/>
      <c r="J414" s="158"/>
      <c r="K414" s="159" t="s">
        <v>5</v>
      </c>
      <c r="L414" s="158"/>
      <c r="M414" s="158"/>
      <c r="N414" s="158"/>
      <c r="O414" s="158"/>
      <c r="P414" s="158"/>
      <c r="Q414" s="158"/>
      <c r="R414" s="160"/>
      <c r="T414" s="161"/>
      <c r="U414" s="158"/>
      <c r="V414" s="158"/>
      <c r="W414" s="158"/>
      <c r="X414" s="158"/>
      <c r="Y414" s="158"/>
      <c r="Z414" s="158"/>
      <c r="AA414" s="162"/>
      <c r="AT414" s="163" t="s">
        <v>173</v>
      </c>
      <c r="AU414" s="163" t="s">
        <v>86</v>
      </c>
      <c r="AV414" s="11" t="s">
        <v>82</v>
      </c>
      <c r="AW414" s="11" t="s">
        <v>32</v>
      </c>
      <c r="AX414" s="11" t="s">
        <v>75</v>
      </c>
      <c r="AY414" s="163" t="s">
        <v>166</v>
      </c>
    </row>
    <row r="415" spans="2:65" s="11" customFormat="1" ht="16.5" customHeight="1">
      <c r="B415" s="157"/>
      <c r="C415" s="158"/>
      <c r="D415" s="158"/>
      <c r="E415" s="159" t="s">
        <v>5</v>
      </c>
      <c r="F415" s="229" t="s">
        <v>277</v>
      </c>
      <c r="G415" s="230"/>
      <c r="H415" s="230"/>
      <c r="I415" s="230"/>
      <c r="J415" s="158"/>
      <c r="K415" s="159" t="s">
        <v>5</v>
      </c>
      <c r="L415" s="158"/>
      <c r="M415" s="158"/>
      <c r="N415" s="158"/>
      <c r="O415" s="158"/>
      <c r="P415" s="158"/>
      <c r="Q415" s="158"/>
      <c r="R415" s="160"/>
      <c r="T415" s="161"/>
      <c r="U415" s="158"/>
      <c r="V415" s="158"/>
      <c r="W415" s="158"/>
      <c r="X415" s="158"/>
      <c r="Y415" s="158"/>
      <c r="Z415" s="158"/>
      <c r="AA415" s="162"/>
      <c r="AT415" s="163" t="s">
        <v>173</v>
      </c>
      <c r="AU415" s="163" t="s">
        <v>86</v>
      </c>
      <c r="AV415" s="11" t="s">
        <v>82</v>
      </c>
      <c r="AW415" s="11" t="s">
        <v>32</v>
      </c>
      <c r="AX415" s="11" t="s">
        <v>75</v>
      </c>
      <c r="AY415" s="163" t="s">
        <v>166</v>
      </c>
    </row>
    <row r="416" spans="2:65" s="10" customFormat="1" ht="16.5" customHeight="1">
      <c r="B416" s="149"/>
      <c r="C416" s="150"/>
      <c r="D416" s="150"/>
      <c r="E416" s="151" t="s">
        <v>5</v>
      </c>
      <c r="F416" s="262" t="s">
        <v>86</v>
      </c>
      <c r="G416" s="263"/>
      <c r="H416" s="263"/>
      <c r="I416" s="263"/>
      <c r="J416" s="150"/>
      <c r="K416" s="152">
        <v>2</v>
      </c>
      <c r="L416" s="150"/>
      <c r="M416" s="150"/>
      <c r="N416" s="150"/>
      <c r="O416" s="150"/>
      <c r="P416" s="150"/>
      <c r="Q416" s="150"/>
      <c r="R416" s="153"/>
      <c r="T416" s="154"/>
      <c r="U416" s="150"/>
      <c r="V416" s="150"/>
      <c r="W416" s="150"/>
      <c r="X416" s="150"/>
      <c r="Y416" s="150"/>
      <c r="Z416" s="150"/>
      <c r="AA416" s="155"/>
      <c r="AT416" s="156" t="s">
        <v>173</v>
      </c>
      <c r="AU416" s="156" t="s">
        <v>86</v>
      </c>
      <c r="AV416" s="10" t="s">
        <v>86</v>
      </c>
      <c r="AW416" s="10" t="s">
        <v>32</v>
      </c>
      <c r="AX416" s="10" t="s">
        <v>82</v>
      </c>
      <c r="AY416" s="156" t="s">
        <v>166</v>
      </c>
    </row>
    <row r="417" spans="2:65" s="9" customFormat="1" ht="29.85" customHeight="1">
      <c r="B417" s="129"/>
      <c r="C417" s="130"/>
      <c r="D417" s="164" t="s">
        <v>266</v>
      </c>
      <c r="E417" s="164"/>
      <c r="F417" s="164"/>
      <c r="G417" s="164"/>
      <c r="H417" s="164"/>
      <c r="I417" s="164"/>
      <c r="J417" s="164"/>
      <c r="K417" s="164"/>
      <c r="L417" s="164"/>
      <c r="M417" s="164"/>
      <c r="N417" s="237">
        <f>BK417</f>
        <v>0</v>
      </c>
      <c r="O417" s="238"/>
      <c r="P417" s="238"/>
      <c r="Q417" s="238"/>
      <c r="R417" s="132"/>
      <c r="T417" s="133"/>
      <c r="U417" s="130"/>
      <c r="V417" s="130"/>
      <c r="W417" s="134">
        <f>SUM(W418:W422)</f>
        <v>223.51204799999999</v>
      </c>
      <c r="X417" s="130"/>
      <c r="Y417" s="134">
        <f>SUM(Y418:Y422)</f>
        <v>0</v>
      </c>
      <c r="Z417" s="130"/>
      <c r="AA417" s="135">
        <f>SUM(AA418:AA422)</f>
        <v>0</v>
      </c>
      <c r="AR417" s="136" t="s">
        <v>82</v>
      </c>
      <c r="AT417" s="137" t="s">
        <v>74</v>
      </c>
      <c r="AU417" s="137" t="s">
        <v>82</v>
      </c>
      <c r="AY417" s="136" t="s">
        <v>166</v>
      </c>
      <c r="BK417" s="138">
        <f>SUM(BK418:BK422)</f>
        <v>0</v>
      </c>
    </row>
    <row r="418" spans="2:65" s="1" customFormat="1" ht="25.5" customHeight="1">
      <c r="B418" s="139"/>
      <c r="C418" s="140" t="s">
        <v>675</v>
      </c>
      <c r="D418" s="140" t="s">
        <v>167</v>
      </c>
      <c r="E418" s="141" t="s">
        <v>668</v>
      </c>
      <c r="F418" s="231" t="s">
        <v>669</v>
      </c>
      <c r="G418" s="231"/>
      <c r="H418" s="231"/>
      <c r="I418" s="231"/>
      <c r="J418" s="142" t="s">
        <v>374</v>
      </c>
      <c r="K418" s="143">
        <v>4656.5010000000002</v>
      </c>
      <c r="L418" s="232">
        <v>0</v>
      </c>
      <c r="M418" s="232"/>
      <c r="N418" s="232">
        <f>ROUND(L418*K418,2)</f>
        <v>0</v>
      </c>
      <c r="O418" s="232"/>
      <c r="P418" s="232"/>
      <c r="Q418" s="232"/>
      <c r="R418" s="144"/>
      <c r="T418" s="145" t="s">
        <v>5</v>
      </c>
      <c r="U418" s="43" t="s">
        <v>40</v>
      </c>
      <c r="V418" s="146">
        <v>0.03</v>
      </c>
      <c r="W418" s="146">
        <f>V418*K418</f>
        <v>139.69503</v>
      </c>
      <c r="X418" s="146">
        <v>0</v>
      </c>
      <c r="Y418" s="146">
        <f>X418*K418</f>
        <v>0</v>
      </c>
      <c r="Z418" s="146">
        <v>0</v>
      </c>
      <c r="AA418" s="147">
        <f>Z418*K418</f>
        <v>0</v>
      </c>
      <c r="AR418" s="21" t="s">
        <v>92</v>
      </c>
      <c r="AT418" s="21" t="s">
        <v>167</v>
      </c>
      <c r="AU418" s="21" t="s">
        <v>86</v>
      </c>
      <c r="AY418" s="21" t="s">
        <v>166</v>
      </c>
      <c r="BE418" s="148">
        <f>IF(U418="základní",N418,0)</f>
        <v>0</v>
      </c>
      <c r="BF418" s="148">
        <f>IF(U418="snížená",N418,0)</f>
        <v>0</v>
      </c>
      <c r="BG418" s="148">
        <f>IF(U418="zákl. přenesená",N418,0)</f>
        <v>0</v>
      </c>
      <c r="BH418" s="148">
        <f>IF(U418="sníž. přenesená",N418,0)</f>
        <v>0</v>
      </c>
      <c r="BI418" s="148">
        <f>IF(U418="nulová",N418,0)</f>
        <v>0</v>
      </c>
      <c r="BJ418" s="21" t="s">
        <v>82</v>
      </c>
      <c r="BK418" s="148">
        <f>ROUND(L418*K418,2)</f>
        <v>0</v>
      </c>
      <c r="BL418" s="21" t="s">
        <v>92</v>
      </c>
      <c r="BM418" s="21" t="s">
        <v>670</v>
      </c>
    </row>
    <row r="419" spans="2:65" s="1" customFormat="1" ht="25.5" customHeight="1">
      <c r="B419" s="139"/>
      <c r="C419" s="140" t="s">
        <v>679</v>
      </c>
      <c r="D419" s="140" t="s">
        <v>167</v>
      </c>
      <c r="E419" s="141" t="s">
        <v>672</v>
      </c>
      <c r="F419" s="231" t="s">
        <v>673</v>
      </c>
      <c r="G419" s="231"/>
      <c r="H419" s="231"/>
      <c r="I419" s="231"/>
      <c r="J419" s="142" t="s">
        <v>374</v>
      </c>
      <c r="K419" s="143">
        <v>41908.508999999998</v>
      </c>
      <c r="L419" s="232">
        <v>0</v>
      </c>
      <c r="M419" s="232"/>
      <c r="N419" s="232">
        <f>ROUND(L419*K419,2)</f>
        <v>0</v>
      </c>
      <c r="O419" s="232"/>
      <c r="P419" s="232"/>
      <c r="Q419" s="232"/>
      <c r="R419" s="144"/>
      <c r="T419" s="145" t="s">
        <v>5</v>
      </c>
      <c r="U419" s="43" t="s">
        <v>40</v>
      </c>
      <c r="V419" s="146">
        <v>2E-3</v>
      </c>
      <c r="W419" s="146">
        <f>V419*K419</f>
        <v>83.817018000000004</v>
      </c>
      <c r="X419" s="146">
        <v>0</v>
      </c>
      <c r="Y419" s="146">
        <f>X419*K419</f>
        <v>0</v>
      </c>
      <c r="Z419" s="146">
        <v>0</v>
      </c>
      <c r="AA419" s="147">
        <f>Z419*K419</f>
        <v>0</v>
      </c>
      <c r="AR419" s="21" t="s">
        <v>92</v>
      </c>
      <c r="AT419" s="21" t="s">
        <v>167</v>
      </c>
      <c r="AU419" s="21" t="s">
        <v>86</v>
      </c>
      <c r="AY419" s="21" t="s">
        <v>166</v>
      </c>
      <c r="BE419" s="148">
        <f>IF(U419="základní",N419,0)</f>
        <v>0</v>
      </c>
      <c r="BF419" s="148">
        <f>IF(U419="snížená",N419,0)</f>
        <v>0</v>
      </c>
      <c r="BG419" s="148">
        <f>IF(U419="zákl. přenesená",N419,0)</f>
        <v>0</v>
      </c>
      <c r="BH419" s="148">
        <f>IF(U419="sníž. přenesená",N419,0)</f>
        <v>0</v>
      </c>
      <c r="BI419" s="148">
        <f>IF(U419="nulová",N419,0)</f>
        <v>0</v>
      </c>
      <c r="BJ419" s="21" t="s">
        <v>82</v>
      </c>
      <c r="BK419" s="148">
        <f>ROUND(L419*K419,2)</f>
        <v>0</v>
      </c>
      <c r="BL419" s="21" t="s">
        <v>92</v>
      </c>
      <c r="BM419" s="21" t="s">
        <v>674</v>
      </c>
    </row>
    <row r="420" spans="2:65" s="1" customFormat="1" ht="25.5" customHeight="1">
      <c r="B420" s="139"/>
      <c r="C420" s="140" t="s">
        <v>683</v>
      </c>
      <c r="D420" s="140" t="s">
        <v>167</v>
      </c>
      <c r="E420" s="141" t="s">
        <v>676</v>
      </c>
      <c r="F420" s="231" t="s">
        <v>677</v>
      </c>
      <c r="G420" s="231"/>
      <c r="H420" s="231"/>
      <c r="I420" s="231"/>
      <c r="J420" s="142" t="s">
        <v>374</v>
      </c>
      <c r="K420" s="143">
        <v>605.12199999999996</v>
      </c>
      <c r="L420" s="232">
        <v>0</v>
      </c>
      <c r="M420" s="232"/>
      <c r="N420" s="232">
        <f>ROUND(L420*K420,2)</f>
        <v>0</v>
      </c>
      <c r="O420" s="232"/>
      <c r="P420" s="232"/>
      <c r="Q420" s="232"/>
      <c r="R420" s="144"/>
      <c r="T420" s="145" t="s">
        <v>5</v>
      </c>
      <c r="U420" s="43" t="s">
        <v>40</v>
      </c>
      <c r="V420" s="146">
        <v>0</v>
      </c>
      <c r="W420" s="146">
        <f>V420*K420</f>
        <v>0</v>
      </c>
      <c r="X420" s="146">
        <v>0</v>
      </c>
      <c r="Y420" s="146">
        <f>X420*K420</f>
        <v>0</v>
      </c>
      <c r="Z420" s="146">
        <v>0</v>
      </c>
      <c r="AA420" s="147">
        <f>Z420*K420</f>
        <v>0</v>
      </c>
      <c r="AR420" s="21" t="s">
        <v>92</v>
      </c>
      <c r="AT420" s="21" t="s">
        <v>167</v>
      </c>
      <c r="AU420" s="21" t="s">
        <v>86</v>
      </c>
      <c r="AY420" s="21" t="s">
        <v>166</v>
      </c>
      <c r="BE420" s="148">
        <f>IF(U420="základní",N420,0)</f>
        <v>0</v>
      </c>
      <c r="BF420" s="148">
        <f>IF(U420="snížená",N420,0)</f>
        <v>0</v>
      </c>
      <c r="BG420" s="148">
        <f>IF(U420="zákl. přenesená",N420,0)</f>
        <v>0</v>
      </c>
      <c r="BH420" s="148">
        <f>IF(U420="sníž. přenesená",N420,0)</f>
        <v>0</v>
      </c>
      <c r="BI420" s="148">
        <f>IF(U420="nulová",N420,0)</f>
        <v>0</v>
      </c>
      <c r="BJ420" s="21" t="s">
        <v>82</v>
      </c>
      <c r="BK420" s="148">
        <f>ROUND(L420*K420,2)</f>
        <v>0</v>
      </c>
      <c r="BL420" s="21" t="s">
        <v>92</v>
      </c>
      <c r="BM420" s="21" t="s">
        <v>678</v>
      </c>
    </row>
    <row r="421" spans="2:65" s="1" customFormat="1" ht="25.5" customHeight="1">
      <c r="B421" s="139"/>
      <c r="C421" s="140" t="s">
        <v>687</v>
      </c>
      <c r="D421" s="140" t="s">
        <v>167</v>
      </c>
      <c r="E421" s="141" t="s">
        <v>680</v>
      </c>
      <c r="F421" s="231" t="s">
        <v>681</v>
      </c>
      <c r="G421" s="231"/>
      <c r="H421" s="231"/>
      <c r="I421" s="231"/>
      <c r="J421" s="142" t="s">
        <v>374</v>
      </c>
      <c r="K421" s="143">
        <v>1233.798</v>
      </c>
      <c r="L421" s="232">
        <v>0</v>
      </c>
      <c r="M421" s="232"/>
      <c r="N421" s="232">
        <f>ROUND(L421*K421,2)</f>
        <v>0</v>
      </c>
      <c r="O421" s="232"/>
      <c r="P421" s="232"/>
      <c r="Q421" s="232"/>
      <c r="R421" s="144"/>
      <c r="T421" s="145" t="s">
        <v>5</v>
      </c>
      <c r="U421" s="43" t="s">
        <v>40</v>
      </c>
      <c r="V421" s="146">
        <v>0</v>
      </c>
      <c r="W421" s="146">
        <f>V421*K421</f>
        <v>0</v>
      </c>
      <c r="X421" s="146">
        <v>0</v>
      </c>
      <c r="Y421" s="146">
        <f>X421*K421</f>
        <v>0</v>
      </c>
      <c r="Z421" s="146">
        <v>0</v>
      </c>
      <c r="AA421" s="147">
        <f>Z421*K421</f>
        <v>0</v>
      </c>
      <c r="AR421" s="21" t="s">
        <v>92</v>
      </c>
      <c r="AT421" s="21" t="s">
        <v>167</v>
      </c>
      <c r="AU421" s="21" t="s">
        <v>86</v>
      </c>
      <c r="AY421" s="21" t="s">
        <v>166</v>
      </c>
      <c r="BE421" s="148">
        <f>IF(U421="základní",N421,0)</f>
        <v>0</v>
      </c>
      <c r="BF421" s="148">
        <f>IF(U421="snížená",N421,0)</f>
        <v>0</v>
      </c>
      <c r="BG421" s="148">
        <f>IF(U421="zákl. přenesená",N421,0)</f>
        <v>0</v>
      </c>
      <c r="BH421" s="148">
        <f>IF(U421="sníž. přenesená",N421,0)</f>
        <v>0</v>
      </c>
      <c r="BI421" s="148">
        <f>IF(U421="nulová",N421,0)</f>
        <v>0</v>
      </c>
      <c r="BJ421" s="21" t="s">
        <v>82</v>
      </c>
      <c r="BK421" s="148">
        <f>ROUND(L421*K421,2)</f>
        <v>0</v>
      </c>
      <c r="BL421" s="21" t="s">
        <v>92</v>
      </c>
      <c r="BM421" s="21" t="s">
        <v>682</v>
      </c>
    </row>
    <row r="422" spans="2:65" s="1" customFormat="1" ht="25.5" customHeight="1">
      <c r="B422" s="139"/>
      <c r="C422" s="140" t="s">
        <v>1017</v>
      </c>
      <c r="D422" s="140" t="s">
        <v>167</v>
      </c>
      <c r="E422" s="141" t="s">
        <v>684</v>
      </c>
      <c r="F422" s="231" t="s">
        <v>685</v>
      </c>
      <c r="G422" s="231"/>
      <c r="H422" s="231"/>
      <c r="I422" s="231"/>
      <c r="J422" s="142" t="s">
        <v>374</v>
      </c>
      <c r="K422" s="143">
        <v>2817.58</v>
      </c>
      <c r="L422" s="232">
        <v>0</v>
      </c>
      <c r="M422" s="232"/>
      <c r="N422" s="232">
        <f>ROUND(L422*K422,2)</f>
        <v>0</v>
      </c>
      <c r="O422" s="232"/>
      <c r="P422" s="232"/>
      <c r="Q422" s="232"/>
      <c r="R422" s="144"/>
      <c r="T422" s="145" t="s">
        <v>5</v>
      </c>
      <c r="U422" s="43" t="s">
        <v>40</v>
      </c>
      <c r="V422" s="146">
        <v>0</v>
      </c>
      <c r="W422" s="146">
        <f>V422*K422</f>
        <v>0</v>
      </c>
      <c r="X422" s="146">
        <v>0</v>
      </c>
      <c r="Y422" s="146">
        <f>X422*K422</f>
        <v>0</v>
      </c>
      <c r="Z422" s="146">
        <v>0</v>
      </c>
      <c r="AA422" s="147">
        <f>Z422*K422</f>
        <v>0</v>
      </c>
      <c r="AR422" s="21" t="s">
        <v>92</v>
      </c>
      <c r="AT422" s="21" t="s">
        <v>167</v>
      </c>
      <c r="AU422" s="21" t="s">
        <v>86</v>
      </c>
      <c r="AY422" s="21" t="s">
        <v>166</v>
      </c>
      <c r="BE422" s="148">
        <f>IF(U422="základní",N422,0)</f>
        <v>0</v>
      </c>
      <c r="BF422" s="148">
        <f>IF(U422="snížená",N422,0)</f>
        <v>0</v>
      </c>
      <c r="BG422" s="148">
        <f>IF(U422="zákl. přenesená",N422,0)</f>
        <v>0</v>
      </c>
      <c r="BH422" s="148">
        <f>IF(U422="sníž. přenesená",N422,0)</f>
        <v>0</v>
      </c>
      <c r="BI422" s="148">
        <f>IF(U422="nulová",N422,0)</f>
        <v>0</v>
      </c>
      <c r="BJ422" s="21" t="s">
        <v>82</v>
      </c>
      <c r="BK422" s="148">
        <f>ROUND(L422*K422,2)</f>
        <v>0</v>
      </c>
      <c r="BL422" s="21" t="s">
        <v>92</v>
      </c>
      <c r="BM422" s="21" t="s">
        <v>686</v>
      </c>
    </row>
    <row r="423" spans="2:65" s="9" customFormat="1" ht="29.85" customHeight="1">
      <c r="B423" s="129"/>
      <c r="C423" s="130"/>
      <c r="D423" s="164" t="s">
        <v>267</v>
      </c>
      <c r="E423" s="164"/>
      <c r="F423" s="164"/>
      <c r="G423" s="164"/>
      <c r="H423" s="164"/>
      <c r="I423" s="164"/>
      <c r="J423" s="164"/>
      <c r="K423" s="164"/>
      <c r="L423" s="164"/>
      <c r="M423" s="164"/>
      <c r="N423" s="260">
        <f>BK423</f>
        <v>0</v>
      </c>
      <c r="O423" s="261"/>
      <c r="P423" s="261"/>
      <c r="Q423" s="261"/>
      <c r="R423" s="132"/>
      <c r="T423" s="133"/>
      <c r="U423" s="130"/>
      <c r="V423" s="130"/>
      <c r="W423" s="134">
        <f>W424</f>
        <v>89.777556000000004</v>
      </c>
      <c r="X423" s="130"/>
      <c r="Y423" s="134">
        <f>Y424</f>
        <v>0</v>
      </c>
      <c r="Z423" s="130"/>
      <c r="AA423" s="135">
        <f>AA424</f>
        <v>0</v>
      </c>
      <c r="AR423" s="136" t="s">
        <v>82</v>
      </c>
      <c r="AT423" s="137" t="s">
        <v>74</v>
      </c>
      <c r="AU423" s="137" t="s">
        <v>82</v>
      </c>
      <c r="AY423" s="136" t="s">
        <v>166</v>
      </c>
      <c r="BK423" s="138">
        <f>BK424</f>
        <v>0</v>
      </c>
    </row>
    <row r="424" spans="2:65" s="1" customFormat="1" ht="38.25" customHeight="1">
      <c r="B424" s="139"/>
      <c r="C424" s="140" t="s">
        <v>1018</v>
      </c>
      <c r="D424" s="140" t="s">
        <v>167</v>
      </c>
      <c r="E424" s="141" t="s">
        <v>688</v>
      </c>
      <c r="F424" s="231" t="s">
        <v>689</v>
      </c>
      <c r="G424" s="231"/>
      <c r="H424" s="231"/>
      <c r="I424" s="231"/>
      <c r="J424" s="142" t="s">
        <v>374</v>
      </c>
      <c r="K424" s="143">
        <v>1360.2660000000001</v>
      </c>
      <c r="L424" s="232">
        <v>0</v>
      </c>
      <c r="M424" s="232"/>
      <c r="N424" s="232">
        <f>ROUND(L424*K424,2)</f>
        <v>0</v>
      </c>
      <c r="O424" s="232"/>
      <c r="P424" s="232"/>
      <c r="Q424" s="232"/>
      <c r="R424" s="144"/>
      <c r="T424" s="145" t="s">
        <v>5</v>
      </c>
      <c r="U424" s="165" t="s">
        <v>40</v>
      </c>
      <c r="V424" s="166">
        <v>6.6000000000000003E-2</v>
      </c>
      <c r="W424" s="166">
        <f>V424*K424</f>
        <v>89.777556000000004</v>
      </c>
      <c r="X424" s="166">
        <v>0</v>
      </c>
      <c r="Y424" s="166">
        <f>X424*K424</f>
        <v>0</v>
      </c>
      <c r="Z424" s="166">
        <v>0</v>
      </c>
      <c r="AA424" s="167">
        <f>Z424*K424</f>
        <v>0</v>
      </c>
      <c r="AR424" s="21" t="s">
        <v>92</v>
      </c>
      <c r="AT424" s="21" t="s">
        <v>167</v>
      </c>
      <c r="AU424" s="21" t="s">
        <v>86</v>
      </c>
      <c r="AY424" s="21" t="s">
        <v>166</v>
      </c>
      <c r="BE424" s="148">
        <f>IF(U424="základní",N424,0)</f>
        <v>0</v>
      </c>
      <c r="BF424" s="148">
        <f>IF(U424="snížená",N424,0)</f>
        <v>0</v>
      </c>
      <c r="BG424" s="148">
        <f>IF(U424="zákl. přenesená",N424,0)</f>
        <v>0</v>
      </c>
      <c r="BH424" s="148">
        <f>IF(U424="sníž. přenesená",N424,0)</f>
        <v>0</v>
      </c>
      <c r="BI424" s="148">
        <f>IF(U424="nulová",N424,0)</f>
        <v>0</v>
      </c>
      <c r="BJ424" s="21" t="s">
        <v>82</v>
      </c>
      <c r="BK424" s="148">
        <f>ROUND(L424*K424,2)</f>
        <v>0</v>
      </c>
      <c r="BL424" s="21" t="s">
        <v>92</v>
      </c>
      <c r="BM424" s="21" t="s">
        <v>690</v>
      </c>
    </row>
    <row r="425" spans="2:65" s="1" customFormat="1" ht="6.95" customHeight="1">
      <c r="B425" s="58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60"/>
    </row>
  </sheetData>
  <mergeCells count="550">
    <mergeCell ref="C2:Q2"/>
    <mergeCell ref="C4:Q4"/>
    <mergeCell ref="F6:P6"/>
    <mergeCell ref="F7:P7"/>
    <mergeCell ref="O9:P9"/>
    <mergeCell ref="O11:P11"/>
    <mergeCell ref="O12:P12"/>
    <mergeCell ref="O14:P14"/>
    <mergeCell ref="O15:P15"/>
    <mergeCell ref="O17:P17"/>
    <mergeCell ref="O18:P18"/>
    <mergeCell ref="O20:P20"/>
    <mergeCell ref="O21:P21"/>
    <mergeCell ref="E24:L24"/>
    <mergeCell ref="M27:P27"/>
    <mergeCell ref="M28:P28"/>
    <mergeCell ref="M30:P30"/>
    <mergeCell ref="H32:J32"/>
    <mergeCell ref="M32:P32"/>
    <mergeCell ref="H33:J33"/>
    <mergeCell ref="M33:P33"/>
    <mergeCell ref="H34:J34"/>
    <mergeCell ref="M34:P34"/>
    <mergeCell ref="H35:J35"/>
    <mergeCell ref="M35:P35"/>
    <mergeCell ref="H36:J36"/>
    <mergeCell ref="M36:P36"/>
    <mergeCell ref="L38:P38"/>
    <mergeCell ref="N95:Q95"/>
    <mergeCell ref="N96:Q96"/>
    <mergeCell ref="N97:Q97"/>
    <mergeCell ref="C76:Q76"/>
    <mergeCell ref="F78:P78"/>
    <mergeCell ref="F79:P79"/>
    <mergeCell ref="M81:P81"/>
    <mergeCell ref="M83:Q83"/>
    <mergeCell ref="M84:Q84"/>
    <mergeCell ref="C86:G86"/>
    <mergeCell ref="N86:Q86"/>
    <mergeCell ref="N88:Q88"/>
    <mergeCell ref="F118:I118"/>
    <mergeCell ref="L118:M118"/>
    <mergeCell ref="N118:Q118"/>
    <mergeCell ref="F122:I122"/>
    <mergeCell ref="L122:M122"/>
    <mergeCell ref="N122:Q122"/>
    <mergeCell ref="F123:I123"/>
    <mergeCell ref="L123:M123"/>
    <mergeCell ref="N123:Q123"/>
    <mergeCell ref="N119:Q119"/>
    <mergeCell ref="N120:Q120"/>
    <mergeCell ref="N121:Q121"/>
    <mergeCell ref="F124:I124"/>
    <mergeCell ref="F125:I125"/>
    <mergeCell ref="F126:I126"/>
    <mergeCell ref="F127:I127"/>
    <mergeCell ref="F128:I128"/>
    <mergeCell ref="F129:I129"/>
    <mergeCell ref="L129:M129"/>
    <mergeCell ref="N129:Q129"/>
    <mergeCell ref="F130:I130"/>
    <mergeCell ref="F131:I131"/>
    <mergeCell ref="F132:I132"/>
    <mergeCell ref="F133:I133"/>
    <mergeCell ref="F134:I134"/>
    <mergeCell ref="F135:I135"/>
    <mergeCell ref="L135:M135"/>
    <mergeCell ref="N135:Q135"/>
    <mergeCell ref="F136:I136"/>
    <mergeCell ref="F137:I137"/>
    <mergeCell ref="F138:I138"/>
    <mergeCell ref="F139:I139"/>
    <mergeCell ref="F140:I140"/>
    <mergeCell ref="F141:I141"/>
    <mergeCell ref="F142:I142"/>
    <mergeCell ref="F143:I143"/>
    <mergeCell ref="F144:I144"/>
    <mergeCell ref="L144:M144"/>
    <mergeCell ref="N144:Q144"/>
    <mergeCell ref="F145:I145"/>
    <mergeCell ref="F146:I146"/>
    <mergeCell ref="F147:I147"/>
    <mergeCell ref="F148:I148"/>
    <mergeCell ref="F149:I149"/>
    <mergeCell ref="F150:I150"/>
    <mergeCell ref="L150:M150"/>
    <mergeCell ref="N150:Q150"/>
    <mergeCell ref="F151:I151"/>
    <mergeCell ref="F152:I152"/>
    <mergeCell ref="F153:I153"/>
    <mergeCell ref="F154:I154"/>
    <mergeCell ref="F155:I155"/>
    <mergeCell ref="L155:M155"/>
    <mergeCell ref="N155:Q155"/>
    <mergeCell ref="F156:I156"/>
    <mergeCell ref="F157:I157"/>
    <mergeCell ref="F158:I158"/>
    <mergeCell ref="F159:I159"/>
    <mergeCell ref="F160:I160"/>
    <mergeCell ref="L160:M160"/>
    <mergeCell ref="N160:Q160"/>
    <mergeCell ref="F161:I161"/>
    <mergeCell ref="F162:I162"/>
    <mergeCell ref="F163:I163"/>
    <mergeCell ref="F164:I164"/>
    <mergeCell ref="F165:I165"/>
    <mergeCell ref="L165:M165"/>
    <mergeCell ref="N165:Q165"/>
    <mergeCell ref="F166:I166"/>
    <mergeCell ref="F167:I167"/>
    <mergeCell ref="F168:I168"/>
    <mergeCell ref="F169:I169"/>
    <mergeCell ref="F170:I170"/>
    <mergeCell ref="L170:M170"/>
    <mergeCell ref="N170:Q170"/>
    <mergeCell ref="F171:I171"/>
    <mergeCell ref="F172:I172"/>
    <mergeCell ref="F173:I173"/>
    <mergeCell ref="F174:I174"/>
    <mergeCell ref="F175:I175"/>
    <mergeCell ref="L175:M175"/>
    <mergeCell ref="N175:Q175"/>
    <mergeCell ref="F176:I176"/>
    <mergeCell ref="F177:I177"/>
    <mergeCell ref="F178:I178"/>
    <mergeCell ref="F179:I179"/>
    <mergeCell ref="F180:I180"/>
    <mergeCell ref="F181:I181"/>
    <mergeCell ref="F182:I182"/>
    <mergeCell ref="L182:M182"/>
    <mergeCell ref="N182:Q182"/>
    <mergeCell ref="F183:I183"/>
    <mergeCell ref="F184:I184"/>
    <mergeCell ref="F185:I185"/>
    <mergeCell ref="F186:I186"/>
    <mergeCell ref="F187:I187"/>
    <mergeCell ref="F188:I188"/>
    <mergeCell ref="F189:I189"/>
    <mergeCell ref="L189:M189"/>
    <mergeCell ref="N189:Q189"/>
    <mergeCell ref="F190:I190"/>
    <mergeCell ref="L190:M190"/>
    <mergeCell ref="N190:Q190"/>
    <mergeCell ref="F191:I191"/>
    <mergeCell ref="L191:M191"/>
    <mergeCell ref="N191:Q191"/>
    <mergeCell ref="F192:I192"/>
    <mergeCell ref="F193:I193"/>
    <mergeCell ref="F194:I194"/>
    <mergeCell ref="F195:I195"/>
    <mergeCell ref="F196:I196"/>
    <mergeCell ref="L196:M196"/>
    <mergeCell ref="N196:Q196"/>
    <mergeCell ref="F197:I197"/>
    <mergeCell ref="L197:M197"/>
    <mergeCell ref="N197:Q197"/>
    <mergeCell ref="F198:I198"/>
    <mergeCell ref="F199:I199"/>
    <mergeCell ref="F200:I200"/>
    <mergeCell ref="F201:I201"/>
    <mergeCell ref="F202:I202"/>
    <mergeCell ref="L202:M202"/>
    <mergeCell ref="N202:Q202"/>
    <mergeCell ref="F203:I203"/>
    <mergeCell ref="L203:M203"/>
    <mergeCell ref="N203:Q203"/>
    <mergeCell ref="F204:I204"/>
    <mergeCell ref="F205:I205"/>
    <mergeCell ref="F206:I206"/>
    <mergeCell ref="F207:I207"/>
    <mergeCell ref="F208:I208"/>
    <mergeCell ref="L208:M208"/>
    <mergeCell ref="N208:Q208"/>
    <mergeCell ref="F209:I209"/>
    <mergeCell ref="L209:M209"/>
    <mergeCell ref="N209:Q209"/>
    <mergeCell ref="F210:I210"/>
    <mergeCell ref="F211:I211"/>
    <mergeCell ref="F212:I212"/>
    <mergeCell ref="F213:I213"/>
    <mergeCell ref="L213:M213"/>
    <mergeCell ref="N213:Q213"/>
    <mergeCell ref="F214:I214"/>
    <mergeCell ref="L214:M214"/>
    <mergeCell ref="N214:Q214"/>
    <mergeCell ref="F215:I215"/>
    <mergeCell ref="F216:I216"/>
    <mergeCell ref="L216:M216"/>
    <mergeCell ref="N216:Q216"/>
    <mergeCell ref="F217:I217"/>
    <mergeCell ref="F218:I218"/>
    <mergeCell ref="L218:M218"/>
    <mergeCell ref="N218:Q218"/>
    <mergeCell ref="F219:I219"/>
    <mergeCell ref="F220:I220"/>
    <mergeCell ref="F221:I221"/>
    <mergeCell ref="F222:I222"/>
    <mergeCell ref="F223:I223"/>
    <mergeCell ref="L223:M223"/>
    <mergeCell ref="N223:Q223"/>
    <mergeCell ref="F224:I224"/>
    <mergeCell ref="F225:I225"/>
    <mergeCell ref="L225:M225"/>
    <mergeCell ref="N225:Q225"/>
    <mergeCell ref="F226:I226"/>
    <mergeCell ref="F227:I227"/>
    <mergeCell ref="F228:I228"/>
    <mergeCell ref="F229:I229"/>
    <mergeCell ref="F230:I230"/>
    <mergeCell ref="F231:I231"/>
    <mergeCell ref="L231:M231"/>
    <mergeCell ref="N231:Q231"/>
    <mergeCell ref="F232:I232"/>
    <mergeCell ref="F233:I233"/>
    <mergeCell ref="F234:I234"/>
    <mergeCell ref="F235:I235"/>
    <mergeCell ref="F236:I236"/>
    <mergeCell ref="F237:I237"/>
    <mergeCell ref="F238:I238"/>
    <mergeCell ref="L238:M238"/>
    <mergeCell ref="N238:Q238"/>
    <mergeCell ref="F239:I239"/>
    <mergeCell ref="F240:I240"/>
    <mergeCell ref="L240:M240"/>
    <mergeCell ref="N240:Q240"/>
    <mergeCell ref="F241:I241"/>
    <mergeCell ref="L241:M241"/>
    <mergeCell ref="N241:Q241"/>
    <mergeCell ref="F242:I242"/>
    <mergeCell ref="F243:I243"/>
    <mergeCell ref="F244:I244"/>
    <mergeCell ref="F245:I245"/>
    <mergeCell ref="F246:I246"/>
    <mergeCell ref="L246:M246"/>
    <mergeCell ref="N246:Q246"/>
    <mergeCell ref="F247:I247"/>
    <mergeCell ref="L247:M247"/>
    <mergeCell ref="N247:Q247"/>
    <mergeCell ref="F248:I248"/>
    <mergeCell ref="L248:M248"/>
    <mergeCell ref="N248:Q248"/>
    <mergeCell ref="F250:I250"/>
    <mergeCell ref="L250:M250"/>
    <mergeCell ref="N250:Q250"/>
    <mergeCell ref="F251:I251"/>
    <mergeCell ref="F252:I252"/>
    <mergeCell ref="L252:M252"/>
    <mergeCell ref="N252:Q252"/>
    <mergeCell ref="F253:I253"/>
    <mergeCell ref="L253:M253"/>
    <mergeCell ref="N253:Q253"/>
    <mergeCell ref="F254:I254"/>
    <mergeCell ref="F255:I255"/>
    <mergeCell ref="F256:I256"/>
    <mergeCell ref="F257:I257"/>
    <mergeCell ref="F259:I259"/>
    <mergeCell ref="L259:M259"/>
    <mergeCell ref="N259:Q259"/>
    <mergeCell ref="F260:I260"/>
    <mergeCell ref="F261:I261"/>
    <mergeCell ref="F262:I262"/>
    <mergeCell ref="F263:I263"/>
    <mergeCell ref="F264:I264"/>
    <mergeCell ref="F266:I266"/>
    <mergeCell ref="L266:M266"/>
    <mergeCell ref="N266:Q266"/>
    <mergeCell ref="F267:I267"/>
    <mergeCell ref="F268:I268"/>
    <mergeCell ref="F269:I269"/>
    <mergeCell ref="F270:I270"/>
    <mergeCell ref="F272:I272"/>
    <mergeCell ref="L272:M272"/>
    <mergeCell ref="N272:Q272"/>
    <mergeCell ref="F273:I273"/>
    <mergeCell ref="F274:I274"/>
    <mergeCell ref="L274:M274"/>
    <mergeCell ref="N274:Q274"/>
    <mergeCell ref="F275:I275"/>
    <mergeCell ref="F276:I276"/>
    <mergeCell ref="L276:M276"/>
    <mergeCell ref="N276:Q276"/>
    <mergeCell ref="F277:I277"/>
    <mergeCell ref="F278:I278"/>
    <mergeCell ref="F279:I279"/>
    <mergeCell ref="F280:I280"/>
    <mergeCell ref="F281:I281"/>
    <mergeCell ref="F282:I282"/>
    <mergeCell ref="L282:M282"/>
    <mergeCell ref="N282:Q282"/>
    <mergeCell ref="F283:I283"/>
    <mergeCell ref="F284:I284"/>
    <mergeCell ref="F285:I285"/>
    <mergeCell ref="F286:I286"/>
    <mergeCell ref="F287:I287"/>
    <mergeCell ref="F288:I288"/>
    <mergeCell ref="L288:M288"/>
    <mergeCell ref="N288:Q288"/>
    <mergeCell ref="F289:I289"/>
    <mergeCell ref="F290:I290"/>
    <mergeCell ref="F291:I291"/>
    <mergeCell ref="F292:I292"/>
    <mergeCell ref="F293:I293"/>
    <mergeCell ref="F294:I294"/>
    <mergeCell ref="L294:M294"/>
    <mergeCell ref="N294:Q294"/>
    <mergeCell ref="F295:I295"/>
    <mergeCell ref="F296:I296"/>
    <mergeCell ref="F297:I297"/>
    <mergeCell ref="F298:I298"/>
    <mergeCell ref="F299:I299"/>
    <mergeCell ref="F300:I300"/>
    <mergeCell ref="L300:M300"/>
    <mergeCell ref="N300:Q300"/>
    <mergeCell ref="F301:I301"/>
    <mergeCell ref="L301:M301"/>
    <mergeCell ref="N301:Q301"/>
    <mergeCell ref="F302:I302"/>
    <mergeCell ref="F303:I303"/>
    <mergeCell ref="L303:M303"/>
    <mergeCell ref="N303:Q303"/>
    <mergeCell ref="F304:I304"/>
    <mergeCell ref="F305:I305"/>
    <mergeCell ref="F306:I306"/>
    <mergeCell ref="F307:I307"/>
    <mergeCell ref="F308:I308"/>
    <mergeCell ref="F309:I309"/>
    <mergeCell ref="L309:M309"/>
    <mergeCell ref="N309:Q309"/>
    <mergeCell ref="F310:I310"/>
    <mergeCell ref="L310:M310"/>
    <mergeCell ref="N310:Q310"/>
    <mergeCell ref="F311:I311"/>
    <mergeCell ref="F312:I312"/>
    <mergeCell ref="F313:I313"/>
    <mergeCell ref="L313:M313"/>
    <mergeCell ref="N313:Q313"/>
    <mergeCell ref="F314:I314"/>
    <mergeCell ref="L314:M314"/>
    <mergeCell ref="N314:Q314"/>
    <mergeCell ref="F315:I315"/>
    <mergeCell ref="F316:I316"/>
    <mergeCell ref="F317:I317"/>
    <mergeCell ref="L317:M317"/>
    <mergeCell ref="N317:Q317"/>
    <mergeCell ref="F318:I318"/>
    <mergeCell ref="F319:I319"/>
    <mergeCell ref="F320:I320"/>
    <mergeCell ref="L320:M320"/>
    <mergeCell ref="N320:Q320"/>
    <mergeCell ref="F321:I321"/>
    <mergeCell ref="L321:M321"/>
    <mergeCell ref="N321:Q321"/>
    <mergeCell ref="F322:I322"/>
    <mergeCell ref="F323:I323"/>
    <mergeCell ref="F324:I324"/>
    <mergeCell ref="L324:M324"/>
    <mergeCell ref="N324:Q324"/>
    <mergeCell ref="F325:I325"/>
    <mergeCell ref="F326:I326"/>
    <mergeCell ref="F327:I327"/>
    <mergeCell ref="F328:I328"/>
    <mergeCell ref="F330:I330"/>
    <mergeCell ref="L330:M330"/>
    <mergeCell ref="N330:Q330"/>
    <mergeCell ref="F331:I331"/>
    <mergeCell ref="L331:M331"/>
    <mergeCell ref="N331:Q331"/>
    <mergeCell ref="F332:I332"/>
    <mergeCell ref="F333:I333"/>
    <mergeCell ref="F334:I334"/>
    <mergeCell ref="F335:I335"/>
    <mergeCell ref="F336:I336"/>
    <mergeCell ref="F337:I337"/>
    <mergeCell ref="F338:I338"/>
    <mergeCell ref="L338:M338"/>
    <mergeCell ref="N338:Q338"/>
    <mergeCell ref="F339:I339"/>
    <mergeCell ref="L339:M339"/>
    <mergeCell ref="N339:Q339"/>
    <mergeCell ref="F340:I340"/>
    <mergeCell ref="L340:M340"/>
    <mergeCell ref="N340:Q340"/>
    <mergeCell ref="F341:I341"/>
    <mergeCell ref="L341:M341"/>
    <mergeCell ref="N341:Q341"/>
    <mergeCell ref="F342:I342"/>
    <mergeCell ref="F343:I343"/>
    <mergeCell ref="F344:I344"/>
    <mergeCell ref="L344:M344"/>
    <mergeCell ref="N344:Q344"/>
    <mergeCell ref="F345:I345"/>
    <mergeCell ref="F346:I346"/>
    <mergeCell ref="F347:I347"/>
    <mergeCell ref="L347:M347"/>
    <mergeCell ref="N347:Q347"/>
    <mergeCell ref="F348:I348"/>
    <mergeCell ref="F349:I349"/>
    <mergeCell ref="F350:I350"/>
    <mergeCell ref="L350:M350"/>
    <mergeCell ref="N350:Q350"/>
    <mergeCell ref="F351:I351"/>
    <mergeCell ref="F352:I352"/>
    <mergeCell ref="F353:I353"/>
    <mergeCell ref="L353:M353"/>
    <mergeCell ref="N353:Q353"/>
    <mergeCell ref="F354:I354"/>
    <mergeCell ref="F355:I355"/>
    <mergeCell ref="F356:I356"/>
    <mergeCell ref="L356:M356"/>
    <mergeCell ref="N356:Q356"/>
    <mergeCell ref="F357:I357"/>
    <mergeCell ref="F358:I358"/>
    <mergeCell ref="F359:I359"/>
    <mergeCell ref="L359:M359"/>
    <mergeCell ref="N359:Q359"/>
    <mergeCell ref="F360:I360"/>
    <mergeCell ref="F361:I361"/>
    <mergeCell ref="F362:I362"/>
    <mergeCell ref="L362:M362"/>
    <mergeCell ref="N362:Q362"/>
    <mergeCell ref="F363:I363"/>
    <mergeCell ref="F364:I364"/>
    <mergeCell ref="F365:I365"/>
    <mergeCell ref="L365:M365"/>
    <mergeCell ref="N365:Q365"/>
    <mergeCell ref="F366:I366"/>
    <mergeCell ref="F367:I367"/>
    <mergeCell ref="F368:I368"/>
    <mergeCell ref="F369:I369"/>
    <mergeCell ref="F371:I371"/>
    <mergeCell ref="L371:M371"/>
    <mergeCell ref="N371:Q371"/>
    <mergeCell ref="F372:I372"/>
    <mergeCell ref="L372:M372"/>
    <mergeCell ref="N372:Q372"/>
    <mergeCell ref="F373:I373"/>
    <mergeCell ref="F374:I374"/>
    <mergeCell ref="F375:I375"/>
    <mergeCell ref="F376:I376"/>
    <mergeCell ref="F377:I377"/>
    <mergeCell ref="L377:M377"/>
    <mergeCell ref="N377:Q377"/>
    <mergeCell ref="F378:I378"/>
    <mergeCell ref="L378:M378"/>
    <mergeCell ref="N378:Q378"/>
    <mergeCell ref="F379:I379"/>
    <mergeCell ref="L379:M379"/>
    <mergeCell ref="N379:Q379"/>
    <mergeCell ref="F380:I380"/>
    <mergeCell ref="F381:I381"/>
    <mergeCell ref="L381:M381"/>
    <mergeCell ref="N381:Q381"/>
    <mergeCell ref="F382:I382"/>
    <mergeCell ref="L382:M382"/>
    <mergeCell ref="N382:Q382"/>
    <mergeCell ref="F383:I383"/>
    <mergeCell ref="F384:I384"/>
    <mergeCell ref="F385:I385"/>
    <mergeCell ref="F386:I386"/>
    <mergeCell ref="F387:I387"/>
    <mergeCell ref="L387:M387"/>
    <mergeCell ref="N387:Q387"/>
    <mergeCell ref="F388:I388"/>
    <mergeCell ref="F389:I389"/>
    <mergeCell ref="F390:I390"/>
    <mergeCell ref="F391:I391"/>
    <mergeCell ref="F392:I392"/>
    <mergeCell ref="L392:M392"/>
    <mergeCell ref="N392:Q392"/>
    <mergeCell ref="F393:I393"/>
    <mergeCell ref="L393:M393"/>
    <mergeCell ref="N393:Q393"/>
    <mergeCell ref="F394:I394"/>
    <mergeCell ref="F395:I395"/>
    <mergeCell ref="F396:I396"/>
    <mergeCell ref="F397:I397"/>
    <mergeCell ref="F398:I398"/>
    <mergeCell ref="L398:M398"/>
    <mergeCell ref="N398:Q398"/>
    <mergeCell ref="F399:I399"/>
    <mergeCell ref="L399:M399"/>
    <mergeCell ref="N399:Q399"/>
    <mergeCell ref="F400:I400"/>
    <mergeCell ref="L400:M400"/>
    <mergeCell ref="N400:Q400"/>
    <mergeCell ref="F411:I411"/>
    <mergeCell ref="F412:I412"/>
    <mergeCell ref="L412:M412"/>
    <mergeCell ref="N412:Q412"/>
    <mergeCell ref="F413:I413"/>
    <mergeCell ref="F414:I414"/>
    <mergeCell ref="F401:I401"/>
    <mergeCell ref="L401:M401"/>
    <mergeCell ref="N401:Q401"/>
    <mergeCell ref="F402:I402"/>
    <mergeCell ref="F403:I403"/>
    <mergeCell ref="F404:I404"/>
    <mergeCell ref="F405:I405"/>
    <mergeCell ref="F406:I406"/>
    <mergeCell ref="F407:I407"/>
    <mergeCell ref="L407:M407"/>
    <mergeCell ref="N407:Q407"/>
    <mergeCell ref="H1:K1"/>
    <mergeCell ref="F421:I421"/>
    <mergeCell ref="L421:M421"/>
    <mergeCell ref="N421:Q421"/>
    <mergeCell ref="F422:I422"/>
    <mergeCell ref="L422:M422"/>
    <mergeCell ref="N422:Q422"/>
    <mergeCell ref="F424:I424"/>
    <mergeCell ref="L424:M424"/>
    <mergeCell ref="N424:Q424"/>
    <mergeCell ref="F415:I415"/>
    <mergeCell ref="F416:I416"/>
    <mergeCell ref="F418:I418"/>
    <mergeCell ref="L418:M418"/>
    <mergeCell ref="N418:Q418"/>
    <mergeCell ref="F419:I419"/>
    <mergeCell ref="L419:M419"/>
    <mergeCell ref="N419:Q419"/>
    <mergeCell ref="F420:I420"/>
    <mergeCell ref="L420:M420"/>
    <mergeCell ref="N420:Q420"/>
    <mergeCell ref="F408:I408"/>
    <mergeCell ref="F409:I409"/>
    <mergeCell ref="F410:I410"/>
    <mergeCell ref="S2:AC2"/>
    <mergeCell ref="N249:Q249"/>
    <mergeCell ref="N258:Q258"/>
    <mergeCell ref="N265:Q265"/>
    <mergeCell ref="N271:Q271"/>
    <mergeCell ref="N329:Q329"/>
    <mergeCell ref="N370:Q370"/>
    <mergeCell ref="N417:Q417"/>
    <mergeCell ref="N423:Q423"/>
    <mergeCell ref="N98:Q98"/>
    <mergeCell ref="N100:Q100"/>
    <mergeCell ref="L102:Q102"/>
    <mergeCell ref="C108:Q108"/>
    <mergeCell ref="F110:P110"/>
    <mergeCell ref="F111:P111"/>
    <mergeCell ref="M113:P113"/>
    <mergeCell ref="M115:Q115"/>
    <mergeCell ref="M116:Q116"/>
    <mergeCell ref="N89:Q89"/>
    <mergeCell ref="N90:Q90"/>
    <mergeCell ref="N91:Q91"/>
    <mergeCell ref="N92:Q92"/>
    <mergeCell ref="N93:Q93"/>
    <mergeCell ref="N94:Q94"/>
  </mergeCells>
  <hyperlinks>
    <hyperlink ref="F1:G1" location="C2" display="1) Krycí list rozpočtu"/>
    <hyperlink ref="H1:K1" location="C86" display="2) Rekapitulace rozpočtu"/>
    <hyperlink ref="L1" location="C118" display="3) Rozpočet"/>
    <hyperlink ref="S1:T1" location="'Rekapitulace stavby'!C2" display="Rekapitulace stavby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404"/>
  <sheetViews>
    <sheetView showGridLines="0" workbookViewId="0">
      <pane ySplit="1" topLeftCell="A2" activePane="bottomLeft" state="frozen"/>
      <selection pane="bottomLeft" activeCell="BO405" sqref="BO405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7" width="11.1640625" customWidth="1"/>
    <col min="8" max="8" width="12.5" customWidth="1"/>
    <col min="9" max="9" width="7" customWidth="1"/>
    <col min="10" max="10" width="5.1640625" customWidth="1"/>
    <col min="11" max="11" width="11.5" customWidth="1"/>
    <col min="12" max="12" width="12" customWidth="1"/>
    <col min="13" max="14" width="6" customWidth="1"/>
    <col min="15" max="15" width="2" customWidth="1"/>
    <col min="16" max="16" width="12.5" customWidth="1"/>
    <col min="17" max="17" width="4.1640625" customWidth="1"/>
    <col min="18" max="18" width="1.6640625" customWidth="1"/>
    <col min="19" max="19" width="8.1640625" customWidth="1"/>
    <col min="20" max="20" width="29.6640625" hidden="1" customWidth="1"/>
    <col min="21" max="21" width="16.33203125" hidden="1" customWidth="1"/>
    <col min="22" max="22" width="12.33203125" hidden="1" customWidth="1"/>
    <col min="23" max="23" width="16.33203125" hidden="1" customWidth="1"/>
    <col min="24" max="24" width="12.1640625" hidden="1" customWidth="1"/>
    <col min="25" max="25" width="15" hidden="1" customWidth="1"/>
    <col min="26" max="26" width="11" hidden="1" customWidth="1"/>
    <col min="27" max="27" width="15" hidden="1" customWidth="1"/>
    <col min="28" max="28" width="16.33203125" hidden="1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66" ht="21.75" customHeight="1">
      <c r="A1" s="104"/>
      <c r="B1" s="14"/>
      <c r="C1" s="14"/>
      <c r="D1" s="15" t="s">
        <v>1</v>
      </c>
      <c r="E1" s="14"/>
      <c r="F1" s="16" t="s">
        <v>134</v>
      </c>
      <c r="G1" s="16"/>
      <c r="H1" s="239" t="s">
        <v>135</v>
      </c>
      <c r="I1" s="239"/>
      <c r="J1" s="239"/>
      <c r="K1" s="239"/>
      <c r="L1" s="16" t="s">
        <v>136</v>
      </c>
      <c r="M1" s="14"/>
      <c r="N1" s="14"/>
      <c r="O1" s="15" t="s">
        <v>137</v>
      </c>
      <c r="P1" s="14"/>
      <c r="Q1" s="14"/>
      <c r="R1" s="14"/>
      <c r="S1" s="16" t="s">
        <v>138</v>
      </c>
      <c r="T1" s="16"/>
      <c r="U1" s="104"/>
      <c r="V1" s="104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ht="36.950000000000003" customHeight="1">
      <c r="C2" s="220" t="s">
        <v>7</v>
      </c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S2" s="194" t="s">
        <v>8</v>
      </c>
      <c r="T2" s="195"/>
      <c r="U2" s="195"/>
      <c r="V2" s="195"/>
      <c r="W2" s="195"/>
      <c r="X2" s="195"/>
      <c r="Y2" s="195"/>
      <c r="Z2" s="195"/>
      <c r="AA2" s="195"/>
      <c r="AB2" s="195"/>
      <c r="AC2" s="195"/>
      <c r="AT2" s="21" t="s">
        <v>126</v>
      </c>
    </row>
    <row r="3" spans="1:66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  <c r="AT3" s="21" t="s">
        <v>86</v>
      </c>
    </row>
    <row r="4" spans="1:66" ht="36.950000000000003" customHeight="1">
      <c r="B4" s="25"/>
      <c r="C4" s="211" t="s">
        <v>139</v>
      </c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Q4" s="212"/>
      <c r="R4" s="26"/>
      <c r="T4" s="20" t="s">
        <v>13</v>
      </c>
      <c r="AT4" s="21" t="s">
        <v>6</v>
      </c>
    </row>
    <row r="5" spans="1:66" ht="6.95" customHeight="1">
      <c r="B5" s="25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6"/>
    </row>
    <row r="6" spans="1:66" ht="25.35" customHeight="1">
      <c r="B6" s="25"/>
      <c r="C6" s="27"/>
      <c r="D6" s="31" t="s">
        <v>16</v>
      </c>
      <c r="E6" s="27"/>
      <c r="F6" s="251" t="str">
        <f>'Rekapitulace stavby'!K6</f>
        <v>Rekonstrukce vodovodu a kanalizace Radvanice a Bartovice - komunikace</v>
      </c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7"/>
      <c r="R6" s="26"/>
    </row>
    <row r="7" spans="1:66" s="1" customFormat="1" ht="32.85" customHeight="1">
      <c r="B7" s="34"/>
      <c r="C7" s="35"/>
      <c r="D7" s="30" t="s">
        <v>140</v>
      </c>
      <c r="E7" s="35"/>
      <c r="F7" s="224" t="s">
        <v>1747</v>
      </c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35"/>
      <c r="R7" s="36"/>
    </row>
    <row r="8" spans="1:66" s="1" customFormat="1" ht="14.45" customHeight="1">
      <c r="B8" s="34"/>
      <c r="C8" s="35"/>
      <c r="D8" s="31" t="s">
        <v>18</v>
      </c>
      <c r="E8" s="35"/>
      <c r="F8" s="29" t="s">
        <v>5</v>
      </c>
      <c r="G8" s="35"/>
      <c r="H8" s="35"/>
      <c r="I8" s="35"/>
      <c r="J8" s="35"/>
      <c r="K8" s="35"/>
      <c r="L8" s="35"/>
      <c r="M8" s="31" t="s">
        <v>19</v>
      </c>
      <c r="N8" s="35"/>
      <c r="O8" s="29" t="s">
        <v>5</v>
      </c>
      <c r="P8" s="35"/>
      <c r="Q8" s="35"/>
      <c r="R8" s="36"/>
    </row>
    <row r="9" spans="1:66" s="1" customFormat="1" ht="14.45" customHeight="1">
      <c r="B9" s="34"/>
      <c r="C9" s="35"/>
      <c r="D9" s="31" t="s">
        <v>20</v>
      </c>
      <c r="E9" s="35"/>
      <c r="F9" s="29" t="s">
        <v>21</v>
      </c>
      <c r="G9" s="35"/>
      <c r="H9" s="35"/>
      <c r="I9" s="35"/>
      <c r="J9" s="35"/>
      <c r="K9" s="35"/>
      <c r="L9" s="35"/>
      <c r="M9" s="31" t="s">
        <v>22</v>
      </c>
      <c r="N9" s="35"/>
      <c r="O9" s="253" t="str">
        <f>'Rekapitulace stavby'!AN8</f>
        <v>25. 4. 2018</v>
      </c>
      <c r="P9" s="253"/>
      <c r="Q9" s="35"/>
      <c r="R9" s="36"/>
    </row>
    <row r="10" spans="1:66" s="1" customFormat="1" ht="10.9" customHeight="1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6"/>
    </row>
    <row r="11" spans="1:66" s="1" customFormat="1" ht="14.45" customHeight="1">
      <c r="B11" s="34"/>
      <c r="C11" s="35"/>
      <c r="D11" s="31" t="s">
        <v>24</v>
      </c>
      <c r="E11" s="35"/>
      <c r="F11" s="35"/>
      <c r="G11" s="35"/>
      <c r="H11" s="35"/>
      <c r="I11" s="35"/>
      <c r="J11" s="35"/>
      <c r="K11" s="35"/>
      <c r="L11" s="35"/>
      <c r="M11" s="31" t="s">
        <v>25</v>
      </c>
      <c r="N11" s="35"/>
      <c r="O11" s="222" t="s">
        <v>5</v>
      </c>
      <c r="P11" s="222"/>
      <c r="Q11" s="35"/>
      <c r="R11" s="36"/>
    </row>
    <row r="12" spans="1:66" s="1" customFormat="1" ht="18" customHeight="1">
      <c r="B12" s="34"/>
      <c r="C12" s="35"/>
      <c r="D12" s="35"/>
      <c r="E12" s="29" t="s">
        <v>26</v>
      </c>
      <c r="F12" s="35"/>
      <c r="G12" s="35"/>
      <c r="H12" s="35"/>
      <c r="I12" s="35"/>
      <c r="J12" s="35"/>
      <c r="K12" s="35"/>
      <c r="L12" s="35"/>
      <c r="M12" s="31" t="s">
        <v>27</v>
      </c>
      <c r="N12" s="35"/>
      <c r="O12" s="222" t="s">
        <v>5</v>
      </c>
      <c r="P12" s="222"/>
      <c r="Q12" s="35"/>
      <c r="R12" s="36"/>
    </row>
    <row r="13" spans="1:66" s="1" customFormat="1" ht="6.95" customHeight="1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6"/>
    </row>
    <row r="14" spans="1:66" s="1" customFormat="1" ht="14.45" customHeight="1">
      <c r="B14" s="34"/>
      <c r="C14" s="35"/>
      <c r="D14" s="31" t="s">
        <v>28</v>
      </c>
      <c r="E14" s="35"/>
      <c r="F14" s="35"/>
      <c r="G14" s="35"/>
      <c r="H14" s="35"/>
      <c r="I14" s="35"/>
      <c r="J14" s="35"/>
      <c r="K14" s="35"/>
      <c r="L14" s="35"/>
      <c r="M14" s="31" t="s">
        <v>25</v>
      </c>
      <c r="N14" s="35"/>
      <c r="O14" s="222" t="str">
        <f>IF('Rekapitulace stavby'!AN13="","",'Rekapitulace stavby'!AN13)</f>
        <v/>
      </c>
      <c r="P14" s="222"/>
      <c r="Q14" s="35"/>
      <c r="R14" s="36"/>
    </row>
    <row r="15" spans="1:66" s="1" customFormat="1" ht="18" customHeight="1">
      <c r="B15" s="34"/>
      <c r="C15" s="35"/>
      <c r="D15" s="35"/>
      <c r="E15" s="29" t="str">
        <f>IF('Rekapitulace stavby'!E14="","",'Rekapitulace stavby'!E14)</f>
        <v xml:space="preserve"> </v>
      </c>
      <c r="F15" s="35"/>
      <c r="G15" s="35"/>
      <c r="H15" s="35"/>
      <c r="I15" s="35"/>
      <c r="J15" s="35"/>
      <c r="K15" s="35"/>
      <c r="L15" s="35"/>
      <c r="M15" s="31" t="s">
        <v>27</v>
      </c>
      <c r="N15" s="35"/>
      <c r="O15" s="222" t="str">
        <f>IF('Rekapitulace stavby'!AN14="","",'Rekapitulace stavby'!AN14)</f>
        <v/>
      </c>
      <c r="P15" s="222"/>
      <c r="Q15" s="35"/>
      <c r="R15" s="36"/>
    </row>
    <row r="16" spans="1:66" s="1" customFormat="1" ht="6.95" customHeight="1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6"/>
    </row>
    <row r="17" spans="2:18" s="1" customFormat="1" ht="14.45" customHeight="1">
      <c r="B17" s="34"/>
      <c r="C17" s="35"/>
      <c r="D17" s="31" t="s">
        <v>30</v>
      </c>
      <c r="E17" s="35"/>
      <c r="F17" s="35"/>
      <c r="G17" s="35"/>
      <c r="H17" s="35"/>
      <c r="I17" s="35"/>
      <c r="J17" s="35"/>
      <c r="K17" s="35"/>
      <c r="L17" s="35"/>
      <c r="M17" s="31" t="s">
        <v>25</v>
      </c>
      <c r="N17" s="35"/>
      <c r="O17" s="222" t="s">
        <v>5</v>
      </c>
      <c r="P17" s="222"/>
      <c r="Q17" s="35"/>
      <c r="R17" s="36"/>
    </row>
    <row r="18" spans="2:18" s="1" customFormat="1" ht="18" customHeight="1">
      <c r="B18" s="34"/>
      <c r="C18" s="35"/>
      <c r="D18" s="35"/>
      <c r="E18" s="29" t="s">
        <v>31</v>
      </c>
      <c r="F18" s="35"/>
      <c r="G18" s="35"/>
      <c r="H18" s="35"/>
      <c r="I18" s="35"/>
      <c r="J18" s="35"/>
      <c r="K18" s="35"/>
      <c r="L18" s="35"/>
      <c r="M18" s="31" t="s">
        <v>27</v>
      </c>
      <c r="N18" s="35"/>
      <c r="O18" s="222" t="s">
        <v>5</v>
      </c>
      <c r="P18" s="222"/>
      <c r="Q18" s="35"/>
      <c r="R18" s="36"/>
    </row>
    <row r="19" spans="2:18" s="1" customFormat="1" ht="6.95" customHeigh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6"/>
    </row>
    <row r="20" spans="2:18" s="1" customFormat="1" ht="14.45" customHeight="1">
      <c r="B20" s="34"/>
      <c r="C20" s="35"/>
      <c r="D20" s="31" t="s">
        <v>33</v>
      </c>
      <c r="E20" s="35"/>
      <c r="F20" s="35"/>
      <c r="G20" s="35"/>
      <c r="H20" s="35"/>
      <c r="I20" s="35"/>
      <c r="J20" s="35"/>
      <c r="K20" s="35"/>
      <c r="L20" s="35"/>
      <c r="M20" s="31" t="s">
        <v>25</v>
      </c>
      <c r="N20" s="35"/>
      <c r="O20" s="222" t="s">
        <v>5</v>
      </c>
      <c r="P20" s="222"/>
      <c r="Q20" s="35"/>
      <c r="R20" s="36"/>
    </row>
    <row r="21" spans="2:18" s="1" customFormat="1" ht="18" customHeight="1">
      <c r="B21" s="34"/>
      <c r="C21" s="35"/>
      <c r="D21" s="35"/>
      <c r="E21" s="29" t="s">
        <v>34</v>
      </c>
      <c r="F21" s="35"/>
      <c r="G21" s="35"/>
      <c r="H21" s="35"/>
      <c r="I21" s="35"/>
      <c r="J21" s="35"/>
      <c r="K21" s="35"/>
      <c r="L21" s="35"/>
      <c r="M21" s="31" t="s">
        <v>27</v>
      </c>
      <c r="N21" s="35"/>
      <c r="O21" s="222" t="s">
        <v>5</v>
      </c>
      <c r="P21" s="222"/>
      <c r="Q21" s="35"/>
      <c r="R21" s="36"/>
    </row>
    <row r="22" spans="2:18" s="1" customFormat="1" ht="6.95" customHeight="1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6"/>
    </row>
    <row r="23" spans="2:18" s="1" customFormat="1" ht="14.45" customHeight="1">
      <c r="B23" s="34"/>
      <c r="C23" s="35"/>
      <c r="D23" s="31" t="s">
        <v>35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6"/>
    </row>
    <row r="24" spans="2:18" s="1" customFormat="1" ht="16.5" customHeight="1">
      <c r="B24" s="34"/>
      <c r="C24" s="35"/>
      <c r="D24" s="35"/>
      <c r="E24" s="225" t="s">
        <v>5</v>
      </c>
      <c r="F24" s="225"/>
      <c r="G24" s="225"/>
      <c r="H24" s="225"/>
      <c r="I24" s="225"/>
      <c r="J24" s="225"/>
      <c r="K24" s="225"/>
      <c r="L24" s="225"/>
      <c r="M24" s="35"/>
      <c r="N24" s="35"/>
      <c r="O24" s="35"/>
      <c r="P24" s="35"/>
      <c r="Q24" s="35"/>
      <c r="R24" s="36"/>
    </row>
    <row r="25" spans="2:18" s="1" customFormat="1" ht="6.95" customHeight="1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</row>
    <row r="26" spans="2:18" s="1" customFormat="1" ht="6.95" customHeight="1">
      <c r="B26" s="34"/>
      <c r="C26" s="35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35"/>
      <c r="R26" s="36"/>
    </row>
    <row r="27" spans="2:18" s="1" customFormat="1" ht="14.45" customHeight="1">
      <c r="B27" s="34"/>
      <c r="C27" s="35"/>
      <c r="D27" s="105" t="s">
        <v>142</v>
      </c>
      <c r="E27" s="35"/>
      <c r="F27" s="35"/>
      <c r="G27" s="35"/>
      <c r="H27" s="35"/>
      <c r="I27" s="35"/>
      <c r="J27" s="35"/>
      <c r="K27" s="35"/>
      <c r="L27" s="35"/>
      <c r="M27" s="226">
        <f>N88</f>
        <v>0</v>
      </c>
      <c r="N27" s="226"/>
      <c r="O27" s="226"/>
      <c r="P27" s="226"/>
      <c r="Q27" s="35"/>
      <c r="R27" s="36"/>
    </row>
    <row r="28" spans="2:18" s="1" customFormat="1" ht="14.45" customHeight="1">
      <c r="B28" s="34"/>
      <c r="C28" s="35"/>
      <c r="D28" s="33" t="s">
        <v>143</v>
      </c>
      <c r="E28" s="35"/>
      <c r="F28" s="35"/>
      <c r="G28" s="35"/>
      <c r="H28" s="35"/>
      <c r="I28" s="35"/>
      <c r="J28" s="35"/>
      <c r="K28" s="35"/>
      <c r="L28" s="35"/>
      <c r="M28" s="226">
        <f>N99</f>
        <v>0</v>
      </c>
      <c r="N28" s="226"/>
      <c r="O28" s="226"/>
      <c r="P28" s="226"/>
      <c r="Q28" s="35"/>
      <c r="R28" s="36"/>
    </row>
    <row r="29" spans="2:18" s="1" customFormat="1" ht="6.95" customHeight="1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6"/>
    </row>
    <row r="30" spans="2:18" s="1" customFormat="1" ht="25.35" customHeight="1">
      <c r="B30" s="34"/>
      <c r="C30" s="35"/>
      <c r="D30" s="106" t="s">
        <v>38</v>
      </c>
      <c r="E30" s="35"/>
      <c r="F30" s="35"/>
      <c r="G30" s="35"/>
      <c r="H30" s="35"/>
      <c r="I30" s="35"/>
      <c r="J30" s="35"/>
      <c r="K30" s="35"/>
      <c r="L30" s="35"/>
      <c r="M30" s="259">
        <f>ROUND(M27+M28,2)</f>
        <v>0</v>
      </c>
      <c r="N30" s="250"/>
      <c r="O30" s="250"/>
      <c r="P30" s="250"/>
      <c r="Q30" s="35"/>
      <c r="R30" s="36"/>
    </row>
    <row r="31" spans="2:18" s="1" customFormat="1" ht="6.95" customHeight="1">
      <c r="B31" s="34"/>
      <c r="C31" s="35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35"/>
      <c r="R31" s="36"/>
    </row>
    <row r="32" spans="2:18" s="1" customFormat="1" ht="14.45" customHeight="1">
      <c r="B32" s="34"/>
      <c r="C32" s="35"/>
      <c r="D32" s="41" t="s">
        <v>39</v>
      </c>
      <c r="E32" s="41" t="s">
        <v>40</v>
      </c>
      <c r="F32" s="42">
        <v>0.21</v>
      </c>
      <c r="G32" s="107" t="s">
        <v>41</v>
      </c>
      <c r="H32" s="256">
        <f>ROUND((SUM(BE99:BE100)+SUM(BE118:BE403)), 2)</f>
        <v>0</v>
      </c>
      <c r="I32" s="250"/>
      <c r="J32" s="250"/>
      <c r="K32" s="35"/>
      <c r="L32" s="35"/>
      <c r="M32" s="256">
        <f>ROUND(ROUND((SUM(BE99:BE100)+SUM(BE118:BE403)), 2)*F32, 2)</f>
        <v>0</v>
      </c>
      <c r="N32" s="250"/>
      <c r="O32" s="250"/>
      <c r="P32" s="250"/>
      <c r="Q32" s="35"/>
      <c r="R32" s="36"/>
    </row>
    <row r="33" spans="2:18" s="1" customFormat="1" ht="14.45" customHeight="1">
      <c r="B33" s="34"/>
      <c r="C33" s="35"/>
      <c r="D33" s="35"/>
      <c r="E33" s="41" t="s">
        <v>42</v>
      </c>
      <c r="F33" s="42">
        <v>0.15</v>
      </c>
      <c r="G33" s="107" t="s">
        <v>41</v>
      </c>
      <c r="H33" s="256">
        <f>ROUND((SUM(BF99:BF100)+SUM(BF118:BF403)), 2)</f>
        <v>0</v>
      </c>
      <c r="I33" s="250"/>
      <c r="J33" s="250"/>
      <c r="K33" s="35"/>
      <c r="L33" s="35"/>
      <c r="M33" s="256">
        <f>ROUND(ROUND((SUM(BF99:BF100)+SUM(BF118:BF403)), 2)*F33, 2)</f>
        <v>0</v>
      </c>
      <c r="N33" s="250"/>
      <c r="O33" s="250"/>
      <c r="P33" s="250"/>
      <c r="Q33" s="35"/>
      <c r="R33" s="36"/>
    </row>
    <row r="34" spans="2:18" s="1" customFormat="1" ht="14.45" hidden="1" customHeight="1">
      <c r="B34" s="34"/>
      <c r="C34" s="35"/>
      <c r="D34" s="35"/>
      <c r="E34" s="41" t="s">
        <v>43</v>
      </c>
      <c r="F34" s="42">
        <v>0.21</v>
      </c>
      <c r="G34" s="107" t="s">
        <v>41</v>
      </c>
      <c r="H34" s="256">
        <f>ROUND((SUM(BG99:BG100)+SUM(BG118:BG403)), 2)</f>
        <v>0</v>
      </c>
      <c r="I34" s="250"/>
      <c r="J34" s="250"/>
      <c r="K34" s="35"/>
      <c r="L34" s="35"/>
      <c r="M34" s="256">
        <v>0</v>
      </c>
      <c r="N34" s="250"/>
      <c r="O34" s="250"/>
      <c r="P34" s="250"/>
      <c r="Q34" s="35"/>
      <c r="R34" s="36"/>
    </row>
    <row r="35" spans="2:18" s="1" customFormat="1" ht="14.45" hidden="1" customHeight="1">
      <c r="B35" s="34"/>
      <c r="C35" s="35"/>
      <c r="D35" s="35"/>
      <c r="E35" s="41" t="s">
        <v>44</v>
      </c>
      <c r="F35" s="42">
        <v>0.15</v>
      </c>
      <c r="G35" s="107" t="s">
        <v>41</v>
      </c>
      <c r="H35" s="256">
        <f>ROUND((SUM(BH99:BH100)+SUM(BH118:BH403)), 2)</f>
        <v>0</v>
      </c>
      <c r="I35" s="250"/>
      <c r="J35" s="250"/>
      <c r="K35" s="35"/>
      <c r="L35" s="35"/>
      <c r="M35" s="256">
        <v>0</v>
      </c>
      <c r="N35" s="250"/>
      <c r="O35" s="250"/>
      <c r="P35" s="250"/>
      <c r="Q35" s="35"/>
      <c r="R35" s="36"/>
    </row>
    <row r="36" spans="2:18" s="1" customFormat="1" ht="14.45" hidden="1" customHeight="1">
      <c r="B36" s="34"/>
      <c r="C36" s="35"/>
      <c r="D36" s="35"/>
      <c r="E36" s="41" t="s">
        <v>45</v>
      </c>
      <c r="F36" s="42">
        <v>0</v>
      </c>
      <c r="G36" s="107" t="s">
        <v>41</v>
      </c>
      <c r="H36" s="256">
        <f>ROUND((SUM(BI99:BI100)+SUM(BI118:BI403)), 2)</f>
        <v>0</v>
      </c>
      <c r="I36" s="250"/>
      <c r="J36" s="250"/>
      <c r="K36" s="35"/>
      <c r="L36" s="35"/>
      <c r="M36" s="256">
        <v>0</v>
      </c>
      <c r="N36" s="250"/>
      <c r="O36" s="250"/>
      <c r="P36" s="250"/>
      <c r="Q36" s="35"/>
      <c r="R36" s="36"/>
    </row>
    <row r="37" spans="2:18" s="1" customFormat="1" ht="6.95" customHeight="1"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</row>
    <row r="38" spans="2:18" s="1" customFormat="1" ht="25.35" customHeight="1">
      <c r="B38" s="34"/>
      <c r="C38" s="103"/>
      <c r="D38" s="108" t="s">
        <v>46</v>
      </c>
      <c r="E38" s="74"/>
      <c r="F38" s="74"/>
      <c r="G38" s="109" t="s">
        <v>47</v>
      </c>
      <c r="H38" s="110" t="s">
        <v>48</v>
      </c>
      <c r="I38" s="74"/>
      <c r="J38" s="74"/>
      <c r="K38" s="74"/>
      <c r="L38" s="257">
        <f>SUM(M30:M36)</f>
        <v>0</v>
      </c>
      <c r="M38" s="257"/>
      <c r="N38" s="257"/>
      <c r="O38" s="257"/>
      <c r="P38" s="258"/>
      <c r="Q38" s="103"/>
      <c r="R38" s="36"/>
    </row>
    <row r="39" spans="2:18" s="1" customFormat="1" ht="14.45" customHeight="1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2:18" s="1" customFormat="1" ht="14.45" customHeight="1"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6"/>
    </row>
    <row r="41" spans="2:18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6"/>
    </row>
    <row r="42" spans="2:18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6"/>
    </row>
    <row r="43" spans="2:18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6"/>
    </row>
    <row r="44" spans="2:18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6"/>
    </row>
    <row r="45" spans="2:18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6"/>
    </row>
    <row r="46" spans="2:18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6"/>
    </row>
    <row r="47" spans="2:18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6"/>
    </row>
    <row r="48" spans="2:18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6"/>
    </row>
    <row r="49" spans="2:18">
      <c r="B49" s="2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6"/>
    </row>
    <row r="50" spans="2:18" s="1" customFormat="1" ht="15">
      <c r="B50" s="34"/>
      <c r="C50" s="35"/>
      <c r="D50" s="49" t="s">
        <v>49</v>
      </c>
      <c r="E50" s="50"/>
      <c r="F50" s="50"/>
      <c r="G50" s="50"/>
      <c r="H50" s="51"/>
      <c r="I50" s="35"/>
      <c r="J50" s="49" t="s">
        <v>50</v>
      </c>
      <c r="K50" s="50"/>
      <c r="L50" s="50"/>
      <c r="M50" s="50"/>
      <c r="N50" s="50"/>
      <c r="O50" s="50"/>
      <c r="P50" s="51"/>
      <c r="Q50" s="35"/>
      <c r="R50" s="36"/>
    </row>
    <row r="51" spans="2:18">
      <c r="B51" s="25"/>
      <c r="C51" s="27"/>
      <c r="D51" s="52"/>
      <c r="E51" s="27"/>
      <c r="F51" s="27"/>
      <c r="G51" s="27"/>
      <c r="H51" s="53"/>
      <c r="I51" s="27"/>
      <c r="J51" s="52"/>
      <c r="K51" s="27"/>
      <c r="L51" s="27"/>
      <c r="M51" s="27"/>
      <c r="N51" s="27"/>
      <c r="O51" s="27"/>
      <c r="P51" s="53"/>
      <c r="Q51" s="27"/>
      <c r="R51" s="26"/>
    </row>
    <row r="52" spans="2:18">
      <c r="B52" s="25"/>
      <c r="C52" s="27"/>
      <c r="D52" s="52"/>
      <c r="E52" s="27"/>
      <c r="F52" s="27"/>
      <c r="G52" s="27"/>
      <c r="H52" s="53"/>
      <c r="I52" s="27"/>
      <c r="J52" s="52"/>
      <c r="K52" s="27"/>
      <c r="L52" s="27"/>
      <c r="M52" s="27"/>
      <c r="N52" s="27"/>
      <c r="O52" s="27"/>
      <c r="P52" s="53"/>
      <c r="Q52" s="27"/>
      <c r="R52" s="26"/>
    </row>
    <row r="53" spans="2:18">
      <c r="B53" s="25"/>
      <c r="C53" s="27"/>
      <c r="D53" s="52"/>
      <c r="E53" s="27"/>
      <c r="F53" s="27"/>
      <c r="G53" s="27"/>
      <c r="H53" s="53"/>
      <c r="I53" s="27"/>
      <c r="J53" s="52"/>
      <c r="K53" s="27"/>
      <c r="L53" s="27"/>
      <c r="M53" s="27"/>
      <c r="N53" s="27"/>
      <c r="O53" s="27"/>
      <c r="P53" s="53"/>
      <c r="Q53" s="27"/>
      <c r="R53" s="26"/>
    </row>
    <row r="54" spans="2:18">
      <c r="B54" s="25"/>
      <c r="C54" s="27"/>
      <c r="D54" s="52"/>
      <c r="E54" s="27"/>
      <c r="F54" s="27"/>
      <c r="G54" s="27"/>
      <c r="H54" s="53"/>
      <c r="I54" s="27"/>
      <c r="J54" s="52"/>
      <c r="K54" s="27"/>
      <c r="L54" s="27"/>
      <c r="M54" s="27"/>
      <c r="N54" s="27"/>
      <c r="O54" s="27"/>
      <c r="P54" s="53"/>
      <c r="Q54" s="27"/>
      <c r="R54" s="26"/>
    </row>
    <row r="55" spans="2:18">
      <c r="B55" s="25"/>
      <c r="C55" s="27"/>
      <c r="D55" s="52"/>
      <c r="E55" s="27"/>
      <c r="F55" s="27"/>
      <c r="G55" s="27"/>
      <c r="H55" s="53"/>
      <c r="I55" s="27"/>
      <c r="J55" s="52"/>
      <c r="K55" s="27"/>
      <c r="L55" s="27"/>
      <c r="M55" s="27"/>
      <c r="N55" s="27"/>
      <c r="O55" s="27"/>
      <c r="P55" s="53"/>
      <c r="Q55" s="27"/>
      <c r="R55" s="26"/>
    </row>
    <row r="56" spans="2:18">
      <c r="B56" s="25"/>
      <c r="C56" s="27"/>
      <c r="D56" s="52"/>
      <c r="E56" s="27"/>
      <c r="F56" s="27"/>
      <c r="G56" s="27"/>
      <c r="H56" s="53"/>
      <c r="I56" s="27"/>
      <c r="J56" s="52"/>
      <c r="K56" s="27"/>
      <c r="L56" s="27"/>
      <c r="M56" s="27"/>
      <c r="N56" s="27"/>
      <c r="O56" s="27"/>
      <c r="P56" s="53"/>
      <c r="Q56" s="27"/>
      <c r="R56" s="26"/>
    </row>
    <row r="57" spans="2:18">
      <c r="B57" s="25"/>
      <c r="C57" s="27"/>
      <c r="D57" s="52"/>
      <c r="E57" s="27"/>
      <c r="F57" s="27"/>
      <c r="G57" s="27"/>
      <c r="H57" s="53"/>
      <c r="I57" s="27"/>
      <c r="J57" s="52"/>
      <c r="K57" s="27"/>
      <c r="L57" s="27"/>
      <c r="M57" s="27"/>
      <c r="N57" s="27"/>
      <c r="O57" s="27"/>
      <c r="P57" s="53"/>
      <c r="Q57" s="27"/>
      <c r="R57" s="26"/>
    </row>
    <row r="58" spans="2:18">
      <c r="B58" s="25"/>
      <c r="C58" s="27"/>
      <c r="D58" s="52"/>
      <c r="E58" s="27"/>
      <c r="F58" s="27"/>
      <c r="G58" s="27"/>
      <c r="H58" s="53"/>
      <c r="I58" s="27"/>
      <c r="J58" s="52"/>
      <c r="K58" s="27"/>
      <c r="L58" s="27"/>
      <c r="M58" s="27"/>
      <c r="N58" s="27"/>
      <c r="O58" s="27"/>
      <c r="P58" s="53"/>
      <c r="Q58" s="27"/>
      <c r="R58" s="26"/>
    </row>
    <row r="59" spans="2:18" s="1" customFormat="1" ht="15">
      <c r="B59" s="34"/>
      <c r="C59" s="35"/>
      <c r="D59" s="54" t="s">
        <v>51</v>
      </c>
      <c r="E59" s="55"/>
      <c r="F59" s="55"/>
      <c r="G59" s="56" t="s">
        <v>52</v>
      </c>
      <c r="H59" s="57"/>
      <c r="I59" s="35"/>
      <c r="J59" s="54" t="s">
        <v>51</v>
      </c>
      <c r="K59" s="55"/>
      <c r="L59" s="55"/>
      <c r="M59" s="55"/>
      <c r="N59" s="56" t="s">
        <v>52</v>
      </c>
      <c r="O59" s="55"/>
      <c r="P59" s="57"/>
      <c r="Q59" s="35"/>
      <c r="R59" s="36"/>
    </row>
    <row r="60" spans="2:18">
      <c r="B60" s="25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6"/>
    </row>
    <row r="61" spans="2:18" s="1" customFormat="1" ht="15">
      <c r="B61" s="34"/>
      <c r="C61" s="35"/>
      <c r="D61" s="49" t="s">
        <v>53</v>
      </c>
      <c r="E61" s="50"/>
      <c r="F61" s="50"/>
      <c r="G61" s="50"/>
      <c r="H61" s="51"/>
      <c r="I61" s="35"/>
      <c r="J61" s="49" t="s">
        <v>54</v>
      </c>
      <c r="K61" s="50"/>
      <c r="L61" s="50"/>
      <c r="M61" s="50"/>
      <c r="N61" s="50"/>
      <c r="O61" s="50"/>
      <c r="P61" s="51"/>
      <c r="Q61" s="35"/>
      <c r="R61" s="36"/>
    </row>
    <row r="62" spans="2:18">
      <c r="B62" s="25"/>
      <c r="C62" s="27"/>
      <c r="D62" s="52"/>
      <c r="E62" s="27"/>
      <c r="F62" s="27"/>
      <c r="G62" s="27"/>
      <c r="H62" s="53"/>
      <c r="I62" s="27"/>
      <c r="J62" s="52"/>
      <c r="K62" s="27"/>
      <c r="L62" s="27"/>
      <c r="M62" s="27"/>
      <c r="N62" s="27"/>
      <c r="O62" s="27"/>
      <c r="P62" s="53"/>
      <c r="Q62" s="27"/>
      <c r="R62" s="26"/>
    </row>
    <row r="63" spans="2:18">
      <c r="B63" s="25"/>
      <c r="C63" s="27"/>
      <c r="D63" s="52"/>
      <c r="E63" s="27"/>
      <c r="F63" s="27"/>
      <c r="G63" s="27"/>
      <c r="H63" s="53"/>
      <c r="I63" s="27"/>
      <c r="J63" s="52"/>
      <c r="K63" s="27"/>
      <c r="L63" s="27"/>
      <c r="M63" s="27"/>
      <c r="N63" s="27"/>
      <c r="O63" s="27"/>
      <c r="P63" s="53"/>
      <c r="Q63" s="27"/>
      <c r="R63" s="26"/>
    </row>
    <row r="64" spans="2:18">
      <c r="B64" s="25"/>
      <c r="C64" s="27"/>
      <c r="D64" s="52"/>
      <c r="E64" s="27"/>
      <c r="F64" s="27"/>
      <c r="G64" s="27"/>
      <c r="H64" s="53"/>
      <c r="I64" s="27"/>
      <c r="J64" s="52"/>
      <c r="K64" s="27"/>
      <c r="L64" s="27"/>
      <c r="M64" s="27"/>
      <c r="N64" s="27"/>
      <c r="O64" s="27"/>
      <c r="P64" s="53"/>
      <c r="Q64" s="27"/>
      <c r="R64" s="26"/>
    </row>
    <row r="65" spans="2:18">
      <c r="B65" s="25"/>
      <c r="C65" s="27"/>
      <c r="D65" s="52"/>
      <c r="E65" s="27"/>
      <c r="F65" s="27"/>
      <c r="G65" s="27"/>
      <c r="H65" s="53"/>
      <c r="I65" s="27"/>
      <c r="J65" s="52"/>
      <c r="K65" s="27"/>
      <c r="L65" s="27"/>
      <c r="M65" s="27"/>
      <c r="N65" s="27"/>
      <c r="O65" s="27"/>
      <c r="P65" s="53"/>
      <c r="Q65" s="27"/>
      <c r="R65" s="26"/>
    </row>
    <row r="66" spans="2:18">
      <c r="B66" s="25"/>
      <c r="C66" s="27"/>
      <c r="D66" s="52"/>
      <c r="E66" s="27"/>
      <c r="F66" s="27"/>
      <c r="G66" s="27"/>
      <c r="H66" s="53"/>
      <c r="I66" s="27"/>
      <c r="J66" s="52"/>
      <c r="K66" s="27"/>
      <c r="L66" s="27"/>
      <c r="M66" s="27"/>
      <c r="N66" s="27"/>
      <c r="O66" s="27"/>
      <c r="P66" s="53"/>
      <c r="Q66" s="27"/>
      <c r="R66" s="26"/>
    </row>
    <row r="67" spans="2:18">
      <c r="B67" s="25"/>
      <c r="C67" s="27"/>
      <c r="D67" s="52"/>
      <c r="E67" s="27"/>
      <c r="F67" s="27"/>
      <c r="G67" s="27"/>
      <c r="H67" s="53"/>
      <c r="I67" s="27"/>
      <c r="J67" s="52"/>
      <c r="K67" s="27"/>
      <c r="L67" s="27"/>
      <c r="M67" s="27"/>
      <c r="N67" s="27"/>
      <c r="O67" s="27"/>
      <c r="P67" s="53"/>
      <c r="Q67" s="27"/>
      <c r="R67" s="26"/>
    </row>
    <row r="68" spans="2:18">
      <c r="B68" s="25"/>
      <c r="C68" s="27"/>
      <c r="D68" s="52"/>
      <c r="E68" s="27"/>
      <c r="F68" s="27"/>
      <c r="G68" s="27"/>
      <c r="H68" s="53"/>
      <c r="I68" s="27"/>
      <c r="J68" s="52"/>
      <c r="K68" s="27"/>
      <c r="L68" s="27"/>
      <c r="M68" s="27"/>
      <c r="N68" s="27"/>
      <c r="O68" s="27"/>
      <c r="P68" s="53"/>
      <c r="Q68" s="27"/>
      <c r="R68" s="26"/>
    </row>
    <row r="69" spans="2:18">
      <c r="B69" s="25"/>
      <c r="C69" s="27"/>
      <c r="D69" s="52"/>
      <c r="E69" s="27"/>
      <c r="F69" s="27"/>
      <c r="G69" s="27"/>
      <c r="H69" s="53"/>
      <c r="I69" s="27"/>
      <c r="J69" s="52"/>
      <c r="K69" s="27"/>
      <c r="L69" s="27"/>
      <c r="M69" s="27"/>
      <c r="N69" s="27"/>
      <c r="O69" s="27"/>
      <c r="P69" s="53"/>
      <c r="Q69" s="27"/>
      <c r="R69" s="26"/>
    </row>
    <row r="70" spans="2:18" s="1" customFormat="1" ht="15">
      <c r="B70" s="34"/>
      <c r="C70" s="35"/>
      <c r="D70" s="54" t="s">
        <v>51</v>
      </c>
      <c r="E70" s="55"/>
      <c r="F70" s="55"/>
      <c r="G70" s="56" t="s">
        <v>52</v>
      </c>
      <c r="H70" s="57"/>
      <c r="I70" s="35"/>
      <c r="J70" s="54" t="s">
        <v>51</v>
      </c>
      <c r="K70" s="55"/>
      <c r="L70" s="55"/>
      <c r="M70" s="55"/>
      <c r="N70" s="56" t="s">
        <v>52</v>
      </c>
      <c r="O70" s="55"/>
      <c r="P70" s="57"/>
      <c r="Q70" s="35"/>
      <c r="R70" s="36"/>
    </row>
    <row r="71" spans="2:18" s="1" customFormat="1" ht="14.4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5" spans="2:18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3"/>
    </row>
    <row r="76" spans="2:18" s="1" customFormat="1" ht="36.950000000000003" customHeight="1">
      <c r="B76" s="34"/>
      <c r="C76" s="211" t="s">
        <v>144</v>
      </c>
      <c r="D76" s="212"/>
      <c r="E76" s="212"/>
      <c r="F76" s="212"/>
      <c r="G76" s="212"/>
      <c r="H76" s="212"/>
      <c r="I76" s="212"/>
      <c r="J76" s="212"/>
      <c r="K76" s="212"/>
      <c r="L76" s="212"/>
      <c r="M76" s="212"/>
      <c r="N76" s="212"/>
      <c r="O76" s="212"/>
      <c r="P76" s="212"/>
      <c r="Q76" s="212"/>
      <c r="R76" s="36"/>
    </row>
    <row r="77" spans="2:18" s="1" customFormat="1" ht="6.95" customHeight="1"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6"/>
    </row>
    <row r="78" spans="2:18" s="1" customFormat="1" ht="30" customHeight="1">
      <c r="B78" s="34"/>
      <c r="C78" s="31" t="s">
        <v>16</v>
      </c>
      <c r="D78" s="35"/>
      <c r="E78" s="35"/>
      <c r="F78" s="251" t="str">
        <f>F6</f>
        <v>Rekonstrukce vodovodu a kanalizace Radvanice a Bartovice - komunikace</v>
      </c>
      <c r="G78" s="252"/>
      <c r="H78" s="252"/>
      <c r="I78" s="252"/>
      <c r="J78" s="252"/>
      <c r="K78" s="252"/>
      <c r="L78" s="252"/>
      <c r="M78" s="252"/>
      <c r="N78" s="252"/>
      <c r="O78" s="252"/>
      <c r="P78" s="252"/>
      <c r="Q78" s="35"/>
      <c r="R78" s="36"/>
    </row>
    <row r="79" spans="2:18" s="1" customFormat="1" ht="36.950000000000003" customHeight="1">
      <c r="B79" s="34"/>
      <c r="C79" s="68" t="s">
        <v>140</v>
      </c>
      <c r="D79" s="35"/>
      <c r="E79" s="35"/>
      <c r="F79" s="213" t="str">
        <f>F7</f>
        <v>15 - SO 115 - Ul. Čapkova</v>
      </c>
      <c r="G79" s="250"/>
      <c r="H79" s="250"/>
      <c r="I79" s="250"/>
      <c r="J79" s="250"/>
      <c r="K79" s="250"/>
      <c r="L79" s="250"/>
      <c r="M79" s="250"/>
      <c r="N79" s="250"/>
      <c r="O79" s="250"/>
      <c r="P79" s="250"/>
      <c r="Q79" s="35"/>
      <c r="R79" s="36"/>
    </row>
    <row r="80" spans="2:18" s="1" customFormat="1" ht="6.95" customHeight="1"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6"/>
    </row>
    <row r="81" spans="2:47" s="1" customFormat="1" ht="18" customHeight="1">
      <c r="B81" s="34"/>
      <c r="C81" s="31" t="s">
        <v>20</v>
      </c>
      <c r="D81" s="35"/>
      <c r="E81" s="35"/>
      <c r="F81" s="29" t="str">
        <f>F9</f>
        <v>Ostrava</v>
      </c>
      <c r="G81" s="35"/>
      <c r="H81" s="35"/>
      <c r="I81" s="35"/>
      <c r="J81" s="35"/>
      <c r="K81" s="31" t="s">
        <v>22</v>
      </c>
      <c r="L81" s="35"/>
      <c r="M81" s="253" t="str">
        <f>IF(O9="","",O9)</f>
        <v>25. 4. 2018</v>
      </c>
      <c r="N81" s="253"/>
      <c r="O81" s="253"/>
      <c r="P81" s="253"/>
      <c r="Q81" s="35"/>
      <c r="R81" s="36"/>
    </row>
    <row r="82" spans="2:47" s="1" customFormat="1" ht="6.95" customHeight="1"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6"/>
    </row>
    <row r="83" spans="2:47" s="1" customFormat="1" ht="15">
      <c r="B83" s="34"/>
      <c r="C83" s="31" t="s">
        <v>24</v>
      </c>
      <c r="D83" s="35"/>
      <c r="E83" s="35"/>
      <c r="F83" s="29" t="str">
        <f>E12</f>
        <v>Statutární město Ostrava</v>
      </c>
      <c r="G83" s="35"/>
      <c r="H83" s="35"/>
      <c r="I83" s="35"/>
      <c r="J83" s="35"/>
      <c r="K83" s="31" t="s">
        <v>30</v>
      </c>
      <c r="L83" s="35"/>
      <c r="M83" s="222" t="str">
        <f>E18</f>
        <v>Projekt 2010, s.r.o.</v>
      </c>
      <c r="N83" s="222"/>
      <c r="O83" s="222"/>
      <c r="P83" s="222"/>
      <c r="Q83" s="222"/>
      <c r="R83" s="36"/>
    </row>
    <row r="84" spans="2:47" s="1" customFormat="1" ht="14.45" customHeight="1">
      <c r="B84" s="34"/>
      <c r="C84" s="31" t="s">
        <v>28</v>
      </c>
      <c r="D84" s="35"/>
      <c r="E84" s="35"/>
      <c r="F84" s="29" t="str">
        <f>IF(E15="","",E15)</f>
        <v xml:space="preserve"> </v>
      </c>
      <c r="G84" s="35"/>
      <c r="H84" s="35"/>
      <c r="I84" s="35"/>
      <c r="J84" s="35"/>
      <c r="K84" s="31" t="s">
        <v>33</v>
      </c>
      <c r="L84" s="35"/>
      <c r="M84" s="222" t="str">
        <f>E21</f>
        <v>Jakub Nevyjel</v>
      </c>
      <c r="N84" s="222"/>
      <c r="O84" s="222"/>
      <c r="P84" s="222"/>
      <c r="Q84" s="222"/>
      <c r="R84" s="36"/>
    </row>
    <row r="85" spans="2:47" s="1" customFormat="1" ht="10.35" customHeight="1"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6"/>
    </row>
    <row r="86" spans="2:47" s="1" customFormat="1" ht="29.25" customHeight="1">
      <c r="B86" s="34"/>
      <c r="C86" s="254" t="s">
        <v>145</v>
      </c>
      <c r="D86" s="255"/>
      <c r="E86" s="255"/>
      <c r="F86" s="255"/>
      <c r="G86" s="255"/>
      <c r="H86" s="103"/>
      <c r="I86" s="103"/>
      <c r="J86" s="103"/>
      <c r="K86" s="103"/>
      <c r="L86" s="103"/>
      <c r="M86" s="103"/>
      <c r="N86" s="254" t="s">
        <v>146</v>
      </c>
      <c r="O86" s="255"/>
      <c r="P86" s="255"/>
      <c r="Q86" s="255"/>
      <c r="R86" s="36"/>
    </row>
    <row r="87" spans="2:47" s="1" customFormat="1" ht="10.35" customHeight="1"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6"/>
    </row>
    <row r="88" spans="2:47" s="1" customFormat="1" ht="29.25" customHeight="1">
      <c r="B88" s="34"/>
      <c r="C88" s="111" t="s">
        <v>147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192">
        <f>N118</f>
        <v>0</v>
      </c>
      <c r="O88" s="248"/>
      <c r="P88" s="248"/>
      <c r="Q88" s="248"/>
      <c r="R88" s="36"/>
      <c r="AU88" s="21" t="s">
        <v>148</v>
      </c>
    </row>
    <row r="89" spans="2:47" s="6" customFormat="1" ht="24.95" customHeight="1">
      <c r="B89" s="112"/>
      <c r="C89" s="113"/>
      <c r="D89" s="114" t="s">
        <v>258</v>
      </c>
      <c r="E89" s="113"/>
      <c r="F89" s="113"/>
      <c r="G89" s="113"/>
      <c r="H89" s="113"/>
      <c r="I89" s="113"/>
      <c r="J89" s="113"/>
      <c r="K89" s="113"/>
      <c r="L89" s="113"/>
      <c r="M89" s="113"/>
      <c r="N89" s="244">
        <f>N119</f>
        <v>0</v>
      </c>
      <c r="O89" s="245"/>
      <c r="P89" s="245"/>
      <c r="Q89" s="245"/>
      <c r="R89" s="115"/>
    </row>
    <row r="90" spans="2:47" s="7" customFormat="1" ht="19.899999999999999" customHeight="1">
      <c r="B90" s="116"/>
      <c r="C90" s="117"/>
      <c r="D90" s="118" t="s">
        <v>259</v>
      </c>
      <c r="E90" s="117"/>
      <c r="F90" s="117"/>
      <c r="G90" s="117"/>
      <c r="H90" s="117"/>
      <c r="I90" s="117"/>
      <c r="J90" s="117"/>
      <c r="K90" s="117"/>
      <c r="L90" s="117"/>
      <c r="M90" s="117"/>
      <c r="N90" s="246">
        <f>N120</f>
        <v>0</v>
      </c>
      <c r="O90" s="247"/>
      <c r="P90" s="247"/>
      <c r="Q90" s="247"/>
      <c r="R90" s="119"/>
    </row>
    <row r="91" spans="2:47" s="7" customFormat="1" ht="19.899999999999999" customHeight="1">
      <c r="B91" s="116"/>
      <c r="C91" s="117"/>
      <c r="D91" s="118" t="s">
        <v>260</v>
      </c>
      <c r="E91" s="117"/>
      <c r="F91" s="117"/>
      <c r="G91" s="117"/>
      <c r="H91" s="117"/>
      <c r="I91" s="117"/>
      <c r="J91" s="117"/>
      <c r="K91" s="117"/>
      <c r="L91" s="117"/>
      <c r="M91" s="117"/>
      <c r="N91" s="246">
        <f>N238</f>
        <v>0</v>
      </c>
      <c r="O91" s="247"/>
      <c r="P91" s="247"/>
      <c r="Q91" s="247"/>
      <c r="R91" s="119"/>
    </row>
    <row r="92" spans="2:47" s="7" customFormat="1" ht="19.899999999999999" customHeight="1">
      <c r="B92" s="116"/>
      <c r="C92" s="117"/>
      <c r="D92" s="118" t="s">
        <v>262</v>
      </c>
      <c r="E92" s="117"/>
      <c r="F92" s="117"/>
      <c r="G92" s="117"/>
      <c r="H92" s="117"/>
      <c r="I92" s="117"/>
      <c r="J92" s="117"/>
      <c r="K92" s="117"/>
      <c r="L92" s="117"/>
      <c r="M92" s="117"/>
      <c r="N92" s="246">
        <f>N254</f>
        <v>0</v>
      </c>
      <c r="O92" s="247"/>
      <c r="P92" s="247"/>
      <c r="Q92" s="247"/>
      <c r="R92" s="119"/>
    </row>
    <row r="93" spans="2:47" s="7" customFormat="1" ht="19.899999999999999" customHeight="1">
      <c r="B93" s="116"/>
      <c r="C93" s="117"/>
      <c r="D93" s="118" t="s">
        <v>263</v>
      </c>
      <c r="E93" s="117"/>
      <c r="F93" s="117"/>
      <c r="G93" s="117"/>
      <c r="H93" s="117"/>
      <c r="I93" s="117"/>
      <c r="J93" s="117"/>
      <c r="K93" s="117"/>
      <c r="L93" s="117"/>
      <c r="M93" s="117"/>
      <c r="N93" s="246">
        <f>N260</f>
        <v>0</v>
      </c>
      <c r="O93" s="247"/>
      <c r="P93" s="247"/>
      <c r="Q93" s="247"/>
      <c r="R93" s="119"/>
    </row>
    <row r="94" spans="2:47" s="7" customFormat="1" ht="19.899999999999999" customHeight="1">
      <c r="B94" s="116"/>
      <c r="C94" s="117"/>
      <c r="D94" s="118" t="s">
        <v>264</v>
      </c>
      <c r="E94" s="117"/>
      <c r="F94" s="117"/>
      <c r="G94" s="117"/>
      <c r="H94" s="117"/>
      <c r="I94" s="117"/>
      <c r="J94" s="117"/>
      <c r="K94" s="117"/>
      <c r="L94" s="117"/>
      <c r="M94" s="117"/>
      <c r="N94" s="246">
        <f>N329</f>
        <v>0</v>
      </c>
      <c r="O94" s="247"/>
      <c r="P94" s="247"/>
      <c r="Q94" s="247"/>
      <c r="R94" s="119"/>
    </row>
    <row r="95" spans="2:47" s="7" customFormat="1" ht="19.899999999999999" customHeight="1">
      <c r="B95" s="116"/>
      <c r="C95" s="117"/>
      <c r="D95" s="118" t="s">
        <v>265</v>
      </c>
      <c r="E95" s="117"/>
      <c r="F95" s="117"/>
      <c r="G95" s="117"/>
      <c r="H95" s="117"/>
      <c r="I95" s="117"/>
      <c r="J95" s="117"/>
      <c r="K95" s="117"/>
      <c r="L95" s="117"/>
      <c r="M95" s="117"/>
      <c r="N95" s="246">
        <f>N341</f>
        <v>0</v>
      </c>
      <c r="O95" s="247"/>
      <c r="P95" s="247"/>
      <c r="Q95" s="247"/>
      <c r="R95" s="119"/>
    </row>
    <row r="96" spans="2:47" s="7" customFormat="1" ht="19.899999999999999" customHeight="1">
      <c r="B96" s="116"/>
      <c r="C96" s="117"/>
      <c r="D96" s="118" t="s">
        <v>266</v>
      </c>
      <c r="E96" s="117"/>
      <c r="F96" s="117"/>
      <c r="G96" s="117"/>
      <c r="H96" s="117"/>
      <c r="I96" s="117"/>
      <c r="J96" s="117"/>
      <c r="K96" s="117"/>
      <c r="L96" s="117"/>
      <c r="M96" s="117"/>
      <c r="N96" s="246">
        <f>N396</f>
        <v>0</v>
      </c>
      <c r="O96" s="247"/>
      <c r="P96" s="247"/>
      <c r="Q96" s="247"/>
      <c r="R96" s="119"/>
    </row>
    <row r="97" spans="2:21" s="7" customFormat="1" ht="19.899999999999999" customHeight="1">
      <c r="B97" s="116"/>
      <c r="C97" s="117"/>
      <c r="D97" s="118" t="s">
        <v>267</v>
      </c>
      <c r="E97" s="117"/>
      <c r="F97" s="117"/>
      <c r="G97" s="117"/>
      <c r="H97" s="117"/>
      <c r="I97" s="117"/>
      <c r="J97" s="117"/>
      <c r="K97" s="117"/>
      <c r="L97" s="117"/>
      <c r="M97" s="117"/>
      <c r="N97" s="246">
        <f>N402</f>
        <v>0</v>
      </c>
      <c r="O97" s="247"/>
      <c r="P97" s="247"/>
      <c r="Q97" s="247"/>
      <c r="R97" s="119"/>
    </row>
    <row r="98" spans="2:21" s="1" customFormat="1" ht="21.75" customHeight="1">
      <c r="B98" s="34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6"/>
    </row>
    <row r="99" spans="2:21" s="1" customFormat="1" ht="29.25" customHeight="1">
      <c r="B99" s="34"/>
      <c r="C99" s="111" t="s">
        <v>151</v>
      </c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248">
        <v>0</v>
      </c>
      <c r="O99" s="249"/>
      <c r="P99" s="249"/>
      <c r="Q99" s="249"/>
      <c r="R99" s="36"/>
      <c r="T99" s="120"/>
      <c r="U99" s="121" t="s">
        <v>39</v>
      </c>
    </row>
    <row r="100" spans="2:21" s="1" customFormat="1" ht="18" customHeight="1">
      <c r="B100" s="34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6"/>
    </row>
    <row r="101" spans="2:21" s="1" customFormat="1" ht="29.25" customHeight="1">
      <c r="B101" s="34"/>
      <c r="C101" s="102" t="s">
        <v>133</v>
      </c>
      <c r="D101" s="103"/>
      <c r="E101" s="103"/>
      <c r="F101" s="103"/>
      <c r="G101" s="103"/>
      <c r="H101" s="103"/>
      <c r="I101" s="103"/>
      <c r="J101" s="103"/>
      <c r="K101" s="103"/>
      <c r="L101" s="193">
        <f>ROUND(SUM(N88+N99),2)</f>
        <v>0</v>
      </c>
      <c r="M101" s="193"/>
      <c r="N101" s="193"/>
      <c r="O101" s="193"/>
      <c r="P101" s="193"/>
      <c r="Q101" s="193"/>
      <c r="R101" s="36"/>
    </row>
    <row r="102" spans="2:21" s="1" customFormat="1" ht="6.95" customHeight="1">
      <c r="B102" s="58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60"/>
    </row>
    <row r="106" spans="2:21" s="1" customFormat="1" ht="6.95" customHeight="1">
      <c r="B106" s="61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3"/>
    </row>
    <row r="107" spans="2:21" s="1" customFormat="1" ht="36.950000000000003" customHeight="1">
      <c r="B107" s="34"/>
      <c r="C107" s="211" t="s">
        <v>152</v>
      </c>
      <c r="D107" s="250"/>
      <c r="E107" s="250"/>
      <c r="F107" s="250"/>
      <c r="G107" s="250"/>
      <c r="H107" s="250"/>
      <c r="I107" s="250"/>
      <c r="J107" s="250"/>
      <c r="K107" s="250"/>
      <c r="L107" s="250"/>
      <c r="M107" s="250"/>
      <c r="N107" s="250"/>
      <c r="O107" s="250"/>
      <c r="P107" s="250"/>
      <c r="Q107" s="250"/>
      <c r="R107" s="36"/>
    </row>
    <row r="108" spans="2:21" s="1" customFormat="1" ht="6.95" customHeight="1">
      <c r="B108" s="34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6"/>
    </row>
    <row r="109" spans="2:21" s="1" customFormat="1" ht="30" customHeight="1">
      <c r="B109" s="34"/>
      <c r="C109" s="31" t="s">
        <v>16</v>
      </c>
      <c r="D109" s="35"/>
      <c r="E109" s="35"/>
      <c r="F109" s="251" t="str">
        <f>F6</f>
        <v>Rekonstrukce vodovodu a kanalizace Radvanice a Bartovice - komunikace</v>
      </c>
      <c r="G109" s="252"/>
      <c r="H109" s="252"/>
      <c r="I109" s="252"/>
      <c r="J109" s="252"/>
      <c r="K109" s="252"/>
      <c r="L109" s="252"/>
      <c r="M109" s="252"/>
      <c r="N109" s="252"/>
      <c r="O109" s="252"/>
      <c r="P109" s="252"/>
      <c r="Q109" s="35"/>
      <c r="R109" s="36"/>
    </row>
    <row r="110" spans="2:21" s="1" customFormat="1" ht="36.950000000000003" customHeight="1">
      <c r="B110" s="34"/>
      <c r="C110" s="68" t="s">
        <v>140</v>
      </c>
      <c r="D110" s="35"/>
      <c r="E110" s="35"/>
      <c r="F110" s="213" t="str">
        <f>F7</f>
        <v>15 - SO 115 - Ul. Čapkova</v>
      </c>
      <c r="G110" s="250"/>
      <c r="H110" s="250"/>
      <c r="I110" s="250"/>
      <c r="J110" s="250"/>
      <c r="K110" s="250"/>
      <c r="L110" s="250"/>
      <c r="M110" s="250"/>
      <c r="N110" s="250"/>
      <c r="O110" s="250"/>
      <c r="P110" s="250"/>
      <c r="Q110" s="35"/>
      <c r="R110" s="36"/>
    </row>
    <row r="111" spans="2:21" s="1" customFormat="1" ht="6.95" customHeight="1">
      <c r="B111" s="34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6"/>
    </row>
    <row r="112" spans="2:21" s="1" customFormat="1" ht="18" customHeight="1">
      <c r="B112" s="34"/>
      <c r="C112" s="31" t="s">
        <v>20</v>
      </c>
      <c r="D112" s="35"/>
      <c r="E112" s="35"/>
      <c r="F112" s="29" t="str">
        <f>F9</f>
        <v>Ostrava</v>
      </c>
      <c r="G112" s="35"/>
      <c r="H112" s="35"/>
      <c r="I112" s="35"/>
      <c r="J112" s="35"/>
      <c r="K112" s="31" t="s">
        <v>22</v>
      </c>
      <c r="L112" s="35"/>
      <c r="M112" s="253" t="str">
        <f>IF(O9="","",O9)</f>
        <v>25. 4. 2018</v>
      </c>
      <c r="N112" s="253"/>
      <c r="O112" s="253"/>
      <c r="P112" s="253"/>
      <c r="Q112" s="35"/>
      <c r="R112" s="36"/>
    </row>
    <row r="113" spans="2:65" s="1" customFormat="1" ht="6.95" customHeight="1">
      <c r="B113" s="34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6"/>
    </row>
    <row r="114" spans="2:65" s="1" customFormat="1" ht="15">
      <c r="B114" s="34"/>
      <c r="C114" s="31" t="s">
        <v>24</v>
      </c>
      <c r="D114" s="35"/>
      <c r="E114" s="35"/>
      <c r="F114" s="29" t="str">
        <f>E12</f>
        <v>Statutární město Ostrava</v>
      </c>
      <c r="G114" s="35"/>
      <c r="H114" s="35"/>
      <c r="I114" s="35"/>
      <c r="J114" s="35"/>
      <c r="K114" s="31" t="s">
        <v>30</v>
      </c>
      <c r="L114" s="35"/>
      <c r="M114" s="222" t="str">
        <f>E18</f>
        <v>Projekt 2010, s.r.o.</v>
      </c>
      <c r="N114" s="222"/>
      <c r="O114" s="222"/>
      <c r="P114" s="222"/>
      <c r="Q114" s="222"/>
      <c r="R114" s="36"/>
    </row>
    <row r="115" spans="2:65" s="1" customFormat="1" ht="14.45" customHeight="1">
      <c r="B115" s="34"/>
      <c r="C115" s="31" t="s">
        <v>28</v>
      </c>
      <c r="D115" s="35"/>
      <c r="E115" s="35"/>
      <c r="F115" s="29" t="str">
        <f>IF(E15="","",E15)</f>
        <v xml:space="preserve"> </v>
      </c>
      <c r="G115" s="35"/>
      <c r="H115" s="35"/>
      <c r="I115" s="35"/>
      <c r="J115" s="35"/>
      <c r="K115" s="31" t="s">
        <v>33</v>
      </c>
      <c r="L115" s="35"/>
      <c r="M115" s="222" t="str">
        <f>E21</f>
        <v>Jakub Nevyjel</v>
      </c>
      <c r="N115" s="222"/>
      <c r="O115" s="222"/>
      <c r="P115" s="222"/>
      <c r="Q115" s="222"/>
      <c r="R115" s="36"/>
    </row>
    <row r="116" spans="2:65" s="1" customFormat="1" ht="10.35" customHeight="1">
      <c r="B116" s="34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6"/>
    </row>
    <row r="117" spans="2:65" s="8" customFormat="1" ht="29.25" customHeight="1">
      <c r="B117" s="122"/>
      <c r="C117" s="123" t="s">
        <v>153</v>
      </c>
      <c r="D117" s="124" t="s">
        <v>154</v>
      </c>
      <c r="E117" s="124" t="s">
        <v>57</v>
      </c>
      <c r="F117" s="242" t="s">
        <v>155</v>
      </c>
      <c r="G117" s="242"/>
      <c r="H117" s="242"/>
      <c r="I117" s="242"/>
      <c r="J117" s="124" t="s">
        <v>156</v>
      </c>
      <c r="K117" s="124" t="s">
        <v>157</v>
      </c>
      <c r="L117" s="242" t="s">
        <v>158</v>
      </c>
      <c r="M117" s="242"/>
      <c r="N117" s="242" t="s">
        <v>146</v>
      </c>
      <c r="O117" s="242"/>
      <c r="P117" s="242"/>
      <c r="Q117" s="243"/>
      <c r="R117" s="125"/>
      <c r="T117" s="75" t="s">
        <v>159</v>
      </c>
      <c r="U117" s="76" t="s">
        <v>39</v>
      </c>
      <c r="V117" s="76" t="s">
        <v>160</v>
      </c>
      <c r="W117" s="76" t="s">
        <v>161</v>
      </c>
      <c r="X117" s="76" t="s">
        <v>162</v>
      </c>
      <c r="Y117" s="76" t="s">
        <v>163</v>
      </c>
      <c r="Z117" s="76" t="s">
        <v>164</v>
      </c>
      <c r="AA117" s="77" t="s">
        <v>165</v>
      </c>
    </row>
    <row r="118" spans="2:65" s="1" customFormat="1" ht="29.25" customHeight="1">
      <c r="B118" s="34"/>
      <c r="C118" s="79" t="s">
        <v>142</v>
      </c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233">
        <f>BK118</f>
        <v>0</v>
      </c>
      <c r="O118" s="234"/>
      <c r="P118" s="234"/>
      <c r="Q118" s="234"/>
      <c r="R118" s="36"/>
      <c r="T118" s="78"/>
      <c r="U118" s="50"/>
      <c r="V118" s="50"/>
      <c r="W118" s="126">
        <f>W119</f>
        <v>1338.7117079999998</v>
      </c>
      <c r="X118" s="50"/>
      <c r="Y118" s="126">
        <f>Y119</f>
        <v>220.52667</v>
      </c>
      <c r="Z118" s="50"/>
      <c r="AA118" s="127">
        <f>AA119</f>
        <v>857.072</v>
      </c>
      <c r="AT118" s="21" t="s">
        <v>74</v>
      </c>
      <c r="AU118" s="21" t="s">
        <v>148</v>
      </c>
      <c r="BK118" s="128">
        <f>BK119</f>
        <v>0</v>
      </c>
    </row>
    <row r="119" spans="2:65" s="9" customFormat="1" ht="37.35" customHeight="1">
      <c r="B119" s="129"/>
      <c r="C119" s="130"/>
      <c r="D119" s="131" t="s">
        <v>258</v>
      </c>
      <c r="E119" s="131"/>
      <c r="F119" s="131"/>
      <c r="G119" s="131"/>
      <c r="H119" s="131"/>
      <c r="I119" s="131"/>
      <c r="J119" s="131"/>
      <c r="K119" s="131"/>
      <c r="L119" s="131"/>
      <c r="M119" s="131"/>
      <c r="N119" s="270">
        <f>BK119</f>
        <v>0</v>
      </c>
      <c r="O119" s="244"/>
      <c r="P119" s="244"/>
      <c r="Q119" s="244"/>
      <c r="R119" s="132"/>
      <c r="T119" s="133"/>
      <c r="U119" s="130"/>
      <c r="V119" s="130"/>
      <c r="W119" s="134">
        <f>W120+W238+W254+W260+W329+W341+W396+W402</f>
        <v>1338.7117079999998</v>
      </c>
      <c r="X119" s="130"/>
      <c r="Y119" s="134">
        <f>Y120+Y238+Y254+Y260+Y329+Y341+Y396+Y402</f>
        <v>220.52667</v>
      </c>
      <c r="Z119" s="130"/>
      <c r="AA119" s="135">
        <f>AA120+AA238+AA254+AA260+AA329+AA341+AA396+AA402</f>
        <v>857.072</v>
      </c>
      <c r="AR119" s="136" t="s">
        <v>82</v>
      </c>
      <c r="AT119" s="137" t="s">
        <v>74</v>
      </c>
      <c r="AU119" s="137" t="s">
        <v>75</v>
      </c>
      <c r="AY119" s="136" t="s">
        <v>166</v>
      </c>
      <c r="BK119" s="138">
        <f>BK120+BK238+BK254+BK260+BK329+BK341+BK396+BK402</f>
        <v>0</v>
      </c>
    </row>
    <row r="120" spans="2:65" s="9" customFormat="1" ht="19.899999999999999" customHeight="1">
      <c r="B120" s="129"/>
      <c r="C120" s="130"/>
      <c r="D120" s="164" t="s">
        <v>259</v>
      </c>
      <c r="E120" s="164"/>
      <c r="F120" s="164"/>
      <c r="G120" s="164"/>
      <c r="H120" s="164"/>
      <c r="I120" s="164"/>
      <c r="J120" s="164"/>
      <c r="K120" s="164"/>
      <c r="L120" s="164"/>
      <c r="M120" s="164"/>
      <c r="N120" s="237">
        <f>BK120</f>
        <v>0</v>
      </c>
      <c r="O120" s="238"/>
      <c r="P120" s="238"/>
      <c r="Q120" s="238"/>
      <c r="R120" s="132"/>
      <c r="T120" s="133"/>
      <c r="U120" s="130"/>
      <c r="V120" s="130"/>
      <c r="W120" s="134">
        <f>SUM(W121:W237)</f>
        <v>659.88396</v>
      </c>
      <c r="X120" s="130"/>
      <c r="Y120" s="134">
        <f>SUM(Y121:Y237)</f>
        <v>78.942175000000006</v>
      </c>
      <c r="Z120" s="130"/>
      <c r="AA120" s="135">
        <f>SUM(AA121:AA237)</f>
        <v>856.65200000000004</v>
      </c>
      <c r="AR120" s="136" t="s">
        <v>82</v>
      </c>
      <c r="AT120" s="137" t="s">
        <v>74</v>
      </c>
      <c r="AU120" s="137" t="s">
        <v>82</v>
      </c>
      <c r="AY120" s="136" t="s">
        <v>166</v>
      </c>
      <c r="BK120" s="138">
        <f>SUM(BK121:BK237)</f>
        <v>0</v>
      </c>
    </row>
    <row r="121" spans="2:65" s="1" customFormat="1" ht="25.5" customHeight="1">
      <c r="B121" s="139"/>
      <c r="C121" s="140" t="s">
        <v>82</v>
      </c>
      <c r="D121" s="140" t="s">
        <v>167</v>
      </c>
      <c r="E121" s="141" t="s">
        <v>1027</v>
      </c>
      <c r="F121" s="231" t="s">
        <v>1028</v>
      </c>
      <c r="G121" s="231"/>
      <c r="H121" s="231"/>
      <c r="I121" s="231"/>
      <c r="J121" s="142" t="s">
        <v>270</v>
      </c>
      <c r="K121" s="143">
        <v>202</v>
      </c>
      <c r="L121" s="232">
        <v>0</v>
      </c>
      <c r="M121" s="232"/>
      <c r="N121" s="232">
        <f>ROUND(L121*K121,2)</f>
        <v>0</v>
      </c>
      <c r="O121" s="232"/>
      <c r="P121" s="232"/>
      <c r="Q121" s="232"/>
      <c r="R121" s="144"/>
      <c r="T121" s="145" t="s">
        <v>5</v>
      </c>
      <c r="U121" s="43" t="s">
        <v>40</v>
      </c>
      <c r="V121" s="146">
        <v>0.11899999999999999</v>
      </c>
      <c r="W121" s="146">
        <f>V121*K121</f>
        <v>24.038</v>
      </c>
      <c r="X121" s="146">
        <v>0</v>
      </c>
      <c r="Y121" s="146">
        <f>X121*K121</f>
        <v>0</v>
      </c>
      <c r="Z121" s="146">
        <v>0.44</v>
      </c>
      <c r="AA121" s="147">
        <f>Z121*K121</f>
        <v>88.88</v>
      </c>
      <c r="AR121" s="21" t="s">
        <v>92</v>
      </c>
      <c r="AT121" s="21" t="s">
        <v>167</v>
      </c>
      <c r="AU121" s="21" t="s">
        <v>86</v>
      </c>
      <c r="AY121" s="21" t="s">
        <v>166</v>
      </c>
      <c r="BE121" s="148">
        <f>IF(U121="základní",N121,0)</f>
        <v>0</v>
      </c>
      <c r="BF121" s="148">
        <f>IF(U121="snížená",N121,0)</f>
        <v>0</v>
      </c>
      <c r="BG121" s="148">
        <f>IF(U121="zákl. přenesená",N121,0)</f>
        <v>0</v>
      </c>
      <c r="BH121" s="148">
        <f>IF(U121="sníž. přenesená",N121,0)</f>
        <v>0</v>
      </c>
      <c r="BI121" s="148">
        <f>IF(U121="nulová",N121,0)</f>
        <v>0</v>
      </c>
      <c r="BJ121" s="21" t="s">
        <v>82</v>
      </c>
      <c r="BK121" s="148">
        <f>ROUND(L121*K121,2)</f>
        <v>0</v>
      </c>
      <c r="BL121" s="21" t="s">
        <v>92</v>
      </c>
      <c r="BM121" s="21" t="s">
        <v>1392</v>
      </c>
    </row>
    <row r="122" spans="2:65" s="1" customFormat="1" ht="25.5" customHeight="1">
      <c r="B122" s="139"/>
      <c r="C122" s="140" t="s">
        <v>86</v>
      </c>
      <c r="D122" s="140" t="s">
        <v>167</v>
      </c>
      <c r="E122" s="141" t="s">
        <v>1748</v>
      </c>
      <c r="F122" s="231" t="s">
        <v>1749</v>
      </c>
      <c r="G122" s="231"/>
      <c r="H122" s="231"/>
      <c r="I122" s="231"/>
      <c r="J122" s="142" t="s">
        <v>270</v>
      </c>
      <c r="K122" s="143">
        <v>500</v>
      </c>
      <c r="L122" s="232">
        <v>0</v>
      </c>
      <c r="M122" s="232"/>
      <c r="N122" s="232">
        <f>ROUND(L122*K122,2)</f>
        <v>0</v>
      </c>
      <c r="O122" s="232"/>
      <c r="P122" s="232"/>
      <c r="Q122" s="232"/>
      <c r="R122" s="144"/>
      <c r="T122" s="145" t="s">
        <v>5</v>
      </c>
      <c r="U122" s="43" t="s">
        <v>40</v>
      </c>
      <c r="V122" s="146">
        <v>0.184</v>
      </c>
      <c r="W122" s="146">
        <f>V122*K122</f>
        <v>92</v>
      </c>
      <c r="X122" s="146">
        <v>0</v>
      </c>
      <c r="Y122" s="146">
        <f>X122*K122</f>
        <v>0</v>
      </c>
      <c r="Z122" s="146">
        <v>0.75</v>
      </c>
      <c r="AA122" s="147">
        <f>Z122*K122</f>
        <v>375</v>
      </c>
      <c r="AR122" s="21" t="s">
        <v>92</v>
      </c>
      <c r="AT122" s="21" t="s">
        <v>167</v>
      </c>
      <c r="AU122" s="21" t="s">
        <v>86</v>
      </c>
      <c r="AY122" s="21" t="s">
        <v>166</v>
      </c>
      <c r="BE122" s="148">
        <f>IF(U122="základní",N122,0)</f>
        <v>0</v>
      </c>
      <c r="BF122" s="148">
        <f>IF(U122="snížená",N122,0)</f>
        <v>0</v>
      </c>
      <c r="BG122" s="148">
        <f>IF(U122="zákl. přenesená",N122,0)</f>
        <v>0</v>
      </c>
      <c r="BH122" s="148">
        <f>IF(U122="sníž. přenesená",N122,0)</f>
        <v>0</v>
      </c>
      <c r="BI122" s="148">
        <f>IF(U122="nulová",N122,0)</f>
        <v>0</v>
      </c>
      <c r="BJ122" s="21" t="s">
        <v>82</v>
      </c>
      <c r="BK122" s="148">
        <f>ROUND(L122*K122,2)</f>
        <v>0</v>
      </c>
      <c r="BL122" s="21" t="s">
        <v>92</v>
      </c>
      <c r="BM122" s="21" t="s">
        <v>1750</v>
      </c>
    </row>
    <row r="123" spans="2:65" s="11" customFormat="1" ht="16.5" customHeight="1">
      <c r="B123" s="157"/>
      <c r="C123" s="158"/>
      <c r="D123" s="158"/>
      <c r="E123" s="159" t="s">
        <v>5</v>
      </c>
      <c r="F123" s="264" t="s">
        <v>275</v>
      </c>
      <c r="G123" s="265"/>
      <c r="H123" s="265"/>
      <c r="I123" s="265"/>
      <c r="J123" s="158"/>
      <c r="K123" s="159" t="s">
        <v>5</v>
      </c>
      <c r="L123" s="158"/>
      <c r="M123" s="158"/>
      <c r="N123" s="158"/>
      <c r="O123" s="158"/>
      <c r="P123" s="158"/>
      <c r="Q123" s="158"/>
      <c r="R123" s="160"/>
      <c r="T123" s="161"/>
      <c r="U123" s="158"/>
      <c r="V123" s="158"/>
      <c r="W123" s="158"/>
      <c r="X123" s="158"/>
      <c r="Y123" s="158"/>
      <c r="Z123" s="158"/>
      <c r="AA123" s="162"/>
      <c r="AT123" s="163" t="s">
        <v>173</v>
      </c>
      <c r="AU123" s="163" t="s">
        <v>86</v>
      </c>
      <c r="AV123" s="11" t="s">
        <v>82</v>
      </c>
      <c r="AW123" s="11" t="s">
        <v>32</v>
      </c>
      <c r="AX123" s="11" t="s">
        <v>75</v>
      </c>
      <c r="AY123" s="163" t="s">
        <v>166</v>
      </c>
    </row>
    <row r="124" spans="2:65" s="11" customFormat="1" ht="16.5" customHeight="1">
      <c r="B124" s="157"/>
      <c r="C124" s="158"/>
      <c r="D124" s="158"/>
      <c r="E124" s="159" t="s">
        <v>5</v>
      </c>
      <c r="F124" s="229" t="s">
        <v>276</v>
      </c>
      <c r="G124" s="230"/>
      <c r="H124" s="230"/>
      <c r="I124" s="230"/>
      <c r="J124" s="158"/>
      <c r="K124" s="159" t="s">
        <v>5</v>
      </c>
      <c r="L124" s="158"/>
      <c r="M124" s="158"/>
      <c r="N124" s="158"/>
      <c r="O124" s="158"/>
      <c r="P124" s="158"/>
      <c r="Q124" s="158"/>
      <c r="R124" s="160"/>
      <c r="T124" s="161"/>
      <c r="U124" s="158"/>
      <c r="V124" s="158"/>
      <c r="W124" s="158"/>
      <c r="X124" s="158"/>
      <c r="Y124" s="158"/>
      <c r="Z124" s="158"/>
      <c r="AA124" s="162"/>
      <c r="AT124" s="163" t="s">
        <v>173</v>
      </c>
      <c r="AU124" s="163" t="s">
        <v>86</v>
      </c>
      <c r="AV124" s="11" t="s">
        <v>82</v>
      </c>
      <c r="AW124" s="11" t="s">
        <v>32</v>
      </c>
      <c r="AX124" s="11" t="s">
        <v>75</v>
      </c>
      <c r="AY124" s="163" t="s">
        <v>166</v>
      </c>
    </row>
    <row r="125" spans="2:65" s="11" customFormat="1" ht="16.5" customHeight="1">
      <c r="B125" s="157"/>
      <c r="C125" s="158"/>
      <c r="D125" s="158"/>
      <c r="E125" s="159" t="s">
        <v>5</v>
      </c>
      <c r="F125" s="229" t="s">
        <v>277</v>
      </c>
      <c r="G125" s="230"/>
      <c r="H125" s="230"/>
      <c r="I125" s="230"/>
      <c r="J125" s="158"/>
      <c r="K125" s="159" t="s">
        <v>5</v>
      </c>
      <c r="L125" s="158"/>
      <c r="M125" s="158"/>
      <c r="N125" s="158"/>
      <c r="O125" s="158"/>
      <c r="P125" s="158"/>
      <c r="Q125" s="158"/>
      <c r="R125" s="160"/>
      <c r="T125" s="161"/>
      <c r="U125" s="158"/>
      <c r="V125" s="158"/>
      <c r="W125" s="158"/>
      <c r="X125" s="158"/>
      <c r="Y125" s="158"/>
      <c r="Z125" s="158"/>
      <c r="AA125" s="162"/>
      <c r="AT125" s="163" t="s">
        <v>173</v>
      </c>
      <c r="AU125" s="163" t="s">
        <v>86</v>
      </c>
      <c r="AV125" s="11" t="s">
        <v>82</v>
      </c>
      <c r="AW125" s="11" t="s">
        <v>32</v>
      </c>
      <c r="AX125" s="11" t="s">
        <v>75</v>
      </c>
      <c r="AY125" s="163" t="s">
        <v>166</v>
      </c>
    </row>
    <row r="126" spans="2:65" s="11" customFormat="1" ht="16.5" customHeight="1">
      <c r="B126" s="157"/>
      <c r="C126" s="158"/>
      <c r="D126" s="158"/>
      <c r="E126" s="159" t="s">
        <v>5</v>
      </c>
      <c r="F126" s="229" t="s">
        <v>298</v>
      </c>
      <c r="G126" s="230"/>
      <c r="H126" s="230"/>
      <c r="I126" s="230"/>
      <c r="J126" s="158"/>
      <c r="K126" s="159" t="s">
        <v>5</v>
      </c>
      <c r="L126" s="158"/>
      <c r="M126" s="158"/>
      <c r="N126" s="158"/>
      <c r="O126" s="158"/>
      <c r="P126" s="158"/>
      <c r="Q126" s="158"/>
      <c r="R126" s="160"/>
      <c r="T126" s="161"/>
      <c r="U126" s="158"/>
      <c r="V126" s="158"/>
      <c r="W126" s="158"/>
      <c r="X126" s="158"/>
      <c r="Y126" s="158"/>
      <c r="Z126" s="158"/>
      <c r="AA126" s="162"/>
      <c r="AT126" s="163" t="s">
        <v>173</v>
      </c>
      <c r="AU126" s="163" t="s">
        <v>86</v>
      </c>
      <c r="AV126" s="11" t="s">
        <v>82</v>
      </c>
      <c r="AW126" s="11" t="s">
        <v>32</v>
      </c>
      <c r="AX126" s="11" t="s">
        <v>75</v>
      </c>
      <c r="AY126" s="163" t="s">
        <v>166</v>
      </c>
    </row>
    <row r="127" spans="2:65" s="10" customFormat="1" ht="16.5" customHeight="1">
      <c r="B127" s="149"/>
      <c r="C127" s="150"/>
      <c r="D127" s="150"/>
      <c r="E127" s="151" t="s">
        <v>5</v>
      </c>
      <c r="F127" s="262" t="s">
        <v>1751</v>
      </c>
      <c r="G127" s="263"/>
      <c r="H127" s="263"/>
      <c r="I127" s="263"/>
      <c r="J127" s="150"/>
      <c r="K127" s="152">
        <v>500</v>
      </c>
      <c r="L127" s="150"/>
      <c r="M127" s="150"/>
      <c r="N127" s="150"/>
      <c r="O127" s="150"/>
      <c r="P127" s="150"/>
      <c r="Q127" s="150"/>
      <c r="R127" s="153"/>
      <c r="T127" s="154"/>
      <c r="U127" s="150"/>
      <c r="V127" s="150"/>
      <c r="W127" s="150"/>
      <c r="X127" s="150"/>
      <c r="Y127" s="150"/>
      <c r="Z127" s="150"/>
      <c r="AA127" s="155"/>
      <c r="AT127" s="156" t="s">
        <v>173</v>
      </c>
      <c r="AU127" s="156" t="s">
        <v>86</v>
      </c>
      <c r="AV127" s="10" t="s">
        <v>86</v>
      </c>
      <c r="AW127" s="10" t="s">
        <v>32</v>
      </c>
      <c r="AX127" s="10" t="s">
        <v>82</v>
      </c>
      <c r="AY127" s="156" t="s">
        <v>166</v>
      </c>
    </row>
    <row r="128" spans="2:65" s="1" customFormat="1" ht="25.5" customHeight="1">
      <c r="B128" s="139"/>
      <c r="C128" s="140" t="s">
        <v>89</v>
      </c>
      <c r="D128" s="140" t="s">
        <v>167</v>
      </c>
      <c r="E128" s="141" t="s">
        <v>916</v>
      </c>
      <c r="F128" s="231" t="s">
        <v>917</v>
      </c>
      <c r="G128" s="231"/>
      <c r="H128" s="231"/>
      <c r="I128" s="231"/>
      <c r="J128" s="142" t="s">
        <v>270</v>
      </c>
      <c r="K128" s="143">
        <v>202</v>
      </c>
      <c r="L128" s="232">
        <v>0</v>
      </c>
      <c r="M128" s="232"/>
      <c r="N128" s="232">
        <f>ROUND(L128*K128,2)</f>
        <v>0</v>
      </c>
      <c r="O128" s="232"/>
      <c r="P128" s="232"/>
      <c r="Q128" s="232"/>
      <c r="R128" s="144"/>
      <c r="T128" s="145" t="s">
        <v>5</v>
      </c>
      <c r="U128" s="43" t="s">
        <v>40</v>
      </c>
      <c r="V128" s="146">
        <v>5.7000000000000002E-2</v>
      </c>
      <c r="W128" s="146">
        <f>V128*K128</f>
        <v>11.514000000000001</v>
      </c>
      <c r="X128" s="146">
        <v>0</v>
      </c>
      <c r="Y128" s="146">
        <f>X128*K128</f>
        <v>0</v>
      </c>
      <c r="Z128" s="146">
        <v>9.8000000000000004E-2</v>
      </c>
      <c r="AA128" s="147">
        <f>Z128*K128</f>
        <v>19.795999999999999</v>
      </c>
      <c r="AR128" s="21" t="s">
        <v>92</v>
      </c>
      <c r="AT128" s="21" t="s">
        <v>167</v>
      </c>
      <c r="AU128" s="21" t="s">
        <v>86</v>
      </c>
      <c r="AY128" s="21" t="s">
        <v>166</v>
      </c>
      <c r="BE128" s="148">
        <f>IF(U128="základní",N128,0)</f>
        <v>0</v>
      </c>
      <c r="BF128" s="148">
        <f>IF(U128="snížená",N128,0)</f>
        <v>0</v>
      </c>
      <c r="BG128" s="148">
        <f>IF(U128="zákl. přenesená",N128,0)</f>
        <v>0</v>
      </c>
      <c r="BH128" s="148">
        <f>IF(U128="sníž. přenesená",N128,0)</f>
        <v>0</v>
      </c>
      <c r="BI128" s="148">
        <f>IF(U128="nulová",N128,0)</f>
        <v>0</v>
      </c>
      <c r="BJ128" s="21" t="s">
        <v>82</v>
      </c>
      <c r="BK128" s="148">
        <f>ROUND(L128*K128,2)</f>
        <v>0</v>
      </c>
      <c r="BL128" s="21" t="s">
        <v>92</v>
      </c>
      <c r="BM128" s="21" t="s">
        <v>1752</v>
      </c>
    </row>
    <row r="129" spans="2:65" s="11" customFormat="1" ht="16.5" customHeight="1">
      <c r="B129" s="157"/>
      <c r="C129" s="158"/>
      <c r="D129" s="158"/>
      <c r="E129" s="159" t="s">
        <v>5</v>
      </c>
      <c r="F129" s="264" t="s">
        <v>275</v>
      </c>
      <c r="G129" s="265"/>
      <c r="H129" s="265"/>
      <c r="I129" s="265"/>
      <c r="J129" s="158"/>
      <c r="K129" s="159" t="s">
        <v>5</v>
      </c>
      <c r="L129" s="158"/>
      <c r="M129" s="158"/>
      <c r="N129" s="158"/>
      <c r="O129" s="158"/>
      <c r="P129" s="158"/>
      <c r="Q129" s="158"/>
      <c r="R129" s="160"/>
      <c r="T129" s="161"/>
      <c r="U129" s="158"/>
      <c r="V129" s="158"/>
      <c r="W129" s="158"/>
      <c r="X129" s="158"/>
      <c r="Y129" s="158"/>
      <c r="Z129" s="158"/>
      <c r="AA129" s="162"/>
      <c r="AT129" s="163" t="s">
        <v>173</v>
      </c>
      <c r="AU129" s="163" t="s">
        <v>86</v>
      </c>
      <c r="AV129" s="11" t="s">
        <v>82</v>
      </c>
      <c r="AW129" s="11" t="s">
        <v>32</v>
      </c>
      <c r="AX129" s="11" t="s">
        <v>75</v>
      </c>
      <c r="AY129" s="163" t="s">
        <v>166</v>
      </c>
    </row>
    <row r="130" spans="2:65" s="11" customFormat="1" ht="16.5" customHeight="1">
      <c r="B130" s="157"/>
      <c r="C130" s="158"/>
      <c r="D130" s="158"/>
      <c r="E130" s="159" t="s">
        <v>5</v>
      </c>
      <c r="F130" s="229" t="s">
        <v>276</v>
      </c>
      <c r="G130" s="230"/>
      <c r="H130" s="230"/>
      <c r="I130" s="230"/>
      <c r="J130" s="158"/>
      <c r="K130" s="159" t="s">
        <v>5</v>
      </c>
      <c r="L130" s="158"/>
      <c r="M130" s="158"/>
      <c r="N130" s="158"/>
      <c r="O130" s="158"/>
      <c r="P130" s="158"/>
      <c r="Q130" s="158"/>
      <c r="R130" s="160"/>
      <c r="T130" s="161"/>
      <c r="U130" s="158"/>
      <c r="V130" s="158"/>
      <c r="W130" s="158"/>
      <c r="X130" s="158"/>
      <c r="Y130" s="158"/>
      <c r="Z130" s="158"/>
      <c r="AA130" s="162"/>
      <c r="AT130" s="163" t="s">
        <v>173</v>
      </c>
      <c r="AU130" s="163" t="s">
        <v>86</v>
      </c>
      <c r="AV130" s="11" t="s">
        <v>82</v>
      </c>
      <c r="AW130" s="11" t="s">
        <v>32</v>
      </c>
      <c r="AX130" s="11" t="s">
        <v>75</v>
      </c>
      <c r="AY130" s="163" t="s">
        <v>166</v>
      </c>
    </row>
    <row r="131" spans="2:65" s="11" customFormat="1" ht="16.5" customHeight="1">
      <c r="B131" s="157"/>
      <c r="C131" s="158"/>
      <c r="D131" s="158"/>
      <c r="E131" s="159" t="s">
        <v>5</v>
      </c>
      <c r="F131" s="229" t="s">
        <v>277</v>
      </c>
      <c r="G131" s="230"/>
      <c r="H131" s="230"/>
      <c r="I131" s="230"/>
      <c r="J131" s="158"/>
      <c r="K131" s="159" t="s">
        <v>5</v>
      </c>
      <c r="L131" s="158"/>
      <c r="M131" s="158"/>
      <c r="N131" s="158"/>
      <c r="O131" s="158"/>
      <c r="P131" s="158"/>
      <c r="Q131" s="158"/>
      <c r="R131" s="160"/>
      <c r="T131" s="161"/>
      <c r="U131" s="158"/>
      <c r="V131" s="158"/>
      <c r="W131" s="158"/>
      <c r="X131" s="158"/>
      <c r="Y131" s="158"/>
      <c r="Z131" s="158"/>
      <c r="AA131" s="162"/>
      <c r="AT131" s="163" t="s">
        <v>173</v>
      </c>
      <c r="AU131" s="163" t="s">
        <v>86</v>
      </c>
      <c r="AV131" s="11" t="s">
        <v>82</v>
      </c>
      <c r="AW131" s="11" t="s">
        <v>32</v>
      </c>
      <c r="AX131" s="11" t="s">
        <v>75</v>
      </c>
      <c r="AY131" s="163" t="s">
        <v>166</v>
      </c>
    </row>
    <row r="132" spans="2:65" s="11" customFormat="1" ht="16.5" customHeight="1">
      <c r="B132" s="157"/>
      <c r="C132" s="158"/>
      <c r="D132" s="158"/>
      <c r="E132" s="159" t="s">
        <v>5</v>
      </c>
      <c r="F132" s="229" t="s">
        <v>1389</v>
      </c>
      <c r="G132" s="230"/>
      <c r="H132" s="230"/>
      <c r="I132" s="230"/>
      <c r="J132" s="158"/>
      <c r="K132" s="159" t="s">
        <v>5</v>
      </c>
      <c r="L132" s="158"/>
      <c r="M132" s="158"/>
      <c r="N132" s="158"/>
      <c r="O132" s="158"/>
      <c r="P132" s="158"/>
      <c r="Q132" s="158"/>
      <c r="R132" s="160"/>
      <c r="T132" s="161"/>
      <c r="U132" s="158"/>
      <c r="V132" s="158"/>
      <c r="W132" s="158"/>
      <c r="X132" s="158"/>
      <c r="Y132" s="158"/>
      <c r="Z132" s="158"/>
      <c r="AA132" s="162"/>
      <c r="AT132" s="163" t="s">
        <v>173</v>
      </c>
      <c r="AU132" s="163" t="s">
        <v>86</v>
      </c>
      <c r="AV132" s="11" t="s">
        <v>82</v>
      </c>
      <c r="AW132" s="11" t="s">
        <v>32</v>
      </c>
      <c r="AX132" s="11" t="s">
        <v>75</v>
      </c>
      <c r="AY132" s="163" t="s">
        <v>166</v>
      </c>
    </row>
    <row r="133" spans="2:65" s="10" customFormat="1" ht="16.5" customHeight="1">
      <c r="B133" s="149"/>
      <c r="C133" s="150"/>
      <c r="D133" s="150"/>
      <c r="E133" s="151" t="s">
        <v>5</v>
      </c>
      <c r="F133" s="262" t="s">
        <v>1753</v>
      </c>
      <c r="G133" s="263"/>
      <c r="H133" s="263"/>
      <c r="I133" s="263"/>
      <c r="J133" s="150"/>
      <c r="K133" s="152">
        <v>202</v>
      </c>
      <c r="L133" s="150"/>
      <c r="M133" s="150"/>
      <c r="N133" s="150"/>
      <c r="O133" s="150"/>
      <c r="P133" s="150"/>
      <c r="Q133" s="150"/>
      <c r="R133" s="153"/>
      <c r="T133" s="154"/>
      <c r="U133" s="150"/>
      <c r="V133" s="150"/>
      <c r="W133" s="150"/>
      <c r="X133" s="150"/>
      <c r="Y133" s="150"/>
      <c r="Z133" s="150"/>
      <c r="AA133" s="155"/>
      <c r="AT133" s="156" t="s">
        <v>173</v>
      </c>
      <c r="AU133" s="156" t="s">
        <v>86</v>
      </c>
      <c r="AV133" s="10" t="s">
        <v>86</v>
      </c>
      <c r="AW133" s="10" t="s">
        <v>32</v>
      </c>
      <c r="AX133" s="10" t="s">
        <v>82</v>
      </c>
      <c r="AY133" s="156" t="s">
        <v>166</v>
      </c>
    </row>
    <row r="134" spans="2:65" s="1" customFormat="1" ht="38.25" customHeight="1">
      <c r="B134" s="139"/>
      <c r="C134" s="140" t="s">
        <v>92</v>
      </c>
      <c r="D134" s="140" t="s">
        <v>167</v>
      </c>
      <c r="E134" s="141" t="s">
        <v>300</v>
      </c>
      <c r="F134" s="231" t="s">
        <v>301</v>
      </c>
      <c r="G134" s="231"/>
      <c r="H134" s="231"/>
      <c r="I134" s="231"/>
      <c r="J134" s="142" t="s">
        <v>270</v>
      </c>
      <c r="K134" s="143">
        <v>497</v>
      </c>
      <c r="L134" s="232">
        <v>0</v>
      </c>
      <c r="M134" s="232"/>
      <c r="N134" s="232">
        <f>ROUND(L134*K134,2)</f>
        <v>0</v>
      </c>
      <c r="O134" s="232"/>
      <c r="P134" s="232"/>
      <c r="Q134" s="232"/>
      <c r="R134" s="144"/>
      <c r="T134" s="145" t="s">
        <v>5</v>
      </c>
      <c r="U134" s="43" t="s">
        <v>40</v>
      </c>
      <c r="V134" s="146">
        <v>7.5999999999999998E-2</v>
      </c>
      <c r="W134" s="146">
        <f>V134*K134</f>
        <v>37.771999999999998</v>
      </c>
      <c r="X134" s="146">
        <v>4.0000000000000003E-5</v>
      </c>
      <c r="Y134" s="146">
        <f>X134*K134</f>
        <v>1.9880000000000002E-2</v>
      </c>
      <c r="Z134" s="146">
        <v>0.128</v>
      </c>
      <c r="AA134" s="147">
        <f>Z134*K134</f>
        <v>63.616</v>
      </c>
      <c r="AR134" s="21" t="s">
        <v>92</v>
      </c>
      <c r="AT134" s="21" t="s">
        <v>167</v>
      </c>
      <c r="AU134" s="21" t="s">
        <v>86</v>
      </c>
      <c r="AY134" s="21" t="s">
        <v>166</v>
      </c>
      <c r="BE134" s="148">
        <f>IF(U134="základní",N134,0)</f>
        <v>0</v>
      </c>
      <c r="BF134" s="148">
        <f>IF(U134="snížená",N134,0)</f>
        <v>0</v>
      </c>
      <c r="BG134" s="148">
        <f>IF(U134="zákl. přenesená",N134,0)</f>
        <v>0</v>
      </c>
      <c r="BH134" s="148">
        <f>IF(U134="sníž. přenesená",N134,0)</f>
        <v>0</v>
      </c>
      <c r="BI134" s="148">
        <f>IF(U134="nulová",N134,0)</f>
        <v>0</v>
      </c>
      <c r="BJ134" s="21" t="s">
        <v>82</v>
      </c>
      <c r="BK134" s="148">
        <f>ROUND(L134*K134,2)</f>
        <v>0</v>
      </c>
      <c r="BL134" s="21" t="s">
        <v>92</v>
      </c>
      <c r="BM134" s="21" t="s">
        <v>302</v>
      </c>
    </row>
    <row r="135" spans="2:65" s="11" customFormat="1" ht="16.5" customHeight="1">
      <c r="B135" s="157"/>
      <c r="C135" s="158"/>
      <c r="D135" s="158"/>
      <c r="E135" s="159" t="s">
        <v>5</v>
      </c>
      <c r="F135" s="264" t="s">
        <v>275</v>
      </c>
      <c r="G135" s="265"/>
      <c r="H135" s="265"/>
      <c r="I135" s="265"/>
      <c r="J135" s="158"/>
      <c r="K135" s="159" t="s">
        <v>5</v>
      </c>
      <c r="L135" s="158"/>
      <c r="M135" s="158"/>
      <c r="N135" s="158"/>
      <c r="O135" s="158"/>
      <c r="P135" s="158"/>
      <c r="Q135" s="158"/>
      <c r="R135" s="160"/>
      <c r="T135" s="161"/>
      <c r="U135" s="158"/>
      <c r="V135" s="158"/>
      <c r="W135" s="158"/>
      <c r="X135" s="158"/>
      <c r="Y135" s="158"/>
      <c r="Z135" s="158"/>
      <c r="AA135" s="162"/>
      <c r="AT135" s="163" t="s">
        <v>173</v>
      </c>
      <c r="AU135" s="163" t="s">
        <v>86</v>
      </c>
      <c r="AV135" s="11" t="s">
        <v>82</v>
      </c>
      <c r="AW135" s="11" t="s">
        <v>32</v>
      </c>
      <c r="AX135" s="11" t="s">
        <v>75</v>
      </c>
      <c r="AY135" s="163" t="s">
        <v>166</v>
      </c>
    </row>
    <row r="136" spans="2:65" s="11" customFormat="1" ht="16.5" customHeight="1">
      <c r="B136" s="157"/>
      <c r="C136" s="158"/>
      <c r="D136" s="158"/>
      <c r="E136" s="159" t="s">
        <v>5</v>
      </c>
      <c r="F136" s="229" t="s">
        <v>276</v>
      </c>
      <c r="G136" s="230"/>
      <c r="H136" s="230"/>
      <c r="I136" s="230"/>
      <c r="J136" s="158"/>
      <c r="K136" s="159" t="s">
        <v>5</v>
      </c>
      <c r="L136" s="158"/>
      <c r="M136" s="158"/>
      <c r="N136" s="158"/>
      <c r="O136" s="158"/>
      <c r="P136" s="158"/>
      <c r="Q136" s="158"/>
      <c r="R136" s="160"/>
      <c r="T136" s="161"/>
      <c r="U136" s="158"/>
      <c r="V136" s="158"/>
      <c r="W136" s="158"/>
      <c r="X136" s="158"/>
      <c r="Y136" s="158"/>
      <c r="Z136" s="158"/>
      <c r="AA136" s="162"/>
      <c r="AT136" s="163" t="s">
        <v>173</v>
      </c>
      <c r="AU136" s="163" t="s">
        <v>86</v>
      </c>
      <c r="AV136" s="11" t="s">
        <v>82</v>
      </c>
      <c r="AW136" s="11" t="s">
        <v>32</v>
      </c>
      <c r="AX136" s="11" t="s">
        <v>75</v>
      </c>
      <c r="AY136" s="163" t="s">
        <v>166</v>
      </c>
    </row>
    <row r="137" spans="2:65" s="11" customFormat="1" ht="16.5" customHeight="1">
      <c r="B137" s="157"/>
      <c r="C137" s="158"/>
      <c r="D137" s="158"/>
      <c r="E137" s="159" t="s">
        <v>5</v>
      </c>
      <c r="F137" s="229" t="s">
        <v>277</v>
      </c>
      <c r="G137" s="230"/>
      <c r="H137" s="230"/>
      <c r="I137" s="230"/>
      <c r="J137" s="158"/>
      <c r="K137" s="159" t="s">
        <v>5</v>
      </c>
      <c r="L137" s="158"/>
      <c r="M137" s="158"/>
      <c r="N137" s="158"/>
      <c r="O137" s="158"/>
      <c r="P137" s="158"/>
      <c r="Q137" s="158"/>
      <c r="R137" s="160"/>
      <c r="T137" s="161"/>
      <c r="U137" s="158"/>
      <c r="V137" s="158"/>
      <c r="W137" s="158"/>
      <c r="X137" s="158"/>
      <c r="Y137" s="158"/>
      <c r="Z137" s="158"/>
      <c r="AA137" s="162"/>
      <c r="AT137" s="163" t="s">
        <v>173</v>
      </c>
      <c r="AU137" s="163" t="s">
        <v>86</v>
      </c>
      <c r="AV137" s="11" t="s">
        <v>82</v>
      </c>
      <c r="AW137" s="11" t="s">
        <v>32</v>
      </c>
      <c r="AX137" s="11" t="s">
        <v>75</v>
      </c>
      <c r="AY137" s="163" t="s">
        <v>166</v>
      </c>
    </row>
    <row r="138" spans="2:65" s="10" customFormat="1" ht="16.5" customHeight="1">
      <c r="B138" s="149"/>
      <c r="C138" s="150"/>
      <c r="D138" s="150"/>
      <c r="E138" s="151" t="s">
        <v>5</v>
      </c>
      <c r="F138" s="262" t="s">
        <v>1754</v>
      </c>
      <c r="G138" s="263"/>
      <c r="H138" s="263"/>
      <c r="I138" s="263"/>
      <c r="J138" s="150"/>
      <c r="K138" s="152">
        <v>497</v>
      </c>
      <c r="L138" s="150"/>
      <c r="M138" s="150"/>
      <c r="N138" s="150"/>
      <c r="O138" s="150"/>
      <c r="P138" s="150"/>
      <c r="Q138" s="150"/>
      <c r="R138" s="153"/>
      <c r="T138" s="154"/>
      <c r="U138" s="150"/>
      <c r="V138" s="150"/>
      <c r="W138" s="150"/>
      <c r="X138" s="150"/>
      <c r="Y138" s="150"/>
      <c r="Z138" s="150"/>
      <c r="AA138" s="155"/>
      <c r="AT138" s="156" t="s">
        <v>173</v>
      </c>
      <c r="AU138" s="156" t="s">
        <v>86</v>
      </c>
      <c r="AV138" s="10" t="s">
        <v>86</v>
      </c>
      <c r="AW138" s="10" t="s">
        <v>32</v>
      </c>
      <c r="AX138" s="10" t="s">
        <v>82</v>
      </c>
      <c r="AY138" s="156" t="s">
        <v>166</v>
      </c>
    </row>
    <row r="139" spans="2:65" s="1" customFormat="1" ht="38.25" customHeight="1">
      <c r="B139" s="139"/>
      <c r="C139" s="140" t="s">
        <v>95</v>
      </c>
      <c r="D139" s="140" t="s">
        <v>167</v>
      </c>
      <c r="E139" s="141" t="s">
        <v>1755</v>
      </c>
      <c r="F139" s="231" t="s">
        <v>1756</v>
      </c>
      <c r="G139" s="231"/>
      <c r="H139" s="231"/>
      <c r="I139" s="231"/>
      <c r="J139" s="142" t="s">
        <v>270</v>
      </c>
      <c r="K139" s="143">
        <v>500</v>
      </c>
      <c r="L139" s="232">
        <v>0</v>
      </c>
      <c r="M139" s="232"/>
      <c r="N139" s="232">
        <f>ROUND(L139*K139,2)</f>
        <v>0</v>
      </c>
      <c r="O139" s="232"/>
      <c r="P139" s="232"/>
      <c r="Q139" s="232"/>
      <c r="R139" s="144"/>
      <c r="T139" s="145" t="s">
        <v>5</v>
      </c>
      <c r="U139" s="43" t="s">
        <v>40</v>
      </c>
      <c r="V139" s="146">
        <v>5.1999999999999998E-2</v>
      </c>
      <c r="W139" s="146">
        <f>V139*K139</f>
        <v>26</v>
      </c>
      <c r="X139" s="146">
        <v>2.2000000000000001E-4</v>
      </c>
      <c r="Y139" s="146">
        <f>X139*K139</f>
        <v>0.11</v>
      </c>
      <c r="Z139" s="146">
        <v>0.51200000000000001</v>
      </c>
      <c r="AA139" s="147">
        <f>Z139*K139</f>
        <v>256</v>
      </c>
      <c r="AR139" s="21" t="s">
        <v>92</v>
      </c>
      <c r="AT139" s="21" t="s">
        <v>167</v>
      </c>
      <c r="AU139" s="21" t="s">
        <v>86</v>
      </c>
      <c r="AY139" s="21" t="s">
        <v>166</v>
      </c>
      <c r="BE139" s="148">
        <f>IF(U139="základní",N139,0)</f>
        <v>0</v>
      </c>
      <c r="BF139" s="148">
        <f>IF(U139="snížená",N139,0)</f>
        <v>0</v>
      </c>
      <c r="BG139" s="148">
        <f>IF(U139="zákl. přenesená",N139,0)</f>
        <v>0</v>
      </c>
      <c r="BH139" s="148">
        <f>IF(U139="sníž. přenesená",N139,0)</f>
        <v>0</v>
      </c>
      <c r="BI139" s="148">
        <f>IF(U139="nulová",N139,0)</f>
        <v>0</v>
      </c>
      <c r="BJ139" s="21" t="s">
        <v>82</v>
      </c>
      <c r="BK139" s="148">
        <f>ROUND(L139*K139,2)</f>
        <v>0</v>
      </c>
      <c r="BL139" s="21" t="s">
        <v>92</v>
      </c>
      <c r="BM139" s="21" t="s">
        <v>1757</v>
      </c>
    </row>
    <row r="140" spans="2:65" s="11" customFormat="1" ht="16.5" customHeight="1">
      <c r="B140" s="157"/>
      <c r="C140" s="158"/>
      <c r="D140" s="158"/>
      <c r="E140" s="159" t="s">
        <v>5</v>
      </c>
      <c r="F140" s="264" t="s">
        <v>275</v>
      </c>
      <c r="G140" s="265"/>
      <c r="H140" s="265"/>
      <c r="I140" s="265"/>
      <c r="J140" s="158"/>
      <c r="K140" s="159" t="s">
        <v>5</v>
      </c>
      <c r="L140" s="158"/>
      <c r="M140" s="158"/>
      <c r="N140" s="158"/>
      <c r="O140" s="158"/>
      <c r="P140" s="158"/>
      <c r="Q140" s="158"/>
      <c r="R140" s="160"/>
      <c r="T140" s="161"/>
      <c r="U140" s="158"/>
      <c r="V140" s="158"/>
      <c r="W140" s="158"/>
      <c r="X140" s="158"/>
      <c r="Y140" s="158"/>
      <c r="Z140" s="158"/>
      <c r="AA140" s="162"/>
      <c r="AT140" s="163" t="s">
        <v>173</v>
      </c>
      <c r="AU140" s="163" t="s">
        <v>86</v>
      </c>
      <c r="AV140" s="11" t="s">
        <v>82</v>
      </c>
      <c r="AW140" s="11" t="s">
        <v>32</v>
      </c>
      <c r="AX140" s="11" t="s">
        <v>75</v>
      </c>
      <c r="AY140" s="163" t="s">
        <v>166</v>
      </c>
    </row>
    <row r="141" spans="2:65" s="11" customFormat="1" ht="16.5" customHeight="1">
      <c r="B141" s="157"/>
      <c r="C141" s="158"/>
      <c r="D141" s="158"/>
      <c r="E141" s="159" t="s">
        <v>5</v>
      </c>
      <c r="F141" s="229" t="s">
        <v>276</v>
      </c>
      <c r="G141" s="230"/>
      <c r="H141" s="230"/>
      <c r="I141" s="230"/>
      <c r="J141" s="158"/>
      <c r="K141" s="159" t="s">
        <v>5</v>
      </c>
      <c r="L141" s="158"/>
      <c r="M141" s="158"/>
      <c r="N141" s="158"/>
      <c r="O141" s="158"/>
      <c r="P141" s="158"/>
      <c r="Q141" s="158"/>
      <c r="R141" s="160"/>
      <c r="T141" s="161"/>
      <c r="U141" s="158"/>
      <c r="V141" s="158"/>
      <c r="W141" s="158"/>
      <c r="X141" s="158"/>
      <c r="Y141" s="158"/>
      <c r="Z141" s="158"/>
      <c r="AA141" s="162"/>
      <c r="AT141" s="163" t="s">
        <v>173</v>
      </c>
      <c r="AU141" s="163" t="s">
        <v>86</v>
      </c>
      <c r="AV141" s="11" t="s">
        <v>82</v>
      </c>
      <c r="AW141" s="11" t="s">
        <v>32</v>
      </c>
      <c r="AX141" s="11" t="s">
        <v>75</v>
      </c>
      <c r="AY141" s="163" t="s">
        <v>166</v>
      </c>
    </row>
    <row r="142" spans="2:65" s="11" customFormat="1" ht="16.5" customHeight="1">
      <c r="B142" s="157"/>
      <c r="C142" s="158"/>
      <c r="D142" s="158"/>
      <c r="E142" s="159" t="s">
        <v>5</v>
      </c>
      <c r="F142" s="229" t="s">
        <v>277</v>
      </c>
      <c r="G142" s="230"/>
      <c r="H142" s="230"/>
      <c r="I142" s="230"/>
      <c r="J142" s="158"/>
      <c r="K142" s="159" t="s">
        <v>5</v>
      </c>
      <c r="L142" s="158"/>
      <c r="M142" s="158"/>
      <c r="N142" s="158"/>
      <c r="O142" s="158"/>
      <c r="P142" s="158"/>
      <c r="Q142" s="158"/>
      <c r="R142" s="160"/>
      <c r="T142" s="161"/>
      <c r="U142" s="158"/>
      <c r="V142" s="158"/>
      <c r="W142" s="158"/>
      <c r="X142" s="158"/>
      <c r="Y142" s="158"/>
      <c r="Z142" s="158"/>
      <c r="AA142" s="162"/>
      <c r="AT142" s="163" t="s">
        <v>173</v>
      </c>
      <c r="AU142" s="163" t="s">
        <v>86</v>
      </c>
      <c r="AV142" s="11" t="s">
        <v>82</v>
      </c>
      <c r="AW142" s="11" t="s">
        <v>32</v>
      </c>
      <c r="AX142" s="11" t="s">
        <v>75</v>
      </c>
      <c r="AY142" s="163" t="s">
        <v>166</v>
      </c>
    </row>
    <row r="143" spans="2:65" s="10" customFormat="1" ht="16.5" customHeight="1">
      <c r="B143" s="149"/>
      <c r="C143" s="150"/>
      <c r="D143" s="150"/>
      <c r="E143" s="151" t="s">
        <v>5</v>
      </c>
      <c r="F143" s="262" t="s">
        <v>1751</v>
      </c>
      <c r="G143" s="263"/>
      <c r="H143" s="263"/>
      <c r="I143" s="263"/>
      <c r="J143" s="150"/>
      <c r="K143" s="152">
        <v>500</v>
      </c>
      <c r="L143" s="150"/>
      <c r="M143" s="150"/>
      <c r="N143" s="150"/>
      <c r="O143" s="150"/>
      <c r="P143" s="150"/>
      <c r="Q143" s="150"/>
      <c r="R143" s="153"/>
      <c r="T143" s="154"/>
      <c r="U143" s="150"/>
      <c r="V143" s="150"/>
      <c r="W143" s="150"/>
      <c r="X143" s="150"/>
      <c r="Y143" s="150"/>
      <c r="Z143" s="150"/>
      <c r="AA143" s="155"/>
      <c r="AT143" s="156" t="s">
        <v>173</v>
      </c>
      <c r="AU143" s="156" t="s">
        <v>86</v>
      </c>
      <c r="AV143" s="10" t="s">
        <v>86</v>
      </c>
      <c r="AW143" s="10" t="s">
        <v>32</v>
      </c>
      <c r="AX143" s="10" t="s">
        <v>82</v>
      </c>
      <c r="AY143" s="156" t="s">
        <v>166</v>
      </c>
    </row>
    <row r="144" spans="2:65" s="1" customFormat="1" ht="16.5" customHeight="1">
      <c r="B144" s="139"/>
      <c r="C144" s="140" t="s">
        <v>98</v>
      </c>
      <c r="D144" s="140" t="s">
        <v>167</v>
      </c>
      <c r="E144" s="141" t="s">
        <v>307</v>
      </c>
      <c r="F144" s="231" t="s">
        <v>308</v>
      </c>
      <c r="G144" s="231"/>
      <c r="H144" s="231"/>
      <c r="I144" s="231"/>
      <c r="J144" s="142" t="s">
        <v>309</v>
      </c>
      <c r="K144" s="143">
        <v>172.5</v>
      </c>
      <c r="L144" s="232">
        <v>0</v>
      </c>
      <c r="M144" s="232"/>
      <c r="N144" s="232">
        <f>ROUND(L144*K144,2)</f>
        <v>0</v>
      </c>
      <c r="O144" s="232"/>
      <c r="P144" s="232"/>
      <c r="Q144" s="232"/>
      <c r="R144" s="144"/>
      <c r="T144" s="145" t="s">
        <v>5</v>
      </c>
      <c r="U144" s="43" t="s">
        <v>40</v>
      </c>
      <c r="V144" s="146">
        <v>0.27200000000000002</v>
      </c>
      <c r="W144" s="146">
        <f>V144*K144</f>
        <v>46.92</v>
      </c>
      <c r="X144" s="146">
        <v>0</v>
      </c>
      <c r="Y144" s="146">
        <f>X144*K144</f>
        <v>0</v>
      </c>
      <c r="Z144" s="146">
        <v>0.28999999999999998</v>
      </c>
      <c r="AA144" s="147">
        <f>Z144*K144</f>
        <v>50.024999999999999</v>
      </c>
      <c r="AR144" s="21" t="s">
        <v>92</v>
      </c>
      <c r="AT144" s="21" t="s">
        <v>167</v>
      </c>
      <c r="AU144" s="21" t="s">
        <v>86</v>
      </c>
      <c r="AY144" s="21" t="s">
        <v>166</v>
      </c>
      <c r="BE144" s="148">
        <f>IF(U144="základní",N144,0)</f>
        <v>0</v>
      </c>
      <c r="BF144" s="148">
        <f>IF(U144="snížená",N144,0)</f>
        <v>0</v>
      </c>
      <c r="BG144" s="148">
        <f>IF(U144="zákl. přenesená",N144,0)</f>
        <v>0</v>
      </c>
      <c r="BH144" s="148">
        <f>IF(U144="sníž. přenesená",N144,0)</f>
        <v>0</v>
      </c>
      <c r="BI144" s="148">
        <f>IF(U144="nulová",N144,0)</f>
        <v>0</v>
      </c>
      <c r="BJ144" s="21" t="s">
        <v>82</v>
      </c>
      <c r="BK144" s="148">
        <f>ROUND(L144*K144,2)</f>
        <v>0</v>
      </c>
      <c r="BL144" s="21" t="s">
        <v>92</v>
      </c>
      <c r="BM144" s="21" t="s">
        <v>310</v>
      </c>
    </row>
    <row r="145" spans="2:65" s="11" customFormat="1" ht="16.5" customHeight="1">
      <c r="B145" s="157"/>
      <c r="C145" s="158"/>
      <c r="D145" s="158"/>
      <c r="E145" s="159" t="s">
        <v>5</v>
      </c>
      <c r="F145" s="264" t="s">
        <v>275</v>
      </c>
      <c r="G145" s="265"/>
      <c r="H145" s="265"/>
      <c r="I145" s="265"/>
      <c r="J145" s="158"/>
      <c r="K145" s="159" t="s">
        <v>5</v>
      </c>
      <c r="L145" s="158"/>
      <c r="M145" s="158"/>
      <c r="N145" s="158"/>
      <c r="O145" s="158"/>
      <c r="P145" s="158"/>
      <c r="Q145" s="158"/>
      <c r="R145" s="160"/>
      <c r="T145" s="161"/>
      <c r="U145" s="158"/>
      <c r="V145" s="158"/>
      <c r="W145" s="158"/>
      <c r="X145" s="158"/>
      <c r="Y145" s="158"/>
      <c r="Z145" s="158"/>
      <c r="AA145" s="162"/>
      <c r="AT145" s="163" t="s">
        <v>173</v>
      </c>
      <c r="AU145" s="163" t="s">
        <v>86</v>
      </c>
      <c r="AV145" s="11" t="s">
        <v>82</v>
      </c>
      <c r="AW145" s="11" t="s">
        <v>32</v>
      </c>
      <c r="AX145" s="11" t="s">
        <v>75</v>
      </c>
      <c r="AY145" s="163" t="s">
        <v>166</v>
      </c>
    </row>
    <row r="146" spans="2:65" s="11" customFormat="1" ht="16.5" customHeight="1">
      <c r="B146" s="157"/>
      <c r="C146" s="158"/>
      <c r="D146" s="158"/>
      <c r="E146" s="159" t="s">
        <v>5</v>
      </c>
      <c r="F146" s="229" t="s">
        <v>276</v>
      </c>
      <c r="G146" s="230"/>
      <c r="H146" s="230"/>
      <c r="I146" s="230"/>
      <c r="J146" s="158"/>
      <c r="K146" s="159" t="s">
        <v>5</v>
      </c>
      <c r="L146" s="158"/>
      <c r="M146" s="158"/>
      <c r="N146" s="158"/>
      <c r="O146" s="158"/>
      <c r="P146" s="158"/>
      <c r="Q146" s="158"/>
      <c r="R146" s="160"/>
      <c r="T146" s="161"/>
      <c r="U146" s="158"/>
      <c r="V146" s="158"/>
      <c r="W146" s="158"/>
      <c r="X146" s="158"/>
      <c r="Y146" s="158"/>
      <c r="Z146" s="158"/>
      <c r="AA146" s="162"/>
      <c r="AT146" s="163" t="s">
        <v>173</v>
      </c>
      <c r="AU146" s="163" t="s">
        <v>86</v>
      </c>
      <c r="AV146" s="11" t="s">
        <v>82</v>
      </c>
      <c r="AW146" s="11" t="s">
        <v>32</v>
      </c>
      <c r="AX146" s="11" t="s">
        <v>75</v>
      </c>
      <c r="AY146" s="163" t="s">
        <v>166</v>
      </c>
    </row>
    <row r="147" spans="2:65" s="11" customFormat="1" ht="16.5" customHeight="1">
      <c r="B147" s="157"/>
      <c r="C147" s="158"/>
      <c r="D147" s="158"/>
      <c r="E147" s="159" t="s">
        <v>5</v>
      </c>
      <c r="F147" s="229" t="s">
        <v>277</v>
      </c>
      <c r="G147" s="230"/>
      <c r="H147" s="230"/>
      <c r="I147" s="230"/>
      <c r="J147" s="158"/>
      <c r="K147" s="159" t="s">
        <v>5</v>
      </c>
      <c r="L147" s="158"/>
      <c r="M147" s="158"/>
      <c r="N147" s="158"/>
      <c r="O147" s="158"/>
      <c r="P147" s="158"/>
      <c r="Q147" s="158"/>
      <c r="R147" s="160"/>
      <c r="T147" s="161"/>
      <c r="U147" s="158"/>
      <c r="V147" s="158"/>
      <c r="W147" s="158"/>
      <c r="X147" s="158"/>
      <c r="Y147" s="158"/>
      <c r="Z147" s="158"/>
      <c r="AA147" s="162"/>
      <c r="AT147" s="163" t="s">
        <v>173</v>
      </c>
      <c r="AU147" s="163" t="s">
        <v>86</v>
      </c>
      <c r="AV147" s="11" t="s">
        <v>82</v>
      </c>
      <c r="AW147" s="11" t="s">
        <v>32</v>
      </c>
      <c r="AX147" s="11" t="s">
        <v>75</v>
      </c>
      <c r="AY147" s="163" t="s">
        <v>166</v>
      </c>
    </row>
    <row r="148" spans="2:65" s="10" customFormat="1" ht="16.5" customHeight="1">
      <c r="B148" s="149"/>
      <c r="C148" s="150"/>
      <c r="D148" s="150"/>
      <c r="E148" s="151" t="s">
        <v>5</v>
      </c>
      <c r="F148" s="262" t="s">
        <v>1758</v>
      </c>
      <c r="G148" s="263"/>
      <c r="H148" s="263"/>
      <c r="I148" s="263"/>
      <c r="J148" s="150"/>
      <c r="K148" s="152">
        <v>172.5</v>
      </c>
      <c r="L148" s="150"/>
      <c r="M148" s="150"/>
      <c r="N148" s="150"/>
      <c r="O148" s="150"/>
      <c r="P148" s="150"/>
      <c r="Q148" s="150"/>
      <c r="R148" s="153"/>
      <c r="T148" s="154"/>
      <c r="U148" s="150"/>
      <c r="V148" s="150"/>
      <c r="W148" s="150"/>
      <c r="X148" s="150"/>
      <c r="Y148" s="150"/>
      <c r="Z148" s="150"/>
      <c r="AA148" s="155"/>
      <c r="AT148" s="156" t="s">
        <v>173</v>
      </c>
      <c r="AU148" s="156" t="s">
        <v>86</v>
      </c>
      <c r="AV148" s="10" t="s">
        <v>86</v>
      </c>
      <c r="AW148" s="10" t="s">
        <v>32</v>
      </c>
      <c r="AX148" s="10" t="s">
        <v>82</v>
      </c>
      <c r="AY148" s="156" t="s">
        <v>166</v>
      </c>
    </row>
    <row r="149" spans="2:65" s="1" customFormat="1" ht="16.5" customHeight="1">
      <c r="B149" s="139"/>
      <c r="C149" s="140" t="s">
        <v>101</v>
      </c>
      <c r="D149" s="140" t="s">
        <v>167</v>
      </c>
      <c r="E149" s="141" t="s">
        <v>312</v>
      </c>
      <c r="F149" s="231" t="s">
        <v>313</v>
      </c>
      <c r="G149" s="231"/>
      <c r="H149" s="231"/>
      <c r="I149" s="231"/>
      <c r="J149" s="142" t="s">
        <v>309</v>
      </c>
      <c r="K149" s="143">
        <v>29</v>
      </c>
      <c r="L149" s="232">
        <v>0</v>
      </c>
      <c r="M149" s="232"/>
      <c r="N149" s="232">
        <f>ROUND(L149*K149,2)</f>
        <v>0</v>
      </c>
      <c r="O149" s="232"/>
      <c r="P149" s="232"/>
      <c r="Q149" s="232"/>
      <c r="R149" s="144"/>
      <c r="T149" s="145" t="s">
        <v>5</v>
      </c>
      <c r="U149" s="43" t="s">
        <v>40</v>
      </c>
      <c r="V149" s="146">
        <v>0.14699999999999999</v>
      </c>
      <c r="W149" s="146">
        <f>V149*K149</f>
        <v>4.2629999999999999</v>
      </c>
      <c r="X149" s="146">
        <v>0</v>
      </c>
      <c r="Y149" s="146">
        <f>X149*K149</f>
        <v>0</v>
      </c>
      <c r="Z149" s="146">
        <v>0.115</v>
      </c>
      <c r="AA149" s="147">
        <f>Z149*K149</f>
        <v>3.335</v>
      </c>
      <c r="AR149" s="21" t="s">
        <v>92</v>
      </c>
      <c r="AT149" s="21" t="s">
        <v>167</v>
      </c>
      <c r="AU149" s="21" t="s">
        <v>86</v>
      </c>
      <c r="AY149" s="21" t="s">
        <v>166</v>
      </c>
      <c r="BE149" s="148">
        <f>IF(U149="základní",N149,0)</f>
        <v>0</v>
      </c>
      <c r="BF149" s="148">
        <f>IF(U149="snížená",N149,0)</f>
        <v>0</v>
      </c>
      <c r="BG149" s="148">
        <f>IF(U149="zákl. přenesená",N149,0)</f>
        <v>0</v>
      </c>
      <c r="BH149" s="148">
        <f>IF(U149="sníž. přenesená",N149,0)</f>
        <v>0</v>
      </c>
      <c r="BI149" s="148">
        <f>IF(U149="nulová",N149,0)</f>
        <v>0</v>
      </c>
      <c r="BJ149" s="21" t="s">
        <v>82</v>
      </c>
      <c r="BK149" s="148">
        <f>ROUND(L149*K149,2)</f>
        <v>0</v>
      </c>
      <c r="BL149" s="21" t="s">
        <v>92</v>
      </c>
      <c r="BM149" s="21" t="s">
        <v>314</v>
      </c>
    </row>
    <row r="150" spans="2:65" s="11" customFormat="1" ht="16.5" customHeight="1">
      <c r="B150" s="157"/>
      <c r="C150" s="158"/>
      <c r="D150" s="158"/>
      <c r="E150" s="159" t="s">
        <v>5</v>
      </c>
      <c r="F150" s="264" t="s">
        <v>275</v>
      </c>
      <c r="G150" s="265"/>
      <c r="H150" s="265"/>
      <c r="I150" s="265"/>
      <c r="J150" s="158"/>
      <c r="K150" s="159" t="s">
        <v>5</v>
      </c>
      <c r="L150" s="158"/>
      <c r="M150" s="158"/>
      <c r="N150" s="158"/>
      <c r="O150" s="158"/>
      <c r="P150" s="158"/>
      <c r="Q150" s="158"/>
      <c r="R150" s="160"/>
      <c r="T150" s="161"/>
      <c r="U150" s="158"/>
      <c r="V150" s="158"/>
      <c r="W150" s="158"/>
      <c r="X150" s="158"/>
      <c r="Y150" s="158"/>
      <c r="Z150" s="158"/>
      <c r="AA150" s="162"/>
      <c r="AT150" s="163" t="s">
        <v>173</v>
      </c>
      <c r="AU150" s="163" t="s">
        <v>86</v>
      </c>
      <c r="AV150" s="11" t="s">
        <v>82</v>
      </c>
      <c r="AW150" s="11" t="s">
        <v>32</v>
      </c>
      <c r="AX150" s="11" t="s">
        <v>75</v>
      </c>
      <c r="AY150" s="163" t="s">
        <v>166</v>
      </c>
    </row>
    <row r="151" spans="2:65" s="11" customFormat="1" ht="16.5" customHeight="1">
      <c r="B151" s="157"/>
      <c r="C151" s="158"/>
      <c r="D151" s="158"/>
      <c r="E151" s="159" t="s">
        <v>5</v>
      </c>
      <c r="F151" s="229" t="s">
        <v>276</v>
      </c>
      <c r="G151" s="230"/>
      <c r="H151" s="230"/>
      <c r="I151" s="230"/>
      <c r="J151" s="158"/>
      <c r="K151" s="159" t="s">
        <v>5</v>
      </c>
      <c r="L151" s="158"/>
      <c r="M151" s="158"/>
      <c r="N151" s="158"/>
      <c r="O151" s="158"/>
      <c r="P151" s="158"/>
      <c r="Q151" s="158"/>
      <c r="R151" s="160"/>
      <c r="T151" s="161"/>
      <c r="U151" s="158"/>
      <c r="V151" s="158"/>
      <c r="W151" s="158"/>
      <c r="X151" s="158"/>
      <c r="Y151" s="158"/>
      <c r="Z151" s="158"/>
      <c r="AA151" s="162"/>
      <c r="AT151" s="163" t="s">
        <v>173</v>
      </c>
      <c r="AU151" s="163" t="s">
        <v>86</v>
      </c>
      <c r="AV151" s="11" t="s">
        <v>82</v>
      </c>
      <c r="AW151" s="11" t="s">
        <v>32</v>
      </c>
      <c r="AX151" s="11" t="s">
        <v>75</v>
      </c>
      <c r="AY151" s="163" t="s">
        <v>166</v>
      </c>
    </row>
    <row r="152" spans="2:65" s="11" customFormat="1" ht="16.5" customHeight="1">
      <c r="B152" s="157"/>
      <c r="C152" s="158"/>
      <c r="D152" s="158"/>
      <c r="E152" s="159" t="s">
        <v>5</v>
      </c>
      <c r="F152" s="229" t="s">
        <v>277</v>
      </c>
      <c r="G152" s="230"/>
      <c r="H152" s="230"/>
      <c r="I152" s="230"/>
      <c r="J152" s="158"/>
      <c r="K152" s="159" t="s">
        <v>5</v>
      </c>
      <c r="L152" s="158"/>
      <c r="M152" s="158"/>
      <c r="N152" s="158"/>
      <c r="O152" s="158"/>
      <c r="P152" s="158"/>
      <c r="Q152" s="158"/>
      <c r="R152" s="160"/>
      <c r="T152" s="161"/>
      <c r="U152" s="158"/>
      <c r="V152" s="158"/>
      <c r="W152" s="158"/>
      <c r="X152" s="158"/>
      <c r="Y152" s="158"/>
      <c r="Z152" s="158"/>
      <c r="AA152" s="162"/>
      <c r="AT152" s="163" t="s">
        <v>173</v>
      </c>
      <c r="AU152" s="163" t="s">
        <v>86</v>
      </c>
      <c r="AV152" s="11" t="s">
        <v>82</v>
      </c>
      <c r="AW152" s="11" t="s">
        <v>32</v>
      </c>
      <c r="AX152" s="11" t="s">
        <v>75</v>
      </c>
      <c r="AY152" s="163" t="s">
        <v>166</v>
      </c>
    </row>
    <row r="153" spans="2:65" s="10" customFormat="1" ht="16.5" customHeight="1">
      <c r="B153" s="149"/>
      <c r="C153" s="150"/>
      <c r="D153" s="150"/>
      <c r="E153" s="151" t="s">
        <v>5</v>
      </c>
      <c r="F153" s="262" t="s">
        <v>1759</v>
      </c>
      <c r="G153" s="263"/>
      <c r="H153" s="263"/>
      <c r="I153" s="263"/>
      <c r="J153" s="150"/>
      <c r="K153" s="152">
        <v>29</v>
      </c>
      <c r="L153" s="150"/>
      <c r="M153" s="150"/>
      <c r="N153" s="150"/>
      <c r="O153" s="150"/>
      <c r="P153" s="150"/>
      <c r="Q153" s="150"/>
      <c r="R153" s="153"/>
      <c r="T153" s="154"/>
      <c r="U153" s="150"/>
      <c r="V153" s="150"/>
      <c r="W153" s="150"/>
      <c r="X153" s="150"/>
      <c r="Y153" s="150"/>
      <c r="Z153" s="150"/>
      <c r="AA153" s="155"/>
      <c r="AT153" s="156" t="s">
        <v>173</v>
      </c>
      <c r="AU153" s="156" t="s">
        <v>86</v>
      </c>
      <c r="AV153" s="10" t="s">
        <v>86</v>
      </c>
      <c r="AW153" s="10" t="s">
        <v>32</v>
      </c>
      <c r="AX153" s="10" t="s">
        <v>82</v>
      </c>
      <c r="AY153" s="156" t="s">
        <v>166</v>
      </c>
    </row>
    <row r="154" spans="2:65" s="1" customFormat="1" ht="16.5" customHeight="1">
      <c r="B154" s="139"/>
      <c r="C154" s="140" t="s">
        <v>104</v>
      </c>
      <c r="D154" s="140" t="s">
        <v>167</v>
      </c>
      <c r="E154" s="141" t="s">
        <v>316</v>
      </c>
      <c r="F154" s="231" t="s">
        <v>317</v>
      </c>
      <c r="G154" s="231"/>
      <c r="H154" s="231"/>
      <c r="I154" s="231"/>
      <c r="J154" s="142" t="s">
        <v>309</v>
      </c>
      <c r="K154" s="143">
        <v>70</v>
      </c>
      <c r="L154" s="232">
        <v>0</v>
      </c>
      <c r="M154" s="232"/>
      <c r="N154" s="232">
        <f>ROUND(L154*K154,2)</f>
        <v>0</v>
      </c>
      <c r="O154" s="232"/>
      <c r="P154" s="232"/>
      <c r="Q154" s="232"/>
      <c r="R154" s="144"/>
      <c r="T154" s="145" t="s">
        <v>5</v>
      </c>
      <c r="U154" s="43" t="s">
        <v>40</v>
      </c>
      <c r="V154" s="146">
        <v>0.70299999999999996</v>
      </c>
      <c r="W154" s="146">
        <f>V154*K154</f>
        <v>49.209999999999994</v>
      </c>
      <c r="X154" s="146">
        <v>8.6800000000000002E-3</v>
      </c>
      <c r="Y154" s="146">
        <f>X154*K154</f>
        <v>0.60760000000000003</v>
      </c>
      <c r="Z154" s="146">
        <v>0</v>
      </c>
      <c r="AA154" s="147">
        <f>Z154*K154</f>
        <v>0</v>
      </c>
      <c r="AR154" s="21" t="s">
        <v>92</v>
      </c>
      <c r="AT154" s="21" t="s">
        <v>167</v>
      </c>
      <c r="AU154" s="21" t="s">
        <v>86</v>
      </c>
      <c r="AY154" s="21" t="s">
        <v>166</v>
      </c>
      <c r="BE154" s="148">
        <f>IF(U154="základní",N154,0)</f>
        <v>0</v>
      </c>
      <c r="BF154" s="148">
        <f>IF(U154="snížená",N154,0)</f>
        <v>0</v>
      </c>
      <c r="BG154" s="148">
        <f>IF(U154="zákl. přenesená",N154,0)</f>
        <v>0</v>
      </c>
      <c r="BH154" s="148">
        <f>IF(U154="sníž. přenesená",N154,0)</f>
        <v>0</v>
      </c>
      <c r="BI154" s="148">
        <f>IF(U154="nulová",N154,0)</f>
        <v>0</v>
      </c>
      <c r="BJ154" s="21" t="s">
        <v>82</v>
      </c>
      <c r="BK154" s="148">
        <f>ROUND(L154*K154,2)</f>
        <v>0</v>
      </c>
      <c r="BL154" s="21" t="s">
        <v>92</v>
      </c>
      <c r="BM154" s="21" t="s">
        <v>318</v>
      </c>
    </row>
    <row r="155" spans="2:65" s="11" customFormat="1" ht="16.5" customHeight="1">
      <c r="B155" s="157"/>
      <c r="C155" s="158"/>
      <c r="D155" s="158"/>
      <c r="E155" s="159" t="s">
        <v>5</v>
      </c>
      <c r="F155" s="264" t="s">
        <v>275</v>
      </c>
      <c r="G155" s="265"/>
      <c r="H155" s="265"/>
      <c r="I155" s="265"/>
      <c r="J155" s="158"/>
      <c r="K155" s="159" t="s">
        <v>5</v>
      </c>
      <c r="L155" s="158"/>
      <c r="M155" s="158"/>
      <c r="N155" s="158"/>
      <c r="O155" s="158"/>
      <c r="P155" s="158"/>
      <c r="Q155" s="158"/>
      <c r="R155" s="160"/>
      <c r="T155" s="161"/>
      <c r="U155" s="158"/>
      <c r="V155" s="158"/>
      <c r="W155" s="158"/>
      <c r="X155" s="158"/>
      <c r="Y155" s="158"/>
      <c r="Z155" s="158"/>
      <c r="AA155" s="162"/>
      <c r="AT155" s="163" t="s">
        <v>173</v>
      </c>
      <c r="AU155" s="163" t="s">
        <v>86</v>
      </c>
      <c r="AV155" s="11" t="s">
        <v>82</v>
      </c>
      <c r="AW155" s="11" t="s">
        <v>32</v>
      </c>
      <c r="AX155" s="11" t="s">
        <v>75</v>
      </c>
      <c r="AY155" s="163" t="s">
        <v>166</v>
      </c>
    </row>
    <row r="156" spans="2:65" s="11" customFormat="1" ht="16.5" customHeight="1">
      <c r="B156" s="157"/>
      <c r="C156" s="158"/>
      <c r="D156" s="158"/>
      <c r="E156" s="159" t="s">
        <v>5</v>
      </c>
      <c r="F156" s="229" t="s">
        <v>276</v>
      </c>
      <c r="G156" s="230"/>
      <c r="H156" s="230"/>
      <c r="I156" s="230"/>
      <c r="J156" s="158"/>
      <c r="K156" s="159" t="s">
        <v>5</v>
      </c>
      <c r="L156" s="158"/>
      <c r="M156" s="158"/>
      <c r="N156" s="158"/>
      <c r="O156" s="158"/>
      <c r="P156" s="158"/>
      <c r="Q156" s="158"/>
      <c r="R156" s="160"/>
      <c r="T156" s="161"/>
      <c r="U156" s="158"/>
      <c r="V156" s="158"/>
      <c r="W156" s="158"/>
      <c r="X156" s="158"/>
      <c r="Y156" s="158"/>
      <c r="Z156" s="158"/>
      <c r="AA156" s="162"/>
      <c r="AT156" s="163" t="s">
        <v>173</v>
      </c>
      <c r="AU156" s="163" t="s">
        <v>86</v>
      </c>
      <c r="AV156" s="11" t="s">
        <v>82</v>
      </c>
      <c r="AW156" s="11" t="s">
        <v>32</v>
      </c>
      <c r="AX156" s="11" t="s">
        <v>75</v>
      </c>
      <c r="AY156" s="163" t="s">
        <v>166</v>
      </c>
    </row>
    <row r="157" spans="2:65" s="11" customFormat="1" ht="16.5" customHeight="1">
      <c r="B157" s="157"/>
      <c r="C157" s="158"/>
      <c r="D157" s="158"/>
      <c r="E157" s="159" t="s">
        <v>5</v>
      </c>
      <c r="F157" s="229" t="s">
        <v>277</v>
      </c>
      <c r="G157" s="230"/>
      <c r="H157" s="230"/>
      <c r="I157" s="230"/>
      <c r="J157" s="158"/>
      <c r="K157" s="159" t="s">
        <v>5</v>
      </c>
      <c r="L157" s="158"/>
      <c r="M157" s="158"/>
      <c r="N157" s="158"/>
      <c r="O157" s="158"/>
      <c r="P157" s="158"/>
      <c r="Q157" s="158"/>
      <c r="R157" s="160"/>
      <c r="T157" s="161"/>
      <c r="U157" s="158"/>
      <c r="V157" s="158"/>
      <c r="W157" s="158"/>
      <c r="X157" s="158"/>
      <c r="Y157" s="158"/>
      <c r="Z157" s="158"/>
      <c r="AA157" s="162"/>
      <c r="AT157" s="163" t="s">
        <v>173</v>
      </c>
      <c r="AU157" s="163" t="s">
        <v>86</v>
      </c>
      <c r="AV157" s="11" t="s">
        <v>82</v>
      </c>
      <c r="AW157" s="11" t="s">
        <v>32</v>
      </c>
      <c r="AX157" s="11" t="s">
        <v>75</v>
      </c>
      <c r="AY157" s="163" t="s">
        <v>166</v>
      </c>
    </row>
    <row r="158" spans="2:65" s="10" customFormat="1" ht="16.5" customHeight="1">
      <c r="B158" s="149"/>
      <c r="C158" s="150"/>
      <c r="D158" s="150"/>
      <c r="E158" s="151" t="s">
        <v>5</v>
      </c>
      <c r="F158" s="262" t="s">
        <v>1760</v>
      </c>
      <c r="G158" s="263"/>
      <c r="H158" s="263"/>
      <c r="I158" s="263"/>
      <c r="J158" s="150"/>
      <c r="K158" s="152">
        <v>70</v>
      </c>
      <c r="L158" s="150"/>
      <c r="M158" s="150"/>
      <c r="N158" s="150"/>
      <c r="O158" s="150"/>
      <c r="P158" s="150"/>
      <c r="Q158" s="150"/>
      <c r="R158" s="153"/>
      <c r="T158" s="154"/>
      <c r="U158" s="150"/>
      <c r="V158" s="150"/>
      <c r="W158" s="150"/>
      <c r="X158" s="150"/>
      <c r="Y158" s="150"/>
      <c r="Z158" s="150"/>
      <c r="AA158" s="155"/>
      <c r="AT158" s="156" t="s">
        <v>173</v>
      </c>
      <c r="AU158" s="156" t="s">
        <v>86</v>
      </c>
      <c r="AV158" s="10" t="s">
        <v>86</v>
      </c>
      <c r="AW158" s="10" t="s">
        <v>32</v>
      </c>
      <c r="AX158" s="10" t="s">
        <v>82</v>
      </c>
      <c r="AY158" s="156" t="s">
        <v>166</v>
      </c>
    </row>
    <row r="159" spans="2:65" s="1" customFormat="1" ht="25.5" customHeight="1">
      <c r="B159" s="139"/>
      <c r="C159" s="140" t="s">
        <v>107</v>
      </c>
      <c r="D159" s="140" t="s">
        <v>167</v>
      </c>
      <c r="E159" s="141" t="s">
        <v>1761</v>
      </c>
      <c r="F159" s="231" t="s">
        <v>1762</v>
      </c>
      <c r="G159" s="231"/>
      <c r="H159" s="231"/>
      <c r="I159" s="231"/>
      <c r="J159" s="142" t="s">
        <v>322</v>
      </c>
      <c r="K159" s="143">
        <v>0.06</v>
      </c>
      <c r="L159" s="232">
        <v>0</v>
      </c>
      <c r="M159" s="232"/>
      <c r="N159" s="232">
        <f>ROUND(L159*K159,2)</f>
        <v>0</v>
      </c>
      <c r="O159" s="232"/>
      <c r="P159" s="232"/>
      <c r="Q159" s="232"/>
      <c r="R159" s="144"/>
      <c r="T159" s="145" t="s">
        <v>5</v>
      </c>
      <c r="U159" s="43" t="s">
        <v>40</v>
      </c>
      <c r="V159" s="146">
        <v>0.36799999999999999</v>
      </c>
      <c r="W159" s="146">
        <f>V159*K159</f>
        <v>2.2079999999999999E-2</v>
      </c>
      <c r="X159" s="146">
        <v>0</v>
      </c>
      <c r="Y159" s="146">
        <f>X159*K159</f>
        <v>0</v>
      </c>
      <c r="Z159" s="146">
        <v>0</v>
      </c>
      <c r="AA159" s="147">
        <f>Z159*K159</f>
        <v>0</v>
      </c>
      <c r="AR159" s="21" t="s">
        <v>92</v>
      </c>
      <c r="AT159" s="21" t="s">
        <v>167</v>
      </c>
      <c r="AU159" s="21" t="s">
        <v>86</v>
      </c>
      <c r="AY159" s="21" t="s">
        <v>166</v>
      </c>
      <c r="BE159" s="148">
        <f>IF(U159="základní",N159,0)</f>
        <v>0</v>
      </c>
      <c r="BF159" s="148">
        <f>IF(U159="snížená",N159,0)</f>
        <v>0</v>
      </c>
      <c r="BG159" s="148">
        <f>IF(U159="zákl. přenesená",N159,0)</f>
        <v>0</v>
      </c>
      <c r="BH159" s="148">
        <f>IF(U159="sníž. přenesená",N159,0)</f>
        <v>0</v>
      </c>
      <c r="BI159" s="148">
        <f>IF(U159="nulová",N159,0)</f>
        <v>0</v>
      </c>
      <c r="BJ159" s="21" t="s">
        <v>82</v>
      </c>
      <c r="BK159" s="148">
        <f>ROUND(L159*K159,2)</f>
        <v>0</v>
      </c>
      <c r="BL159" s="21" t="s">
        <v>92</v>
      </c>
      <c r="BM159" s="21" t="s">
        <v>1763</v>
      </c>
    </row>
    <row r="160" spans="2:65" s="11" customFormat="1" ht="16.5" customHeight="1">
      <c r="B160" s="157"/>
      <c r="C160" s="158"/>
      <c r="D160" s="158"/>
      <c r="E160" s="159" t="s">
        <v>5</v>
      </c>
      <c r="F160" s="264" t="s">
        <v>1764</v>
      </c>
      <c r="G160" s="265"/>
      <c r="H160" s="265"/>
      <c r="I160" s="265"/>
      <c r="J160" s="158"/>
      <c r="K160" s="159" t="s">
        <v>5</v>
      </c>
      <c r="L160" s="158"/>
      <c r="M160" s="158"/>
      <c r="N160" s="158"/>
      <c r="O160" s="158"/>
      <c r="P160" s="158"/>
      <c r="Q160" s="158"/>
      <c r="R160" s="160"/>
      <c r="T160" s="161"/>
      <c r="U160" s="158"/>
      <c r="V160" s="158"/>
      <c r="W160" s="158"/>
      <c r="X160" s="158"/>
      <c r="Y160" s="158"/>
      <c r="Z160" s="158"/>
      <c r="AA160" s="162"/>
      <c r="AT160" s="163" t="s">
        <v>173</v>
      </c>
      <c r="AU160" s="163" t="s">
        <v>86</v>
      </c>
      <c r="AV160" s="11" t="s">
        <v>82</v>
      </c>
      <c r="AW160" s="11" t="s">
        <v>32</v>
      </c>
      <c r="AX160" s="11" t="s">
        <v>75</v>
      </c>
      <c r="AY160" s="163" t="s">
        <v>166</v>
      </c>
    </row>
    <row r="161" spans="2:65" s="10" customFormat="1" ht="16.5" customHeight="1">
      <c r="B161" s="149"/>
      <c r="C161" s="150"/>
      <c r="D161" s="150"/>
      <c r="E161" s="151" t="s">
        <v>5</v>
      </c>
      <c r="F161" s="262" t="s">
        <v>1765</v>
      </c>
      <c r="G161" s="263"/>
      <c r="H161" s="263"/>
      <c r="I161" s="263"/>
      <c r="J161" s="150"/>
      <c r="K161" s="152">
        <v>0.06</v>
      </c>
      <c r="L161" s="150"/>
      <c r="M161" s="150"/>
      <c r="N161" s="150"/>
      <c r="O161" s="150"/>
      <c r="P161" s="150"/>
      <c r="Q161" s="150"/>
      <c r="R161" s="153"/>
      <c r="T161" s="154"/>
      <c r="U161" s="150"/>
      <c r="V161" s="150"/>
      <c r="W161" s="150"/>
      <c r="X161" s="150"/>
      <c r="Y161" s="150"/>
      <c r="Z161" s="150"/>
      <c r="AA161" s="155"/>
      <c r="AT161" s="156" t="s">
        <v>173</v>
      </c>
      <c r="AU161" s="156" t="s">
        <v>86</v>
      </c>
      <c r="AV161" s="10" t="s">
        <v>86</v>
      </c>
      <c r="AW161" s="10" t="s">
        <v>32</v>
      </c>
      <c r="AX161" s="10" t="s">
        <v>82</v>
      </c>
      <c r="AY161" s="156" t="s">
        <v>166</v>
      </c>
    </row>
    <row r="162" spans="2:65" s="1" customFormat="1" ht="25.5" customHeight="1">
      <c r="B162" s="139"/>
      <c r="C162" s="140" t="s">
        <v>110</v>
      </c>
      <c r="D162" s="140" t="s">
        <v>167</v>
      </c>
      <c r="E162" s="141" t="s">
        <v>1766</v>
      </c>
      <c r="F162" s="231" t="s">
        <v>1767</v>
      </c>
      <c r="G162" s="231"/>
      <c r="H162" s="231"/>
      <c r="I162" s="231"/>
      <c r="J162" s="142" t="s">
        <v>322</v>
      </c>
      <c r="K162" s="143">
        <v>0.06</v>
      </c>
      <c r="L162" s="232">
        <v>0</v>
      </c>
      <c r="M162" s="232"/>
      <c r="N162" s="232">
        <f>ROUND(L162*K162,2)</f>
        <v>0</v>
      </c>
      <c r="O162" s="232"/>
      <c r="P162" s="232"/>
      <c r="Q162" s="232"/>
      <c r="R162" s="144"/>
      <c r="T162" s="145" t="s">
        <v>5</v>
      </c>
      <c r="U162" s="43" t="s">
        <v>40</v>
      </c>
      <c r="V162" s="146">
        <v>5.8000000000000003E-2</v>
      </c>
      <c r="W162" s="146">
        <f>V162*K162</f>
        <v>3.48E-3</v>
      </c>
      <c r="X162" s="146">
        <v>0</v>
      </c>
      <c r="Y162" s="146">
        <f>X162*K162</f>
        <v>0</v>
      </c>
      <c r="Z162" s="146">
        <v>0</v>
      </c>
      <c r="AA162" s="147">
        <f>Z162*K162</f>
        <v>0</v>
      </c>
      <c r="AR162" s="21" t="s">
        <v>92</v>
      </c>
      <c r="AT162" s="21" t="s">
        <v>167</v>
      </c>
      <c r="AU162" s="21" t="s">
        <v>86</v>
      </c>
      <c r="AY162" s="21" t="s">
        <v>166</v>
      </c>
      <c r="BE162" s="148">
        <f>IF(U162="základní",N162,0)</f>
        <v>0</v>
      </c>
      <c r="BF162" s="148">
        <f>IF(U162="snížená",N162,0)</f>
        <v>0</v>
      </c>
      <c r="BG162" s="148">
        <f>IF(U162="zákl. přenesená",N162,0)</f>
        <v>0</v>
      </c>
      <c r="BH162" s="148">
        <f>IF(U162="sníž. přenesená",N162,0)</f>
        <v>0</v>
      </c>
      <c r="BI162" s="148">
        <f>IF(U162="nulová",N162,0)</f>
        <v>0</v>
      </c>
      <c r="BJ162" s="21" t="s">
        <v>82</v>
      </c>
      <c r="BK162" s="148">
        <f>ROUND(L162*K162,2)</f>
        <v>0</v>
      </c>
      <c r="BL162" s="21" t="s">
        <v>92</v>
      </c>
      <c r="BM162" s="21" t="s">
        <v>1768</v>
      </c>
    </row>
    <row r="163" spans="2:65" s="1" customFormat="1" ht="38.25" customHeight="1">
      <c r="B163" s="139"/>
      <c r="C163" s="140" t="s">
        <v>113</v>
      </c>
      <c r="D163" s="140" t="s">
        <v>167</v>
      </c>
      <c r="E163" s="141" t="s">
        <v>1273</v>
      </c>
      <c r="F163" s="231" t="s">
        <v>1274</v>
      </c>
      <c r="G163" s="231"/>
      <c r="H163" s="231"/>
      <c r="I163" s="231"/>
      <c r="J163" s="142" t="s">
        <v>322</v>
      </c>
      <c r="K163" s="143">
        <v>77.7</v>
      </c>
      <c r="L163" s="232">
        <v>0</v>
      </c>
      <c r="M163" s="232"/>
      <c r="N163" s="232">
        <f>ROUND(L163*K163,2)</f>
        <v>0</v>
      </c>
      <c r="O163" s="232"/>
      <c r="P163" s="232"/>
      <c r="Q163" s="232"/>
      <c r="R163" s="144"/>
      <c r="T163" s="145" t="s">
        <v>5</v>
      </c>
      <c r="U163" s="43" t="s">
        <v>40</v>
      </c>
      <c r="V163" s="146">
        <v>0.43099999999999999</v>
      </c>
      <c r="W163" s="146">
        <f>V163*K163</f>
        <v>33.488700000000001</v>
      </c>
      <c r="X163" s="146">
        <v>0</v>
      </c>
      <c r="Y163" s="146">
        <f>X163*K163</f>
        <v>0</v>
      </c>
      <c r="Z163" s="146">
        <v>0</v>
      </c>
      <c r="AA163" s="147">
        <f>Z163*K163</f>
        <v>0</v>
      </c>
      <c r="AR163" s="21" t="s">
        <v>92</v>
      </c>
      <c r="AT163" s="21" t="s">
        <v>167</v>
      </c>
      <c r="AU163" s="21" t="s">
        <v>86</v>
      </c>
      <c r="AY163" s="21" t="s">
        <v>166</v>
      </c>
      <c r="BE163" s="148">
        <f>IF(U163="základní",N163,0)</f>
        <v>0</v>
      </c>
      <c r="BF163" s="148">
        <f>IF(U163="snížená",N163,0)</f>
        <v>0</v>
      </c>
      <c r="BG163" s="148">
        <f>IF(U163="zákl. přenesená",N163,0)</f>
        <v>0</v>
      </c>
      <c r="BH163" s="148">
        <f>IF(U163="sníž. přenesená",N163,0)</f>
        <v>0</v>
      </c>
      <c r="BI163" s="148">
        <f>IF(U163="nulová",N163,0)</f>
        <v>0</v>
      </c>
      <c r="BJ163" s="21" t="s">
        <v>82</v>
      </c>
      <c r="BK163" s="148">
        <f>ROUND(L163*K163,2)</f>
        <v>0</v>
      </c>
      <c r="BL163" s="21" t="s">
        <v>92</v>
      </c>
      <c r="BM163" s="21" t="s">
        <v>1769</v>
      </c>
    </row>
    <row r="164" spans="2:65" s="11" customFormat="1" ht="16.5" customHeight="1">
      <c r="B164" s="157"/>
      <c r="C164" s="158"/>
      <c r="D164" s="158"/>
      <c r="E164" s="159" t="s">
        <v>5</v>
      </c>
      <c r="F164" s="264" t="s">
        <v>275</v>
      </c>
      <c r="G164" s="265"/>
      <c r="H164" s="265"/>
      <c r="I164" s="265"/>
      <c r="J164" s="158"/>
      <c r="K164" s="159" t="s">
        <v>5</v>
      </c>
      <c r="L164" s="158"/>
      <c r="M164" s="158"/>
      <c r="N164" s="158"/>
      <c r="O164" s="158"/>
      <c r="P164" s="158"/>
      <c r="Q164" s="158"/>
      <c r="R164" s="160"/>
      <c r="T164" s="161"/>
      <c r="U164" s="158"/>
      <c r="V164" s="158"/>
      <c r="W164" s="158"/>
      <c r="X164" s="158"/>
      <c r="Y164" s="158"/>
      <c r="Z164" s="158"/>
      <c r="AA164" s="162"/>
      <c r="AT164" s="163" t="s">
        <v>173</v>
      </c>
      <c r="AU164" s="163" t="s">
        <v>86</v>
      </c>
      <c r="AV164" s="11" t="s">
        <v>82</v>
      </c>
      <c r="AW164" s="11" t="s">
        <v>32</v>
      </c>
      <c r="AX164" s="11" t="s">
        <v>75</v>
      </c>
      <c r="AY164" s="163" t="s">
        <v>166</v>
      </c>
    </row>
    <row r="165" spans="2:65" s="11" customFormat="1" ht="16.5" customHeight="1">
      <c r="B165" s="157"/>
      <c r="C165" s="158"/>
      <c r="D165" s="158"/>
      <c r="E165" s="159" t="s">
        <v>5</v>
      </c>
      <c r="F165" s="229" t="s">
        <v>276</v>
      </c>
      <c r="G165" s="230"/>
      <c r="H165" s="230"/>
      <c r="I165" s="230"/>
      <c r="J165" s="158"/>
      <c r="K165" s="159" t="s">
        <v>5</v>
      </c>
      <c r="L165" s="158"/>
      <c r="M165" s="158"/>
      <c r="N165" s="158"/>
      <c r="O165" s="158"/>
      <c r="P165" s="158"/>
      <c r="Q165" s="158"/>
      <c r="R165" s="160"/>
      <c r="T165" s="161"/>
      <c r="U165" s="158"/>
      <c r="V165" s="158"/>
      <c r="W165" s="158"/>
      <c r="X165" s="158"/>
      <c r="Y165" s="158"/>
      <c r="Z165" s="158"/>
      <c r="AA165" s="162"/>
      <c r="AT165" s="163" t="s">
        <v>173</v>
      </c>
      <c r="AU165" s="163" t="s">
        <v>86</v>
      </c>
      <c r="AV165" s="11" t="s">
        <v>82</v>
      </c>
      <c r="AW165" s="11" t="s">
        <v>32</v>
      </c>
      <c r="AX165" s="11" t="s">
        <v>75</v>
      </c>
      <c r="AY165" s="163" t="s">
        <v>166</v>
      </c>
    </row>
    <row r="166" spans="2:65" s="11" customFormat="1" ht="16.5" customHeight="1">
      <c r="B166" s="157"/>
      <c r="C166" s="158"/>
      <c r="D166" s="158"/>
      <c r="E166" s="159" t="s">
        <v>5</v>
      </c>
      <c r="F166" s="229" t="s">
        <v>277</v>
      </c>
      <c r="G166" s="230"/>
      <c r="H166" s="230"/>
      <c r="I166" s="230"/>
      <c r="J166" s="158"/>
      <c r="K166" s="159" t="s">
        <v>5</v>
      </c>
      <c r="L166" s="158"/>
      <c r="M166" s="158"/>
      <c r="N166" s="158"/>
      <c r="O166" s="158"/>
      <c r="P166" s="158"/>
      <c r="Q166" s="158"/>
      <c r="R166" s="160"/>
      <c r="T166" s="161"/>
      <c r="U166" s="158"/>
      <c r="V166" s="158"/>
      <c r="W166" s="158"/>
      <c r="X166" s="158"/>
      <c r="Y166" s="158"/>
      <c r="Z166" s="158"/>
      <c r="AA166" s="162"/>
      <c r="AT166" s="163" t="s">
        <v>173</v>
      </c>
      <c r="AU166" s="163" t="s">
        <v>86</v>
      </c>
      <c r="AV166" s="11" t="s">
        <v>82</v>
      </c>
      <c r="AW166" s="11" t="s">
        <v>32</v>
      </c>
      <c r="AX166" s="11" t="s">
        <v>75</v>
      </c>
      <c r="AY166" s="163" t="s">
        <v>166</v>
      </c>
    </row>
    <row r="167" spans="2:65" s="10" customFormat="1" ht="16.5" customHeight="1">
      <c r="B167" s="149"/>
      <c r="C167" s="150"/>
      <c r="D167" s="150"/>
      <c r="E167" s="151" t="s">
        <v>5</v>
      </c>
      <c r="F167" s="262" t="s">
        <v>1770</v>
      </c>
      <c r="G167" s="263"/>
      <c r="H167" s="263"/>
      <c r="I167" s="263"/>
      <c r="J167" s="150"/>
      <c r="K167" s="152">
        <v>57.5</v>
      </c>
      <c r="L167" s="150"/>
      <c r="M167" s="150"/>
      <c r="N167" s="150"/>
      <c r="O167" s="150"/>
      <c r="P167" s="150"/>
      <c r="Q167" s="150"/>
      <c r="R167" s="153"/>
      <c r="T167" s="154"/>
      <c r="U167" s="150"/>
      <c r="V167" s="150"/>
      <c r="W167" s="150"/>
      <c r="X167" s="150"/>
      <c r="Y167" s="150"/>
      <c r="Z167" s="150"/>
      <c r="AA167" s="155"/>
      <c r="AT167" s="156" t="s">
        <v>173</v>
      </c>
      <c r="AU167" s="156" t="s">
        <v>86</v>
      </c>
      <c r="AV167" s="10" t="s">
        <v>86</v>
      </c>
      <c r="AW167" s="10" t="s">
        <v>32</v>
      </c>
      <c r="AX167" s="10" t="s">
        <v>75</v>
      </c>
      <c r="AY167" s="156" t="s">
        <v>166</v>
      </c>
    </row>
    <row r="168" spans="2:65" s="10" customFormat="1" ht="16.5" customHeight="1">
      <c r="B168" s="149"/>
      <c r="C168" s="150"/>
      <c r="D168" s="150"/>
      <c r="E168" s="151" t="s">
        <v>5</v>
      </c>
      <c r="F168" s="262" t="s">
        <v>1771</v>
      </c>
      <c r="G168" s="263"/>
      <c r="H168" s="263"/>
      <c r="I168" s="263"/>
      <c r="J168" s="150"/>
      <c r="K168" s="152">
        <v>20.2</v>
      </c>
      <c r="L168" s="150"/>
      <c r="M168" s="150"/>
      <c r="N168" s="150"/>
      <c r="O168" s="150"/>
      <c r="P168" s="150"/>
      <c r="Q168" s="150"/>
      <c r="R168" s="153"/>
      <c r="T168" s="154"/>
      <c r="U168" s="150"/>
      <c r="V168" s="150"/>
      <c r="W168" s="150"/>
      <c r="X168" s="150"/>
      <c r="Y168" s="150"/>
      <c r="Z168" s="150"/>
      <c r="AA168" s="155"/>
      <c r="AT168" s="156" t="s">
        <v>173</v>
      </c>
      <c r="AU168" s="156" t="s">
        <v>86</v>
      </c>
      <c r="AV168" s="10" t="s">
        <v>86</v>
      </c>
      <c r="AW168" s="10" t="s">
        <v>32</v>
      </c>
      <c r="AX168" s="10" t="s">
        <v>75</v>
      </c>
      <c r="AY168" s="156" t="s">
        <v>166</v>
      </c>
    </row>
    <row r="169" spans="2:65" s="12" customFormat="1" ht="16.5" customHeight="1">
      <c r="B169" s="168"/>
      <c r="C169" s="169"/>
      <c r="D169" s="169"/>
      <c r="E169" s="170" t="s">
        <v>5</v>
      </c>
      <c r="F169" s="268" t="s">
        <v>294</v>
      </c>
      <c r="G169" s="269"/>
      <c r="H169" s="269"/>
      <c r="I169" s="269"/>
      <c r="J169" s="169"/>
      <c r="K169" s="171">
        <v>77.7</v>
      </c>
      <c r="L169" s="169"/>
      <c r="M169" s="169"/>
      <c r="N169" s="169"/>
      <c r="O169" s="169"/>
      <c r="P169" s="169"/>
      <c r="Q169" s="169"/>
      <c r="R169" s="172"/>
      <c r="T169" s="173"/>
      <c r="U169" s="169"/>
      <c r="V169" s="169"/>
      <c r="W169" s="169"/>
      <c r="X169" s="169"/>
      <c r="Y169" s="169"/>
      <c r="Z169" s="169"/>
      <c r="AA169" s="174"/>
      <c r="AT169" s="175" t="s">
        <v>173</v>
      </c>
      <c r="AU169" s="175" t="s">
        <v>86</v>
      </c>
      <c r="AV169" s="12" t="s">
        <v>92</v>
      </c>
      <c r="AW169" s="12" t="s">
        <v>32</v>
      </c>
      <c r="AX169" s="12" t="s">
        <v>82</v>
      </c>
      <c r="AY169" s="175" t="s">
        <v>166</v>
      </c>
    </row>
    <row r="170" spans="2:65" s="1" customFormat="1" ht="38.25" customHeight="1">
      <c r="B170" s="139"/>
      <c r="C170" s="140" t="s">
        <v>116</v>
      </c>
      <c r="D170" s="140" t="s">
        <v>167</v>
      </c>
      <c r="E170" s="141" t="s">
        <v>326</v>
      </c>
      <c r="F170" s="231" t="s">
        <v>327</v>
      </c>
      <c r="G170" s="231"/>
      <c r="H170" s="231"/>
      <c r="I170" s="231"/>
      <c r="J170" s="142" t="s">
        <v>322</v>
      </c>
      <c r="K170" s="143">
        <v>240.6</v>
      </c>
      <c r="L170" s="232">
        <v>0</v>
      </c>
      <c r="M170" s="232"/>
      <c r="N170" s="232">
        <f>ROUND(L170*K170,2)</f>
        <v>0</v>
      </c>
      <c r="O170" s="232"/>
      <c r="P170" s="232"/>
      <c r="Q170" s="232"/>
      <c r="R170" s="144"/>
      <c r="T170" s="145" t="s">
        <v>5</v>
      </c>
      <c r="U170" s="43" t="s">
        <v>40</v>
      </c>
      <c r="V170" s="146">
        <v>0.223</v>
      </c>
      <c r="W170" s="146">
        <f>V170*K170</f>
        <v>53.653799999999997</v>
      </c>
      <c r="X170" s="146">
        <v>0</v>
      </c>
      <c r="Y170" s="146">
        <f>X170*K170</f>
        <v>0</v>
      </c>
      <c r="Z170" s="146">
        <v>0</v>
      </c>
      <c r="AA170" s="147">
        <f>Z170*K170</f>
        <v>0</v>
      </c>
      <c r="AR170" s="21" t="s">
        <v>92</v>
      </c>
      <c r="AT170" s="21" t="s">
        <v>167</v>
      </c>
      <c r="AU170" s="21" t="s">
        <v>86</v>
      </c>
      <c r="AY170" s="21" t="s">
        <v>166</v>
      </c>
      <c r="BE170" s="148">
        <f>IF(U170="základní",N170,0)</f>
        <v>0</v>
      </c>
      <c r="BF170" s="148">
        <f>IF(U170="snížená",N170,0)</f>
        <v>0</v>
      </c>
      <c r="BG170" s="148">
        <f>IF(U170="zákl. přenesená",N170,0)</f>
        <v>0</v>
      </c>
      <c r="BH170" s="148">
        <f>IF(U170="sníž. přenesená",N170,0)</f>
        <v>0</v>
      </c>
      <c r="BI170" s="148">
        <f>IF(U170="nulová",N170,0)</f>
        <v>0</v>
      </c>
      <c r="BJ170" s="21" t="s">
        <v>82</v>
      </c>
      <c r="BK170" s="148">
        <f>ROUND(L170*K170,2)</f>
        <v>0</v>
      </c>
      <c r="BL170" s="21" t="s">
        <v>92</v>
      </c>
      <c r="BM170" s="21" t="s">
        <v>1772</v>
      </c>
    </row>
    <row r="171" spans="2:65" s="11" customFormat="1" ht="16.5" customHeight="1">
      <c r="B171" s="157"/>
      <c r="C171" s="158"/>
      <c r="D171" s="158"/>
      <c r="E171" s="159" t="s">
        <v>5</v>
      </c>
      <c r="F171" s="264" t="s">
        <v>275</v>
      </c>
      <c r="G171" s="265"/>
      <c r="H171" s="265"/>
      <c r="I171" s="265"/>
      <c r="J171" s="158"/>
      <c r="K171" s="159" t="s">
        <v>5</v>
      </c>
      <c r="L171" s="158"/>
      <c r="M171" s="158"/>
      <c r="N171" s="158"/>
      <c r="O171" s="158"/>
      <c r="P171" s="158"/>
      <c r="Q171" s="158"/>
      <c r="R171" s="160"/>
      <c r="T171" s="161"/>
      <c r="U171" s="158"/>
      <c r="V171" s="158"/>
      <c r="W171" s="158"/>
      <c r="X171" s="158"/>
      <c r="Y171" s="158"/>
      <c r="Z171" s="158"/>
      <c r="AA171" s="162"/>
      <c r="AT171" s="163" t="s">
        <v>173</v>
      </c>
      <c r="AU171" s="163" t="s">
        <v>86</v>
      </c>
      <c r="AV171" s="11" t="s">
        <v>82</v>
      </c>
      <c r="AW171" s="11" t="s">
        <v>32</v>
      </c>
      <c r="AX171" s="11" t="s">
        <v>75</v>
      </c>
      <c r="AY171" s="163" t="s">
        <v>166</v>
      </c>
    </row>
    <row r="172" spans="2:65" s="11" customFormat="1" ht="16.5" customHeight="1">
      <c r="B172" s="157"/>
      <c r="C172" s="158"/>
      <c r="D172" s="158"/>
      <c r="E172" s="159" t="s">
        <v>5</v>
      </c>
      <c r="F172" s="229" t="s">
        <v>276</v>
      </c>
      <c r="G172" s="230"/>
      <c r="H172" s="230"/>
      <c r="I172" s="230"/>
      <c r="J172" s="158"/>
      <c r="K172" s="159" t="s">
        <v>5</v>
      </c>
      <c r="L172" s="158"/>
      <c r="M172" s="158"/>
      <c r="N172" s="158"/>
      <c r="O172" s="158"/>
      <c r="P172" s="158"/>
      <c r="Q172" s="158"/>
      <c r="R172" s="160"/>
      <c r="T172" s="161"/>
      <c r="U172" s="158"/>
      <c r="V172" s="158"/>
      <c r="W172" s="158"/>
      <c r="X172" s="158"/>
      <c r="Y172" s="158"/>
      <c r="Z172" s="158"/>
      <c r="AA172" s="162"/>
      <c r="AT172" s="163" t="s">
        <v>173</v>
      </c>
      <c r="AU172" s="163" t="s">
        <v>86</v>
      </c>
      <c r="AV172" s="11" t="s">
        <v>82</v>
      </c>
      <c r="AW172" s="11" t="s">
        <v>32</v>
      </c>
      <c r="AX172" s="11" t="s">
        <v>75</v>
      </c>
      <c r="AY172" s="163" t="s">
        <v>166</v>
      </c>
    </row>
    <row r="173" spans="2:65" s="11" customFormat="1" ht="16.5" customHeight="1">
      <c r="B173" s="157"/>
      <c r="C173" s="158"/>
      <c r="D173" s="158"/>
      <c r="E173" s="159" t="s">
        <v>5</v>
      </c>
      <c r="F173" s="229" t="s">
        <v>277</v>
      </c>
      <c r="G173" s="230"/>
      <c r="H173" s="230"/>
      <c r="I173" s="230"/>
      <c r="J173" s="158"/>
      <c r="K173" s="159" t="s">
        <v>5</v>
      </c>
      <c r="L173" s="158"/>
      <c r="M173" s="158"/>
      <c r="N173" s="158"/>
      <c r="O173" s="158"/>
      <c r="P173" s="158"/>
      <c r="Q173" s="158"/>
      <c r="R173" s="160"/>
      <c r="T173" s="161"/>
      <c r="U173" s="158"/>
      <c r="V173" s="158"/>
      <c r="W173" s="158"/>
      <c r="X173" s="158"/>
      <c r="Y173" s="158"/>
      <c r="Z173" s="158"/>
      <c r="AA173" s="162"/>
      <c r="AT173" s="163" t="s">
        <v>173</v>
      </c>
      <c r="AU173" s="163" t="s">
        <v>86</v>
      </c>
      <c r="AV173" s="11" t="s">
        <v>82</v>
      </c>
      <c r="AW173" s="11" t="s">
        <v>32</v>
      </c>
      <c r="AX173" s="11" t="s">
        <v>75</v>
      </c>
      <c r="AY173" s="163" t="s">
        <v>166</v>
      </c>
    </row>
    <row r="174" spans="2:65" s="10" customFormat="1" ht="16.5" customHeight="1">
      <c r="B174" s="149"/>
      <c r="C174" s="150"/>
      <c r="D174" s="150"/>
      <c r="E174" s="151" t="s">
        <v>5</v>
      </c>
      <c r="F174" s="262" t="s">
        <v>1773</v>
      </c>
      <c r="G174" s="263"/>
      <c r="H174" s="263"/>
      <c r="I174" s="263"/>
      <c r="J174" s="150"/>
      <c r="K174" s="152">
        <v>180</v>
      </c>
      <c r="L174" s="150"/>
      <c r="M174" s="150"/>
      <c r="N174" s="150"/>
      <c r="O174" s="150"/>
      <c r="P174" s="150"/>
      <c r="Q174" s="150"/>
      <c r="R174" s="153"/>
      <c r="T174" s="154"/>
      <c r="U174" s="150"/>
      <c r="V174" s="150"/>
      <c r="W174" s="150"/>
      <c r="X174" s="150"/>
      <c r="Y174" s="150"/>
      <c r="Z174" s="150"/>
      <c r="AA174" s="155"/>
      <c r="AT174" s="156" t="s">
        <v>173</v>
      </c>
      <c r="AU174" s="156" t="s">
        <v>86</v>
      </c>
      <c r="AV174" s="10" t="s">
        <v>86</v>
      </c>
      <c r="AW174" s="10" t="s">
        <v>32</v>
      </c>
      <c r="AX174" s="10" t="s">
        <v>75</v>
      </c>
      <c r="AY174" s="156" t="s">
        <v>166</v>
      </c>
    </row>
    <row r="175" spans="2:65" s="10" customFormat="1" ht="16.5" customHeight="1">
      <c r="B175" s="149"/>
      <c r="C175" s="150"/>
      <c r="D175" s="150"/>
      <c r="E175" s="151" t="s">
        <v>5</v>
      </c>
      <c r="F175" s="262" t="s">
        <v>1774</v>
      </c>
      <c r="G175" s="263"/>
      <c r="H175" s="263"/>
      <c r="I175" s="263"/>
      <c r="J175" s="150"/>
      <c r="K175" s="152">
        <v>60.6</v>
      </c>
      <c r="L175" s="150"/>
      <c r="M175" s="150"/>
      <c r="N175" s="150"/>
      <c r="O175" s="150"/>
      <c r="P175" s="150"/>
      <c r="Q175" s="150"/>
      <c r="R175" s="153"/>
      <c r="T175" s="154"/>
      <c r="U175" s="150"/>
      <c r="V175" s="150"/>
      <c r="W175" s="150"/>
      <c r="X175" s="150"/>
      <c r="Y175" s="150"/>
      <c r="Z175" s="150"/>
      <c r="AA175" s="155"/>
      <c r="AT175" s="156" t="s">
        <v>173</v>
      </c>
      <c r="AU175" s="156" t="s">
        <v>86</v>
      </c>
      <c r="AV175" s="10" t="s">
        <v>86</v>
      </c>
      <c r="AW175" s="10" t="s">
        <v>32</v>
      </c>
      <c r="AX175" s="10" t="s">
        <v>75</v>
      </c>
      <c r="AY175" s="156" t="s">
        <v>166</v>
      </c>
    </row>
    <row r="176" spans="2:65" s="12" customFormat="1" ht="16.5" customHeight="1">
      <c r="B176" s="168"/>
      <c r="C176" s="169"/>
      <c r="D176" s="169"/>
      <c r="E176" s="170" t="s">
        <v>5</v>
      </c>
      <c r="F176" s="268" t="s">
        <v>294</v>
      </c>
      <c r="G176" s="269"/>
      <c r="H176" s="269"/>
      <c r="I176" s="269"/>
      <c r="J176" s="169"/>
      <c r="K176" s="171">
        <v>240.6</v>
      </c>
      <c r="L176" s="169"/>
      <c r="M176" s="169"/>
      <c r="N176" s="169"/>
      <c r="O176" s="169"/>
      <c r="P176" s="169"/>
      <c r="Q176" s="169"/>
      <c r="R176" s="172"/>
      <c r="T176" s="173"/>
      <c r="U176" s="169"/>
      <c r="V176" s="169"/>
      <c r="W176" s="169"/>
      <c r="X176" s="169"/>
      <c r="Y176" s="169"/>
      <c r="Z176" s="169"/>
      <c r="AA176" s="174"/>
      <c r="AT176" s="175" t="s">
        <v>173</v>
      </c>
      <c r="AU176" s="175" t="s">
        <v>86</v>
      </c>
      <c r="AV176" s="12" t="s">
        <v>92</v>
      </c>
      <c r="AW176" s="12" t="s">
        <v>32</v>
      </c>
      <c r="AX176" s="12" t="s">
        <v>82</v>
      </c>
      <c r="AY176" s="175" t="s">
        <v>166</v>
      </c>
    </row>
    <row r="177" spans="2:65" s="1" customFormat="1" ht="25.5" customHeight="1">
      <c r="B177" s="139"/>
      <c r="C177" s="140" t="s">
        <v>119</v>
      </c>
      <c r="D177" s="140" t="s">
        <v>167</v>
      </c>
      <c r="E177" s="141" t="s">
        <v>331</v>
      </c>
      <c r="F177" s="231" t="s">
        <v>332</v>
      </c>
      <c r="G177" s="231"/>
      <c r="H177" s="231"/>
      <c r="I177" s="231"/>
      <c r="J177" s="142" t="s">
        <v>322</v>
      </c>
      <c r="K177" s="143">
        <v>77.7</v>
      </c>
      <c r="L177" s="232">
        <v>0</v>
      </c>
      <c r="M177" s="232"/>
      <c r="N177" s="232">
        <f>ROUND(L177*K177,2)</f>
        <v>0</v>
      </c>
      <c r="O177" s="232"/>
      <c r="P177" s="232"/>
      <c r="Q177" s="232"/>
      <c r="R177" s="144"/>
      <c r="T177" s="145" t="s">
        <v>5</v>
      </c>
      <c r="U177" s="43" t="s">
        <v>40</v>
      </c>
      <c r="V177" s="146">
        <v>8.3000000000000004E-2</v>
      </c>
      <c r="W177" s="146">
        <f>V177*K177</f>
        <v>6.4491000000000005</v>
      </c>
      <c r="X177" s="146">
        <v>0</v>
      </c>
      <c r="Y177" s="146">
        <f>X177*K177</f>
        <v>0</v>
      </c>
      <c r="Z177" s="146">
        <v>0</v>
      </c>
      <c r="AA177" s="147">
        <f>Z177*K177</f>
        <v>0</v>
      </c>
      <c r="AR177" s="21" t="s">
        <v>92</v>
      </c>
      <c r="AT177" s="21" t="s">
        <v>167</v>
      </c>
      <c r="AU177" s="21" t="s">
        <v>86</v>
      </c>
      <c r="AY177" s="21" t="s">
        <v>166</v>
      </c>
      <c r="BE177" s="148">
        <f>IF(U177="základní",N177,0)</f>
        <v>0</v>
      </c>
      <c r="BF177" s="148">
        <f>IF(U177="snížená",N177,0)</f>
        <v>0</v>
      </c>
      <c r="BG177" s="148">
        <f>IF(U177="zákl. přenesená",N177,0)</f>
        <v>0</v>
      </c>
      <c r="BH177" s="148">
        <f>IF(U177="sníž. přenesená",N177,0)</f>
        <v>0</v>
      </c>
      <c r="BI177" s="148">
        <f>IF(U177="nulová",N177,0)</f>
        <v>0</v>
      </c>
      <c r="BJ177" s="21" t="s">
        <v>82</v>
      </c>
      <c r="BK177" s="148">
        <f>ROUND(L177*K177,2)</f>
        <v>0</v>
      </c>
      <c r="BL177" s="21" t="s">
        <v>92</v>
      </c>
      <c r="BM177" s="21" t="s">
        <v>333</v>
      </c>
    </row>
    <row r="178" spans="2:65" s="1" customFormat="1" ht="38.25" customHeight="1">
      <c r="B178" s="139"/>
      <c r="C178" s="140" t="s">
        <v>122</v>
      </c>
      <c r="D178" s="140" t="s">
        <v>167</v>
      </c>
      <c r="E178" s="141" t="s">
        <v>334</v>
      </c>
      <c r="F178" s="231" t="s">
        <v>335</v>
      </c>
      <c r="G178" s="231"/>
      <c r="H178" s="231"/>
      <c r="I178" s="231"/>
      <c r="J178" s="142" t="s">
        <v>322</v>
      </c>
      <c r="K178" s="143">
        <v>240.6</v>
      </c>
      <c r="L178" s="232">
        <v>0</v>
      </c>
      <c r="M178" s="232"/>
      <c r="N178" s="232">
        <f>ROUND(L178*K178,2)</f>
        <v>0</v>
      </c>
      <c r="O178" s="232"/>
      <c r="P178" s="232"/>
      <c r="Q178" s="232"/>
      <c r="R178" s="144"/>
      <c r="T178" s="145" t="s">
        <v>5</v>
      </c>
      <c r="U178" s="43" t="s">
        <v>40</v>
      </c>
      <c r="V178" s="146">
        <v>8.3000000000000004E-2</v>
      </c>
      <c r="W178" s="146">
        <f>V178*K178</f>
        <v>19.969799999999999</v>
      </c>
      <c r="X178" s="146">
        <v>0</v>
      </c>
      <c r="Y178" s="146">
        <f>X178*K178</f>
        <v>0</v>
      </c>
      <c r="Z178" s="146">
        <v>0</v>
      </c>
      <c r="AA178" s="147">
        <f>Z178*K178</f>
        <v>0</v>
      </c>
      <c r="AR178" s="21" t="s">
        <v>92</v>
      </c>
      <c r="AT178" s="21" t="s">
        <v>167</v>
      </c>
      <c r="AU178" s="21" t="s">
        <v>86</v>
      </c>
      <c r="AY178" s="21" t="s">
        <v>166</v>
      </c>
      <c r="BE178" s="148">
        <f>IF(U178="základní",N178,0)</f>
        <v>0</v>
      </c>
      <c r="BF178" s="148">
        <f>IF(U178="snížená",N178,0)</f>
        <v>0</v>
      </c>
      <c r="BG178" s="148">
        <f>IF(U178="zákl. přenesená",N178,0)</f>
        <v>0</v>
      </c>
      <c r="BH178" s="148">
        <f>IF(U178="sníž. přenesená",N178,0)</f>
        <v>0</v>
      </c>
      <c r="BI178" s="148">
        <f>IF(U178="nulová",N178,0)</f>
        <v>0</v>
      </c>
      <c r="BJ178" s="21" t="s">
        <v>82</v>
      </c>
      <c r="BK178" s="148">
        <f>ROUND(L178*K178,2)</f>
        <v>0</v>
      </c>
      <c r="BL178" s="21" t="s">
        <v>92</v>
      </c>
      <c r="BM178" s="21" t="s">
        <v>336</v>
      </c>
    </row>
    <row r="179" spans="2:65" s="1" customFormat="1" ht="25.5" customHeight="1">
      <c r="B179" s="139"/>
      <c r="C179" s="140" t="s">
        <v>11</v>
      </c>
      <c r="D179" s="140" t="s">
        <v>167</v>
      </c>
      <c r="E179" s="141" t="s">
        <v>337</v>
      </c>
      <c r="F179" s="231" t="s">
        <v>338</v>
      </c>
      <c r="G179" s="231"/>
      <c r="H179" s="231"/>
      <c r="I179" s="231"/>
      <c r="J179" s="142" t="s">
        <v>322</v>
      </c>
      <c r="K179" s="143">
        <v>37</v>
      </c>
      <c r="L179" s="232">
        <v>0</v>
      </c>
      <c r="M179" s="232"/>
      <c r="N179" s="232">
        <f>ROUND(L179*K179,2)</f>
        <v>0</v>
      </c>
      <c r="O179" s="232"/>
      <c r="P179" s="232"/>
      <c r="Q179" s="232"/>
      <c r="R179" s="144"/>
      <c r="T179" s="145" t="s">
        <v>5</v>
      </c>
      <c r="U179" s="43" t="s">
        <v>40</v>
      </c>
      <c r="V179" s="146">
        <v>2.3199999999999998</v>
      </c>
      <c r="W179" s="146">
        <f>V179*K179</f>
        <v>85.839999999999989</v>
      </c>
      <c r="X179" s="146">
        <v>0</v>
      </c>
      <c r="Y179" s="146">
        <f>X179*K179</f>
        <v>0</v>
      </c>
      <c r="Z179" s="146">
        <v>0</v>
      </c>
      <c r="AA179" s="147">
        <f>Z179*K179</f>
        <v>0</v>
      </c>
      <c r="AR179" s="21" t="s">
        <v>92</v>
      </c>
      <c r="AT179" s="21" t="s">
        <v>167</v>
      </c>
      <c r="AU179" s="21" t="s">
        <v>86</v>
      </c>
      <c r="AY179" s="21" t="s">
        <v>166</v>
      </c>
      <c r="BE179" s="148">
        <f>IF(U179="základní",N179,0)</f>
        <v>0</v>
      </c>
      <c r="BF179" s="148">
        <f>IF(U179="snížená",N179,0)</f>
        <v>0</v>
      </c>
      <c r="BG179" s="148">
        <f>IF(U179="zákl. přenesená",N179,0)</f>
        <v>0</v>
      </c>
      <c r="BH179" s="148">
        <f>IF(U179="sníž. přenesená",N179,0)</f>
        <v>0</v>
      </c>
      <c r="BI179" s="148">
        <f>IF(U179="nulová",N179,0)</f>
        <v>0</v>
      </c>
      <c r="BJ179" s="21" t="s">
        <v>82</v>
      </c>
      <c r="BK179" s="148">
        <f>ROUND(L179*K179,2)</f>
        <v>0</v>
      </c>
      <c r="BL179" s="21" t="s">
        <v>92</v>
      </c>
      <c r="BM179" s="21" t="s">
        <v>1775</v>
      </c>
    </row>
    <row r="180" spans="2:65" s="11" customFormat="1" ht="16.5" customHeight="1">
      <c r="B180" s="157"/>
      <c r="C180" s="158"/>
      <c r="D180" s="158"/>
      <c r="E180" s="159" t="s">
        <v>5</v>
      </c>
      <c r="F180" s="264" t="s">
        <v>275</v>
      </c>
      <c r="G180" s="265"/>
      <c r="H180" s="265"/>
      <c r="I180" s="265"/>
      <c r="J180" s="158"/>
      <c r="K180" s="159" t="s">
        <v>5</v>
      </c>
      <c r="L180" s="158"/>
      <c r="M180" s="158"/>
      <c r="N180" s="158"/>
      <c r="O180" s="158"/>
      <c r="P180" s="158"/>
      <c r="Q180" s="158"/>
      <c r="R180" s="160"/>
      <c r="T180" s="161"/>
      <c r="U180" s="158"/>
      <c r="V180" s="158"/>
      <c r="W180" s="158"/>
      <c r="X180" s="158"/>
      <c r="Y180" s="158"/>
      <c r="Z180" s="158"/>
      <c r="AA180" s="162"/>
      <c r="AT180" s="163" t="s">
        <v>173</v>
      </c>
      <c r="AU180" s="163" t="s">
        <v>86</v>
      </c>
      <c r="AV180" s="11" t="s">
        <v>82</v>
      </c>
      <c r="AW180" s="11" t="s">
        <v>32</v>
      </c>
      <c r="AX180" s="11" t="s">
        <v>75</v>
      </c>
      <c r="AY180" s="163" t="s">
        <v>166</v>
      </c>
    </row>
    <row r="181" spans="2:65" s="11" customFormat="1" ht="16.5" customHeight="1">
      <c r="B181" s="157"/>
      <c r="C181" s="158"/>
      <c r="D181" s="158"/>
      <c r="E181" s="159" t="s">
        <v>5</v>
      </c>
      <c r="F181" s="229" t="s">
        <v>276</v>
      </c>
      <c r="G181" s="230"/>
      <c r="H181" s="230"/>
      <c r="I181" s="230"/>
      <c r="J181" s="158"/>
      <c r="K181" s="159" t="s">
        <v>5</v>
      </c>
      <c r="L181" s="158"/>
      <c r="M181" s="158"/>
      <c r="N181" s="158"/>
      <c r="O181" s="158"/>
      <c r="P181" s="158"/>
      <c r="Q181" s="158"/>
      <c r="R181" s="160"/>
      <c r="T181" s="161"/>
      <c r="U181" s="158"/>
      <c r="V181" s="158"/>
      <c r="W181" s="158"/>
      <c r="X181" s="158"/>
      <c r="Y181" s="158"/>
      <c r="Z181" s="158"/>
      <c r="AA181" s="162"/>
      <c r="AT181" s="163" t="s">
        <v>173</v>
      </c>
      <c r="AU181" s="163" t="s">
        <v>86</v>
      </c>
      <c r="AV181" s="11" t="s">
        <v>82</v>
      </c>
      <c r="AW181" s="11" t="s">
        <v>32</v>
      </c>
      <c r="AX181" s="11" t="s">
        <v>75</v>
      </c>
      <c r="AY181" s="163" t="s">
        <v>166</v>
      </c>
    </row>
    <row r="182" spans="2:65" s="11" customFormat="1" ht="16.5" customHeight="1">
      <c r="B182" s="157"/>
      <c r="C182" s="158"/>
      <c r="D182" s="158"/>
      <c r="E182" s="159" t="s">
        <v>5</v>
      </c>
      <c r="F182" s="229" t="s">
        <v>277</v>
      </c>
      <c r="G182" s="230"/>
      <c r="H182" s="230"/>
      <c r="I182" s="230"/>
      <c r="J182" s="158"/>
      <c r="K182" s="159" t="s">
        <v>5</v>
      </c>
      <c r="L182" s="158"/>
      <c r="M182" s="158"/>
      <c r="N182" s="158"/>
      <c r="O182" s="158"/>
      <c r="P182" s="158"/>
      <c r="Q182" s="158"/>
      <c r="R182" s="160"/>
      <c r="T182" s="161"/>
      <c r="U182" s="158"/>
      <c r="V182" s="158"/>
      <c r="W182" s="158"/>
      <c r="X182" s="158"/>
      <c r="Y182" s="158"/>
      <c r="Z182" s="158"/>
      <c r="AA182" s="162"/>
      <c r="AT182" s="163" t="s">
        <v>173</v>
      </c>
      <c r="AU182" s="163" t="s">
        <v>86</v>
      </c>
      <c r="AV182" s="11" t="s">
        <v>82</v>
      </c>
      <c r="AW182" s="11" t="s">
        <v>32</v>
      </c>
      <c r="AX182" s="11" t="s">
        <v>75</v>
      </c>
      <c r="AY182" s="163" t="s">
        <v>166</v>
      </c>
    </row>
    <row r="183" spans="2:65" s="10" customFormat="1" ht="16.5" customHeight="1">
      <c r="B183" s="149"/>
      <c r="C183" s="150"/>
      <c r="D183" s="150"/>
      <c r="E183" s="151" t="s">
        <v>5</v>
      </c>
      <c r="F183" s="262" t="s">
        <v>1776</v>
      </c>
      <c r="G183" s="263"/>
      <c r="H183" s="263"/>
      <c r="I183" s="263"/>
      <c r="J183" s="150"/>
      <c r="K183" s="152">
        <v>37</v>
      </c>
      <c r="L183" s="150"/>
      <c r="M183" s="150"/>
      <c r="N183" s="150"/>
      <c r="O183" s="150"/>
      <c r="P183" s="150"/>
      <c r="Q183" s="150"/>
      <c r="R183" s="153"/>
      <c r="T183" s="154"/>
      <c r="U183" s="150"/>
      <c r="V183" s="150"/>
      <c r="W183" s="150"/>
      <c r="X183" s="150"/>
      <c r="Y183" s="150"/>
      <c r="Z183" s="150"/>
      <c r="AA183" s="155"/>
      <c r="AT183" s="156" t="s">
        <v>173</v>
      </c>
      <c r="AU183" s="156" t="s">
        <v>86</v>
      </c>
      <c r="AV183" s="10" t="s">
        <v>86</v>
      </c>
      <c r="AW183" s="10" t="s">
        <v>32</v>
      </c>
      <c r="AX183" s="10" t="s">
        <v>82</v>
      </c>
      <c r="AY183" s="156" t="s">
        <v>166</v>
      </c>
    </row>
    <row r="184" spans="2:65" s="1" customFormat="1" ht="25.5" customHeight="1">
      <c r="B184" s="139"/>
      <c r="C184" s="140" t="s">
        <v>127</v>
      </c>
      <c r="D184" s="140" t="s">
        <v>167</v>
      </c>
      <c r="E184" s="141" t="s">
        <v>341</v>
      </c>
      <c r="F184" s="231" t="s">
        <v>342</v>
      </c>
      <c r="G184" s="231"/>
      <c r="H184" s="231"/>
      <c r="I184" s="231"/>
      <c r="J184" s="142" t="s">
        <v>322</v>
      </c>
      <c r="K184" s="143">
        <v>37</v>
      </c>
      <c r="L184" s="232">
        <v>0</v>
      </c>
      <c r="M184" s="232"/>
      <c r="N184" s="232">
        <f>ROUND(L184*K184,2)</f>
        <v>0</v>
      </c>
      <c r="O184" s="232"/>
      <c r="P184" s="232"/>
      <c r="Q184" s="232"/>
      <c r="R184" s="144"/>
      <c r="T184" s="145" t="s">
        <v>5</v>
      </c>
      <c r="U184" s="43" t="s">
        <v>40</v>
      </c>
      <c r="V184" s="146">
        <v>0.65400000000000003</v>
      </c>
      <c r="W184" s="146">
        <f>V184*K184</f>
        <v>24.198</v>
      </c>
      <c r="X184" s="146">
        <v>0</v>
      </c>
      <c r="Y184" s="146">
        <f>X184*K184</f>
        <v>0</v>
      </c>
      <c r="Z184" s="146">
        <v>0</v>
      </c>
      <c r="AA184" s="147">
        <f>Z184*K184</f>
        <v>0</v>
      </c>
      <c r="AR184" s="21" t="s">
        <v>92</v>
      </c>
      <c r="AT184" s="21" t="s">
        <v>167</v>
      </c>
      <c r="AU184" s="21" t="s">
        <v>86</v>
      </c>
      <c r="AY184" s="21" t="s">
        <v>166</v>
      </c>
      <c r="BE184" s="148">
        <f>IF(U184="základní",N184,0)</f>
        <v>0</v>
      </c>
      <c r="BF184" s="148">
        <f>IF(U184="snížená",N184,0)</f>
        <v>0</v>
      </c>
      <c r="BG184" s="148">
        <f>IF(U184="zákl. přenesená",N184,0)</f>
        <v>0</v>
      </c>
      <c r="BH184" s="148">
        <f>IF(U184="sníž. přenesená",N184,0)</f>
        <v>0</v>
      </c>
      <c r="BI184" s="148">
        <f>IF(U184="nulová",N184,0)</f>
        <v>0</v>
      </c>
      <c r="BJ184" s="21" t="s">
        <v>82</v>
      </c>
      <c r="BK184" s="148">
        <f>ROUND(L184*K184,2)</f>
        <v>0</v>
      </c>
      <c r="BL184" s="21" t="s">
        <v>92</v>
      </c>
      <c r="BM184" s="21" t="s">
        <v>343</v>
      </c>
    </row>
    <row r="185" spans="2:65" s="1" customFormat="1" ht="25.5" customHeight="1">
      <c r="B185" s="139"/>
      <c r="C185" s="140" t="s">
        <v>344</v>
      </c>
      <c r="D185" s="140" t="s">
        <v>167</v>
      </c>
      <c r="E185" s="141" t="s">
        <v>345</v>
      </c>
      <c r="F185" s="231" t="s">
        <v>346</v>
      </c>
      <c r="G185" s="231"/>
      <c r="H185" s="231"/>
      <c r="I185" s="231"/>
      <c r="J185" s="142" t="s">
        <v>322</v>
      </c>
      <c r="K185" s="143">
        <v>2.25</v>
      </c>
      <c r="L185" s="232">
        <v>0</v>
      </c>
      <c r="M185" s="232"/>
      <c r="N185" s="232">
        <f>ROUND(L185*K185,2)</f>
        <v>0</v>
      </c>
      <c r="O185" s="232"/>
      <c r="P185" s="232"/>
      <c r="Q185" s="232"/>
      <c r="R185" s="144"/>
      <c r="T185" s="145" t="s">
        <v>5</v>
      </c>
      <c r="U185" s="43" t="s">
        <v>40</v>
      </c>
      <c r="V185" s="146">
        <v>1.43</v>
      </c>
      <c r="W185" s="146">
        <f>V185*K185</f>
        <v>3.2174999999999998</v>
      </c>
      <c r="X185" s="146">
        <v>0</v>
      </c>
      <c r="Y185" s="146">
        <f>X185*K185</f>
        <v>0</v>
      </c>
      <c r="Z185" s="146">
        <v>0</v>
      </c>
      <c r="AA185" s="147">
        <f>Z185*K185</f>
        <v>0</v>
      </c>
      <c r="AR185" s="21" t="s">
        <v>92</v>
      </c>
      <c r="AT185" s="21" t="s">
        <v>167</v>
      </c>
      <c r="AU185" s="21" t="s">
        <v>86</v>
      </c>
      <c r="AY185" s="21" t="s">
        <v>166</v>
      </c>
      <c r="BE185" s="148">
        <f>IF(U185="základní",N185,0)</f>
        <v>0</v>
      </c>
      <c r="BF185" s="148">
        <f>IF(U185="snížená",N185,0)</f>
        <v>0</v>
      </c>
      <c r="BG185" s="148">
        <f>IF(U185="zákl. přenesená",N185,0)</f>
        <v>0</v>
      </c>
      <c r="BH185" s="148">
        <f>IF(U185="sníž. přenesená",N185,0)</f>
        <v>0</v>
      </c>
      <c r="BI185" s="148">
        <f>IF(U185="nulová",N185,0)</f>
        <v>0</v>
      </c>
      <c r="BJ185" s="21" t="s">
        <v>82</v>
      </c>
      <c r="BK185" s="148">
        <f>ROUND(L185*K185,2)</f>
        <v>0</v>
      </c>
      <c r="BL185" s="21" t="s">
        <v>92</v>
      </c>
      <c r="BM185" s="21" t="s">
        <v>347</v>
      </c>
    </row>
    <row r="186" spans="2:65" s="11" customFormat="1" ht="16.5" customHeight="1">
      <c r="B186" s="157"/>
      <c r="C186" s="158"/>
      <c r="D186" s="158"/>
      <c r="E186" s="159" t="s">
        <v>5</v>
      </c>
      <c r="F186" s="264" t="s">
        <v>275</v>
      </c>
      <c r="G186" s="265"/>
      <c r="H186" s="265"/>
      <c r="I186" s="265"/>
      <c r="J186" s="158"/>
      <c r="K186" s="159" t="s">
        <v>5</v>
      </c>
      <c r="L186" s="158"/>
      <c r="M186" s="158"/>
      <c r="N186" s="158"/>
      <c r="O186" s="158"/>
      <c r="P186" s="158"/>
      <c r="Q186" s="158"/>
      <c r="R186" s="160"/>
      <c r="T186" s="161"/>
      <c r="U186" s="158"/>
      <c r="V186" s="158"/>
      <c r="W186" s="158"/>
      <c r="X186" s="158"/>
      <c r="Y186" s="158"/>
      <c r="Z186" s="158"/>
      <c r="AA186" s="162"/>
      <c r="AT186" s="163" t="s">
        <v>173</v>
      </c>
      <c r="AU186" s="163" t="s">
        <v>86</v>
      </c>
      <c r="AV186" s="11" t="s">
        <v>82</v>
      </c>
      <c r="AW186" s="11" t="s">
        <v>32</v>
      </c>
      <c r="AX186" s="11" t="s">
        <v>75</v>
      </c>
      <c r="AY186" s="163" t="s">
        <v>166</v>
      </c>
    </row>
    <row r="187" spans="2:65" s="11" customFormat="1" ht="16.5" customHeight="1">
      <c r="B187" s="157"/>
      <c r="C187" s="158"/>
      <c r="D187" s="158"/>
      <c r="E187" s="159" t="s">
        <v>5</v>
      </c>
      <c r="F187" s="229" t="s">
        <v>276</v>
      </c>
      <c r="G187" s="230"/>
      <c r="H187" s="230"/>
      <c r="I187" s="230"/>
      <c r="J187" s="158"/>
      <c r="K187" s="159" t="s">
        <v>5</v>
      </c>
      <c r="L187" s="158"/>
      <c r="M187" s="158"/>
      <c r="N187" s="158"/>
      <c r="O187" s="158"/>
      <c r="P187" s="158"/>
      <c r="Q187" s="158"/>
      <c r="R187" s="160"/>
      <c r="T187" s="161"/>
      <c r="U187" s="158"/>
      <c r="V187" s="158"/>
      <c r="W187" s="158"/>
      <c r="X187" s="158"/>
      <c r="Y187" s="158"/>
      <c r="Z187" s="158"/>
      <c r="AA187" s="162"/>
      <c r="AT187" s="163" t="s">
        <v>173</v>
      </c>
      <c r="AU187" s="163" t="s">
        <v>86</v>
      </c>
      <c r="AV187" s="11" t="s">
        <v>82</v>
      </c>
      <c r="AW187" s="11" t="s">
        <v>32</v>
      </c>
      <c r="AX187" s="11" t="s">
        <v>75</v>
      </c>
      <c r="AY187" s="163" t="s">
        <v>166</v>
      </c>
    </row>
    <row r="188" spans="2:65" s="11" customFormat="1" ht="16.5" customHeight="1">
      <c r="B188" s="157"/>
      <c r="C188" s="158"/>
      <c r="D188" s="158"/>
      <c r="E188" s="159" t="s">
        <v>5</v>
      </c>
      <c r="F188" s="229" t="s">
        <v>277</v>
      </c>
      <c r="G188" s="230"/>
      <c r="H188" s="230"/>
      <c r="I188" s="230"/>
      <c r="J188" s="158"/>
      <c r="K188" s="159" t="s">
        <v>5</v>
      </c>
      <c r="L188" s="158"/>
      <c r="M188" s="158"/>
      <c r="N188" s="158"/>
      <c r="O188" s="158"/>
      <c r="P188" s="158"/>
      <c r="Q188" s="158"/>
      <c r="R188" s="160"/>
      <c r="T188" s="161"/>
      <c r="U188" s="158"/>
      <c r="V188" s="158"/>
      <c r="W188" s="158"/>
      <c r="X188" s="158"/>
      <c r="Y188" s="158"/>
      <c r="Z188" s="158"/>
      <c r="AA188" s="162"/>
      <c r="AT188" s="163" t="s">
        <v>173</v>
      </c>
      <c r="AU188" s="163" t="s">
        <v>86</v>
      </c>
      <c r="AV188" s="11" t="s">
        <v>82</v>
      </c>
      <c r="AW188" s="11" t="s">
        <v>32</v>
      </c>
      <c r="AX188" s="11" t="s">
        <v>75</v>
      </c>
      <c r="AY188" s="163" t="s">
        <v>166</v>
      </c>
    </row>
    <row r="189" spans="2:65" s="10" customFormat="1" ht="16.5" customHeight="1">
      <c r="B189" s="149"/>
      <c r="C189" s="150"/>
      <c r="D189" s="150"/>
      <c r="E189" s="151" t="s">
        <v>5</v>
      </c>
      <c r="F189" s="262" t="s">
        <v>1777</v>
      </c>
      <c r="G189" s="263"/>
      <c r="H189" s="263"/>
      <c r="I189" s="263"/>
      <c r="J189" s="150"/>
      <c r="K189" s="152">
        <v>2.25</v>
      </c>
      <c r="L189" s="150"/>
      <c r="M189" s="150"/>
      <c r="N189" s="150"/>
      <c r="O189" s="150"/>
      <c r="P189" s="150"/>
      <c r="Q189" s="150"/>
      <c r="R189" s="153"/>
      <c r="T189" s="154"/>
      <c r="U189" s="150"/>
      <c r="V189" s="150"/>
      <c r="W189" s="150"/>
      <c r="X189" s="150"/>
      <c r="Y189" s="150"/>
      <c r="Z189" s="150"/>
      <c r="AA189" s="155"/>
      <c r="AT189" s="156" t="s">
        <v>173</v>
      </c>
      <c r="AU189" s="156" t="s">
        <v>86</v>
      </c>
      <c r="AV189" s="10" t="s">
        <v>86</v>
      </c>
      <c r="AW189" s="10" t="s">
        <v>32</v>
      </c>
      <c r="AX189" s="10" t="s">
        <v>82</v>
      </c>
      <c r="AY189" s="156" t="s">
        <v>166</v>
      </c>
    </row>
    <row r="190" spans="2:65" s="1" customFormat="1" ht="25.5" customHeight="1">
      <c r="B190" s="139"/>
      <c r="C190" s="140" t="s">
        <v>349</v>
      </c>
      <c r="D190" s="140" t="s">
        <v>167</v>
      </c>
      <c r="E190" s="141" t="s">
        <v>350</v>
      </c>
      <c r="F190" s="231" t="s">
        <v>351</v>
      </c>
      <c r="G190" s="231"/>
      <c r="H190" s="231"/>
      <c r="I190" s="231"/>
      <c r="J190" s="142" t="s">
        <v>322</v>
      </c>
      <c r="K190" s="143">
        <v>2.25</v>
      </c>
      <c r="L190" s="232">
        <v>0</v>
      </c>
      <c r="M190" s="232"/>
      <c r="N190" s="232">
        <f>ROUND(L190*K190,2)</f>
        <v>0</v>
      </c>
      <c r="O190" s="232"/>
      <c r="P190" s="232"/>
      <c r="Q190" s="232"/>
      <c r="R190" s="144"/>
      <c r="T190" s="145" t="s">
        <v>5</v>
      </c>
      <c r="U190" s="43" t="s">
        <v>40</v>
      </c>
      <c r="V190" s="146">
        <v>0.1</v>
      </c>
      <c r="W190" s="146">
        <f>V190*K190</f>
        <v>0.22500000000000001</v>
      </c>
      <c r="X190" s="146">
        <v>0</v>
      </c>
      <c r="Y190" s="146">
        <f>X190*K190</f>
        <v>0</v>
      </c>
      <c r="Z190" s="146">
        <v>0</v>
      </c>
      <c r="AA190" s="147">
        <f>Z190*K190</f>
        <v>0</v>
      </c>
      <c r="AR190" s="21" t="s">
        <v>92</v>
      </c>
      <c r="AT190" s="21" t="s">
        <v>167</v>
      </c>
      <c r="AU190" s="21" t="s">
        <v>86</v>
      </c>
      <c r="AY190" s="21" t="s">
        <v>166</v>
      </c>
      <c r="BE190" s="148">
        <f>IF(U190="základní",N190,0)</f>
        <v>0</v>
      </c>
      <c r="BF190" s="148">
        <f>IF(U190="snížená",N190,0)</f>
        <v>0</v>
      </c>
      <c r="BG190" s="148">
        <f>IF(U190="zákl. přenesená",N190,0)</f>
        <v>0</v>
      </c>
      <c r="BH190" s="148">
        <f>IF(U190="sníž. přenesená",N190,0)</f>
        <v>0</v>
      </c>
      <c r="BI190" s="148">
        <f>IF(U190="nulová",N190,0)</f>
        <v>0</v>
      </c>
      <c r="BJ190" s="21" t="s">
        <v>82</v>
      </c>
      <c r="BK190" s="148">
        <f>ROUND(L190*K190,2)</f>
        <v>0</v>
      </c>
      <c r="BL190" s="21" t="s">
        <v>92</v>
      </c>
      <c r="BM190" s="21" t="s">
        <v>352</v>
      </c>
    </row>
    <row r="191" spans="2:65" s="1" customFormat="1" ht="25.5" customHeight="1">
      <c r="B191" s="139"/>
      <c r="C191" s="140" t="s">
        <v>353</v>
      </c>
      <c r="D191" s="140" t="s">
        <v>167</v>
      </c>
      <c r="E191" s="141" t="s">
        <v>354</v>
      </c>
      <c r="F191" s="231" t="s">
        <v>355</v>
      </c>
      <c r="G191" s="231"/>
      <c r="H191" s="231"/>
      <c r="I191" s="231"/>
      <c r="J191" s="142" t="s">
        <v>270</v>
      </c>
      <c r="K191" s="143">
        <v>4.5</v>
      </c>
      <c r="L191" s="232">
        <v>0</v>
      </c>
      <c r="M191" s="232"/>
      <c r="N191" s="232">
        <f>ROUND(L191*K191,2)</f>
        <v>0</v>
      </c>
      <c r="O191" s="232"/>
      <c r="P191" s="232"/>
      <c r="Q191" s="232"/>
      <c r="R191" s="144"/>
      <c r="T191" s="145" t="s">
        <v>5</v>
      </c>
      <c r="U191" s="43" t="s">
        <v>40</v>
      </c>
      <c r="V191" s="146">
        <v>0.23599999999999999</v>
      </c>
      <c r="W191" s="146">
        <f>V191*K191</f>
        <v>1.0619999999999998</v>
      </c>
      <c r="X191" s="146">
        <v>8.4000000000000003E-4</v>
      </c>
      <c r="Y191" s="146">
        <f>X191*K191</f>
        <v>3.7800000000000004E-3</v>
      </c>
      <c r="Z191" s="146">
        <v>0</v>
      </c>
      <c r="AA191" s="147">
        <f>Z191*K191</f>
        <v>0</v>
      </c>
      <c r="AR191" s="21" t="s">
        <v>92</v>
      </c>
      <c r="AT191" s="21" t="s">
        <v>167</v>
      </c>
      <c r="AU191" s="21" t="s">
        <v>86</v>
      </c>
      <c r="AY191" s="21" t="s">
        <v>166</v>
      </c>
      <c r="BE191" s="148">
        <f>IF(U191="základní",N191,0)</f>
        <v>0</v>
      </c>
      <c r="BF191" s="148">
        <f>IF(U191="snížená",N191,0)</f>
        <v>0</v>
      </c>
      <c r="BG191" s="148">
        <f>IF(U191="zákl. přenesená",N191,0)</f>
        <v>0</v>
      </c>
      <c r="BH191" s="148">
        <f>IF(U191="sníž. přenesená",N191,0)</f>
        <v>0</v>
      </c>
      <c r="BI191" s="148">
        <f>IF(U191="nulová",N191,0)</f>
        <v>0</v>
      </c>
      <c r="BJ191" s="21" t="s">
        <v>82</v>
      </c>
      <c r="BK191" s="148">
        <f>ROUND(L191*K191,2)</f>
        <v>0</v>
      </c>
      <c r="BL191" s="21" t="s">
        <v>92</v>
      </c>
      <c r="BM191" s="21" t="s">
        <v>356</v>
      </c>
    </row>
    <row r="192" spans="2:65" s="11" customFormat="1" ht="16.5" customHeight="1">
      <c r="B192" s="157"/>
      <c r="C192" s="158"/>
      <c r="D192" s="158"/>
      <c r="E192" s="159" t="s">
        <v>5</v>
      </c>
      <c r="F192" s="264" t="s">
        <v>275</v>
      </c>
      <c r="G192" s="265"/>
      <c r="H192" s="265"/>
      <c r="I192" s="265"/>
      <c r="J192" s="158"/>
      <c r="K192" s="159" t="s">
        <v>5</v>
      </c>
      <c r="L192" s="158"/>
      <c r="M192" s="158"/>
      <c r="N192" s="158"/>
      <c r="O192" s="158"/>
      <c r="P192" s="158"/>
      <c r="Q192" s="158"/>
      <c r="R192" s="160"/>
      <c r="T192" s="161"/>
      <c r="U192" s="158"/>
      <c r="V192" s="158"/>
      <c r="W192" s="158"/>
      <c r="X192" s="158"/>
      <c r="Y192" s="158"/>
      <c r="Z192" s="158"/>
      <c r="AA192" s="162"/>
      <c r="AT192" s="163" t="s">
        <v>173</v>
      </c>
      <c r="AU192" s="163" t="s">
        <v>86</v>
      </c>
      <c r="AV192" s="11" t="s">
        <v>82</v>
      </c>
      <c r="AW192" s="11" t="s">
        <v>32</v>
      </c>
      <c r="AX192" s="11" t="s">
        <v>75</v>
      </c>
      <c r="AY192" s="163" t="s">
        <v>166</v>
      </c>
    </row>
    <row r="193" spans="2:65" s="11" customFormat="1" ht="16.5" customHeight="1">
      <c r="B193" s="157"/>
      <c r="C193" s="158"/>
      <c r="D193" s="158"/>
      <c r="E193" s="159" t="s">
        <v>5</v>
      </c>
      <c r="F193" s="229" t="s">
        <v>276</v>
      </c>
      <c r="G193" s="230"/>
      <c r="H193" s="230"/>
      <c r="I193" s="230"/>
      <c r="J193" s="158"/>
      <c r="K193" s="159" t="s">
        <v>5</v>
      </c>
      <c r="L193" s="158"/>
      <c r="M193" s="158"/>
      <c r="N193" s="158"/>
      <c r="O193" s="158"/>
      <c r="P193" s="158"/>
      <c r="Q193" s="158"/>
      <c r="R193" s="160"/>
      <c r="T193" s="161"/>
      <c r="U193" s="158"/>
      <c r="V193" s="158"/>
      <c r="W193" s="158"/>
      <c r="X193" s="158"/>
      <c r="Y193" s="158"/>
      <c r="Z193" s="158"/>
      <c r="AA193" s="162"/>
      <c r="AT193" s="163" t="s">
        <v>173</v>
      </c>
      <c r="AU193" s="163" t="s">
        <v>86</v>
      </c>
      <c r="AV193" s="11" t="s">
        <v>82</v>
      </c>
      <c r="AW193" s="11" t="s">
        <v>32</v>
      </c>
      <c r="AX193" s="11" t="s">
        <v>75</v>
      </c>
      <c r="AY193" s="163" t="s">
        <v>166</v>
      </c>
    </row>
    <row r="194" spans="2:65" s="11" customFormat="1" ht="16.5" customHeight="1">
      <c r="B194" s="157"/>
      <c r="C194" s="158"/>
      <c r="D194" s="158"/>
      <c r="E194" s="159" t="s">
        <v>5</v>
      </c>
      <c r="F194" s="229" t="s">
        <v>277</v>
      </c>
      <c r="G194" s="230"/>
      <c r="H194" s="230"/>
      <c r="I194" s="230"/>
      <c r="J194" s="158"/>
      <c r="K194" s="159" t="s">
        <v>5</v>
      </c>
      <c r="L194" s="158"/>
      <c r="M194" s="158"/>
      <c r="N194" s="158"/>
      <c r="O194" s="158"/>
      <c r="P194" s="158"/>
      <c r="Q194" s="158"/>
      <c r="R194" s="160"/>
      <c r="T194" s="161"/>
      <c r="U194" s="158"/>
      <c r="V194" s="158"/>
      <c r="W194" s="158"/>
      <c r="X194" s="158"/>
      <c r="Y194" s="158"/>
      <c r="Z194" s="158"/>
      <c r="AA194" s="162"/>
      <c r="AT194" s="163" t="s">
        <v>173</v>
      </c>
      <c r="AU194" s="163" t="s">
        <v>86</v>
      </c>
      <c r="AV194" s="11" t="s">
        <v>82</v>
      </c>
      <c r="AW194" s="11" t="s">
        <v>32</v>
      </c>
      <c r="AX194" s="11" t="s">
        <v>75</v>
      </c>
      <c r="AY194" s="163" t="s">
        <v>166</v>
      </c>
    </row>
    <row r="195" spans="2:65" s="10" customFormat="1" ht="16.5" customHeight="1">
      <c r="B195" s="149"/>
      <c r="C195" s="150"/>
      <c r="D195" s="150"/>
      <c r="E195" s="151" t="s">
        <v>5</v>
      </c>
      <c r="F195" s="262" t="s">
        <v>1778</v>
      </c>
      <c r="G195" s="263"/>
      <c r="H195" s="263"/>
      <c r="I195" s="263"/>
      <c r="J195" s="150"/>
      <c r="K195" s="152">
        <v>4.5</v>
      </c>
      <c r="L195" s="150"/>
      <c r="M195" s="150"/>
      <c r="N195" s="150"/>
      <c r="O195" s="150"/>
      <c r="P195" s="150"/>
      <c r="Q195" s="150"/>
      <c r="R195" s="153"/>
      <c r="T195" s="154"/>
      <c r="U195" s="150"/>
      <c r="V195" s="150"/>
      <c r="W195" s="150"/>
      <c r="X195" s="150"/>
      <c r="Y195" s="150"/>
      <c r="Z195" s="150"/>
      <c r="AA195" s="155"/>
      <c r="AT195" s="156" t="s">
        <v>173</v>
      </c>
      <c r="AU195" s="156" t="s">
        <v>86</v>
      </c>
      <c r="AV195" s="10" t="s">
        <v>86</v>
      </c>
      <c r="AW195" s="10" t="s">
        <v>32</v>
      </c>
      <c r="AX195" s="10" t="s">
        <v>82</v>
      </c>
      <c r="AY195" s="156" t="s">
        <v>166</v>
      </c>
    </row>
    <row r="196" spans="2:65" s="1" customFormat="1" ht="25.5" customHeight="1">
      <c r="B196" s="139"/>
      <c r="C196" s="140" t="s">
        <v>358</v>
      </c>
      <c r="D196" s="140" t="s">
        <v>167</v>
      </c>
      <c r="E196" s="141" t="s">
        <v>359</v>
      </c>
      <c r="F196" s="231" t="s">
        <v>360</v>
      </c>
      <c r="G196" s="231"/>
      <c r="H196" s="231"/>
      <c r="I196" s="231"/>
      <c r="J196" s="142" t="s">
        <v>270</v>
      </c>
      <c r="K196" s="143">
        <v>4.5</v>
      </c>
      <c r="L196" s="232">
        <v>0</v>
      </c>
      <c r="M196" s="232"/>
      <c r="N196" s="232">
        <f>ROUND(L196*K196,2)</f>
        <v>0</v>
      </c>
      <c r="O196" s="232"/>
      <c r="P196" s="232"/>
      <c r="Q196" s="232"/>
      <c r="R196" s="144"/>
      <c r="T196" s="145" t="s">
        <v>5</v>
      </c>
      <c r="U196" s="43" t="s">
        <v>40</v>
      </c>
      <c r="V196" s="146">
        <v>7.0000000000000007E-2</v>
      </c>
      <c r="W196" s="146">
        <f>V196*K196</f>
        <v>0.31500000000000006</v>
      </c>
      <c r="X196" s="146">
        <v>0</v>
      </c>
      <c r="Y196" s="146">
        <f>X196*K196</f>
        <v>0</v>
      </c>
      <c r="Z196" s="146">
        <v>0</v>
      </c>
      <c r="AA196" s="147">
        <f>Z196*K196</f>
        <v>0</v>
      </c>
      <c r="AR196" s="21" t="s">
        <v>92</v>
      </c>
      <c r="AT196" s="21" t="s">
        <v>167</v>
      </c>
      <c r="AU196" s="21" t="s">
        <v>86</v>
      </c>
      <c r="AY196" s="21" t="s">
        <v>166</v>
      </c>
      <c r="BE196" s="148">
        <f>IF(U196="základní",N196,0)</f>
        <v>0</v>
      </c>
      <c r="BF196" s="148">
        <f>IF(U196="snížená",N196,0)</f>
        <v>0</v>
      </c>
      <c r="BG196" s="148">
        <f>IF(U196="zákl. přenesená",N196,0)</f>
        <v>0</v>
      </c>
      <c r="BH196" s="148">
        <f>IF(U196="sníž. přenesená",N196,0)</f>
        <v>0</v>
      </c>
      <c r="BI196" s="148">
        <f>IF(U196="nulová",N196,0)</f>
        <v>0</v>
      </c>
      <c r="BJ196" s="21" t="s">
        <v>82</v>
      </c>
      <c r="BK196" s="148">
        <f>ROUND(L196*K196,2)</f>
        <v>0</v>
      </c>
      <c r="BL196" s="21" t="s">
        <v>92</v>
      </c>
      <c r="BM196" s="21" t="s">
        <v>361</v>
      </c>
    </row>
    <row r="197" spans="2:65" s="1" customFormat="1" ht="25.5" customHeight="1">
      <c r="B197" s="139"/>
      <c r="C197" s="140" t="s">
        <v>10</v>
      </c>
      <c r="D197" s="140" t="s">
        <v>167</v>
      </c>
      <c r="E197" s="141" t="s">
        <v>362</v>
      </c>
      <c r="F197" s="231" t="s">
        <v>363</v>
      </c>
      <c r="G197" s="231"/>
      <c r="H197" s="231"/>
      <c r="I197" s="231"/>
      <c r="J197" s="142" t="s">
        <v>322</v>
      </c>
      <c r="K197" s="143">
        <v>90.37</v>
      </c>
      <c r="L197" s="232">
        <v>0</v>
      </c>
      <c r="M197" s="232"/>
      <c r="N197" s="232">
        <f>ROUND(L197*K197,2)</f>
        <v>0</v>
      </c>
      <c r="O197" s="232"/>
      <c r="P197" s="232"/>
      <c r="Q197" s="232"/>
      <c r="R197" s="144"/>
      <c r="T197" s="145" t="s">
        <v>5</v>
      </c>
      <c r="U197" s="43" t="s">
        <v>40</v>
      </c>
      <c r="V197" s="146">
        <v>8.3000000000000004E-2</v>
      </c>
      <c r="W197" s="146">
        <f>V197*K197</f>
        <v>7.5007100000000007</v>
      </c>
      <c r="X197" s="146">
        <v>0</v>
      </c>
      <c r="Y197" s="146">
        <f>X197*K197</f>
        <v>0</v>
      </c>
      <c r="Z197" s="146">
        <v>0</v>
      </c>
      <c r="AA197" s="147">
        <f>Z197*K197</f>
        <v>0</v>
      </c>
      <c r="AR197" s="21" t="s">
        <v>92</v>
      </c>
      <c r="AT197" s="21" t="s">
        <v>167</v>
      </c>
      <c r="AU197" s="21" t="s">
        <v>86</v>
      </c>
      <c r="AY197" s="21" t="s">
        <v>166</v>
      </c>
      <c r="BE197" s="148">
        <f>IF(U197="základní",N197,0)</f>
        <v>0</v>
      </c>
      <c r="BF197" s="148">
        <f>IF(U197="snížená",N197,0)</f>
        <v>0</v>
      </c>
      <c r="BG197" s="148">
        <f>IF(U197="zákl. přenesená",N197,0)</f>
        <v>0</v>
      </c>
      <c r="BH197" s="148">
        <f>IF(U197="sníž. přenesená",N197,0)</f>
        <v>0</v>
      </c>
      <c r="BI197" s="148">
        <f>IF(U197="nulová",N197,0)</f>
        <v>0</v>
      </c>
      <c r="BJ197" s="21" t="s">
        <v>82</v>
      </c>
      <c r="BK197" s="148">
        <f>ROUND(L197*K197,2)</f>
        <v>0</v>
      </c>
      <c r="BL197" s="21" t="s">
        <v>92</v>
      </c>
      <c r="BM197" s="21" t="s">
        <v>364</v>
      </c>
    </row>
    <row r="198" spans="2:65" s="10" customFormat="1" ht="16.5" customHeight="1">
      <c r="B198" s="149"/>
      <c r="C198" s="150"/>
      <c r="D198" s="150"/>
      <c r="E198" s="151" t="s">
        <v>5</v>
      </c>
      <c r="F198" s="240" t="s">
        <v>1779</v>
      </c>
      <c r="G198" s="241"/>
      <c r="H198" s="241"/>
      <c r="I198" s="241"/>
      <c r="J198" s="150"/>
      <c r="K198" s="152">
        <v>117.01</v>
      </c>
      <c r="L198" s="150"/>
      <c r="M198" s="150"/>
      <c r="N198" s="150"/>
      <c r="O198" s="150"/>
      <c r="P198" s="150"/>
      <c r="Q198" s="150"/>
      <c r="R198" s="153"/>
      <c r="T198" s="154"/>
      <c r="U198" s="150"/>
      <c r="V198" s="150"/>
      <c r="W198" s="150"/>
      <c r="X198" s="150"/>
      <c r="Y198" s="150"/>
      <c r="Z198" s="150"/>
      <c r="AA198" s="155"/>
      <c r="AT198" s="156" t="s">
        <v>173</v>
      </c>
      <c r="AU198" s="156" t="s">
        <v>86</v>
      </c>
      <c r="AV198" s="10" t="s">
        <v>86</v>
      </c>
      <c r="AW198" s="10" t="s">
        <v>32</v>
      </c>
      <c r="AX198" s="10" t="s">
        <v>75</v>
      </c>
      <c r="AY198" s="156" t="s">
        <v>166</v>
      </c>
    </row>
    <row r="199" spans="2:65" s="10" customFormat="1" ht="16.5" customHeight="1">
      <c r="B199" s="149"/>
      <c r="C199" s="150"/>
      <c r="D199" s="150"/>
      <c r="E199" s="151" t="s">
        <v>5</v>
      </c>
      <c r="F199" s="262" t="s">
        <v>1780</v>
      </c>
      <c r="G199" s="263"/>
      <c r="H199" s="263"/>
      <c r="I199" s="263"/>
      <c r="J199" s="150"/>
      <c r="K199" s="152">
        <v>-26.64</v>
      </c>
      <c r="L199" s="150"/>
      <c r="M199" s="150"/>
      <c r="N199" s="150"/>
      <c r="O199" s="150"/>
      <c r="P199" s="150"/>
      <c r="Q199" s="150"/>
      <c r="R199" s="153"/>
      <c r="T199" s="154"/>
      <c r="U199" s="150"/>
      <c r="V199" s="150"/>
      <c r="W199" s="150"/>
      <c r="X199" s="150"/>
      <c r="Y199" s="150"/>
      <c r="Z199" s="150"/>
      <c r="AA199" s="155"/>
      <c r="AT199" s="156" t="s">
        <v>173</v>
      </c>
      <c r="AU199" s="156" t="s">
        <v>86</v>
      </c>
      <c r="AV199" s="10" t="s">
        <v>86</v>
      </c>
      <c r="AW199" s="10" t="s">
        <v>32</v>
      </c>
      <c r="AX199" s="10" t="s">
        <v>75</v>
      </c>
      <c r="AY199" s="156" t="s">
        <v>166</v>
      </c>
    </row>
    <row r="200" spans="2:65" s="12" customFormat="1" ht="16.5" customHeight="1">
      <c r="B200" s="168"/>
      <c r="C200" s="169"/>
      <c r="D200" s="169"/>
      <c r="E200" s="170" t="s">
        <v>5</v>
      </c>
      <c r="F200" s="268" t="s">
        <v>294</v>
      </c>
      <c r="G200" s="269"/>
      <c r="H200" s="269"/>
      <c r="I200" s="269"/>
      <c r="J200" s="169"/>
      <c r="K200" s="171">
        <v>90.37</v>
      </c>
      <c r="L200" s="169"/>
      <c r="M200" s="169"/>
      <c r="N200" s="169"/>
      <c r="O200" s="169"/>
      <c r="P200" s="169"/>
      <c r="Q200" s="169"/>
      <c r="R200" s="172"/>
      <c r="T200" s="173"/>
      <c r="U200" s="169"/>
      <c r="V200" s="169"/>
      <c r="W200" s="169"/>
      <c r="X200" s="169"/>
      <c r="Y200" s="169"/>
      <c r="Z200" s="169"/>
      <c r="AA200" s="174"/>
      <c r="AT200" s="175" t="s">
        <v>173</v>
      </c>
      <c r="AU200" s="175" t="s">
        <v>86</v>
      </c>
      <c r="AV200" s="12" t="s">
        <v>92</v>
      </c>
      <c r="AW200" s="12" t="s">
        <v>32</v>
      </c>
      <c r="AX200" s="12" t="s">
        <v>82</v>
      </c>
      <c r="AY200" s="175" t="s">
        <v>166</v>
      </c>
    </row>
    <row r="201" spans="2:65" s="1" customFormat="1" ht="38.25" customHeight="1">
      <c r="B201" s="139"/>
      <c r="C201" s="140" t="s">
        <v>367</v>
      </c>
      <c r="D201" s="140" t="s">
        <v>167</v>
      </c>
      <c r="E201" s="141" t="s">
        <v>368</v>
      </c>
      <c r="F201" s="231" t="s">
        <v>369</v>
      </c>
      <c r="G201" s="231"/>
      <c r="H201" s="231"/>
      <c r="I201" s="231"/>
      <c r="J201" s="142" t="s">
        <v>322</v>
      </c>
      <c r="K201" s="143">
        <v>240.6</v>
      </c>
      <c r="L201" s="232">
        <v>0</v>
      </c>
      <c r="M201" s="232"/>
      <c r="N201" s="232">
        <f>ROUND(L201*K201,2)</f>
        <v>0</v>
      </c>
      <c r="O201" s="232"/>
      <c r="P201" s="232"/>
      <c r="Q201" s="232"/>
      <c r="R201" s="144"/>
      <c r="T201" s="145" t="s">
        <v>5</v>
      </c>
      <c r="U201" s="43" t="s">
        <v>40</v>
      </c>
      <c r="V201" s="146">
        <v>8.3000000000000004E-2</v>
      </c>
      <c r="W201" s="146">
        <f>V201*K201</f>
        <v>19.969799999999999</v>
      </c>
      <c r="X201" s="146">
        <v>0</v>
      </c>
      <c r="Y201" s="146">
        <f>X201*K201</f>
        <v>0</v>
      </c>
      <c r="Z201" s="146">
        <v>0</v>
      </c>
      <c r="AA201" s="147">
        <f>Z201*K201</f>
        <v>0</v>
      </c>
      <c r="AR201" s="21" t="s">
        <v>92</v>
      </c>
      <c r="AT201" s="21" t="s">
        <v>167</v>
      </c>
      <c r="AU201" s="21" t="s">
        <v>86</v>
      </c>
      <c r="AY201" s="21" t="s">
        <v>166</v>
      </c>
      <c r="BE201" s="148">
        <f>IF(U201="základní",N201,0)</f>
        <v>0</v>
      </c>
      <c r="BF201" s="148">
        <f>IF(U201="snížená",N201,0)</f>
        <v>0</v>
      </c>
      <c r="BG201" s="148">
        <f>IF(U201="zákl. přenesená",N201,0)</f>
        <v>0</v>
      </c>
      <c r="BH201" s="148">
        <f>IF(U201="sníž. přenesená",N201,0)</f>
        <v>0</v>
      </c>
      <c r="BI201" s="148">
        <f>IF(U201="nulová",N201,0)</f>
        <v>0</v>
      </c>
      <c r="BJ201" s="21" t="s">
        <v>82</v>
      </c>
      <c r="BK201" s="148">
        <f>ROUND(L201*K201,2)</f>
        <v>0</v>
      </c>
      <c r="BL201" s="21" t="s">
        <v>92</v>
      </c>
      <c r="BM201" s="21" t="s">
        <v>370</v>
      </c>
    </row>
    <row r="202" spans="2:65" s="1" customFormat="1" ht="25.5" customHeight="1">
      <c r="B202" s="139"/>
      <c r="C202" s="140" t="s">
        <v>371</v>
      </c>
      <c r="D202" s="140" t="s">
        <v>167</v>
      </c>
      <c r="E202" s="141" t="s">
        <v>372</v>
      </c>
      <c r="F202" s="231" t="s">
        <v>373</v>
      </c>
      <c r="G202" s="231"/>
      <c r="H202" s="231"/>
      <c r="I202" s="231"/>
      <c r="J202" s="142" t="s">
        <v>374</v>
      </c>
      <c r="K202" s="143">
        <v>162.666</v>
      </c>
      <c r="L202" s="232">
        <v>0</v>
      </c>
      <c r="M202" s="232"/>
      <c r="N202" s="232">
        <f>ROUND(L202*K202,2)</f>
        <v>0</v>
      </c>
      <c r="O202" s="232"/>
      <c r="P202" s="232"/>
      <c r="Q202" s="232"/>
      <c r="R202" s="144"/>
      <c r="T202" s="145" t="s">
        <v>5</v>
      </c>
      <c r="U202" s="43" t="s">
        <v>40</v>
      </c>
      <c r="V202" s="146">
        <v>0</v>
      </c>
      <c r="W202" s="146">
        <f>V202*K202</f>
        <v>0</v>
      </c>
      <c r="X202" s="146">
        <v>0</v>
      </c>
      <c r="Y202" s="146">
        <f>X202*K202</f>
        <v>0</v>
      </c>
      <c r="Z202" s="146">
        <v>0</v>
      </c>
      <c r="AA202" s="147">
        <f>Z202*K202</f>
        <v>0</v>
      </c>
      <c r="AR202" s="21" t="s">
        <v>92</v>
      </c>
      <c r="AT202" s="21" t="s">
        <v>167</v>
      </c>
      <c r="AU202" s="21" t="s">
        <v>86</v>
      </c>
      <c r="AY202" s="21" t="s">
        <v>166</v>
      </c>
      <c r="BE202" s="148">
        <f>IF(U202="základní",N202,0)</f>
        <v>0</v>
      </c>
      <c r="BF202" s="148">
        <f>IF(U202="snížená",N202,0)</f>
        <v>0</v>
      </c>
      <c r="BG202" s="148">
        <f>IF(U202="zákl. přenesená",N202,0)</f>
        <v>0</v>
      </c>
      <c r="BH202" s="148">
        <f>IF(U202="sníž. přenesená",N202,0)</f>
        <v>0</v>
      </c>
      <c r="BI202" s="148">
        <f>IF(U202="nulová",N202,0)</f>
        <v>0</v>
      </c>
      <c r="BJ202" s="21" t="s">
        <v>82</v>
      </c>
      <c r="BK202" s="148">
        <f>ROUND(L202*K202,2)</f>
        <v>0</v>
      </c>
      <c r="BL202" s="21" t="s">
        <v>92</v>
      </c>
      <c r="BM202" s="21" t="s">
        <v>375</v>
      </c>
    </row>
    <row r="203" spans="2:65" s="10" customFormat="1" ht="16.5" customHeight="1">
      <c r="B203" s="149"/>
      <c r="C203" s="150"/>
      <c r="D203" s="150"/>
      <c r="E203" s="151" t="s">
        <v>5</v>
      </c>
      <c r="F203" s="240" t="s">
        <v>1781</v>
      </c>
      <c r="G203" s="241"/>
      <c r="H203" s="241"/>
      <c r="I203" s="241"/>
      <c r="J203" s="150"/>
      <c r="K203" s="152">
        <v>162.666</v>
      </c>
      <c r="L203" s="150"/>
      <c r="M203" s="150"/>
      <c r="N203" s="150"/>
      <c r="O203" s="150"/>
      <c r="P203" s="150"/>
      <c r="Q203" s="150"/>
      <c r="R203" s="153"/>
      <c r="T203" s="154"/>
      <c r="U203" s="150"/>
      <c r="V203" s="150"/>
      <c r="W203" s="150"/>
      <c r="X203" s="150"/>
      <c r="Y203" s="150"/>
      <c r="Z203" s="150"/>
      <c r="AA203" s="155"/>
      <c r="AT203" s="156" t="s">
        <v>173</v>
      </c>
      <c r="AU203" s="156" t="s">
        <v>86</v>
      </c>
      <c r="AV203" s="10" t="s">
        <v>86</v>
      </c>
      <c r="AW203" s="10" t="s">
        <v>32</v>
      </c>
      <c r="AX203" s="10" t="s">
        <v>82</v>
      </c>
      <c r="AY203" s="156" t="s">
        <v>166</v>
      </c>
    </row>
    <row r="204" spans="2:65" s="1" customFormat="1" ht="25.5" customHeight="1">
      <c r="B204" s="139"/>
      <c r="C204" s="140" t="s">
        <v>377</v>
      </c>
      <c r="D204" s="140" t="s">
        <v>167</v>
      </c>
      <c r="E204" s="141" t="s">
        <v>378</v>
      </c>
      <c r="F204" s="231" t="s">
        <v>379</v>
      </c>
      <c r="G204" s="231"/>
      <c r="H204" s="231"/>
      <c r="I204" s="231"/>
      <c r="J204" s="142" t="s">
        <v>374</v>
      </c>
      <c r="K204" s="143">
        <v>433.08</v>
      </c>
      <c r="L204" s="232">
        <v>0</v>
      </c>
      <c r="M204" s="232"/>
      <c r="N204" s="232">
        <f>ROUND(L204*K204,2)</f>
        <v>0</v>
      </c>
      <c r="O204" s="232"/>
      <c r="P204" s="232"/>
      <c r="Q204" s="232"/>
      <c r="R204" s="144"/>
      <c r="T204" s="145" t="s">
        <v>5</v>
      </c>
      <c r="U204" s="43" t="s">
        <v>40</v>
      </c>
      <c r="V204" s="146">
        <v>0</v>
      </c>
      <c r="W204" s="146">
        <f>V204*K204</f>
        <v>0</v>
      </c>
      <c r="X204" s="146">
        <v>0</v>
      </c>
      <c r="Y204" s="146">
        <f>X204*K204</f>
        <v>0</v>
      </c>
      <c r="Z204" s="146">
        <v>0</v>
      </c>
      <c r="AA204" s="147">
        <f>Z204*K204</f>
        <v>0</v>
      </c>
      <c r="AR204" s="21" t="s">
        <v>92</v>
      </c>
      <c r="AT204" s="21" t="s">
        <v>167</v>
      </c>
      <c r="AU204" s="21" t="s">
        <v>86</v>
      </c>
      <c r="AY204" s="21" t="s">
        <v>166</v>
      </c>
      <c r="BE204" s="148">
        <f>IF(U204="základní",N204,0)</f>
        <v>0</v>
      </c>
      <c r="BF204" s="148">
        <f>IF(U204="snížená",N204,0)</f>
        <v>0</v>
      </c>
      <c r="BG204" s="148">
        <f>IF(U204="zákl. přenesená",N204,0)</f>
        <v>0</v>
      </c>
      <c r="BH204" s="148">
        <f>IF(U204="sníž. přenesená",N204,0)</f>
        <v>0</v>
      </c>
      <c r="BI204" s="148">
        <f>IF(U204="nulová",N204,0)</f>
        <v>0</v>
      </c>
      <c r="BJ204" s="21" t="s">
        <v>82</v>
      </c>
      <c r="BK204" s="148">
        <f>ROUND(L204*K204,2)</f>
        <v>0</v>
      </c>
      <c r="BL204" s="21" t="s">
        <v>92</v>
      </c>
      <c r="BM204" s="21" t="s">
        <v>380</v>
      </c>
    </row>
    <row r="205" spans="2:65" s="10" customFormat="1" ht="16.5" customHeight="1">
      <c r="B205" s="149"/>
      <c r="C205" s="150"/>
      <c r="D205" s="150"/>
      <c r="E205" s="151" t="s">
        <v>5</v>
      </c>
      <c r="F205" s="240" t="s">
        <v>1782</v>
      </c>
      <c r="G205" s="241"/>
      <c r="H205" s="241"/>
      <c r="I205" s="241"/>
      <c r="J205" s="150"/>
      <c r="K205" s="152">
        <v>433.08</v>
      </c>
      <c r="L205" s="150"/>
      <c r="M205" s="150"/>
      <c r="N205" s="150"/>
      <c r="O205" s="150"/>
      <c r="P205" s="150"/>
      <c r="Q205" s="150"/>
      <c r="R205" s="153"/>
      <c r="T205" s="154"/>
      <c r="U205" s="150"/>
      <c r="V205" s="150"/>
      <c r="W205" s="150"/>
      <c r="X205" s="150"/>
      <c r="Y205" s="150"/>
      <c r="Z205" s="150"/>
      <c r="AA205" s="155"/>
      <c r="AT205" s="156" t="s">
        <v>173</v>
      </c>
      <c r="AU205" s="156" t="s">
        <v>86</v>
      </c>
      <c r="AV205" s="10" t="s">
        <v>86</v>
      </c>
      <c r="AW205" s="10" t="s">
        <v>32</v>
      </c>
      <c r="AX205" s="10" t="s">
        <v>82</v>
      </c>
      <c r="AY205" s="156" t="s">
        <v>166</v>
      </c>
    </row>
    <row r="206" spans="2:65" s="1" customFormat="1" ht="25.5" customHeight="1">
      <c r="B206" s="139"/>
      <c r="C206" s="140" t="s">
        <v>382</v>
      </c>
      <c r="D206" s="140" t="s">
        <v>167</v>
      </c>
      <c r="E206" s="141" t="s">
        <v>383</v>
      </c>
      <c r="F206" s="231" t="s">
        <v>384</v>
      </c>
      <c r="G206" s="231"/>
      <c r="H206" s="231"/>
      <c r="I206" s="231"/>
      <c r="J206" s="142" t="s">
        <v>322</v>
      </c>
      <c r="K206" s="143">
        <v>1.35</v>
      </c>
      <c r="L206" s="232">
        <v>0</v>
      </c>
      <c r="M206" s="232"/>
      <c r="N206" s="232">
        <f>ROUND(L206*K206,2)</f>
        <v>0</v>
      </c>
      <c r="O206" s="232"/>
      <c r="P206" s="232"/>
      <c r="Q206" s="232"/>
      <c r="R206" s="144"/>
      <c r="T206" s="145" t="s">
        <v>5</v>
      </c>
      <c r="U206" s="43" t="s">
        <v>40</v>
      </c>
      <c r="V206" s="146">
        <v>0.29899999999999999</v>
      </c>
      <c r="W206" s="146">
        <f>V206*K206</f>
        <v>0.40365000000000001</v>
      </c>
      <c r="X206" s="146">
        <v>0</v>
      </c>
      <c r="Y206" s="146">
        <f>X206*K206</f>
        <v>0</v>
      </c>
      <c r="Z206" s="146">
        <v>0</v>
      </c>
      <c r="AA206" s="147">
        <f>Z206*K206</f>
        <v>0</v>
      </c>
      <c r="AR206" s="21" t="s">
        <v>92</v>
      </c>
      <c r="AT206" s="21" t="s">
        <v>167</v>
      </c>
      <c r="AU206" s="21" t="s">
        <v>86</v>
      </c>
      <c r="AY206" s="21" t="s">
        <v>166</v>
      </c>
      <c r="BE206" s="148">
        <f>IF(U206="základní",N206,0)</f>
        <v>0</v>
      </c>
      <c r="BF206" s="148">
        <f>IF(U206="snížená",N206,0)</f>
        <v>0</v>
      </c>
      <c r="BG206" s="148">
        <f>IF(U206="zákl. přenesená",N206,0)</f>
        <v>0</v>
      </c>
      <c r="BH206" s="148">
        <f>IF(U206="sníž. přenesená",N206,0)</f>
        <v>0</v>
      </c>
      <c r="BI206" s="148">
        <f>IF(U206="nulová",N206,0)</f>
        <v>0</v>
      </c>
      <c r="BJ206" s="21" t="s">
        <v>82</v>
      </c>
      <c r="BK206" s="148">
        <f>ROUND(L206*K206,2)</f>
        <v>0</v>
      </c>
      <c r="BL206" s="21" t="s">
        <v>92</v>
      </c>
      <c r="BM206" s="21" t="s">
        <v>385</v>
      </c>
    </row>
    <row r="207" spans="2:65" s="11" customFormat="1" ht="16.5" customHeight="1">
      <c r="B207" s="157"/>
      <c r="C207" s="158"/>
      <c r="D207" s="158"/>
      <c r="E207" s="159" t="s">
        <v>5</v>
      </c>
      <c r="F207" s="264" t="s">
        <v>275</v>
      </c>
      <c r="G207" s="265"/>
      <c r="H207" s="265"/>
      <c r="I207" s="265"/>
      <c r="J207" s="158"/>
      <c r="K207" s="159" t="s">
        <v>5</v>
      </c>
      <c r="L207" s="158"/>
      <c r="M207" s="158"/>
      <c r="N207" s="158"/>
      <c r="O207" s="158"/>
      <c r="P207" s="158"/>
      <c r="Q207" s="158"/>
      <c r="R207" s="160"/>
      <c r="T207" s="161"/>
      <c r="U207" s="158"/>
      <c r="V207" s="158"/>
      <c r="W207" s="158"/>
      <c r="X207" s="158"/>
      <c r="Y207" s="158"/>
      <c r="Z207" s="158"/>
      <c r="AA207" s="162"/>
      <c r="AT207" s="163" t="s">
        <v>173</v>
      </c>
      <c r="AU207" s="163" t="s">
        <v>86</v>
      </c>
      <c r="AV207" s="11" t="s">
        <v>82</v>
      </c>
      <c r="AW207" s="11" t="s">
        <v>32</v>
      </c>
      <c r="AX207" s="11" t="s">
        <v>75</v>
      </c>
      <c r="AY207" s="163" t="s">
        <v>166</v>
      </c>
    </row>
    <row r="208" spans="2:65" s="11" customFormat="1" ht="16.5" customHeight="1">
      <c r="B208" s="157"/>
      <c r="C208" s="158"/>
      <c r="D208" s="158"/>
      <c r="E208" s="159" t="s">
        <v>5</v>
      </c>
      <c r="F208" s="229" t="s">
        <v>276</v>
      </c>
      <c r="G208" s="230"/>
      <c r="H208" s="230"/>
      <c r="I208" s="230"/>
      <c r="J208" s="158"/>
      <c r="K208" s="159" t="s">
        <v>5</v>
      </c>
      <c r="L208" s="158"/>
      <c r="M208" s="158"/>
      <c r="N208" s="158"/>
      <c r="O208" s="158"/>
      <c r="P208" s="158"/>
      <c r="Q208" s="158"/>
      <c r="R208" s="160"/>
      <c r="T208" s="161"/>
      <c r="U208" s="158"/>
      <c r="V208" s="158"/>
      <c r="W208" s="158"/>
      <c r="X208" s="158"/>
      <c r="Y208" s="158"/>
      <c r="Z208" s="158"/>
      <c r="AA208" s="162"/>
      <c r="AT208" s="163" t="s">
        <v>173</v>
      </c>
      <c r="AU208" s="163" t="s">
        <v>86</v>
      </c>
      <c r="AV208" s="11" t="s">
        <v>82</v>
      </c>
      <c r="AW208" s="11" t="s">
        <v>32</v>
      </c>
      <c r="AX208" s="11" t="s">
        <v>75</v>
      </c>
      <c r="AY208" s="163" t="s">
        <v>166</v>
      </c>
    </row>
    <row r="209" spans="2:65" s="11" customFormat="1" ht="16.5" customHeight="1">
      <c r="B209" s="157"/>
      <c r="C209" s="158"/>
      <c r="D209" s="158"/>
      <c r="E209" s="159" t="s">
        <v>5</v>
      </c>
      <c r="F209" s="229" t="s">
        <v>277</v>
      </c>
      <c r="G209" s="230"/>
      <c r="H209" s="230"/>
      <c r="I209" s="230"/>
      <c r="J209" s="158"/>
      <c r="K209" s="159" t="s">
        <v>5</v>
      </c>
      <c r="L209" s="158"/>
      <c r="M209" s="158"/>
      <c r="N209" s="158"/>
      <c r="O209" s="158"/>
      <c r="P209" s="158"/>
      <c r="Q209" s="158"/>
      <c r="R209" s="160"/>
      <c r="T209" s="161"/>
      <c r="U209" s="158"/>
      <c r="V209" s="158"/>
      <c r="W209" s="158"/>
      <c r="X209" s="158"/>
      <c r="Y209" s="158"/>
      <c r="Z209" s="158"/>
      <c r="AA209" s="162"/>
      <c r="AT209" s="163" t="s">
        <v>173</v>
      </c>
      <c r="AU209" s="163" t="s">
        <v>86</v>
      </c>
      <c r="AV209" s="11" t="s">
        <v>82</v>
      </c>
      <c r="AW209" s="11" t="s">
        <v>32</v>
      </c>
      <c r="AX209" s="11" t="s">
        <v>75</v>
      </c>
      <c r="AY209" s="163" t="s">
        <v>166</v>
      </c>
    </row>
    <row r="210" spans="2:65" s="10" customFormat="1" ht="16.5" customHeight="1">
      <c r="B210" s="149"/>
      <c r="C210" s="150"/>
      <c r="D210" s="150"/>
      <c r="E210" s="151" t="s">
        <v>5</v>
      </c>
      <c r="F210" s="262" t="s">
        <v>1783</v>
      </c>
      <c r="G210" s="263"/>
      <c r="H210" s="263"/>
      <c r="I210" s="263"/>
      <c r="J210" s="150"/>
      <c r="K210" s="152">
        <v>1.35</v>
      </c>
      <c r="L210" s="150"/>
      <c r="M210" s="150"/>
      <c r="N210" s="150"/>
      <c r="O210" s="150"/>
      <c r="P210" s="150"/>
      <c r="Q210" s="150"/>
      <c r="R210" s="153"/>
      <c r="T210" s="154"/>
      <c r="U210" s="150"/>
      <c r="V210" s="150"/>
      <c r="W210" s="150"/>
      <c r="X210" s="150"/>
      <c r="Y210" s="150"/>
      <c r="Z210" s="150"/>
      <c r="AA210" s="155"/>
      <c r="AT210" s="156" t="s">
        <v>173</v>
      </c>
      <c r="AU210" s="156" t="s">
        <v>86</v>
      </c>
      <c r="AV210" s="10" t="s">
        <v>86</v>
      </c>
      <c r="AW210" s="10" t="s">
        <v>32</v>
      </c>
      <c r="AX210" s="10" t="s">
        <v>82</v>
      </c>
      <c r="AY210" s="156" t="s">
        <v>166</v>
      </c>
    </row>
    <row r="211" spans="2:65" s="1" customFormat="1" ht="16.5" customHeight="1">
      <c r="B211" s="139"/>
      <c r="C211" s="176" t="s">
        <v>387</v>
      </c>
      <c r="D211" s="176" t="s">
        <v>388</v>
      </c>
      <c r="E211" s="177" t="s">
        <v>389</v>
      </c>
      <c r="F211" s="266" t="s">
        <v>390</v>
      </c>
      <c r="G211" s="266"/>
      <c r="H211" s="266"/>
      <c r="I211" s="266"/>
      <c r="J211" s="178" t="s">
        <v>374</v>
      </c>
      <c r="K211" s="179">
        <v>2.7</v>
      </c>
      <c r="L211" s="267">
        <v>0</v>
      </c>
      <c r="M211" s="267"/>
      <c r="N211" s="267">
        <f>ROUND(L211*K211,2)</f>
        <v>0</v>
      </c>
      <c r="O211" s="232"/>
      <c r="P211" s="232"/>
      <c r="Q211" s="232"/>
      <c r="R211" s="144"/>
      <c r="T211" s="145" t="s">
        <v>5</v>
      </c>
      <c r="U211" s="43" t="s">
        <v>40</v>
      </c>
      <c r="V211" s="146">
        <v>0</v>
      </c>
      <c r="W211" s="146">
        <f>V211*K211</f>
        <v>0</v>
      </c>
      <c r="X211" s="146">
        <v>1</v>
      </c>
      <c r="Y211" s="146">
        <f>X211*K211</f>
        <v>2.7</v>
      </c>
      <c r="Z211" s="146">
        <v>0</v>
      </c>
      <c r="AA211" s="147">
        <f>Z211*K211</f>
        <v>0</v>
      </c>
      <c r="AR211" s="21" t="s">
        <v>104</v>
      </c>
      <c r="AT211" s="21" t="s">
        <v>388</v>
      </c>
      <c r="AU211" s="21" t="s">
        <v>86</v>
      </c>
      <c r="AY211" s="21" t="s">
        <v>166</v>
      </c>
      <c r="BE211" s="148">
        <f>IF(U211="základní",N211,0)</f>
        <v>0</v>
      </c>
      <c r="BF211" s="148">
        <f>IF(U211="snížená",N211,0)</f>
        <v>0</v>
      </c>
      <c r="BG211" s="148">
        <f>IF(U211="zákl. přenesená",N211,0)</f>
        <v>0</v>
      </c>
      <c r="BH211" s="148">
        <f>IF(U211="sníž. přenesená",N211,0)</f>
        <v>0</v>
      </c>
      <c r="BI211" s="148">
        <f>IF(U211="nulová",N211,0)</f>
        <v>0</v>
      </c>
      <c r="BJ211" s="21" t="s">
        <v>82</v>
      </c>
      <c r="BK211" s="148">
        <f>ROUND(L211*K211,2)</f>
        <v>0</v>
      </c>
      <c r="BL211" s="21" t="s">
        <v>92</v>
      </c>
      <c r="BM211" s="21" t="s">
        <v>391</v>
      </c>
    </row>
    <row r="212" spans="2:65" s="10" customFormat="1" ht="16.5" customHeight="1">
      <c r="B212" s="149"/>
      <c r="C212" s="150"/>
      <c r="D212" s="150"/>
      <c r="E212" s="151" t="s">
        <v>5</v>
      </c>
      <c r="F212" s="240" t="s">
        <v>1784</v>
      </c>
      <c r="G212" s="241"/>
      <c r="H212" s="241"/>
      <c r="I212" s="241"/>
      <c r="J212" s="150"/>
      <c r="K212" s="152">
        <v>2.7</v>
      </c>
      <c r="L212" s="150"/>
      <c r="M212" s="150"/>
      <c r="N212" s="150"/>
      <c r="O212" s="150"/>
      <c r="P212" s="150"/>
      <c r="Q212" s="150"/>
      <c r="R212" s="153"/>
      <c r="T212" s="154"/>
      <c r="U212" s="150"/>
      <c r="V212" s="150"/>
      <c r="W212" s="150"/>
      <c r="X212" s="150"/>
      <c r="Y212" s="150"/>
      <c r="Z212" s="150"/>
      <c r="AA212" s="155"/>
      <c r="AT212" s="156" t="s">
        <v>173</v>
      </c>
      <c r="AU212" s="156" t="s">
        <v>86</v>
      </c>
      <c r="AV212" s="10" t="s">
        <v>86</v>
      </c>
      <c r="AW212" s="10" t="s">
        <v>32</v>
      </c>
      <c r="AX212" s="10" t="s">
        <v>82</v>
      </c>
      <c r="AY212" s="156" t="s">
        <v>166</v>
      </c>
    </row>
    <row r="213" spans="2:65" s="1" customFormat="1" ht="38.25" customHeight="1">
      <c r="B213" s="139"/>
      <c r="C213" s="140" t="s">
        <v>393</v>
      </c>
      <c r="D213" s="140" t="s">
        <v>167</v>
      </c>
      <c r="E213" s="141" t="s">
        <v>394</v>
      </c>
      <c r="F213" s="231" t="s">
        <v>395</v>
      </c>
      <c r="G213" s="231"/>
      <c r="H213" s="231"/>
      <c r="I213" s="231"/>
      <c r="J213" s="142" t="s">
        <v>322</v>
      </c>
      <c r="K213" s="143">
        <v>26.64</v>
      </c>
      <c r="L213" s="232">
        <v>0</v>
      </c>
      <c r="M213" s="232"/>
      <c r="N213" s="232">
        <f>ROUND(L213*K213,2)</f>
        <v>0</v>
      </c>
      <c r="O213" s="232"/>
      <c r="P213" s="232"/>
      <c r="Q213" s="232"/>
      <c r="R213" s="144"/>
      <c r="T213" s="145" t="s">
        <v>5</v>
      </c>
      <c r="U213" s="43" t="s">
        <v>40</v>
      </c>
      <c r="V213" s="146">
        <v>2.2559999999999998</v>
      </c>
      <c r="W213" s="146">
        <f>V213*K213</f>
        <v>60.099839999999993</v>
      </c>
      <c r="X213" s="146">
        <v>0</v>
      </c>
      <c r="Y213" s="146">
        <f>X213*K213</f>
        <v>0</v>
      </c>
      <c r="Z213" s="146">
        <v>0</v>
      </c>
      <c r="AA213" s="147">
        <f>Z213*K213</f>
        <v>0</v>
      </c>
      <c r="AR213" s="21" t="s">
        <v>92</v>
      </c>
      <c r="AT213" s="21" t="s">
        <v>167</v>
      </c>
      <c r="AU213" s="21" t="s">
        <v>86</v>
      </c>
      <c r="AY213" s="21" t="s">
        <v>166</v>
      </c>
      <c r="BE213" s="148">
        <f>IF(U213="základní",N213,0)</f>
        <v>0</v>
      </c>
      <c r="BF213" s="148">
        <f>IF(U213="snížená",N213,0)</f>
        <v>0</v>
      </c>
      <c r="BG213" s="148">
        <f>IF(U213="zákl. přenesená",N213,0)</f>
        <v>0</v>
      </c>
      <c r="BH213" s="148">
        <f>IF(U213="sníž. přenesená",N213,0)</f>
        <v>0</v>
      </c>
      <c r="BI213" s="148">
        <f>IF(U213="nulová",N213,0)</f>
        <v>0</v>
      </c>
      <c r="BJ213" s="21" t="s">
        <v>82</v>
      </c>
      <c r="BK213" s="148">
        <f>ROUND(L213*K213,2)</f>
        <v>0</v>
      </c>
      <c r="BL213" s="21" t="s">
        <v>92</v>
      </c>
      <c r="BM213" s="21" t="s">
        <v>396</v>
      </c>
    </row>
    <row r="214" spans="2:65" s="11" customFormat="1" ht="16.5" customHeight="1">
      <c r="B214" s="157"/>
      <c r="C214" s="158"/>
      <c r="D214" s="158"/>
      <c r="E214" s="159" t="s">
        <v>5</v>
      </c>
      <c r="F214" s="264" t="s">
        <v>275</v>
      </c>
      <c r="G214" s="265"/>
      <c r="H214" s="265"/>
      <c r="I214" s="265"/>
      <c r="J214" s="158"/>
      <c r="K214" s="159" t="s">
        <v>5</v>
      </c>
      <c r="L214" s="158"/>
      <c r="M214" s="158"/>
      <c r="N214" s="158"/>
      <c r="O214" s="158"/>
      <c r="P214" s="158"/>
      <c r="Q214" s="158"/>
      <c r="R214" s="160"/>
      <c r="T214" s="161"/>
      <c r="U214" s="158"/>
      <c r="V214" s="158"/>
      <c r="W214" s="158"/>
      <c r="X214" s="158"/>
      <c r="Y214" s="158"/>
      <c r="Z214" s="158"/>
      <c r="AA214" s="162"/>
      <c r="AT214" s="163" t="s">
        <v>173</v>
      </c>
      <c r="AU214" s="163" t="s">
        <v>86</v>
      </c>
      <c r="AV214" s="11" t="s">
        <v>82</v>
      </c>
      <c r="AW214" s="11" t="s">
        <v>32</v>
      </c>
      <c r="AX214" s="11" t="s">
        <v>75</v>
      </c>
      <c r="AY214" s="163" t="s">
        <v>166</v>
      </c>
    </row>
    <row r="215" spans="2:65" s="11" customFormat="1" ht="16.5" customHeight="1">
      <c r="B215" s="157"/>
      <c r="C215" s="158"/>
      <c r="D215" s="158"/>
      <c r="E215" s="159" t="s">
        <v>5</v>
      </c>
      <c r="F215" s="229" t="s">
        <v>276</v>
      </c>
      <c r="G215" s="230"/>
      <c r="H215" s="230"/>
      <c r="I215" s="230"/>
      <c r="J215" s="158"/>
      <c r="K215" s="159" t="s">
        <v>5</v>
      </c>
      <c r="L215" s="158"/>
      <c r="M215" s="158"/>
      <c r="N215" s="158"/>
      <c r="O215" s="158"/>
      <c r="P215" s="158"/>
      <c r="Q215" s="158"/>
      <c r="R215" s="160"/>
      <c r="T215" s="161"/>
      <c r="U215" s="158"/>
      <c r="V215" s="158"/>
      <c r="W215" s="158"/>
      <c r="X215" s="158"/>
      <c r="Y215" s="158"/>
      <c r="Z215" s="158"/>
      <c r="AA215" s="162"/>
      <c r="AT215" s="163" t="s">
        <v>173</v>
      </c>
      <c r="AU215" s="163" t="s">
        <v>86</v>
      </c>
      <c r="AV215" s="11" t="s">
        <v>82</v>
      </c>
      <c r="AW215" s="11" t="s">
        <v>32</v>
      </c>
      <c r="AX215" s="11" t="s">
        <v>75</v>
      </c>
      <c r="AY215" s="163" t="s">
        <v>166</v>
      </c>
    </row>
    <row r="216" spans="2:65" s="11" customFormat="1" ht="16.5" customHeight="1">
      <c r="B216" s="157"/>
      <c r="C216" s="158"/>
      <c r="D216" s="158"/>
      <c r="E216" s="159" t="s">
        <v>5</v>
      </c>
      <c r="F216" s="229" t="s">
        <v>277</v>
      </c>
      <c r="G216" s="230"/>
      <c r="H216" s="230"/>
      <c r="I216" s="230"/>
      <c r="J216" s="158"/>
      <c r="K216" s="159" t="s">
        <v>5</v>
      </c>
      <c r="L216" s="158"/>
      <c r="M216" s="158"/>
      <c r="N216" s="158"/>
      <c r="O216" s="158"/>
      <c r="P216" s="158"/>
      <c r="Q216" s="158"/>
      <c r="R216" s="160"/>
      <c r="T216" s="161"/>
      <c r="U216" s="158"/>
      <c r="V216" s="158"/>
      <c r="W216" s="158"/>
      <c r="X216" s="158"/>
      <c r="Y216" s="158"/>
      <c r="Z216" s="158"/>
      <c r="AA216" s="162"/>
      <c r="AT216" s="163" t="s">
        <v>173</v>
      </c>
      <c r="AU216" s="163" t="s">
        <v>86</v>
      </c>
      <c r="AV216" s="11" t="s">
        <v>82</v>
      </c>
      <c r="AW216" s="11" t="s">
        <v>32</v>
      </c>
      <c r="AX216" s="11" t="s">
        <v>75</v>
      </c>
      <c r="AY216" s="163" t="s">
        <v>166</v>
      </c>
    </row>
    <row r="217" spans="2:65" s="11" customFormat="1" ht="16.5" customHeight="1">
      <c r="B217" s="157"/>
      <c r="C217" s="158"/>
      <c r="D217" s="158"/>
      <c r="E217" s="159" t="s">
        <v>5</v>
      </c>
      <c r="F217" s="229" t="s">
        <v>397</v>
      </c>
      <c r="G217" s="230"/>
      <c r="H217" s="230"/>
      <c r="I217" s="230"/>
      <c r="J217" s="158"/>
      <c r="K217" s="159" t="s">
        <v>5</v>
      </c>
      <c r="L217" s="158"/>
      <c r="M217" s="158"/>
      <c r="N217" s="158"/>
      <c r="O217" s="158"/>
      <c r="P217" s="158"/>
      <c r="Q217" s="158"/>
      <c r="R217" s="160"/>
      <c r="T217" s="161"/>
      <c r="U217" s="158"/>
      <c r="V217" s="158"/>
      <c r="W217" s="158"/>
      <c r="X217" s="158"/>
      <c r="Y217" s="158"/>
      <c r="Z217" s="158"/>
      <c r="AA217" s="162"/>
      <c r="AT217" s="163" t="s">
        <v>173</v>
      </c>
      <c r="AU217" s="163" t="s">
        <v>86</v>
      </c>
      <c r="AV217" s="11" t="s">
        <v>82</v>
      </c>
      <c r="AW217" s="11" t="s">
        <v>32</v>
      </c>
      <c r="AX217" s="11" t="s">
        <v>75</v>
      </c>
      <c r="AY217" s="163" t="s">
        <v>166</v>
      </c>
    </row>
    <row r="218" spans="2:65" s="10" customFormat="1" ht="16.5" customHeight="1">
      <c r="B218" s="149"/>
      <c r="C218" s="150"/>
      <c r="D218" s="150"/>
      <c r="E218" s="151" t="s">
        <v>5</v>
      </c>
      <c r="F218" s="262" t="s">
        <v>1785</v>
      </c>
      <c r="G218" s="263"/>
      <c r="H218" s="263"/>
      <c r="I218" s="263"/>
      <c r="J218" s="150"/>
      <c r="K218" s="152">
        <v>26.64</v>
      </c>
      <c r="L218" s="150"/>
      <c r="M218" s="150"/>
      <c r="N218" s="150"/>
      <c r="O218" s="150"/>
      <c r="P218" s="150"/>
      <c r="Q218" s="150"/>
      <c r="R218" s="153"/>
      <c r="T218" s="154"/>
      <c r="U218" s="150"/>
      <c r="V218" s="150"/>
      <c r="W218" s="150"/>
      <c r="X218" s="150"/>
      <c r="Y218" s="150"/>
      <c r="Z218" s="150"/>
      <c r="AA218" s="155"/>
      <c r="AT218" s="156" t="s">
        <v>173</v>
      </c>
      <c r="AU218" s="156" t="s">
        <v>86</v>
      </c>
      <c r="AV218" s="10" t="s">
        <v>86</v>
      </c>
      <c r="AW218" s="10" t="s">
        <v>32</v>
      </c>
      <c r="AX218" s="10" t="s">
        <v>82</v>
      </c>
      <c r="AY218" s="156" t="s">
        <v>166</v>
      </c>
    </row>
    <row r="219" spans="2:65" s="1" customFormat="1" ht="25.5" customHeight="1">
      <c r="B219" s="139"/>
      <c r="C219" s="140" t="s">
        <v>399</v>
      </c>
      <c r="D219" s="140" t="s">
        <v>167</v>
      </c>
      <c r="E219" s="141" t="s">
        <v>400</v>
      </c>
      <c r="F219" s="231" t="s">
        <v>401</v>
      </c>
      <c r="G219" s="231"/>
      <c r="H219" s="231"/>
      <c r="I219" s="231"/>
      <c r="J219" s="142" t="s">
        <v>322</v>
      </c>
      <c r="K219" s="143">
        <v>37.75</v>
      </c>
      <c r="L219" s="232">
        <v>0</v>
      </c>
      <c r="M219" s="232"/>
      <c r="N219" s="232">
        <f>ROUND(L219*K219,2)</f>
        <v>0</v>
      </c>
      <c r="O219" s="232"/>
      <c r="P219" s="232"/>
      <c r="Q219" s="232"/>
      <c r="R219" s="144"/>
      <c r="T219" s="145" t="s">
        <v>5</v>
      </c>
      <c r="U219" s="43" t="s">
        <v>40</v>
      </c>
      <c r="V219" s="146">
        <v>0.28599999999999998</v>
      </c>
      <c r="W219" s="146">
        <f>V219*K219</f>
        <v>10.7965</v>
      </c>
      <c r="X219" s="146">
        <v>0</v>
      </c>
      <c r="Y219" s="146">
        <f>X219*K219</f>
        <v>0</v>
      </c>
      <c r="Z219" s="146">
        <v>0</v>
      </c>
      <c r="AA219" s="147">
        <f>Z219*K219</f>
        <v>0</v>
      </c>
      <c r="AR219" s="21" t="s">
        <v>92</v>
      </c>
      <c r="AT219" s="21" t="s">
        <v>167</v>
      </c>
      <c r="AU219" s="21" t="s">
        <v>86</v>
      </c>
      <c r="AY219" s="21" t="s">
        <v>166</v>
      </c>
      <c r="BE219" s="148">
        <f>IF(U219="základní",N219,0)</f>
        <v>0</v>
      </c>
      <c r="BF219" s="148">
        <f>IF(U219="snížená",N219,0)</f>
        <v>0</v>
      </c>
      <c r="BG219" s="148">
        <f>IF(U219="zákl. přenesená",N219,0)</f>
        <v>0</v>
      </c>
      <c r="BH219" s="148">
        <f>IF(U219="sníž. přenesená",N219,0)</f>
        <v>0</v>
      </c>
      <c r="BI219" s="148">
        <f>IF(U219="nulová",N219,0)</f>
        <v>0</v>
      </c>
      <c r="BJ219" s="21" t="s">
        <v>82</v>
      </c>
      <c r="BK219" s="148">
        <f>ROUND(L219*K219,2)</f>
        <v>0</v>
      </c>
      <c r="BL219" s="21" t="s">
        <v>92</v>
      </c>
      <c r="BM219" s="21" t="s">
        <v>402</v>
      </c>
    </row>
    <row r="220" spans="2:65" s="11" customFormat="1" ht="16.5" customHeight="1">
      <c r="B220" s="157"/>
      <c r="C220" s="158"/>
      <c r="D220" s="158"/>
      <c r="E220" s="159" t="s">
        <v>5</v>
      </c>
      <c r="F220" s="264" t="s">
        <v>275</v>
      </c>
      <c r="G220" s="265"/>
      <c r="H220" s="265"/>
      <c r="I220" s="265"/>
      <c r="J220" s="158"/>
      <c r="K220" s="159" t="s">
        <v>5</v>
      </c>
      <c r="L220" s="158"/>
      <c r="M220" s="158"/>
      <c r="N220" s="158"/>
      <c r="O220" s="158"/>
      <c r="P220" s="158"/>
      <c r="Q220" s="158"/>
      <c r="R220" s="160"/>
      <c r="T220" s="161"/>
      <c r="U220" s="158"/>
      <c r="V220" s="158"/>
      <c r="W220" s="158"/>
      <c r="X220" s="158"/>
      <c r="Y220" s="158"/>
      <c r="Z220" s="158"/>
      <c r="AA220" s="162"/>
      <c r="AT220" s="163" t="s">
        <v>173</v>
      </c>
      <c r="AU220" s="163" t="s">
        <v>86</v>
      </c>
      <c r="AV220" s="11" t="s">
        <v>82</v>
      </c>
      <c r="AW220" s="11" t="s">
        <v>32</v>
      </c>
      <c r="AX220" s="11" t="s">
        <v>75</v>
      </c>
      <c r="AY220" s="163" t="s">
        <v>166</v>
      </c>
    </row>
    <row r="221" spans="2:65" s="11" customFormat="1" ht="16.5" customHeight="1">
      <c r="B221" s="157"/>
      <c r="C221" s="158"/>
      <c r="D221" s="158"/>
      <c r="E221" s="159" t="s">
        <v>5</v>
      </c>
      <c r="F221" s="229" t="s">
        <v>276</v>
      </c>
      <c r="G221" s="230"/>
      <c r="H221" s="230"/>
      <c r="I221" s="230"/>
      <c r="J221" s="158"/>
      <c r="K221" s="159" t="s">
        <v>5</v>
      </c>
      <c r="L221" s="158"/>
      <c r="M221" s="158"/>
      <c r="N221" s="158"/>
      <c r="O221" s="158"/>
      <c r="P221" s="158"/>
      <c r="Q221" s="158"/>
      <c r="R221" s="160"/>
      <c r="T221" s="161"/>
      <c r="U221" s="158"/>
      <c r="V221" s="158"/>
      <c r="W221" s="158"/>
      <c r="X221" s="158"/>
      <c r="Y221" s="158"/>
      <c r="Z221" s="158"/>
      <c r="AA221" s="162"/>
      <c r="AT221" s="163" t="s">
        <v>173</v>
      </c>
      <c r="AU221" s="163" t="s">
        <v>86</v>
      </c>
      <c r="AV221" s="11" t="s">
        <v>82</v>
      </c>
      <c r="AW221" s="11" t="s">
        <v>32</v>
      </c>
      <c r="AX221" s="11" t="s">
        <v>75</v>
      </c>
      <c r="AY221" s="163" t="s">
        <v>166</v>
      </c>
    </row>
    <row r="222" spans="2:65" s="11" customFormat="1" ht="16.5" customHeight="1">
      <c r="B222" s="157"/>
      <c r="C222" s="158"/>
      <c r="D222" s="158"/>
      <c r="E222" s="159" t="s">
        <v>5</v>
      </c>
      <c r="F222" s="229" t="s">
        <v>277</v>
      </c>
      <c r="G222" s="230"/>
      <c r="H222" s="230"/>
      <c r="I222" s="230"/>
      <c r="J222" s="158"/>
      <c r="K222" s="159" t="s">
        <v>5</v>
      </c>
      <c r="L222" s="158"/>
      <c r="M222" s="158"/>
      <c r="N222" s="158"/>
      <c r="O222" s="158"/>
      <c r="P222" s="158"/>
      <c r="Q222" s="158"/>
      <c r="R222" s="160"/>
      <c r="T222" s="161"/>
      <c r="U222" s="158"/>
      <c r="V222" s="158"/>
      <c r="W222" s="158"/>
      <c r="X222" s="158"/>
      <c r="Y222" s="158"/>
      <c r="Z222" s="158"/>
      <c r="AA222" s="162"/>
      <c r="AT222" s="163" t="s">
        <v>173</v>
      </c>
      <c r="AU222" s="163" t="s">
        <v>86</v>
      </c>
      <c r="AV222" s="11" t="s">
        <v>82</v>
      </c>
      <c r="AW222" s="11" t="s">
        <v>32</v>
      </c>
      <c r="AX222" s="11" t="s">
        <v>75</v>
      </c>
      <c r="AY222" s="163" t="s">
        <v>166</v>
      </c>
    </row>
    <row r="223" spans="2:65" s="10" customFormat="1" ht="16.5" customHeight="1">
      <c r="B223" s="149"/>
      <c r="C223" s="150"/>
      <c r="D223" s="150"/>
      <c r="E223" s="151" t="s">
        <v>5</v>
      </c>
      <c r="F223" s="262" t="s">
        <v>1786</v>
      </c>
      <c r="G223" s="263"/>
      <c r="H223" s="263"/>
      <c r="I223" s="263"/>
      <c r="J223" s="150"/>
      <c r="K223" s="152">
        <v>0.75</v>
      </c>
      <c r="L223" s="150"/>
      <c r="M223" s="150"/>
      <c r="N223" s="150"/>
      <c r="O223" s="150"/>
      <c r="P223" s="150"/>
      <c r="Q223" s="150"/>
      <c r="R223" s="153"/>
      <c r="T223" s="154"/>
      <c r="U223" s="150"/>
      <c r="V223" s="150"/>
      <c r="W223" s="150"/>
      <c r="X223" s="150"/>
      <c r="Y223" s="150"/>
      <c r="Z223" s="150"/>
      <c r="AA223" s="155"/>
      <c r="AT223" s="156" t="s">
        <v>173</v>
      </c>
      <c r="AU223" s="156" t="s">
        <v>86</v>
      </c>
      <c r="AV223" s="10" t="s">
        <v>86</v>
      </c>
      <c r="AW223" s="10" t="s">
        <v>32</v>
      </c>
      <c r="AX223" s="10" t="s">
        <v>75</v>
      </c>
      <c r="AY223" s="156" t="s">
        <v>166</v>
      </c>
    </row>
    <row r="224" spans="2:65" s="10" customFormat="1" ht="16.5" customHeight="1">
      <c r="B224" s="149"/>
      <c r="C224" s="150"/>
      <c r="D224" s="150"/>
      <c r="E224" s="151" t="s">
        <v>5</v>
      </c>
      <c r="F224" s="262" t="s">
        <v>1776</v>
      </c>
      <c r="G224" s="263"/>
      <c r="H224" s="263"/>
      <c r="I224" s="263"/>
      <c r="J224" s="150"/>
      <c r="K224" s="152">
        <v>37</v>
      </c>
      <c r="L224" s="150"/>
      <c r="M224" s="150"/>
      <c r="N224" s="150"/>
      <c r="O224" s="150"/>
      <c r="P224" s="150"/>
      <c r="Q224" s="150"/>
      <c r="R224" s="153"/>
      <c r="T224" s="154"/>
      <c r="U224" s="150"/>
      <c r="V224" s="150"/>
      <c r="W224" s="150"/>
      <c r="X224" s="150"/>
      <c r="Y224" s="150"/>
      <c r="Z224" s="150"/>
      <c r="AA224" s="155"/>
      <c r="AT224" s="156" t="s">
        <v>173</v>
      </c>
      <c r="AU224" s="156" t="s">
        <v>86</v>
      </c>
      <c r="AV224" s="10" t="s">
        <v>86</v>
      </c>
      <c r="AW224" s="10" t="s">
        <v>32</v>
      </c>
      <c r="AX224" s="10" t="s">
        <v>75</v>
      </c>
      <c r="AY224" s="156" t="s">
        <v>166</v>
      </c>
    </row>
    <row r="225" spans="2:65" s="12" customFormat="1" ht="16.5" customHeight="1">
      <c r="B225" s="168"/>
      <c r="C225" s="169"/>
      <c r="D225" s="169"/>
      <c r="E225" s="170" t="s">
        <v>5</v>
      </c>
      <c r="F225" s="268" t="s">
        <v>294</v>
      </c>
      <c r="G225" s="269"/>
      <c r="H225" s="269"/>
      <c r="I225" s="269"/>
      <c r="J225" s="169"/>
      <c r="K225" s="171">
        <v>37.75</v>
      </c>
      <c r="L225" s="169"/>
      <c r="M225" s="169"/>
      <c r="N225" s="169"/>
      <c r="O225" s="169"/>
      <c r="P225" s="169"/>
      <c r="Q225" s="169"/>
      <c r="R225" s="172"/>
      <c r="T225" s="173"/>
      <c r="U225" s="169"/>
      <c r="V225" s="169"/>
      <c r="W225" s="169"/>
      <c r="X225" s="169"/>
      <c r="Y225" s="169"/>
      <c r="Z225" s="169"/>
      <c r="AA225" s="174"/>
      <c r="AT225" s="175" t="s">
        <v>173</v>
      </c>
      <c r="AU225" s="175" t="s">
        <v>86</v>
      </c>
      <c r="AV225" s="12" t="s">
        <v>92</v>
      </c>
      <c r="AW225" s="12" t="s">
        <v>32</v>
      </c>
      <c r="AX225" s="12" t="s">
        <v>82</v>
      </c>
      <c r="AY225" s="175" t="s">
        <v>166</v>
      </c>
    </row>
    <row r="226" spans="2:65" s="1" customFormat="1" ht="16.5" customHeight="1">
      <c r="B226" s="139"/>
      <c r="C226" s="176" t="s">
        <v>404</v>
      </c>
      <c r="D226" s="176" t="s">
        <v>388</v>
      </c>
      <c r="E226" s="177" t="s">
        <v>405</v>
      </c>
      <c r="F226" s="266" t="s">
        <v>406</v>
      </c>
      <c r="G226" s="266"/>
      <c r="H226" s="266"/>
      <c r="I226" s="266"/>
      <c r="J226" s="178" t="s">
        <v>374</v>
      </c>
      <c r="K226" s="179">
        <v>75.5</v>
      </c>
      <c r="L226" s="267">
        <v>0</v>
      </c>
      <c r="M226" s="267"/>
      <c r="N226" s="267">
        <f>ROUND(L226*K226,2)</f>
        <v>0</v>
      </c>
      <c r="O226" s="232"/>
      <c r="P226" s="232"/>
      <c r="Q226" s="232"/>
      <c r="R226" s="144"/>
      <c r="T226" s="145" t="s">
        <v>5</v>
      </c>
      <c r="U226" s="43" t="s">
        <v>40</v>
      </c>
      <c r="V226" s="146">
        <v>0</v>
      </c>
      <c r="W226" s="146">
        <f>V226*K226</f>
        <v>0</v>
      </c>
      <c r="X226" s="146">
        <v>1</v>
      </c>
      <c r="Y226" s="146">
        <f>X226*K226</f>
        <v>75.5</v>
      </c>
      <c r="Z226" s="146">
        <v>0</v>
      </c>
      <c r="AA226" s="147">
        <f>Z226*K226</f>
        <v>0</v>
      </c>
      <c r="AR226" s="21" t="s">
        <v>104</v>
      </c>
      <c r="AT226" s="21" t="s">
        <v>388</v>
      </c>
      <c r="AU226" s="21" t="s">
        <v>86</v>
      </c>
      <c r="AY226" s="21" t="s">
        <v>166</v>
      </c>
      <c r="BE226" s="148">
        <f>IF(U226="základní",N226,0)</f>
        <v>0</v>
      </c>
      <c r="BF226" s="148">
        <f>IF(U226="snížená",N226,0)</f>
        <v>0</v>
      </c>
      <c r="BG226" s="148">
        <f>IF(U226="zákl. přenesená",N226,0)</f>
        <v>0</v>
      </c>
      <c r="BH226" s="148">
        <f>IF(U226="sníž. přenesená",N226,0)</f>
        <v>0</v>
      </c>
      <c r="BI226" s="148">
        <f>IF(U226="nulová",N226,0)</f>
        <v>0</v>
      </c>
      <c r="BJ226" s="21" t="s">
        <v>82</v>
      </c>
      <c r="BK226" s="148">
        <f>ROUND(L226*K226,2)</f>
        <v>0</v>
      </c>
      <c r="BL226" s="21" t="s">
        <v>92</v>
      </c>
      <c r="BM226" s="21" t="s">
        <v>407</v>
      </c>
    </row>
    <row r="227" spans="2:65" s="10" customFormat="1" ht="16.5" customHeight="1">
      <c r="B227" s="149"/>
      <c r="C227" s="150"/>
      <c r="D227" s="150"/>
      <c r="E227" s="151" t="s">
        <v>5</v>
      </c>
      <c r="F227" s="240" t="s">
        <v>1787</v>
      </c>
      <c r="G227" s="241"/>
      <c r="H227" s="241"/>
      <c r="I227" s="241"/>
      <c r="J227" s="150"/>
      <c r="K227" s="152">
        <v>75.5</v>
      </c>
      <c r="L227" s="150"/>
      <c r="M227" s="150"/>
      <c r="N227" s="150"/>
      <c r="O227" s="150"/>
      <c r="P227" s="150"/>
      <c r="Q227" s="150"/>
      <c r="R227" s="153"/>
      <c r="T227" s="154"/>
      <c r="U227" s="150"/>
      <c r="V227" s="150"/>
      <c r="W227" s="150"/>
      <c r="X227" s="150"/>
      <c r="Y227" s="150"/>
      <c r="Z227" s="150"/>
      <c r="AA227" s="155"/>
      <c r="AT227" s="156" t="s">
        <v>173</v>
      </c>
      <c r="AU227" s="156" t="s">
        <v>86</v>
      </c>
      <c r="AV227" s="10" t="s">
        <v>86</v>
      </c>
      <c r="AW227" s="10" t="s">
        <v>32</v>
      </c>
      <c r="AX227" s="10" t="s">
        <v>82</v>
      </c>
      <c r="AY227" s="156" t="s">
        <v>166</v>
      </c>
    </row>
    <row r="228" spans="2:65" s="1" customFormat="1" ht="16.5" customHeight="1">
      <c r="B228" s="139"/>
      <c r="C228" s="140" t="s">
        <v>409</v>
      </c>
      <c r="D228" s="140" t="s">
        <v>167</v>
      </c>
      <c r="E228" s="141" t="s">
        <v>410</v>
      </c>
      <c r="F228" s="231" t="s">
        <v>411</v>
      </c>
      <c r="G228" s="231"/>
      <c r="H228" s="231"/>
      <c r="I228" s="231"/>
      <c r="J228" s="142" t="s">
        <v>270</v>
      </c>
      <c r="K228" s="143">
        <v>842.4</v>
      </c>
      <c r="L228" s="232">
        <v>0</v>
      </c>
      <c r="M228" s="232"/>
      <c r="N228" s="232">
        <f>ROUND(L228*K228,2)</f>
        <v>0</v>
      </c>
      <c r="O228" s="232"/>
      <c r="P228" s="232"/>
      <c r="Q228" s="232"/>
      <c r="R228" s="144"/>
      <c r="T228" s="145" t="s">
        <v>5</v>
      </c>
      <c r="U228" s="43" t="s">
        <v>40</v>
      </c>
      <c r="V228" s="146">
        <v>3.5000000000000003E-2</v>
      </c>
      <c r="W228" s="146">
        <f>V228*K228</f>
        <v>29.484000000000002</v>
      </c>
      <c r="X228" s="146">
        <v>0</v>
      </c>
      <c r="Y228" s="146">
        <f>X228*K228</f>
        <v>0</v>
      </c>
      <c r="Z228" s="146">
        <v>0</v>
      </c>
      <c r="AA228" s="147">
        <f>Z228*K228</f>
        <v>0</v>
      </c>
      <c r="AR228" s="21" t="s">
        <v>92</v>
      </c>
      <c r="AT228" s="21" t="s">
        <v>167</v>
      </c>
      <c r="AU228" s="21" t="s">
        <v>86</v>
      </c>
      <c r="AY228" s="21" t="s">
        <v>166</v>
      </c>
      <c r="BE228" s="148">
        <f>IF(U228="základní",N228,0)</f>
        <v>0</v>
      </c>
      <c r="BF228" s="148">
        <f>IF(U228="snížená",N228,0)</f>
        <v>0</v>
      </c>
      <c r="BG228" s="148">
        <f>IF(U228="zákl. přenesená",N228,0)</f>
        <v>0</v>
      </c>
      <c r="BH228" s="148">
        <f>IF(U228="sníž. přenesená",N228,0)</f>
        <v>0</v>
      </c>
      <c r="BI228" s="148">
        <f>IF(U228="nulová",N228,0)</f>
        <v>0</v>
      </c>
      <c r="BJ228" s="21" t="s">
        <v>82</v>
      </c>
      <c r="BK228" s="148">
        <f>ROUND(L228*K228,2)</f>
        <v>0</v>
      </c>
      <c r="BL228" s="21" t="s">
        <v>92</v>
      </c>
      <c r="BM228" s="21" t="s">
        <v>1788</v>
      </c>
    </row>
    <row r="229" spans="2:65" s="1" customFormat="1" ht="38.25" customHeight="1">
      <c r="B229" s="139"/>
      <c r="C229" s="140" t="s">
        <v>413</v>
      </c>
      <c r="D229" s="140" t="s">
        <v>167</v>
      </c>
      <c r="E229" s="141" t="s">
        <v>414</v>
      </c>
      <c r="F229" s="231" t="s">
        <v>415</v>
      </c>
      <c r="G229" s="231"/>
      <c r="H229" s="231"/>
      <c r="I229" s="231"/>
      <c r="J229" s="142" t="s">
        <v>270</v>
      </c>
      <c r="K229" s="143">
        <v>61</v>
      </c>
      <c r="L229" s="232">
        <v>0</v>
      </c>
      <c r="M229" s="232"/>
      <c r="N229" s="232">
        <f>ROUND(L229*K229,2)</f>
        <v>0</v>
      </c>
      <c r="O229" s="232"/>
      <c r="P229" s="232"/>
      <c r="Q229" s="232"/>
      <c r="R229" s="144"/>
      <c r="T229" s="145" t="s">
        <v>5</v>
      </c>
      <c r="U229" s="43" t="s">
        <v>40</v>
      </c>
      <c r="V229" s="146">
        <v>0.13</v>
      </c>
      <c r="W229" s="146">
        <f>V229*K229</f>
        <v>7.9300000000000006</v>
      </c>
      <c r="X229" s="146">
        <v>0</v>
      </c>
      <c r="Y229" s="146">
        <f>X229*K229</f>
        <v>0</v>
      </c>
      <c r="Z229" s="146">
        <v>0</v>
      </c>
      <c r="AA229" s="147">
        <f>Z229*K229</f>
        <v>0</v>
      </c>
      <c r="AR229" s="21" t="s">
        <v>92</v>
      </c>
      <c r="AT229" s="21" t="s">
        <v>167</v>
      </c>
      <c r="AU229" s="21" t="s">
        <v>86</v>
      </c>
      <c r="AY229" s="21" t="s">
        <v>166</v>
      </c>
      <c r="BE229" s="148">
        <f>IF(U229="základní",N229,0)</f>
        <v>0</v>
      </c>
      <c r="BF229" s="148">
        <f>IF(U229="snížená",N229,0)</f>
        <v>0</v>
      </c>
      <c r="BG229" s="148">
        <f>IF(U229="zákl. přenesená",N229,0)</f>
        <v>0</v>
      </c>
      <c r="BH229" s="148">
        <f>IF(U229="sníž. přenesená",N229,0)</f>
        <v>0</v>
      </c>
      <c r="BI229" s="148">
        <f>IF(U229="nulová",N229,0)</f>
        <v>0</v>
      </c>
      <c r="BJ229" s="21" t="s">
        <v>82</v>
      </c>
      <c r="BK229" s="148">
        <f>ROUND(L229*K229,2)</f>
        <v>0</v>
      </c>
      <c r="BL229" s="21" t="s">
        <v>92</v>
      </c>
      <c r="BM229" s="21" t="s">
        <v>416</v>
      </c>
    </row>
    <row r="230" spans="2:65" s="11" customFormat="1" ht="16.5" customHeight="1">
      <c r="B230" s="157"/>
      <c r="C230" s="158"/>
      <c r="D230" s="158"/>
      <c r="E230" s="159" t="s">
        <v>5</v>
      </c>
      <c r="F230" s="264" t="s">
        <v>275</v>
      </c>
      <c r="G230" s="265"/>
      <c r="H230" s="265"/>
      <c r="I230" s="265"/>
      <c r="J230" s="158"/>
      <c r="K230" s="159" t="s">
        <v>5</v>
      </c>
      <c r="L230" s="158"/>
      <c r="M230" s="158"/>
      <c r="N230" s="158"/>
      <c r="O230" s="158"/>
      <c r="P230" s="158"/>
      <c r="Q230" s="158"/>
      <c r="R230" s="160"/>
      <c r="T230" s="161"/>
      <c r="U230" s="158"/>
      <c r="V230" s="158"/>
      <c r="W230" s="158"/>
      <c r="X230" s="158"/>
      <c r="Y230" s="158"/>
      <c r="Z230" s="158"/>
      <c r="AA230" s="162"/>
      <c r="AT230" s="163" t="s">
        <v>173</v>
      </c>
      <c r="AU230" s="163" t="s">
        <v>86</v>
      </c>
      <c r="AV230" s="11" t="s">
        <v>82</v>
      </c>
      <c r="AW230" s="11" t="s">
        <v>32</v>
      </c>
      <c r="AX230" s="11" t="s">
        <v>75</v>
      </c>
      <c r="AY230" s="163" t="s">
        <v>166</v>
      </c>
    </row>
    <row r="231" spans="2:65" s="11" customFormat="1" ht="16.5" customHeight="1">
      <c r="B231" s="157"/>
      <c r="C231" s="158"/>
      <c r="D231" s="158"/>
      <c r="E231" s="159" t="s">
        <v>5</v>
      </c>
      <c r="F231" s="229" t="s">
        <v>276</v>
      </c>
      <c r="G231" s="230"/>
      <c r="H231" s="230"/>
      <c r="I231" s="230"/>
      <c r="J231" s="158"/>
      <c r="K231" s="159" t="s">
        <v>5</v>
      </c>
      <c r="L231" s="158"/>
      <c r="M231" s="158"/>
      <c r="N231" s="158"/>
      <c r="O231" s="158"/>
      <c r="P231" s="158"/>
      <c r="Q231" s="158"/>
      <c r="R231" s="160"/>
      <c r="T231" s="161"/>
      <c r="U231" s="158"/>
      <c r="V231" s="158"/>
      <c r="W231" s="158"/>
      <c r="X231" s="158"/>
      <c r="Y231" s="158"/>
      <c r="Z231" s="158"/>
      <c r="AA231" s="162"/>
      <c r="AT231" s="163" t="s">
        <v>173</v>
      </c>
      <c r="AU231" s="163" t="s">
        <v>86</v>
      </c>
      <c r="AV231" s="11" t="s">
        <v>82</v>
      </c>
      <c r="AW231" s="11" t="s">
        <v>32</v>
      </c>
      <c r="AX231" s="11" t="s">
        <v>75</v>
      </c>
      <c r="AY231" s="163" t="s">
        <v>166</v>
      </c>
    </row>
    <row r="232" spans="2:65" s="11" customFormat="1" ht="16.5" customHeight="1">
      <c r="B232" s="157"/>
      <c r="C232" s="158"/>
      <c r="D232" s="158"/>
      <c r="E232" s="159" t="s">
        <v>5</v>
      </c>
      <c r="F232" s="229" t="s">
        <v>277</v>
      </c>
      <c r="G232" s="230"/>
      <c r="H232" s="230"/>
      <c r="I232" s="230"/>
      <c r="J232" s="158"/>
      <c r="K232" s="159" t="s">
        <v>5</v>
      </c>
      <c r="L232" s="158"/>
      <c r="M232" s="158"/>
      <c r="N232" s="158"/>
      <c r="O232" s="158"/>
      <c r="P232" s="158"/>
      <c r="Q232" s="158"/>
      <c r="R232" s="160"/>
      <c r="T232" s="161"/>
      <c r="U232" s="158"/>
      <c r="V232" s="158"/>
      <c r="W232" s="158"/>
      <c r="X232" s="158"/>
      <c r="Y232" s="158"/>
      <c r="Z232" s="158"/>
      <c r="AA232" s="162"/>
      <c r="AT232" s="163" t="s">
        <v>173</v>
      </c>
      <c r="AU232" s="163" t="s">
        <v>86</v>
      </c>
      <c r="AV232" s="11" t="s">
        <v>82</v>
      </c>
      <c r="AW232" s="11" t="s">
        <v>32</v>
      </c>
      <c r="AX232" s="11" t="s">
        <v>75</v>
      </c>
      <c r="AY232" s="163" t="s">
        <v>166</v>
      </c>
    </row>
    <row r="233" spans="2:65" s="10" customFormat="1" ht="16.5" customHeight="1">
      <c r="B233" s="149"/>
      <c r="C233" s="150"/>
      <c r="D233" s="150"/>
      <c r="E233" s="151" t="s">
        <v>5</v>
      </c>
      <c r="F233" s="262" t="s">
        <v>700</v>
      </c>
      <c r="G233" s="263"/>
      <c r="H233" s="263"/>
      <c r="I233" s="263"/>
      <c r="J233" s="150"/>
      <c r="K233" s="152">
        <v>61</v>
      </c>
      <c r="L233" s="150"/>
      <c r="M233" s="150"/>
      <c r="N233" s="150"/>
      <c r="O233" s="150"/>
      <c r="P233" s="150"/>
      <c r="Q233" s="150"/>
      <c r="R233" s="153"/>
      <c r="T233" s="154"/>
      <c r="U233" s="150"/>
      <c r="V233" s="150"/>
      <c r="W233" s="150"/>
      <c r="X233" s="150"/>
      <c r="Y233" s="150"/>
      <c r="Z233" s="150"/>
      <c r="AA233" s="155"/>
      <c r="AT233" s="156" t="s">
        <v>173</v>
      </c>
      <c r="AU233" s="156" t="s">
        <v>86</v>
      </c>
      <c r="AV233" s="10" t="s">
        <v>86</v>
      </c>
      <c r="AW233" s="10" t="s">
        <v>32</v>
      </c>
      <c r="AX233" s="10" t="s">
        <v>82</v>
      </c>
      <c r="AY233" s="156" t="s">
        <v>166</v>
      </c>
    </row>
    <row r="234" spans="2:65" s="1" customFormat="1" ht="16.5" customHeight="1">
      <c r="B234" s="139"/>
      <c r="C234" s="176" t="s">
        <v>418</v>
      </c>
      <c r="D234" s="176" t="s">
        <v>388</v>
      </c>
      <c r="E234" s="177" t="s">
        <v>419</v>
      </c>
      <c r="F234" s="266" t="s">
        <v>420</v>
      </c>
      <c r="G234" s="266"/>
      <c r="H234" s="266"/>
      <c r="I234" s="266"/>
      <c r="J234" s="178" t="s">
        <v>322</v>
      </c>
      <c r="K234" s="179">
        <v>6.1</v>
      </c>
      <c r="L234" s="267">
        <v>0</v>
      </c>
      <c r="M234" s="267"/>
      <c r="N234" s="267">
        <f>ROUND(L234*K234,2)</f>
        <v>0</v>
      </c>
      <c r="O234" s="232"/>
      <c r="P234" s="232"/>
      <c r="Q234" s="232"/>
      <c r="R234" s="144"/>
      <c r="T234" s="145" t="s">
        <v>5</v>
      </c>
      <c r="U234" s="43" t="s">
        <v>40</v>
      </c>
      <c r="V234" s="146">
        <v>0</v>
      </c>
      <c r="W234" s="146">
        <f>V234*K234</f>
        <v>0</v>
      </c>
      <c r="X234" s="146">
        <v>0</v>
      </c>
      <c r="Y234" s="146">
        <f>X234*K234</f>
        <v>0</v>
      </c>
      <c r="Z234" s="146">
        <v>0</v>
      </c>
      <c r="AA234" s="147">
        <f>Z234*K234</f>
        <v>0</v>
      </c>
      <c r="AR234" s="21" t="s">
        <v>104</v>
      </c>
      <c r="AT234" s="21" t="s">
        <v>388</v>
      </c>
      <c r="AU234" s="21" t="s">
        <v>86</v>
      </c>
      <c r="AY234" s="21" t="s">
        <v>166</v>
      </c>
      <c r="BE234" s="148">
        <f>IF(U234="základní",N234,0)</f>
        <v>0</v>
      </c>
      <c r="BF234" s="148">
        <f>IF(U234="snížená",N234,0)</f>
        <v>0</v>
      </c>
      <c r="BG234" s="148">
        <f>IF(U234="zákl. přenesená",N234,0)</f>
        <v>0</v>
      </c>
      <c r="BH234" s="148">
        <f>IF(U234="sníž. přenesená",N234,0)</f>
        <v>0</v>
      </c>
      <c r="BI234" s="148">
        <f>IF(U234="nulová",N234,0)</f>
        <v>0</v>
      </c>
      <c r="BJ234" s="21" t="s">
        <v>82</v>
      </c>
      <c r="BK234" s="148">
        <f>ROUND(L234*K234,2)</f>
        <v>0</v>
      </c>
      <c r="BL234" s="21" t="s">
        <v>92</v>
      </c>
      <c r="BM234" s="21" t="s">
        <v>421</v>
      </c>
    </row>
    <row r="235" spans="2:65" s="10" customFormat="1" ht="16.5" customHeight="1">
      <c r="B235" s="149"/>
      <c r="C235" s="150"/>
      <c r="D235" s="150"/>
      <c r="E235" s="151" t="s">
        <v>5</v>
      </c>
      <c r="F235" s="240" t="s">
        <v>1789</v>
      </c>
      <c r="G235" s="241"/>
      <c r="H235" s="241"/>
      <c r="I235" s="241"/>
      <c r="J235" s="150"/>
      <c r="K235" s="152">
        <v>6.1</v>
      </c>
      <c r="L235" s="150"/>
      <c r="M235" s="150"/>
      <c r="N235" s="150"/>
      <c r="O235" s="150"/>
      <c r="P235" s="150"/>
      <c r="Q235" s="150"/>
      <c r="R235" s="153"/>
      <c r="T235" s="154"/>
      <c r="U235" s="150"/>
      <c r="V235" s="150"/>
      <c r="W235" s="150"/>
      <c r="X235" s="150"/>
      <c r="Y235" s="150"/>
      <c r="Z235" s="150"/>
      <c r="AA235" s="155"/>
      <c r="AT235" s="156" t="s">
        <v>173</v>
      </c>
      <c r="AU235" s="156" t="s">
        <v>86</v>
      </c>
      <c r="AV235" s="10" t="s">
        <v>86</v>
      </c>
      <c r="AW235" s="10" t="s">
        <v>32</v>
      </c>
      <c r="AX235" s="10" t="s">
        <v>82</v>
      </c>
      <c r="AY235" s="156" t="s">
        <v>166</v>
      </c>
    </row>
    <row r="236" spans="2:65" s="1" customFormat="1" ht="38.25" customHeight="1">
      <c r="B236" s="139"/>
      <c r="C236" s="140" t="s">
        <v>423</v>
      </c>
      <c r="D236" s="140" t="s">
        <v>167</v>
      </c>
      <c r="E236" s="141" t="s">
        <v>424</v>
      </c>
      <c r="F236" s="231" t="s">
        <v>425</v>
      </c>
      <c r="G236" s="231"/>
      <c r="H236" s="231"/>
      <c r="I236" s="231"/>
      <c r="J236" s="142" t="s">
        <v>270</v>
      </c>
      <c r="K236" s="143">
        <v>61</v>
      </c>
      <c r="L236" s="232">
        <v>0</v>
      </c>
      <c r="M236" s="232"/>
      <c r="N236" s="232">
        <f>ROUND(L236*K236,2)</f>
        <v>0</v>
      </c>
      <c r="O236" s="232"/>
      <c r="P236" s="232"/>
      <c r="Q236" s="232"/>
      <c r="R236" s="144"/>
      <c r="T236" s="145" t="s">
        <v>5</v>
      </c>
      <c r="U236" s="43" t="s">
        <v>40</v>
      </c>
      <c r="V236" s="146">
        <v>5.8000000000000003E-2</v>
      </c>
      <c r="W236" s="146">
        <f>V236*K236</f>
        <v>3.5380000000000003</v>
      </c>
      <c r="X236" s="146">
        <v>0</v>
      </c>
      <c r="Y236" s="146">
        <f>X236*K236</f>
        <v>0</v>
      </c>
      <c r="Z236" s="146">
        <v>0</v>
      </c>
      <c r="AA236" s="147">
        <f>Z236*K236</f>
        <v>0</v>
      </c>
      <c r="AR236" s="21" t="s">
        <v>92</v>
      </c>
      <c r="AT236" s="21" t="s">
        <v>167</v>
      </c>
      <c r="AU236" s="21" t="s">
        <v>86</v>
      </c>
      <c r="AY236" s="21" t="s">
        <v>166</v>
      </c>
      <c r="BE236" s="148">
        <f>IF(U236="základní",N236,0)</f>
        <v>0</v>
      </c>
      <c r="BF236" s="148">
        <f>IF(U236="snížená",N236,0)</f>
        <v>0</v>
      </c>
      <c r="BG236" s="148">
        <f>IF(U236="zákl. přenesená",N236,0)</f>
        <v>0</v>
      </c>
      <c r="BH236" s="148">
        <f>IF(U236="sníž. přenesená",N236,0)</f>
        <v>0</v>
      </c>
      <c r="BI236" s="148">
        <f>IF(U236="nulová",N236,0)</f>
        <v>0</v>
      </c>
      <c r="BJ236" s="21" t="s">
        <v>82</v>
      </c>
      <c r="BK236" s="148">
        <f>ROUND(L236*K236,2)</f>
        <v>0</v>
      </c>
      <c r="BL236" s="21" t="s">
        <v>92</v>
      </c>
      <c r="BM236" s="21" t="s">
        <v>426</v>
      </c>
    </row>
    <row r="237" spans="2:65" s="1" customFormat="1" ht="16.5" customHeight="1">
      <c r="B237" s="139"/>
      <c r="C237" s="176" t="s">
        <v>427</v>
      </c>
      <c r="D237" s="176" t="s">
        <v>388</v>
      </c>
      <c r="E237" s="177" t="s">
        <v>428</v>
      </c>
      <c r="F237" s="266" t="s">
        <v>429</v>
      </c>
      <c r="G237" s="266"/>
      <c r="H237" s="266"/>
      <c r="I237" s="266"/>
      <c r="J237" s="178" t="s">
        <v>430</v>
      </c>
      <c r="K237" s="179">
        <v>0.91500000000000004</v>
      </c>
      <c r="L237" s="267">
        <v>0</v>
      </c>
      <c r="M237" s="267"/>
      <c r="N237" s="267">
        <f>ROUND(L237*K237,2)</f>
        <v>0</v>
      </c>
      <c r="O237" s="232"/>
      <c r="P237" s="232"/>
      <c r="Q237" s="232"/>
      <c r="R237" s="144"/>
      <c r="T237" s="145" t="s">
        <v>5</v>
      </c>
      <c r="U237" s="43" t="s">
        <v>40</v>
      </c>
      <c r="V237" s="146">
        <v>0</v>
      </c>
      <c r="W237" s="146">
        <f>V237*K237</f>
        <v>0</v>
      </c>
      <c r="X237" s="146">
        <v>1E-3</v>
      </c>
      <c r="Y237" s="146">
        <f>X237*K237</f>
        <v>9.1500000000000001E-4</v>
      </c>
      <c r="Z237" s="146">
        <v>0</v>
      </c>
      <c r="AA237" s="147">
        <f>Z237*K237</f>
        <v>0</v>
      </c>
      <c r="AR237" s="21" t="s">
        <v>104</v>
      </c>
      <c r="AT237" s="21" t="s">
        <v>388</v>
      </c>
      <c r="AU237" s="21" t="s">
        <v>86</v>
      </c>
      <c r="AY237" s="21" t="s">
        <v>166</v>
      </c>
      <c r="BE237" s="148">
        <f>IF(U237="základní",N237,0)</f>
        <v>0</v>
      </c>
      <c r="BF237" s="148">
        <f>IF(U237="snížená",N237,0)</f>
        <v>0</v>
      </c>
      <c r="BG237" s="148">
        <f>IF(U237="zákl. přenesená",N237,0)</f>
        <v>0</v>
      </c>
      <c r="BH237" s="148">
        <f>IF(U237="sníž. přenesená",N237,0)</f>
        <v>0</v>
      </c>
      <c r="BI237" s="148">
        <f>IF(U237="nulová",N237,0)</f>
        <v>0</v>
      </c>
      <c r="BJ237" s="21" t="s">
        <v>82</v>
      </c>
      <c r="BK237" s="148">
        <f>ROUND(L237*K237,2)</f>
        <v>0</v>
      </c>
      <c r="BL237" s="21" t="s">
        <v>92</v>
      </c>
      <c r="BM237" s="21" t="s">
        <v>431</v>
      </c>
    </row>
    <row r="238" spans="2:65" s="9" customFormat="1" ht="29.85" customHeight="1">
      <c r="B238" s="129"/>
      <c r="C238" s="130"/>
      <c r="D238" s="164" t="s">
        <v>260</v>
      </c>
      <c r="E238" s="164"/>
      <c r="F238" s="164"/>
      <c r="G238" s="164"/>
      <c r="H238" s="164"/>
      <c r="I238" s="164"/>
      <c r="J238" s="164"/>
      <c r="K238" s="164"/>
      <c r="L238" s="164"/>
      <c r="M238" s="164"/>
      <c r="N238" s="260">
        <f>BK238</f>
        <v>0</v>
      </c>
      <c r="O238" s="261"/>
      <c r="P238" s="261"/>
      <c r="Q238" s="261"/>
      <c r="R238" s="132"/>
      <c r="T238" s="133"/>
      <c r="U238" s="130"/>
      <c r="V238" s="130"/>
      <c r="W238" s="134">
        <f>SUM(W239:W253)</f>
        <v>56.446699999999993</v>
      </c>
      <c r="X238" s="130"/>
      <c r="Y238" s="134">
        <f>SUM(Y239:Y253)</f>
        <v>34.724400000000003</v>
      </c>
      <c r="Z238" s="130"/>
      <c r="AA238" s="135">
        <f>SUM(AA239:AA253)</f>
        <v>0</v>
      </c>
      <c r="AR238" s="136" t="s">
        <v>82</v>
      </c>
      <c r="AT238" s="137" t="s">
        <v>74</v>
      </c>
      <c r="AU238" s="137" t="s">
        <v>82</v>
      </c>
      <c r="AY238" s="136" t="s">
        <v>166</v>
      </c>
      <c r="BK238" s="138">
        <f>SUM(BK239:BK253)</f>
        <v>0</v>
      </c>
    </row>
    <row r="239" spans="2:65" s="1" customFormat="1" ht="38.25" customHeight="1">
      <c r="B239" s="139"/>
      <c r="C239" s="140" t="s">
        <v>432</v>
      </c>
      <c r="D239" s="140" t="s">
        <v>167</v>
      </c>
      <c r="E239" s="141" t="s">
        <v>433</v>
      </c>
      <c r="F239" s="231" t="s">
        <v>434</v>
      </c>
      <c r="G239" s="231"/>
      <c r="H239" s="231"/>
      <c r="I239" s="231"/>
      <c r="J239" s="142" t="s">
        <v>270</v>
      </c>
      <c r="K239" s="143">
        <v>296</v>
      </c>
      <c r="L239" s="232">
        <v>0</v>
      </c>
      <c r="M239" s="232"/>
      <c r="N239" s="232">
        <f>ROUND(L239*K239,2)</f>
        <v>0</v>
      </c>
      <c r="O239" s="232"/>
      <c r="P239" s="232"/>
      <c r="Q239" s="232"/>
      <c r="R239" s="144"/>
      <c r="T239" s="145" t="s">
        <v>5</v>
      </c>
      <c r="U239" s="43" t="s">
        <v>40</v>
      </c>
      <c r="V239" s="146">
        <v>7.4999999999999997E-2</v>
      </c>
      <c r="W239" s="146">
        <f>V239*K239</f>
        <v>22.2</v>
      </c>
      <c r="X239" s="146">
        <v>1.7000000000000001E-4</v>
      </c>
      <c r="Y239" s="146">
        <f>X239*K239</f>
        <v>5.0320000000000004E-2</v>
      </c>
      <c r="Z239" s="146">
        <v>0</v>
      </c>
      <c r="AA239" s="147">
        <f>Z239*K239</f>
        <v>0</v>
      </c>
      <c r="AR239" s="21" t="s">
        <v>92</v>
      </c>
      <c r="AT239" s="21" t="s">
        <v>167</v>
      </c>
      <c r="AU239" s="21" t="s">
        <v>86</v>
      </c>
      <c r="AY239" s="21" t="s">
        <v>166</v>
      </c>
      <c r="BE239" s="148">
        <f>IF(U239="základní",N239,0)</f>
        <v>0</v>
      </c>
      <c r="BF239" s="148">
        <f>IF(U239="snížená",N239,0)</f>
        <v>0</v>
      </c>
      <c r="BG239" s="148">
        <f>IF(U239="zákl. přenesená",N239,0)</f>
        <v>0</v>
      </c>
      <c r="BH239" s="148">
        <f>IF(U239="sníž. přenesená",N239,0)</f>
        <v>0</v>
      </c>
      <c r="BI239" s="148">
        <f>IF(U239="nulová",N239,0)</f>
        <v>0</v>
      </c>
      <c r="BJ239" s="21" t="s">
        <v>82</v>
      </c>
      <c r="BK239" s="148">
        <f>ROUND(L239*K239,2)</f>
        <v>0</v>
      </c>
      <c r="BL239" s="21" t="s">
        <v>92</v>
      </c>
      <c r="BM239" s="21" t="s">
        <v>1790</v>
      </c>
    </row>
    <row r="240" spans="2:65" s="10" customFormat="1" ht="16.5" customHeight="1">
      <c r="B240" s="149"/>
      <c r="C240" s="150"/>
      <c r="D240" s="150"/>
      <c r="E240" s="151" t="s">
        <v>5</v>
      </c>
      <c r="F240" s="240" t="s">
        <v>1791</v>
      </c>
      <c r="G240" s="241"/>
      <c r="H240" s="241"/>
      <c r="I240" s="241"/>
      <c r="J240" s="150"/>
      <c r="K240" s="152">
        <v>296</v>
      </c>
      <c r="L240" s="150"/>
      <c r="M240" s="150"/>
      <c r="N240" s="150"/>
      <c r="O240" s="150"/>
      <c r="P240" s="150"/>
      <c r="Q240" s="150"/>
      <c r="R240" s="153"/>
      <c r="T240" s="154"/>
      <c r="U240" s="150"/>
      <c r="V240" s="150"/>
      <c r="W240" s="150"/>
      <c r="X240" s="150"/>
      <c r="Y240" s="150"/>
      <c r="Z240" s="150"/>
      <c r="AA240" s="155"/>
      <c r="AT240" s="156" t="s">
        <v>173</v>
      </c>
      <c r="AU240" s="156" t="s">
        <v>86</v>
      </c>
      <c r="AV240" s="10" t="s">
        <v>86</v>
      </c>
      <c r="AW240" s="10" t="s">
        <v>32</v>
      </c>
      <c r="AX240" s="10" t="s">
        <v>82</v>
      </c>
      <c r="AY240" s="156" t="s">
        <v>166</v>
      </c>
    </row>
    <row r="241" spans="2:65" s="1" customFormat="1" ht="16.5" customHeight="1">
      <c r="B241" s="139"/>
      <c r="C241" s="176" t="s">
        <v>437</v>
      </c>
      <c r="D241" s="176" t="s">
        <v>388</v>
      </c>
      <c r="E241" s="177" t="s">
        <v>438</v>
      </c>
      <c r="F241" s="266" t="s">
        <v>439</v>
      </c>
      <c r="G241" s="266"/>
      <c r="H241" s="266"/>
      <c r="I241" s="266"/>
      <c r="J241" s="178" t="s">
        <v>270</v>
      </c>
      <c r="K241" s="179">
        <v>296</v>
      </c>
      <c r="L241" s="267">
        <v>0</v>
      </c>
      <c r="M241" s="267"/>
      <c r="N241" s="267">
        <f>ROUND(L241*K241,2)</f>
        <v>0</v>
      </c>
      <c r="O241" s="232"/>
      <c r="P241" s="232"/>
      <c r="Q241" s="232"/>
      <c r="R241" s="144"/>
      <c r="T241" s="145" t="s">
        <v>5</v>
      </c>
      <c r="U241" s="43" t="s">
        <v>40</v>
      </c>
      <c r="V241" s="146">
        <v>0</v>
      </c>
      <c r="W241" s="146">
        <f>V241*K241</f>
        <v>0</v>
      </c>
      <c r="X241" s="146">
        <v>4.0000000000000002E-4</v>
      </c>
      <c r="Y241" s="146">
        <f>X241*K241</f>
        <v>0.11840000000000001</v>
      </c>
      <c r="Z241" s="146">
        <v>0</v>
      </c>
      <c r="AA241" s="147">
        <f>Z241*K241</f>
        <v>0</v>
      </c>
      <c r="AR241" s="21" t="s">
        <v>104</v>
      </c>
      <c r="AT241" s="21" t="s">
        <v>388</v>
      </c>
      <c r="AU241" s="21" t="s">
        <v>86</v>
      </c>
      <c r="AY241" s="21" t="s">
        <v>166</v>
      </c>
      <c r="BE241" s="148">
        <f>IF(U241="základní",N241,0)</f>
        <v>0</v>
      </c>
      <c r="BF241" s="148">
        <f>IF(U241="snížená",N241,0)</f>
        <v>0</v>
      </c>
      <c r="BG241" s="148">
        <f>IF(U241="zákl. přenesená",N241,0)</f>
        <v>0</v>
      </c>
      <c r="BH241" s="148">
        <f>IF(U241="sníž. přenesená",N241,0)</f>
        <v>0</v>
      </c>
      <c r="BI241" s="148">
        <f>IF(U241="nulová",N241,0)</f>
        <v>0</v>
      </c>
      <c r="BJ241" s="21" t="s">
        <v>82</v>
      </c>
      <c r="BK241" s="148">
        <f>ROUND(L241*K241,2)</f>
        <v>0</v>
      </c>
      <c r="BL241" s="21" t="s">
        <v>92</v>
      </c>
      <c r="BM241" s="21" t="s">
        <v>1792</v>
      </c>
    </row>
    <row r="242" spans="2:65" s="1" customFormat="1" ht="38.25" customHeight="1">
      <c r="B242" s="139"/>
      <c r="C242" s="140" t="s">
        <v>441</v>
      </c>
      <c r="D242" s="140" t="s">
        <v>167</v>
      </c>
      <c r="E242" s="141" t="s">
        <v>442</v>
      </c>
      <c r="F242" s="231" t="s">
        <v>443</v>
      </c>
      <c r="G242" s="231"/>
      <c r="H242" s="231"/>
      <c r="I242" s="231"/>
      <c r="J242" s="142" t="s">
        <v>309</v>
      </c>
      <c r="K242" s="143">
        <v>148</v>
      </c>
      <c r="L242" s="232">
        <v>0</v>
      </c>
      <c r="M242" s="232"/>
      <c r="N242" s="232">
        <f>ROUND(L242*K242,2)</f>
        <v>0</v>
      </c>
      <c r="O242" s="232"/>
      <c r="P242" s="232"/>
      <c r="Q242" s="232"/>
      <c r="R242" s="144"/>
      <c r="T242" s="145" t="s">
        <v>5</v>
      </c>
      <c r="U242" s="43" t="s">
        <v>40</v>
      </c>
      <c r="V242" s="146">
        <v>0.23</v>
      </c>
      <c r="W242" s="146">
        <f>V242*K242</f>
        <v>34.04</v>
      </c>
      <c r="X242" s="146">
        <v>0.23058000000000001</v>
      </c>
      <c r="Y242" s="146">
        <f>X242*K242</f>
        <v>34.125840000000004</v>
      </c>
      <c r="Z242" s="146">
        <v>0</v>
      </c>
      <c r="AA242" s="147">
        <f>Z242*K242</f>
        <v>0</v>
      </c>
      <c r="AR242" s="21" t="s">
        <v>92</v>
      </c>
      <c r="AT242" s="21" t="s">
        <v>167</v>
      </c>
      <c r="AU242" s="21" t="s">
        <v>86</v>
      </c>
      <c r="AY242" s="21" t="s">
        <v>166</v>
      </c>
      <c r="BE242" s="148">
        <f>IF(U242="základní",N242,0)</f>
        <v>0</v>
      </c>
      <c r="BF242" s="148">
        <f>IF(U242="snížená",N242,0)</f>
        <v>0</v>
      </c>
      <c r="BG242" s="148">
        <f>IF(U242="zákl. přenesená",N242,0)</f>
        <v>0</v>
      </c>
      <c r="BH242" s="148">
        <f>IF(U242="sníž. přenesená",N242,0)</f>
        <v>0</v>
      </c>
      <c r="BI242" s="148">
        <f>IF(U242="nulová",N242,0)</f>
        <v>0</v>
      </c>
      <c r="BJ242" s="21" t="s">
        <v>82</v>
      </c>
      <c r="BK242" s="148">
        <f>ROUND(L242*K242,2)</f>
        <v>0</v>
      </c>
      <c r="BL242" s="21" t="s">
        <v>92</v>
      </c>
      <c r="BM242" s="21" t="s">
        <v>444</v>
      </c>
    </row>
    <row r="243" spans="2:65" s="11" customFormat="1" ht="16.5" customHeight="1">
      <c r="B243" s="157"/>
      <c r="C243" s="158"/>
      <c r="D243" s="158"/>
      <c r="E243" s="159" t="s">
        <v>5</v>
      </c>
      <c r="F243" s="264" t="s">
        <v>275</v>
      </c>
      <c r="G243" s="265"/>
      <c r="H243" s="265"/>
      <c r="I243" s="265"/>
      <c r="J243" s="158"/>
      <c r="K243" s="159" t="s">
        <v>5</v>
      </c>
      <c r="L243" s="158"/>
      <c r="M243" s="158"/>
      <c r="N243" s="158"/>
      <c r="O243" s="158"/>
      <c r="P243" s="158"/>
      <c r="Q243" s="158"/>
      <c r="R243" s="160"/>
      <c r="T243" s="161"/>
      <c r="U243" s="158"/>
      <c r="V243" s="158"/>
      <c r="W243" s="158"/>
      <c r="X243" s="158"/>
      <c r="Y243" s="158"/>
      <c r="Z243" s="158"/>
      <c r="AA243" s="162"/>
      <c r="AT243" s="163" t="s">
        <v>173</v>
      </c>
      <c r="AU243" s="163" t="s">
        <v>86</v>
      </c>
      <c r="AV243" s="11" t="s">
        <v>82</v>
      </c>
      <c r="AW243" s="11" t="s">
        <v>32</v>
      </c>
      <c r="AX243" s="11" t="s">
        <v>75</v>
      </c>
      <c r="AY243" s="163" t="s">
        <v>166</v>
      </c>
    </row>
    <row r="244" spans="2:65" s="11" customFormat="1" ht="16.5" customHeight="1">
      <c r="B244" s="157"/>
      <c r="C244" s="158"/>
      <c r="D244" s="158"/>
      <c r="E244" s="159" t="s">
        <v>5</v>
      </c>
      <c r="F244" s="229" t="s">
        <v>276</v>
      </c>
      <c r="G244" s="230"/>
      <c r="H244" s="230"/>
      <c r="I244" s="230"/>
      <c r="J244" s="158"/>
      <c r="K244" s="159" t="s">
        <v>5</v>
      </c>
      <c r="L244" s="158"/>
      <c r="M244" s="158"/>
      <c r="N244" s="158"/>
      <c r="O244" s="158"/>
      <c r="P244" s="158"/>
      <c r="Q244" s="158"/>
      <c r="R244" s="160"/>
      <c r="T244" s="161"/>
      <c r="U244" s="158"/>
      <c r="V244" s="158"/>
      <c r="W244" s="158"/>
      <c r="X244" s="158"/>
      <c r="Y244" s="158"/>
      <c r="Z244" s="158"/>
      <c r="AA244" s="162"/>
      <c r="AT244" s="163" t="s">
        <v>173</v>
      </c>
      <c r="AU244" s="163" t="s">
        <v>86</v>
      </c>
      <c r="AV244" s="11" t="s">
        <v>82</v>
      </c>
      <c r="AW244" s="11" t="s">
        <v>32</v>
      </c>
      <c r="AX244" s="11" t="s">
        <v>75</v>
      </c>
      <c r="AY244" s="163" t="s">
        <v>166</v>
      </c>
    </row>
    <row r="245" spans="2:65" s="11" customFormat="1" ht="16.5" customHeight="1">
      <c r="B245" s="157"/>
      <c r="C245" s="158"/>
      <c r="D245" s="158"/>
      <c r="E245" s="159" t="s">
        <v>5</v>
      </c>
      <c r="F245" s="229" t="s">
        <v>277</v>
      </c>
      <c r="G245" s="230"/>
      <c r="H245" s="230"/>
      <c r="I245" s="230"/>
      <c r="J245" s="158"/>
      <c r="K245" s="159" t="s">
        <v>5</v>
      </c>
      <c r="L245" s="158"/>
      <c r="M245" s="158"/>
      <c r="N245" s="158"/>
      <c r="O245" s="158"/>
      <c r="P245" s="158"/>
      <c r="Q245" s="158"/>
      <c r="R245" s="160"/>
      <c r="T245" s="161"/>
      <c r="U245" s="158"/>
      <c r="V245" s="158"/>
      <c r="W245" s="158"/>
      <c r="X245" s="158"/>
      <c r="Y245" s="158"/>
      <c r="Z245" s="158"/>
      <c r="AA245" s="162"/>
      <c r="AT245" s="163" t="s">
        <v>173</v>
      </c>
      <c r="AU245" s="163" t="s">
        <v>86</v>
      </c>
      <c r="AV245" s="11" t="s">
        <v>82</v>
      </c>
      <c r="AW245" s="11" t="s">
        <v>32</v>
      </c>
      <c r="AX245" s="11" t="s">
        <v>75</v>
      </c>
      <c r="AY245" s="163" t="s">
        <v>166</v>
      </c>
    </row>
    <row r="246" spans="2:65" s="10" customFormat="1" ht="16.5" customHeight="1">
      <c r="B246" s="149"/>
      <c r="C246" s="150"/>
      <c r="D246" s="150"/>
      <c r="E246" s="151" t="s">
        <v>5</v>
      </c>
      <c r="F246" s="262" t="s">
        <v>1793</v>
      </c>
      <c r="G246" s="263"/>
      <c r="H246" s="263"/>
      <c r="I246" s="263"/>
      <c r="J246" s="150"/>
      <c r="K246" s="152">
        <v>148</v>
      </c>
      <c r="L246" s="150"/>
      <c r="M246" s="150"/>
      <c r="N246" s="150"/>
      <c r="O246" s="150"/>
      <c r="P246" s="150"/>
      <c r="Q246" s="150"/>
      <c r="R246" s="153"/>
      <c r="T246" s="154"/>
      <c r="U246" s="150"/>
      <c r="V246" s="150"/>
      <c r="W246" s="150"/>
      <c r="X246" s="150"/>
      <c r="Y246" s="150"/>
      <c r="Z246" s="150"/>
      <c r="AA246" s="155"/>
      <c r="AT246" s="156" t="s">
        <v>173</v>
      </c>
      <c r="AU246" s="156" t="s">
        <v>86</v>
      </c>
      <c r="AV246" s="10" t="s">
        <v>86</v>
      </c>
      <c r="AW246" s="10" t="s">
        <v>32</v>
      </c>
      <c r="AX246" s="10" t="s">
        <v>82</v>
      </c>
      <c r="AY246" s="156" t="s">
        <v>166</v>
      </c>
    </row>
    <row r="247" spans="2:65" s="1" customFormat="1" ht="38.25" customHeight="1">
      <c r="B247" s="139"/>
      <c r="C247" s="140" t="s">
        <v>446</v>
      </c>
      <c r="D247" s="140" t="s">
        <v>167</v>
      </c>
      <c r="E247" s="141" t="s">
        <v>1794</v>
      </c>
      <c r="F247" s="231" t="s">
        <v>1795</v>
      </c>
      <c r="G247" s="231"/>
      <c r="H247" s="231"/>
      <c r="I247" s="231"/>
      <c r="J247" s="142" t="s">
        <v>322</v>
      </c>
      <c r="K247" s="143">
        <v>0.14399999999999999</v>
      </c>
      <c r="L247" s="232">
        <v>0</v>
      </c>
      <c r="M247" s="232"/>
      <c r="N247" s="232">
        <f>ROUND(L247*K247,2)</f>
        <v>0</v>
      </c>
      <c r="O247" s="232"/>
      <c r="P247" s="232"/>
      <c r="Q247" s="232"/>
      <c r="R247" s="144"/>
      <c r="T247" s="145" t="s">
        <v>5</v>
      </c>
      <c r="U247" s="43" t="s">
        <v>40</v>
      </c>
      <c r="V247" s="146">
        <v>1.0249999999999999</v>
      </c>
      <c r="W247" s="146">
        <f>V247*K247</f>
        <v>0.14759999999999998</v>
      </c>
      <c r="X247" s="146">
        <v>2.16</v>
      </c>
      <c r="Y247" s="146">
        <f>X247*K247</f>
        <v>0.31103999999999998</v>
      </c>
      <c r="Z247" s="146">
        <v>0</v>
      </c>
      <c r="AA247" s="147">
        <f>Z247*K247</f>
        <v>0</v>
      </c>
      <c r="AR247" s="21" t="s">
        <v>92</v>
      </c>
      <c r="AT247" s="21" t="s">
        <v>167</v>
      </c>
      <c r="AU247" s="21" t="s">
        <v>86</v>
      </c>
      <c r="AY247" s="21" t="s">
        <v>166</v>
      </c>
      <c r="BE247" s="148">
        <f>IF(U247="základní",N247,0)</f>
        <v>0</v>
      </c>
      <c r="BF247" s="148">
        <f>IF(U247="snížená",N247,0)</f>
        <v>0</v>
      </c>
      <c r="BG247" s="148">
        <f>IF(U247="zákl. přenesená",N247,0)</f>
        <v>0</v>
      </c>
      <c r="BH247" s="148">
        <f>IF(U247="sníž. přenesená",N247,0)</f>
        <v>0</v>
      </c>
      <c r="BI247" s="148">
        <f>IF(U247="nulová",N247,0)</f>
        <v>0</v>
      </c>
      <c r="BJ247" s="21" t="s">
        <v>82</v>
      </c>
      <c r="BK247" s="148">
        <f>ROUND(L247*K247,2)</f>
        <v>0</v>
      </c>
      <c r="BL247" s="21" t="s">
        <v>92</v>
      </c>
      <c r="BM247" s="21" t="s">
        <v>1796</v>
      </c>
    </row>
    <row r="248" spans="2:65" s="11" customFormat="1" ht="16.5" customHeight="1">
      <c r="B248" s="157"/>
      <c r="C248" s="158"/>
      <c r="D248" s="158"/>
      <c r="E248" s="159" t="s">
        <v>5</v>
      </c>
      <c r="F248" s="264" t="s">
        <v>1797</v>
      </c>
      <c r="G248" s="265"/>
      <c r="H248" s="265"/>
      <c r="I248" s="265"/>
      <c r="J248" s="158"/>
      <c r="K248" s="159" t="s">
        <v>5</v>
      </c>
      <c r="L248" s="158"/>
      <c r="M248" s="158"/>
      <c r="N248" s="158"/>
      <c r="O248" s="158"/>
      <c r="P248" s="158"/>
      <c r="Q248" s="158"/>
      <c r="R248" s="160"/>
      <c r="T248" s="161"/>
      <c r="U248" s="158"/>
      <c r="V248" s="158"/>
      <c r="W248" s="158"/>
      <c r="X248" s="158"/>
      <c r="Y248" s="158"/>
      <c r="Z248" s="158"/>
      <c r="AA248" s="162"/>
      <c r="AT248" s="163" t="s">
        <v>173</v>
      </c>
      <c r="AU248" s="163" t="s">
        <v>86</v>
      </c>
      <c r="AV248" s="11" t="s">
        <v>82</v>
      </c>
      <c r="AW248" s="11" t="s">
        <v>32</v>
      </c>
      <c r="AX248" s="11" t="s">
        <v>75</v>
      </c>
      <c r="AY248" s="163" t="s">
        <v>166</v>
      </c>
    </row>
    <row r="249" spans="2:65" s="10" customFormat="1" ht="16.5" customHeight="1">
      <c r="B249" s="149"/>
      <c r="C249" s="150"/>
      <c r="D249" s="150"/>
      <c r="E249" s="151" t="s">
        <v>5</v>
      </c>
      <c r="F249" s="262" t="s">
        <v>1798</v>
      </c>
      <c r="G249" s="263"/>
      <c r="H249" s="263"/>
      <c r="I249" s="263"/>
      <c r="J249" s="150"/>
      <c r="K249" s="152">
        <v>0.14399999999999999</v>
      </c>
      <c r="L249" s="150"/>
      <c r="M249" s="150"/>
      <c r="N249" s="150"/>
      <c r="O249" s="150"/>
      <c r="P249" s="150"/>
      <c r="Q249" s="150"/>
      <c r="R249" s="153"/>
      <c r="T249" s="154"/>
      <c r="U249" s="150"/>
      <c r="V249" s="150"/>
      <c r="W249" s="150"/>
      <c r="X249" s="150"/>
      <c r="Y249" s="150"/>
      <c r="Z249" s="150"/>
      <c r="AA249" s="155"/>
      <c r="AT249" s="156" t="s">
        <v>173</v>
      </c>
      <c r="AU249" s="156" t="s">
        <v>86</v>
      </c>
      <c r="AV249" s="10" t="s">
        <v>86</v>
      </c>
      <c r="AW249" s="10" t="s">
        <v>32</v>
      </c>
      <c r="AX249" s="10" t="s">
        <v>82</v>
      </c>
      <c r="AY249" s="156" t="s">
        <v>166</v>
      </c>
    </row>
    <row r="250" spans="2:65" s="1" customFormat="1" ht="38.25" customHeight="1">
      <c r="B250" s="139"/>
      <c r="C250" s="140" t="s">
        <v>452</v>
      </c>
      <c r="D250" s="140" t="s">
        <v>167</v>
      </c>
      <c r="E250" s="141" t="s">
        <v>1799</v>
      </c>
      <c r="F250" s="231" t="s">
        <v>1800</v>
      </c>
      <c r="G250" s="231"/>
      <c r="H250" s="231"/>
      <c r="I250" s="231"/>
      <c r="J250" s="142" t="s">
        <v>322</v>
      </c>
      <c r="K250" s="143">
        <v>0.06</v>
      </c>
      <c r="L250" s="232">
        <v>0</v>
      </c>
      <c r="M250" s="232"/>
      <c r="N250" s="232">
        <f>ROUND(L250*K250,2)</f>
        <v>0</v>
      </c>
      <c r="O250" s="232"/>
      <c r="P250" s="232"/>
      <c r="Q250" s="232"/>
      <c r="R250" s="144"/>
      <c r="T250" s="145" t="s">
        <v>5</v>
      </c>
      <c r="U250" s="43" t="s">
        <v>40</v>
      </c>
      <c r="V250" s="146">
        <v>0.98499999999999999</v>
      </c>
      <c r="W250" s="146">
        <f>V250*K250</f>
        <v>5.91E-2</v>
      </c>
      <c r="X250" s="146">
        <v>1.98</v>
      </c>
      <c r="Y250" s="146">
        <f>X250*K250</f>
        <v>0.11879999999999999</v>
      </c>
      <c r="Z250" s="146">
        <v>0</v>
      </c>
      <c r="AA250" s="147">
        <f>Z250*K250</f>
        <v>0</v>
      </c>
      <c r="AR250" s="21" t="s">
        <v>92</v>
      </c>
      <c r="AT250" s="21" t="s">
        <v>167</v>
      </c>
      <c r="AU250" s="21" t="s">
        <v>86</v>
      </c>
      <c r="AY250" s="21" t="s">
        <v>166</v>
      </c>
      <c r="BE250" s="148">
        <f>IF(U250="základní",N250,0)</f>
        <v>0</v>
      </c>
      <c r="BF250" s="148">
        <f>IF(U250="snížená",N250,0)</f>
        <v>0</v>
      </c>
      <c r="BG250" s="148">
        <f>IF(U250="zákl. přenesená",N250,0)</f>
        <v>0</v>
      </c>
      <c r="BH250" s="148">
        <f>IF(U250="sníž. přenesená",N250,0)</f>
        <v>0</v>
      </c>
      <c r="BI250" s="148">
        <f>IF(U250="nulová",N250,0)</f>
        <v>0</v>
      </c>
      <c r="BJ250" s="21" t="s">
        <v>82</v>
      </c>
      <c r="BK250" s="148">
        <f>ROUND(L250*K250,2)</f>
        <v>0</v>
      </c>
      <c r="BL250" s="21" t="s">
        <v>92</v>
      </c>
      <c r="BM250" s="21" t="s">
        <v>1801</v>
      </c>
    </row>
    <row r="251" spans="2:65" s="11" customFormat="1" ht="16.5" customHeight="1">
      <c r="B251" s="157"/>
      <c r="C251" s="158"/>
      <c r="D251" s="158"/>
      <c r="E251" s="159" t="s">
        <v>5</v>
      </c>
      <c r="F251" s="264" t="s">
        <v>1797</v>
      </c>
      <c r="G251" s="265"/>
      <c r="H251" s="265"/>
      <c r="I251" s="265"/>
      <c r="J251" s="158"/>
      <c r="K251" s="159" t="s">
        <v>5</v>
      </c>
      <c r="L251" s="158"/>
      <c r="M251" s="158"/>
      <c r="N251" s="158"/>
      <c r="O251" s="158"/>
      <c r="P251" s="158"/>
      <c r="Q251" s="158"/>
      <c r="R251" s="160"/>
      <c r="T251" s="161"/>
      <c r="U251" s="158"/>
      <c r="V251" s="158"/>
      <c r="W251" s="158"/>
      <c r="X251" s="158"/>
      <c r="Y251" s="158"/>
      <c r="Z251" s="158"/>
      <c r="AA251" s="162"/>
      <c r="AT251" s="163" t="s">
        <v>173</v>
      </c>
      <c r="AU251" s="163" t="s">
        <v>86</v>
      </c>
      <c r="AV251" s="11" t="s">
        <v>82</v>
      </c>
      <c r="AW251" s="11" t="s">
        <v>32</v>
      </c>
      <c r="AX251" s="11" t="s">
        <v>75</v>
      </c>
      <c r="AY251" s="163" t="s">
        <v>166</v>
      </c>
    </row>
    <row r="252" spans="2:65" s="10" customFormat="1" ht="16.5" customHeight="1">
      <c r="B252" s="149"/>
      <c r="C252" s="150"/>
      <c r="D252" s="150"/>
      <c r="E252" s="151" t="s">
        <v>5</v>
      </c>
      <c r="F252" s="262" t="s">
        <v>1802</v>
      </c>
      <c r="G252" s="263"/>
      <c r="H252" s="263"/>
      <c r="I252" s="263"/>
      <c r="J252" s="150"/>
      <c r="K252" s="152">
        <v>0.06</v>
      </c>
      <c r="L252" s="150"/>
      <c r="M252" s="150"/>
      <c r="N252" s="150"/>
      <c r="O252" s="150"/>
      <c r="P252" s="150"/>
      <c r="Q252" s="150"/>
      <c r="R252" s="153"/>
      <c r="T252" s="154"/>
      <c r="U252" s="150"/>
      <c r="V252" s="150"/>
      <c r="W252" s="150"/>
      <c r="X252" s="150"/>
      <c r="Y252" s="150"/>
      <c r="Z252" s="150"/>
      <c r="AA252" s="155"/>
      <c r="AT252" s="156" t="s">
        <v>173</v>
      </c>
      <c r="AU252" s="156" t="s">
        <v>86</v>
      </c>
      <c r="AV252" s="10" t="s">
        <v>86</v>
      </c>
      <c r="AW252" s="10" t="s">
        <v>32</v>
      </c>
      <c r="AX252" s="10" t="s">
        <v>82</v>
      </c>
      <c r="AY252" s="156" t="s">
        <v>166</v>
      </c>
    </row>
    <row r="253" spans="2:65" s="1" customFormat="1" ht="25.5" customHeight="1">
      <c r="B253" s="139"/>
      <c r="C253" s="140" t="s">
        <v>457</v>
      </c>
      <c r="D253" s="140" t="s">
        <v>167</v>
      </c>
      <c r="E253" s="141" t="s">
        <v>1803</v>
      </c>
      <c r="F253" s="231" t="s">
        <v>1804</v>
      </c>
      <c r="G253" s="231"/>
      <c r="H253" s="231"/>
      <c r="I253" s="231"/>
      <c r="J253" s="142" t="s">
        <v>560</v>
      </c>
      <c r="K253" s="143">
        <v>2</v>
      </c>
      <c r="L253" s="232">
        <v>0</v>
      </c>
      <c r="M253" s="232"/>
      <c r="N253" s="232">
        <f>ROUND(L253*K253,2)</f>
        <v>0</v>
      </c>
      <c r="O253" s="232"/>
      <c r="P253" s="232"/>
      <c r="Q253" s="232"/>
      <c r="R253" s="144"/>
      <c r="T253" s="145" t="s">
        <v>5</v>
      </c>
      <c r="U253" s="43" t="s">
        <v>40</v>
      </c>
      <c r="V253" s="146">
        <v>0</v>
      </c>
      <c r="W253" s="146">
        <f>V253*K253</f>
        <v>0</v>
      </c>
      <c r="X253" s="146">
        <v>0</v>
      </c>
      <c r="Y253" s="146">
        <f>X253*K253</f>
        <v>0</v>
      </c>
      <c r="Z253" s="146">
        <v>0</v>
      </c>
      <c r="AA253" s="147">
        <f>Z253*K253</f>
        <v>0</v>
      </c>
      <c r="AR253" s="21" t="s">
        <v>92</v>
      </c>
      <c r="AT253" s="21" t="s">
        <v>167</v>
      </c>
      <c r="AU253" s="21" t="s">
        <v>86</v>
      </c>
      <c r="AY253" s="21" t="s">
        <v>166</v>
      </c>
      <c r="BE253" s="148">
        <f>IF(U253="základní",N253,0)</f>
        <v>0</v>
      </c>
      <c r="BF253" s="148">
        <f>IF(U253="snížená",N253,0)</f>
        <v>0</v>
      </c>
      <c r="BG253" s="148">
        <f>IF(U253="zákl. přenesená",N253,0)</f>
        <v>0</v>
      </c>
      <c r="BH253" s="148">
        <f>IF(U253="sníž. přenesená",N253,0)</f>
        <v>0</v>
      </c>
      <c r="BI253" s="148">
        <f>IF(U253="nulová",N253,0)</f>
        <v>0</v>
      </c>
      <c r="BJ253" s="21" t="s">
        <v>82</v>
      </c>
      <c r="BK253" s="148">
        <f>ROUND(L253*K253,2)</f>
        <v>0</v>
      </c>
      <c r="BL253" s="21" t="s">
        <v>92</v>
      </c>
      <c r="BM253" s="21" t="s">
        <v>1805</v>
      </c>
    </row>
    <row r="254" spans="2:65" s="9" customFormat="1" ht="29.85" customHeight="1">
      <c r="B254" s="129"/>
      <c r="C254" s="130"/>
      <c r="D254" s="164" t="s">
        <v>262</v>
      </c>
      <c r="E254" s="164"/>
      <c r="F254" s="164"/>
      <c r="G254" s="164"/>
      <c r="H254" s="164"/>
      <c r="I254" s="164"/>
      <c r="J254" s="164"/>
      <c r="K254" s="164"/>
      <c r="L254" s="164"/>
      <c r="M254" s="164"/>
      <c r="N254" s="260">
        <f>BK254</f>
        <v>0</v>
      </c>
      <c r="O254" s="261"/>
      <c r="P254" s="261"/>
      <c r="Q254" s="261"/>
      <c r="R254" s="132"/>
      <c r="T254" s="133"/>
      <c r="U254" s="130"/>
      <c r="V254" s="130"/>
      <c r="W254" s="134">
        <f>SUM(W255:W259)</f>
        <v>0.19754999999999998</v>
      </c>
      <c r="X254" s="130"/>
      <c r="Y254" s="134">
        <f>SUM(Y255:Y259)</f>
        <v>0</v>
      </c>
      <c r="Z254" s="130"/>
      <c r="AA254" s="135">
        <f>SUM(AA255:AA259)</f>
        <v>0</v>
      </c>
      <c r="AR254" s="136" t="s">
        <v>82</v>
      </c>
      <c r="AT254" s="137" t="s">
        <v>74</v>
      </c>
      <c r="AU254" s="137" t="s">
        <v>82</v>
      </c>
      <c r="AY254" s="136" t="s">
        <v>166</v>
      </c>
      <c r="BK254" s="138">
        <f>SUM(BK255:BK259)</f>
        <v>0</v>
      </c>
    </row>
    <row r="255" spans="2:65" s="1" customFormat="1" ht="25.5" customHeight="1">
      <c r="B255" s="139"/>
      <c r="C255" s="140" t="s">
        <v>462</v>
      </c>
      <c r="D255" s="140" t="s">
        <v>167</v>
      </c>
      <c r="E255" s="141" t="s">
        <v>453</v>
      </c>
      <c r="F255" s="231" t="s">
        <v>454</v>
      </c>
      <c r="G255" s="231"/>
      <c r="H255" s="231"/>
      <c r="I255" s="231"/>
      <c r="J255" s="142" t="s">
        <v>322</v>
      </c>
      <c r="K255" s="143">
        <v>0.15</v>
      </c>
      <c r="L255" s="232">
        <v>0</v>
      </c>
      <c r="M255" s="232"/>
      <c r="N255" s="232">
        <f>ROUND(L255*K255,2)</f>
        <v>0</v>
      </c>
      <c r="O255" s="232"/>
      <c r="P255" s="232"/>
      <c r="Q255" s="232"/>
      <c r="R255" s="144"/>
      <c r="T255" s="145" t="s">
        <v>5</v>
      </c>
      <c r="U255" s="43" t="s">
        <v>40</v>
      </c>
      <c r="V255" s="146">
        <v>1.3169999999999999</v>
      </c>
      <c r="W255" s="146">
        <f>V255*K255</f>
        <v>0.19754999999999998</v>
      </c>
      <c r="X255" s="146">
        <v>0</v>
      </c>
      <c r="Y255" s="146">
        <f>X255*K255</f>
        <v>0</v>
      </c>
      <c r="Z255" s="146">
        <v>0</v>
      </c>
      <c r="AA255" s="147">
        <f>Z255*K255</f>
        <v>0</v>
      </c>
      <c r="AR255" s="21" t="s">
        <v>92</v>
      </c>
      <c r="AT255" s="21" t="s">
        <v>167</v>
      </c>
      <c r="AU255" s="21" t="s">
        <v>86</v>
      </c>
      <c r="AY255" s="21" t="s">
        <v>166</v>
      </c>
      <c r="BE255" s="148">
        <f>IF(U255="základní",N255,0)</f>
        <v>0</v>
      </c>
      <c r="BF255" s="148">
        <f>IF(U255="snížená",N255,0)</f>
        <v>0</v>
      </c>
      <c r="BG255" s="148">
        <f>IF(U255="zákl. přenesená",N255,0)</f>
        <v>0</v>
      </c>
      <c r="BH255" s="148">
        <f>IF(U255="sníž. přenesená",N255,0)</f>
        <v>0</v>
      </c>
      <c r="BI255" s="148">
        <f>IF(U255="nulová",N255,0)</f>
        <v>0</v>
      </c>
      <c r="BJ255" s="21" t="s">
        <v>82</v>
      </c>
      <c r="BK255" s="148">
        <f>ROUND(L255*K255,2)</f>
        <v>0</v>
      </c>
      <c r="BL255" s="21" t="s">
        <v>92</v>
      </c>
      <c r="BM255" s="21" t="s">
        <v>455</v>
      </c>
    </row>
    <row r="256" spans="2:65" s="11" customFormat="1" ht="16.5" customHeight="1">
      <c r="B256" s="157"/>
      <c r="C256" s="158"/>
      <c r="D256" s="158"/>
      <c r="E256" s="159" t="s">
        <v>5</v>
      </c>
      <c r="F256" s="264" t="s">
        <v>275</v>
      </c>
      <c r="G256" s="265"/>
      <c r="H256" s="265"/>
      <c r="I256" s="265"/>
      <c r="J256" s="158"/>
      <c r="K256" s="159" t="s">
        <v>5</v>
      </c>
      <c r="L256" s="158"/>
      <c r="M256" s="158"/>
      <c r="N256" s="158"/>
      <c r="O256" s="158"/>
      <c r="P256" s="158"/>
      <c r="Q256" s="158"/>
      <c r="R256" s="160"/>
      <c r="T256" s="161"/>
      <c r="U256" s="158"/>
      <c r="V256" s="158"/>
      <c r="W256" s="158"/>
      <c r="X256" s="158"/>
      <c r="Y256" s="158"/>
      <c r="Z256" s="158"/>
      <c r="AA256" s="162"/>
      <c r="AT256" s="163" t="s">
        <v>173</v>
      </c>
      <c r="AU256" s="163" t="s">
        <v>86</v>
      </c>
      <c r="AV256" s="11" t="s">
        <v>82</v>
      </c>
      <c r="AW256" s="11" t="s">
        <v>32</v>
      </c>
      <c r="AX256" s="11" t="s">
        <v>75</v>
      </c>
      <c r="AY256" s="163" t="s">
        <v>166</v>
      </c>
    </row>
    <row r="257" spans="2:65" s="11" customFormat="1" ht="16.5" customHeight="1">
      <c r="B257" s="157"/>
      <c r="C257" s="158"/>
      <c r="D257" s="158"/>
      <c r="E257" s="159" t="s">
        <v>5</v>
      </c>
      <c r="F257" s="229" t="s">
        <v>276</v>
      </c>
      <c r="G257" s="230"/>
      <c r="H257" s="230"/>
      <c r="I257" s="230"/>
      <c r="J257" s="158"/>
      <c r="K257" s="159" t="s">
        <v>5</v>
      </c>
      <c r="L257" s="158"/>
      <c r="M257" s="158"/>
      <c r="N257" s="158"/>
      <c r="O257" s="158"/>
      <c r="P257" s="158"/>
      <c r="Q257" s="158"/>
      <c r="R257" s="160"/>
      <c r="T257" s="161"/>
      <c r="U257" s="158"/>
      <c r="V257" s="158"/>
      <c r="W257" s="158"/>
      <c r="X257" s="158"/>
      <c r="Y257" s="158"/>
      <c r="Z257" s="158"/>
      <c r="AA257" s="162"/>
      <c r="AT257" s="163" t="s">
        <v>173</v>
      </c>
      <c r="AU257" s="163" t="s">
        <v>86</v>
      </c>
      <c r="AV257" s="11" t="s">
        <v>82</v>
      </c>
      <c r="AW257" s="11" t="s">
        <v>32</v>
      </c>
      <c r="AX257" s="11" t="s">
        <v>75</v>
      </c>
      <c r="AY257" s="163" t="s">
        <v>166</v>
      </c>
    </row>
    <row r="258" spans="2:65" s="11" customFormat="1" ht="16.5" customHeight="1">
      <c r="B258" s="157"/>
      <c r="C258" s="158"/>
      <c r="D258" s="158"/>
      <c r="E258" s="159" t="s">
        <v>5</v>
      </c>
      <c r="F258" s="229" t="s">
        <v>277</v>
      </c>
      <c r="G258" s="230"/>
      <c r="H258" s="230"/>
      <c r="I258" s="230"/>
      <c r="J258" s="158"/>
      <c r="K258" s="159" t="s">
        <v>5</v>
      </c>
      <c r="L258" s="158"/>
      <c r="M258" s="158"/>
      <c r="N258" s="158"/>
      <c r="O258" s="158"/>
      <c r="P258" s="158"/>
      <c r="Q258" s="158"/>
      <c r="R258" s="160"/>
      <c r="T258" s="161"/>
      <c r="U258" s="158"/>
      <c r="V258" s="158"/>
      <c r="W258" s="158"/>
      <c r="X258" s="158"/>
      <c r="Y258" s="158"/>
      <c r="Z258" s="158"/>
      <c r="AA258" s="162"/>
      <c r="AT258" s="163" t="s">
        <v>173</v>
      </c>
      <c r="AU258" s="163" t="s">
        <v>86</v>
      </c>
      <c r="AV258" s="11" t="s">
        <v>82</v>
      </c>
      <c r="AW258" s="11" t="s">
        <v>32</v>
      </c>
      <c r="AX258" s="11" t="s">
        <v>75</v>
      </c>
      <c r="AY258" s="163" t="s">
        <v>166</v>
      </c>
    </row>
    <row r="259" spans="2:65" s="10" customFormat="1" ht="16.5" customHeight="1">
      <c r="B259" s="149"/>
      <c r="C259" s="150"/>
      <c r="D259" s="150"/>
      <c r="E259" s="151" t="s">
        <v>5</v>
      </c>
      <c r="F259" s="262" t="s">
        <v>1806</v>
      </c>
      <c r="G259" s="263"/>
      <c r="H259" s="263"/>
      <c r="I259" s="263"/>
      <c r="J259" s="150"/>
      <c r="K259" s="152">
        <v>0.15</v>
      </c>
      <c r="L259" s="150"/>
      <c r="M259" s="150"/>
      <c r="N259" s="150"/>
      <c r="O259" s="150"/>
      <c r="P259" s="150"/>
      <c r="Q259" s="150"/>
      <c r="R259" s="153"/>
      <c r="T259" s="154"/>
      <c r="U259" s="150"/>
      <c r="V259" s="150"/>
      <c r="W259" s="150"/>
      <c r="X259" s="150"/>
      <c r="Y259" s="150"/>
      <c r="Z259" s="150"/>
      <c r="AA259" s="155"/>
      <c r="AT259" s="156" t="s">
        <v>173</v>
      </c>
      <c r="AU259" s="156" t="s">
        <v>86</v>
      </c>
      <c r="AV259" s="10" t="s">
        <v>86</v>
      </c>
      <c r="AW259" s="10" t="s">
        <v>32</v>
      </c>
      <c r="AX259" s="10" t="s">
        <v>82</v>
      </c>
      <c r="AY259" s="156" t="s">
        <v>166</v>
      </c>
    </row>
    <row r="260" spans="2:65" s="9" customFormat="1" ht="29.85" customHeight="1">
      <c r="B260" s="129"/>
      <c r="C260" s="130"/>
      <c r="D260" s="164" t="s">
        <v>263</v>
      </c>
      <c r="E260" s="164"/>
      <c r="F260" s="164"/>
      <c r="G260" s="164"/>
      <c r="H260" s="164"/>
      <c r="I260" s="164"/>
      <c r="J260" s="164"/>
      <c r="K260" s="164"/>
      <c r="L260" s="164"/>
      <c r="M260" s="164"/>
      <c r="N260" s="237">
        <f>BK260</f>
        <v>0</v>
      </c>
      <c r="O260" s="238"/>
      <c r="P260" s="238"/>
      <c r="Q260" s="238"/>
      <c r="R260" s="132"/>
      <c r="T260" s="133"/>
      <c r="U260" s="130"/>
      <c r="V260" s="130"/>
      <c r="W260" s="134">
        <f>SUM(W261:W328)</f>
        <v>361.67169999999999</v>
      </c>
      <c r="X260" s="130"/>
      <c r="Y260" s="134">
        <f>SUM(Y261:Y328)</f>
        <v>47.472709999999992</v>
      </c>
      <c r="Z260" s="130"/>
      <c r="AA260" s="135">
        <f>SUM(AA261:AA328)</f>
        <v>0</v>
      </c>
      <c r="AR260" s="136" t="s">
        <v>82</v>
      </c>
      <c r="AT260" s="137" t="s">
        <v>74</v>
      </c>
      <c r="AU260" s="137" t="s">
        <v>82</v>
      </c>
      <c r="AY260" s="136" t="s">
        <v>166</v>
      </c>
      <c r="BK260" s="138">
        <f>SUM(BK261:BK328)</f>
        <v>0</v>
      </c>
    </row>
    <row r="261" spans="2:65" s="1" customFormat="1" ht="16.5" customHeight="1">
      <c r="B261" s="139"/>
      <c r="C261" s="140" t="s">
        <v>467</v>
      </c>
      <c r="D261" s="140" t="s">
        <v>167</v>
      </c>
      <c r="E261" s="141" t="s">
        <v>458</v>
      </c>
      <c r="F261" s="231" t="s">
        <v>459</v>
      </c>
      <c r="G261" s="231"/>
      <c r="H261" s="231"/>
      <c r="I261" s="231"/>
      <c r="J261" s="142" t="s">
        <v>270</v>
      </c>
      <c r="K261" s="143">
        <v>525</v>
      </c>
      <c r="L261" s="232">
        <v>0</v>
      </c>
      <c r="M261" s="232"/>
      <c r="N261" s="232">
        <f>ROUND(L261*K261,2)</f>
        <v>0</v>
      </c>
      <c r="O261" s="232"/>
      <c r="P261" s="232"/>
      <c r="Q261" s="232"/>
      <c r="R261" s="144"/>
      <c r="T261" s="145" t="s">
        <v>5</v>
      </c>
      <c r="U261" s="43" t="s">
        <v>40</v>
      </c>
      <c r="V261" s="146">
        <v>2.5999999999999999E-2</v>
      </c>
      <c r="W261" s="146">
        <f>V261*K261</f>
        <v>13.649999999999999</v>
      </c>
      <c r="X261" s="146">
        <v>0</v>
      </c>
      <c r="Y261" s="146">
        <f>X261*K261</f>
        <v>0</v>
      </c>
      <c r="Z261" s="146">
        <v>0</v>
      </c>
      <c r="AA261" s="147">
        <f>Z261*K261</f>
        <v>0</v>
      </c>
      <c r="AR261" s="21" t="s">
        <v>92</v>
      </c>
      <c r="AT261" s="21" t="s">
        <v>167</v>
      </c>
      <c r="AU261" s="21" t="s">
        <v>86</v>
      </c>
      <c r="AY261" s="21" t="s">
        <v>166</v>
      </c>
      <c r="BE261" s="148">
        <f>IF(U261="základní",N261,0)</f>
        <v>0</v>
      </c>
      <c r="BF261" s="148">
        <f>IF(U261="snížená",N261,0)</f>
        <v>0</v>
      </c>
      <c r="BG261" s="148">
        <f>IF(U261="zákl. přenesená",N261,0)</f>
        <v>0</v>
      </c>
      <c r="BH261" s="148">
        <f>IF(U261="sníž. přenesená",N261,0)</f>
        <v>0</v>
      </c>
      <c r="BI261" s="148">
        <f>IF(U261="nulová",N261,0)</f>
        <v>0</v>
      </c>
      <c r="BJ261" s="21" t="s">
        <v>82</v>
      </c>
      <c r="BK261" s="148">
        <f>ROUND(L261*K261,2)</f>
        <v>0</v>
      </c>
      <c r="BL261" s="21" t="s">
        <v>92</v>
      </c>
      <c r="BM261" s="21" t="s">
        <v>460</v>
      </c>
    </row>
    <row r="262" spans="2:65" s="10" customFormat="1" ht="16.5" customHeight="1">
      <c r="B262" s="149"/>
      <c r="C262" s="150"/>
      <c r="D262" s="150"/>
      <c r="E262" s="151" t="s">
        <v>5</v>
      </c>
      <c r="F262" s="240" t="s">
        <v>1807</v>
      </c>
      <c r="G262" s="241"/>
      <c r="H262" s="241"/>
      <c r="I262" s="241"/>
      <c r="J262" s="150"/>
      <c r="K262" s="152">
        <v>525</v>
      </c>
      <c r="L262" s="150"/>
      <c r="M262" s="150"/>
      <c r="N262" s="150"/>
      <c r="O262" s="150"/>
      <c r="P262" s="150"/>
      <c r="Q262" s="150"/>
      <c r="R262" s="153"/>
      <c r="T262" s="154"/>
      <c r="U262" s="150"/>
      <c r="V262" s="150"/>
      <c r="W262" s="150"/>
      <c r="X262" s="150"/>
      <c r="Y262" s="150"/>
      <c r="Z262" s="150"/>
      <c r="AA262" s="155"/>
      <c r="AT262" s="156" t="s">
        <v>173</v>
      </c>
      <c r="AU262" s="156" t="s">
        <v>86</v>
      </c>
      <c r="AV262" s="10" t="s">
        <v>86</v>
      </c>
      <c r="AW262" s="10" t="s">
        <v>32</v>
      </c>
      <c r="AX262" s="10" t="s">
        <v>82</v>
      </c>
      <c r="AY262" s="156" t="s">
        <v>166</v>
      </c>
    </row>
    <row r="263" spans="2:65" s="1" customFormat="1" ht="16.5" customHeight="1">
      <c r="B263" s="139"/>
      <c r="C263" s="140" t="s">
        <v>474</v>
      </c>
      <c r="D263" s="140" t="s">
        <v>167</v>
      </c>
      <c r="E263" s="141" t="s">
        <v>463</v>
      </c>
      <c r="F263" s="231" t="s">
        <v>464</v>
      </c>
      <c r="G263" s="231"/>
      <c r="H263" s="231"/>
      <c r="I263" s="231"/>
      <c r="J263" s="142" t="s">
        <v>270</v>
      </c>
      <c r="K263" s="143">
        <v>600</v>
      </c>
      <c r="L263" s="232">
        <v>0</v>
      </c>
      <c r="M263" s="232"/>
      <c r="N263" s="232">
        <f>ROUND(L263*K263,2)</f>
        <v>0</v>
      </c>
      <c r="O263" s="232"/>
      <c r="P263" s="232"/>
      <c r="Q263" s="232"/>
      <c r="R263" s="144"/>
      <c r="T263" s="145" t="s">
        <v>5</v>
      </c>
      <c r="U263" s="43" t="s">
        <v>40</v>
      </c>
      <c r="V263" s="146">
        <v>2.5999999999999999E-2</v>
      </c>
      <c r="W263" s="146">
        <f>V263*K263</f>
        <v>15.6</v>
      </c>
      <c r="X263" s="146">
        <v>0</v>
      </c>
      <c r="Y263" s="146">
        <f>X263*K263</f>
        <v>0</v>
      </c>
      <c r="Z263" s="146">
        <v>0</v>
      </c>
      <c r="AA263" s="147">
        <f>Z263*K263</f>
        <v>0</v>
      </c>
      <c r="AR263" s="21" t="s">
        <v>92</v>
      </c>
      <c r="AT263" s="21" t="s">
        <v>167</v>
      </c>
      <c r="AU263" s="21" t="s">
        <v>86</v>
      </c>
      <c r="AY263" s="21" t="s">
        <v>166</v>
      </c>
      <c r="BE263" s="148">
        <f>IF(U263="základní",N263,0)</f>
        <v>0</v>
      </c>
      <c r="BF263" s="148">
        <f>IF(U263="snížená",N263,0)</f>
        <v>0</v>
      </c>
      <c r="BG263" s="148">
        <f>IF(U263="zákl. přenesená",N263,0)</f>
        <v>0</v>
      </c>
      <c r="BH263" s="148">
        <f>IF(U263="sníž. přenesená",N263,0)</f>
        <v>0</v>
      </c>
      <c r="BI263" s="148">
        <f>IF(U263="nulová",N263,0)</f>
        <v>0</v>
      </c>
      <c r="BJ263" s="21" t="s">
        <v>82</v>
      </c>
      <c r="BK263" s="148">
        <f>ROUND(L263*K263,2)</f>
        <v>0</v>
      </c>
      <c r="BL263" s="21" t="s">
        <v>92</v>
      </c>
      <c r="BM263" s="21" t="s">
        <v>465</v>
      </c>
    </row>
    <row r="264" spans="2:65" s="10" customFormat="1" ht="16.5" customHeight="1">
      <c r="B264" s="149"/>
      <c r="C264" s="150"/>
      <c r="D264" s="150"/>
      <c r="E264" s="151" t="s">
        <v>5</v>
      </c>
      <c r="F264" s="240" t="s">
        <v>1808</v>
      </c>
      <c r="G264" s="241"/>
      <c r="H264" s="241"/>
      <c r="I264" s="241"/>
      <c r="J264" s="150"/>
      <c r="K264" s="152">
        <v>600</v>
      </c>
      <c r="L264" s="150"/>
      <c r="M264" s="150"/>
      <c r="N264" s="150"/>
      <c r="O264" s="150"/>
      <c r="P264" s="150"/>
      <c r="Q264" s="150"/>
      <c r="R264" s="153"/>
      <c r="T264" s="154"/>
      <c r="U264" s="150"/>
      <c r="V264" s="150"/>
      <c r="W264" s="150"/>
      <c r="X264" s="150"/>
      <c r="Y264" s="150"/>
      <c r="Z264" s="150"/>
      <c r="AA264" s="155"/>
      <c r="AT264" s="156" t="s">
        <v>173</v>
      </c>
      <c r="AU264" s="156" t="s">
        <v>86</v>
      </c>
      <c r="AV264" s="10" t="s">
        <v>86</v>
      </c>
      <c r="AW264" s="10" t="s">
        <v>32</v>
      </c>
      <c r="AX264" s="10" t="s">
        <v>82</v>
      </c>
      <c r="AY264" s="156" t="s">
        <v>166</v>
      </c>
    </row>
    <row r="265" spans="2:65" s="1" customFormat="1" ht="16.5" customHeight="1">
      <c r="B265" s="139"/>
      <c r="C265" s="140" t="s">
        <v>480</v>
      </c>
      <c r="D265" s="140" t="s">
        <v>167</v>
      </c>
      <c r="E265" s="141" t="s">
        <v>468</v>
      </c>
      <c r="F265" s="231" t="s">
        <v>469</v>
      </c>
      <c r="G265" s="231"/>
      <c r="H265" s="231"/>
      <c r="I265" s="231"/>
      <c r="J265" s="142" t="s">
        <v>270</v>
      </c>
      <c r="K265" s="143">
        <v>187.8</v>
      </c>
      <c r="L265" s="232">
        <v>0</v>
      </c>
      <c r="M265" s="232"/>
      <c r="N265" s="232">
        <f>ROUND(L265*K265,2)</f>
        <v>0</v>
      </c>
      <c r="O265" s="232"/>
      <c r="P265" s="232"/>
      <c r="Q265" s="232"/>
      <c r="R265" s="144"/>
      <c r="T265" s="145" t="s">
        <v>5</v>
      </c>
      <c r="U265" s="43" t="s">
        <v>40</v>
      </c>
      <c r="V265" s="146">
        <v>2.9000000000000001E-2</v>
      </c>
      <c r="W265" s="146">
        <f>V265*K265</f>
        <v>5.446200000000001</v>
      </c>
      <c r="X265" s="146">
        <v>0</v>
      </c>
      <c r="Y265" s="146">
        <f>X265*K265</f>
        <v>0</v>
      </c>
      <c r="Z265" s="146">
        <v>0</v>
      </c>
      <c r="AA265" s="147">
        <f>Z265*K265</f>
        <v>0</v>
      </c>
      <c r="AR265" s="21" t="s">
        <v>92</v>
      </c>
      <c r="AT265" s="21" t="s">
        <v>167</v>
      </c>
      <c r="AU265" s="21" t="s">
        <v>86</v>
      </c>
      <c r="AY265" s="21" t="s">
        <v>166</v>
      </c>
      <c r="BE265" s="148">
        <f>IF(U265="základní",N265,0)</f>
        <v>0</v>
      </c>
      <c r="BF265" s="148">
        <f>IF(U265="snížená",N265,0)</f>
        <v>0</v>
      </c>
      <c r="BG265" s="148">
        <f>IF(U265="zákl. přenesená",N265,0)</f>
        <v>0</v>
      </c>
      <c r="BH265" s="148">
        <f>IF(U265="sníž. přenesená",N265,0)</f>
        <v>0</v>
      </c>
      <c r="BI265" s="148">
        <f>IF(U265="nulová",N265,0)</f>
        <v>0</v>
      </c>
      <c r="BJ265" s="21" t="s">
        <v>82</v>
      </c>
      <c r="BK265" s="148">
        <f>ROUND(L265*K265,2)</f>
        <v>0</v>
      </c>
      <c r="BL265" s="21" t="s">
        <v>92</v>
      </c>
      <c r="BM265" s="21" t="s">
        <v>470</v>
      </c>
    </row>
    <row r="266" spans="2:65" s="11" customFormat="1" ht="16.5" customHeight="1">
      <c r="B266" s="157"/>
      <c r="C266" s="158"/>
      <c r="D266" s="158"/>
      <c r="E266" s="159" t="s">
        <v>5</v>
      </c>
      <c r="F266" s="264" t="s">
        <v>275</v>
      </c>
      <c r="G266" s="265"/>
      <c r="H266" s="265"/>
      <c r="I266" s="265"/>
      <c r="J266" s="158"/>
      <c r="K266" s="159" t="s">
        <v>5</v>
      </c>
      <c r="L266" s="158"/>
      <c r="M266" s="158"/>
      <c r="N266" s="158"/>
      <c r="O266" s="158"/>
      <c r="P266" s="158"/>
      <c r="Q266" s="158"/>
      <c r="R266" s="160"/>
      <c r="T266" s="161"/>
      <c r="U266" s="158"/>
      <c r="V266" s="158"/>
      <c r="W266" s="158"/>
      <c r="X266" s="158"/>
      <c r="Y266" s="158"/>
      <c r="Z266" s="158"/>
      <c r="AA266" s="162"/>
      <c r="AT266" s="163" t="s">
        <v>173</v>
      </c>
      <c r="AU266" s="163" t="s">
        <v>86</v>
      </c>
      <c r="AV266" s="11" t="s">
        <v>82</v>
      </c>
      <c r="AW266" s="11" t="s">
        <v>32</v>
      </c>
      <c r="AX266" s="11" t="s">
        <v>75</v>
      </c>
      <c r="AY266" s="163" t="s">
        <v>166</v>
      </c>
    </row>
    <row r="267" spans="2:65" s="11" customFormat="1" ht="16.5" customHeight="1">
      <c r="B267" s="157"/>
      <c r="C267" s="158"/>
      <c r="D267" s="158"/>
      <c r="E267" s="159" t="s">
        <v>5</v>
      </c>
      <c r="F267" s="229" t="s">
        <v>276</v>
      </c>
      <c r="G267" s="230"/>
      <c r="H267" s="230"/>
      <c r="I267" s="230"/>
      <c r="J267" s="158"/>
      <c r="K267" s="159" t="s">
        <v>5</v>
      </c>
      <c r="L267" s="158"/>
      <c r="M267" s="158"/>
      <c r="N267" s="158"/>
      <c r="O267" s="158"/>
      <c r="P267" s="158"/>
      <c r="Q267" s="158"/>
      <c r="R267" s="160"/>
      <c r="T267" s="161"/>
      <c r="U267" s="158"/>
      <c r="V267" s="158"/>
      <c r="W267" s="158"/>
      <c r="X267" s="158"/>
      <c r="Y267" s="158"/>
      <c r="Z267" s="158"/>
      <c r="AA267" s="162"/>
      <c r="AT267" s="163" t="s">
        <v>173</v>
      </c>
      <c r="AU267" s="163" t="s">
        <v>86</v>
      </c>
      <c r="AV267" s="11" t="s">
        <v>82</v>
      </c>
      <c r="AW267" s="11" t="s">
        <v>32</v>
      </c>
      <c r="AX267" s="11" t="s">
        <v>75</v>
      </c>
      <c r="AY267" s="163" t="s">
        <v>166</v>
      </c>
    </row>
    <row r="268" spans="2:65" s="11" customFormat="1" ht="16.5" customHeight="1">
      <c r="B268" s="157"/>
      <c r="C268" s="158"/>
      <c r="D268" s="158"/>
      <c r="E268" s="159" t="s">
        <v>5</v>
      </c>
      <c r="F268" s="229" t="s">
        <v>277</v>
      </c>
      <c r="G268" s="230"/>
      <c r="H268" s="230"/>
      <c r="I268" s="230"/>
      <c r="J268" s="158"/>
      <c r="K268" s="159" t="s">
        <v>5</v>
      </c>
      <c r="L268" s="158"/>
      <c r="M268" s="158"/>
      <c r="N268" s="158"/>
      <c r="O268" s="158"/>
      <c r="P268" s="158"/>
      <c r="Q268" s="158"/>
      <c r="R268" s="160"/>
      <c r="T268" s="161"/>
      <c r="U268" s="158"/>
      <c r="V268" s="158"/>
      <c r="W268" s="158"/>
      <c r="X268" s="158"/>
      <c r="Y268" s="158"/>
      <c r="Z268" s="158"/>
      <c r="AA268" s="162"/>
      <c r="AT268" s="163" t="s">
        <v>173</v>
      </c>
      <c r="AU268" s="163" t="s">
        <v>86</v>
      </c>
      <c r="AV268" s="11" t="s">
        <v>82</v>
      </c>
      <c r="AW268" s="11" t="s">
        <v>32</v>
      </c>
      <c r="AX268" s="11" t="s">
        <v>75</v>
      </c>
      <c r="AY268" s="163" t="s">
        <v>166</v>
      </c>
    </row>
    <row r="269" spans="2:65" s="11" customFormat="1" ht="16.5" customHeight="1">
      <c r="B269" s="157"/>
      <c r="C269" s="158"/>
      <c r="D269" s="158"/>
      <c r="E269" s="159" t="s">
        <v>5</v>
      </c>
      <c r="F269" s="229" t="s">
        <v>471</v>
      </c>
      <c r="G269" s="230"/>
      <c r="H269" s="230"/>
      <c r="I269" s="230"/>
      <c r="J269" s="158"/>
      <c r="K269" s="159" t="s">
        <v>5</v>
      </c>
      <c r="L269" s="158"/>
      <c r="M269" s="158"/>
      <c r="N269" s="158"/>
      <c r="O269" s="158"/>
      <c r="P269" s="158"/>
      <c r="Q269" s="158"/>
      <c r="R269" s="160"/>
      <c r="T269" s="161"/>
      <c r="U269" s="158"/>
      <c r="V269" s="158"/>
      <c r="W269" s="158"/>
      <c r="X269" s="158"/>
      <c r="Y269" s="158"/>
      <c r="Z269" s="158"/>
      <c r="AA269" s="162"/>
      <c r="AT269" s="163" t="s">
        <v>173</v>
      </c>
      <c r="AU269" s="163" t="s">
        <v>86</v>
      </c>
      <c r="AV269" s="11" t="s">
        <v>82</v>
      </c>
      <c r="AW269" s="11" t="s">
        <v>32</v>
      </c>
      <c r="AX269" s="11" t="s">
        <v>75</v>
      </c>
      <c r="AY269" s="163" t="s">
        <v>166</v>
      </c>
    </row>
    <row r="270" spans="2:65" s="10" customFormat="1" ht="16.5" customHeight="1">
      <c r="B270" s="149"/>
      <c r="C270" s="150"/>
      <c r="D270" s="150"/>
      <c r="E270" s="151" t="s">
        <v>5</v>
      </c>
      <c r="F270" s="262" t="s">
        <v>1809</v>
      </c>
      <c r="G270" s="263"/>
      <c r="H270" s="263"/>
      <c r="I270" s="263"/>
      <c r="J270" s="150"/>
      <c r="K270" s="152">
        <v>187.8</v>
      </c>
      <c r="L270" s="150"/>
      <c r="M270" s="150"/>
      <c r="N270" s="150"/>
      <c r="O270" s="150"/>
      <c r="P270" s="150"/>
      <c r="Q270" s="150"/>
      <c r="R270" s="153"/>
      <c r="T270" s="154"/>
      <c r="U270" s="150"/>
      <c r="V270" s="150"/>
      <c r="W270" s="150"/>
      <c r="X270" s="150"/>
      <c r="Y270" s="150"/>
      <c r="Z270" s="150"/>
      <c r="AA270" s="155"/>
      <c r="AT270" s="156" t="s">
        <v>173</v>
      </c>
      <c r="AU270" s="156" t="s">
        <v>86</v>
      </c>
      <c r="AV270" s="10" t="s">
        <v>86</v>
      </c>
      <c r="AW270" s="10" t="s">
        <v>32</v>
      </c>
      <c r="AX270" s="10" t="s">
        <v>82</v>
      </c>
      <c r="AY270" s="156" t="s">
        <v>166</v>
      </c>
    </row>
    <row r="271" spans="2:65" s="1" customFormat="1" ht="16.5" customHeight="1">
      <c r="B271" s="139"/>
      <c r="C271" s="140" t="s">
        <v>485</v>
      </c>
      <c r="D271" s="140" t="s">
        <v>167</v>
      </c>
      <c r="E271" s="141" t="s">
        <v>475</v>
      </c>
      <c r="F271" s="231" t="s">
        <v>476</v>
      </c>
      <c r="G271" s="231"/>
      <c r="H271" s="231"/>
      <c r="I271" s="231"/>
      <c r="J271" s="142" t="s">
        <v>270</v>
      </c>
      <c r="K271" s="143">
        <v>54.6</v>
      </c>
      <c r="L271" s="232">
        <v>0</v>
      </c>
      <c r="M271" s="232"/>
      <c r="N271" s="232">
        <f>ROUND(L271*K271,2)</f>
        <v>0</v>
      </c>
      <c r="O271" s="232"/>
      <c r="P271" s="232"/>
      <c r="Q271" s="232"/>
      <c r="R271" s="144"/>
      <c r="T271" s="145" t="s">
        <v>5</v>
      </c>
      <c r="U271" s="43" t="s">
        <v>40</v>
      </c>
      <c r="V271" s="146">
        <v>3.1E-2</v>
      </c>
      <c r="W271" s="146">
        <f>V271*K271</f>
        <v>1.6926000000000001</v>
      </c>
      <c r="X271" s="146">
        <v>0</v>
      </c>
      <c r="Y271" s="146">
        <f>X271*K271</f>
        <v>0</v>
      </c>
      <c r="Z271" s="146">
        <v>0</v>
      </c>
      <c r="AA271" s="147">
        <f>Z271*K271</f>
        <v>0</v>
      </c>
      <c r="AR271" s="21" t="s">
        <v>92</v>
      </c>
      <c r="AT271" s="21" t="s">
        <v>167</v>
      </c>
      <c r="AU271" s="21" t="s">
        <v>86</v>
      </c>
      <c r="AY271" s="21" t="s">
        <v>166</v>
      </c>
      <c r="BE271" s="148">
        <f>IF(U271="základní",N271,0)</f>
        <v>0</v>
      </c>
      <c r="BF271" s="148">
        <f>IF(U271="snížená",N271,0)</f>
        <v>0</v>
      </c>
      <c r="BG271" s="148">
        <f>IF(U271="zákl. přenesená",N271,0)</f>
        <v>0</v>
      </c>
      <c r="BH271" s="148">
        <f>IF(U271="sníž. přenesená",N271,0)</f>
        <v>0</v>
      </c>
      <c r="BI271" s="148">
        <f>IF(U271="nulová",N271,0)</f>
        <v>0</v>
      </c>
      <c r="BJ271" s="21" t="s">
        <v>82</v>
      </c>
      <c r="BK271" s="148">
        <f>ROUND(L271*K271,2)</f>
        <v>0</v>
      </c>
      <c r="BL271" s="21" t="s">
        <v>92</v>
      </c>
      <c r="BM271" s="21" t="s">
        <v>477</v>
      </c>
    </row>
    <row r="272" spans="2:65" s="11" customFormat="1" ht="16.5" customHeight="1">
      <c r="B272" s="157"/>
      <c r="C272" s="158"/>
      <c r="D272" s="158"/>
      <c r="E272" s="159" t="s">
        <v>5</v>
      </c>
      <c r="F272" s="264" t="s">
        <v>275</v>
      </c>
      <c r="G272" s="265"/>
      <c r="H272" s="265"/>
      <c r="I272" s="265"/>
      <c r="J272" s="158"/>
      <c r="K272" s="159" t="s">
        <v>5</v>
      </c>
      <c r="L272" s="158"/>
      <c r="M272" s="158"/>
      <c r="N272" s="158"/>
      <c r="O272" s="158"/>
      <c r="P272" s="158"/>
      <c r="Q272" s="158"/>
      <c r="R272" s="160"/>
      <c r="T272" s="161"/>
      <c r="U272" s="158"/>
      <c r="V272" s="158"/>
      <c r="W272" s="158"/>
      <c r="X272" s="158"/>
      <c r="Y272" s="158"/>
      <c r="Z272" s="158"/>
      <c r="AA272" s="162"/>
      <c r="AT272" s="163" t="s">
        <v>173</v>
      </c>
      <c r="AU272" s="163" t="s">
        <v>86</v>
      </c>
      <c r="AV272" s="11" t="s">
        <v>82</v>
      </c>
      <c r="AW272" s="11" t="s">
        <v>32</v>
      </c>
      <c r="AX272" s="11" t="s">
        <v>75</v>
      </c>
      <c r="AY272" s="163" t="s">
        <v>166</v>
      </c>
    </row>
    <row r="273" spans="2:65" s="11" customFormat="1" ht="16.5" customHeight="1">
      <c r="B273" s="157"/>
      <c r="C273" s="158"/>
      <c r="D273" s="158"/>
      <c r="E273" s="159" t="s">
        <v>5</v>
      </c>
      <c r="F273" s="229" t="s">
        <v>276</v>
      </c>
      <c r="G273" s="230"/>
      <c r="H273" s="230"/>
      <c r="I273" s="230"/>
      <c r="J273" s="158"/>
      <c r="K273" s="159" t="s">
        <v>5</v>
      </c>
      <c r="L273" s="158"/>
      <c r="M273" s="158"/>
      <c r="N273" s="158"/>
      <c r="O273" s="158"/>
      <c r="P273" s="158"/>
      <c r="Q273" s="158"/>
      <c r="R273" s="160"/>
      <c r="T273" s="161"/>
      <c r="U273" s="158"/>
      <c r="V273" s="158"/>
      <c r="W273" s="158"/>
      <c r="X273" s="158"/>
      <c r="Y273" s="158"/>
      <c r="Z273" s="158"/>
      <c r="AA273" s="162"/>
      <c r="AT273" s="163" t="s">
        <v>173</v>
      </c>
      <c r="AU273" s="163" t="s">
        <v>86</v>
      </c>
      <c r="AV273" s="11" t="s">
        <v>82</v>
      </c>
      <c r="AW273" s="11" t="s">
        <v>32</v>
      </c>
      <c r="AX273" s="11" t="s">
        <v>75</v>
      </c>
      <c r="AY273" s="163" t="s">
        <v>166</v>
      </c>
    </row>
    <row r="274" spans="2:65" s="11" customFormat="1" ht="16.5" customHeight="1">
      <c r="B274" s="157"/>
      <c r="C274" s="158"/>
      <c r="D274" s="158"/>
      <c r="E274" s="159" t="s">
        <v>5</v>
      </c>
      <c r="F274" s="229" t="s">
        <v>277</v>
      </c>
      <c r="G274" s="230"/>
      <c r="H274" s="230"/>
      <c r="I274" s="230"/>
      <c r="J274" s="158"/>
      <c r="K274" s="159" t="s">
        <v>5</v>
      </c>
      <c r="L274" s="158"/>
      <c r="M274" s="158"/>
      <c r="N274" s="158"/>
      <c r="O274" s="158"/>
      <c r="P274" s="158"/>
      <c r="Q274" s="158"/>
      <c r="R274" s="160"/>
      <c r="T274" s="161"/>
      <c r="U274" s="158"/>
      <c r="V274" s="158"/>
      <c r="W274" s="158"/>
      <c r="X274" s="158"/>
      <c r="Y274" s="158"/>
      <c r="Z274" s="158"/>
      <c r="AA274" s="162"/>
      <c r="AT274" s="163" t="s">
        <v>173</v>
      </c>
      <c r="AU274" s="163" t="s">
        <v>86</v>
      </c>
      <c r="AV274" s="11" t="s">
        <v>82</v>
      </c>
      <c r="AW274" s="11" t="s">
        <v>32</v>
      </c>
      <c r="AX274" s="11" t="s">
        <v>75</v>
      </c>
      <c r="AY274" s="163" t="s">
        <v>166</v>
      </c>
    </row>
    <row r="275" spans="2:65" s="11" customFormat="1" ht="16.5" customHeight="1">
      <c r="B275" s="157"/>
      <c r="C275" s="158"/>
      <c r="D275" s="158"/>
      <c r="E275" s="159" t="s">
        <v>5</v>
      </c>
      <c r="F275" s="229" t="s">
        <v>478</v>
      </c>
      <c r="G275" s="230"/>
      <c r="H275" s="230"/>
      <c r="I275" s="230"/>
      <c r="J275" s="158"/>
      <c r="K275" s="159" t="s">
        <v>5</v>
      </c>
      <c r="L275" s="158"/>
      <c r="M275" s="158"/>
      <c r="N275" s="158"/>
      <c r="O275" s="158"/>
      <c r="P275" s="158"/>
      <c r="Q275" s="158"/>
      <c r="R275" s="160"/>
      <c r="T275" s="161"/>
      <c r="U275" s="158"/>
      <c r="V275" s="158"/>
      <c r="W275" s="158"/>
      <c r="X275" s="158"/>
      <c r="Y275" s="158"/>
      <c r="Z275" s="158"/>
      <c r="AA275" s="162"/>
      <c r="AT275" s="163" t="s">
        <v>173</v>
      </c>
      <c r="AU275" s="163" t="s">
        <v>86</v>
      </c>
      <c r="AV275" s="11" t="s">
        <v>82</v>
      </c>
      <c r="AW275" s="11" t="s">
        <v>32</v>
      </c>
      <c r="AX275" s="11" t="s">
        <v>75</v>
      </c>
      <c r="AY275" s="163" t="s">
        <v>166</v>
      </c>
    </row>
    <row r="276" spans="2:65" s="10" customFormat="1" ht="16.5" customHeight="1">
      <c r="B276" s="149"/>
      <c r="C276" s="150"/>
      <c r="D276" s="150"/>
      <c r="E276" s="151" t="s">
        <v>5</v>
      </c>
      <c r="F276" s="262" t="s">
        <v>1810</v>
      </c>
      <c r="G276" s="263"/>
      <c r="H276" s="263"/>
      <c r="I276" s="263"/>
      <c r="J276" s="150"/>
      <c r="K276" s="152">
        <v>54.6</v>
      </c>
      <c r="L276" s="150"/>
      <c r="M276" s="150"/>
      <c r="N276" s="150"/>
      <c r="O276" s="150"/>
      <c r="P276" s="150"/>
      <c r="Q276" s="150"/>
      <c r="R276" s="153"/>
      <c r="T276" s="154"/>
      <c r="U276" s="150"/>
      <c r="V276" s="150"/>
      <c r="W276" s="150"/>
      <c r="X276" s="150"/>
      <c r="Y276" s="150"/>
      <c r="Z276" s="150"/>
      <c r="AA276" s="155"/>
      <c r="AT276" s="156" t="s">
        <v>173</v>
      </c>
      <c r="AU276" s="156" t="s">
        <v>86</v>
      </c>
      <c r="AV276" s="10" t="s">
        <v>86</v>
      </c>
      <c r="AW276" s="10" t="s">
        <v>32</v>
      </c>
      <c r="AX276" s="10" t="s">
        <v>82</v>
      </c>
      <c r="AY276" s="156" t="s">
        <v>166</v>
      </c>
    </row>
    <row r="277" spans="2:65" s="1" customFormat="1" ht="25.5" customHeight="1">
      <c r="B277" s="139"/>
      <c r="C277" s="140" t="s">
        <v>489</v>
      </c>
      <c r="D277" s="140" t="s">
        <v>167</v>
      </c>
      <c r="E277" s="141" t="s">
        <v>481</v>
      </c>
      <c r="F277" s="231" t="s">
        <v>482</v>
      </c>
      <c r="G277" s="231"/>
      <c r="H277" s="231"/>
      <c r="I277" s="231"/>
      <c r="J277" s="142" t="s">
        <v>270</v>
      </c>
      <c r="K277" s="143">
        <v>842.4</v>
      </c>
      <c r="L277" s="232">
        <v>0</v>
      </c>
      <c r="M277" s="232"/>
      <c r="N277" s="232">
        <f>ROUND(L277*K277,2)</f>
        <v>0</v>
      </c>
      <c r="O277" s="232"/>
      <c r="P277" s="232"/>
      <c r="Q277" s="232"/>
      <c r="R277" s="144"/>
      <c r="T277" s="145" t="s">
        <v>5</v>
      </c>
      <c r="U277" s="43" t="s">
        <v>40</v>
      </c>
      <c r="V277" s="146">
        <v>4.1000000000000002E-2</v>
      </c>
      <c r="W277" s="146">
        <f>V277*K277</f>
        <v>34.538400000000003</v>
      </c>
      <c r="X277" s="146">
        <v>0</v>
      </c>
      <c r="Y277" s="146">
        <f>X277*K277</f>
        <v>0</v>
      </c>
      <c r="Z277" s="146">
        <v>0</v>
      </c>
      <c r="AA277" s="147">
        <f>Z277*K277</f>
        <v>0</v>
      </c>
      <c r="AR277" s="21" t="s">
        <v>92</v>
      </c>
      <c r="AT277" s="21" t="s">
        <v>167</v>
      </c>
      <c r="AU277" s="21" t="s">
        <v>86</v>
      </c>
      <c r="AY277" s="21" t="s">
        <v>166</v>
      </c>
      <c r="BE277" s="148">
        <f>IF(U277="základní",N277,0)</f>
        <v>0</v>
      </c>
      <c r="BF277" s="148">
        <f>IF(U277="snížená",N277,0)</f>
        <v>0</v>
      </c>
      <c r="BG277" s="148">
        <f>IF(U277="zákl. přenesená",N277,0)</f>
        <v>0</v>
      </c>
      <c r="BH277" s="148">
        <f>IF(U277="sníž. přenesená",N277,0)</f>
        <v>0</v>
      </c>
      <c r="BI277" s="148">
        <f>IF(U277="nulová",N277,0)</f>
        <v>0</v>
      </c>
      <c r="BJ277" s="21" t="s">
        <v>82</v>
      </c>
      <c r="BK277" s="148">
        <f>ROUND(L277*K277,2)</f>
        <v>0</v>
      </c>
      <c r="BL277" s="21" t="s">
        <v>92</v>
      </c>
      <c r="BM277" s="21" t="s">
        <v>483</v>
      </c>
    </row>
    <row r="278" spans="2:65" s="11" customFormat="1" ht="16.5" customHeight="1">
      <c r="B278" s="157"/>
      <c r="C278" s="158"/>
      <c r="D278" s="158"/>
      <c r="E278" s="159" t="s">
        <v>5</v>
      </c>
      <c r="F278" s="264" t="s">
        <v>484</v>
      </c>
      <c r="G278" s="265"/>
      <c r="H278" s="265"/>
      <c r="I278" s="265"/>
      <c r="J278" s="158"/>
      <c r="K278" s="159" t="s">
        <v>5</v>
      </c>
      <c r="L278" s="158"/>
      <c r="M278" s="158"/>
      <c r="N278" s="158"/>
      <c r="O278" s="158"/>
      <c r="P278" s="158"/>
      <c r="Q278" s="158"/>
      <c r="R278" s="160"/>
      <c r="T278" s="161"/>
      <c r="U278" s="158"/>
      <c r="V278" s="158"/>
      <c r="W278" s="158"/>
      <c r="X278" s="158"/>
      <c r="Y278" s="158"/>
      <c r="Z278" s="158"/>
      <c r="AA278" s="162"/>
      <c r="AT278" s="163" t="s">
        <v>173</v>
      </c>
      <c r="AU278" s="163" t="s">
        <v>86</v>
      </c>
      <c r="AV278" s="11" t="s">
        <v>82</v>
      </c>
      <c r="AW278" s="11" t="s">
        <v>32</v>
      </c>
      <c r="AX278" s="11" t="s">
        <v>75</v>
      </c>
      <c r="AY278" s="163" t="s">
        <v>166</v>
      </c>
    </row>
    <row r="279" spans="2:65" s="10" customFormat="1" ht="16.5" customHeight="1">
      <c r="B279" s="149"/>
      <c r="C279" s="150"/>
      <c r="D279" s="150"/>
      <c r="E279" s="151" t="s">
        <v>5</v>
      </c>
      <c r="F279" s="262" t="s">
        <v>1808</v>
      </c>
      <c r="G279" s="263"/>
      <c r="H279" s="263"/>
      <c r="I279" s="263"/>
      <c r="J279" s="150"/>
      <c r="K279" s="152">
        <v>600</v>
      </c>
      <c r="L279" s="150"/>
      <c r="M279" s="150"/>
      <c r="N279" s="150"/>
      <c r="O279" s="150"/>
      <c r="P279" s="150"/>
      <c r="Q279" s="150"/>
      <c r="R279" s="153"/>
      <c r="T279" s="154"/>
      <c r="U279" s="150"/>
      <c r="V279" s="150"/>
      <c r="W279" s="150"/>
      <c r="X279" s="150"/>
      <c r="Y279" s="150"/>
      <c r="Z279" s="150"/>
      <c r="AA279" s="155"/>
      <c r="AT279" s="156" t="s">
        <v>173</v>
      </c>
      <c r="AU279" s="156" t="s">
        <v>86</v>
      </c>
      <c r="AV279" s="10" t="s">
        <v>86</v>
      </c>
      <c r="AW279" s="10" t="s">
        <v>32</v>
      </c>
      <c r="AX279" s="10" t="s">
        <v>75</v>
      </c>
      <c r="AY279" s="156" t="s">
        <v>166</v>
      </c>
    </row>
    <row r="280" spans="2:65" s="11" customFormat="1" ht="16.5" customHeight="1">
      <c r="B280" s="157"/>
      <c r="C280" s="158"/>
      <c r="D280" s="158"/>
      <c r="E280" s="159" t="s">
        <v>5</v>
      </c>
      <c r="F280" s="229" t="s">
        <v>471</v>
      </c>
      <c r="G280" s="230"/>
      <c r="H280" s="230"/>
      <c r="I280" s="230"/>
      <c r="J280" s="158"/>
      <c r="K280" s="159" t="s">
        <v>5</v>
      </c>
      <c r="L280" s="158"/>
      <c r="M280" s="158"/>
      <c r="N280" s="158"/>
      <c r="O280" s="158"/>
      <c r="P280" s="158"/>
      <c r="Q280" s="158"/>
      <c r="R280" s="160"/>
      <c r="T280" s="161"/>
      <c r="U280" s="158"/>
      <c r="V280" s="158"/>
      <c r="W280" s="158"/>
      <c r="X280" s="158"/>
      <c r="Y280" s="158"/>
      <c r="Z280" s="158"/>
      <c r="AA280" s="162"/>
      <c r="AT280" s="163" t="s">
        <v>173</v>
      </c>
      <c r="AU280" s="163" t="s">
        <v>86</v>
      </c>
      <c r="AV280" s="11" t="s">
        <v>82</v>
      </c>
      <c r="AW280" s="11" t="s">
        <v>32</v>
      </c>
      <c r="AX280" s="11" t="s">
        <v>75</v>
      </c>
      <c r="AY280" s="163" t="s">
        <v>166</v>
      </c>
    </row>
    <row r="281" spans="2:65" s="10" customFormat="1" ht="16.5" customHeight="1">
      <c r="B281" s="149"/>
      <c r="C281" s="150"/>
      <c r="D281" s="150"/>
      <c r="E281" s="151" t="s">
        <v>5</v>
      </c>
      <c r="F281" s="262" t="s">
        <v>1809</v>
      </c>
      <c r="G281" s="263"/>
      <c r="H281" s="263"/>
      <c r="I281" s="263"/>
      <c r="J281" s="150"/>
      <c r="K281" s="152">
        <v>187.8</v>
      </c>
      <c r="L281" s="150"/>
      <c r="M281" s="150"/>
      <c r="N281" s="150"/>
      <c r="O281" s="150"/>
      <c r="P281" s="150"/>
      <c r="Q281" s="150"/>
      <c r="R281" s="153"/>
      <c r="T281" s="154"/>
      <c r="U281" s="150"/>
      <c r="V281" s="150"/>
      <c r="W281" s="150"/>
      <c r="X281" s="150"/>
      <c r="Y281" s="150"/>
      <c r="Z281" s="150"/>
      <c r="AA281" s="155"/>
      <c r="AT281" s="156" t="s">
        <v>173</v>
      </c>
      <c r="AU281" s="156" t="s">
        <v>86</v>
      </c>
      <c r="AV281" s="10" t="s">
        <v>86</v>
      </c>
      <c r="AW281" s="10" t="s">
        <v>32</v>
      </c>
      <c r="AX281" s="10" t="s">
        <v>75</v>
      </c>
      <c r="AY281" s="156" t="s">
        <v>166</v>
      </c>
    </row>
    <row r="282" spans="2:65" s="11" customFormat="1" ht="16.5" customHeight="1">
      <c r="B282" s="157"/>
      <c r="C282" s="158"/>
      <c r="D282" s="158"/>
      <c r="E282" s="159" t="s">
        <v>5</v>
      </c>
      <c r="F282" s="229" t="s">
        <v>478</v>
      </c>
      <c r="G282" s="230"/>
      <c r="H282" s="230"/>
      <c r="I282" s="230"/>
      <c r="J282" s="158"/>
      <c r="K282" s="159" t="s">
        <v>5</v>
      </c>
      <c r="L282" s="158"/>
      <c r="M282" s="158"/>
      <c r="N282" s="158"/>
      <c r="O282" s="158"/>
      <c r="P282" s="158"/>
      <c r="Q282" s="158"/>
      <c r="R282" s="160"/>
      <c r="T282" s="161"/>
      <c r="U282" s="158"/>
      <c r="V282" s="158"/>
      <c r="W282" s="158"/>
      <c r="X282" s="158"/>
      <c r="Y282" s="158"/>
      <c r="Z282" s="158"/>
      <c r="AA282" s="162"/>
      <c r="AT282" s="163" t="s">
        <v>173</v>
      </c>
      <c r="AU282" s="163" t="s">
        <v>86</v>
      </c>
      <c r="AV282" s="11" t="s">
        <v>82</v>
      </c>
      <c r="AW282" s="11" t="s">
        <v>32</v>
      </c>
      <c r="AX282" s="11" t="s">
        <v>75</v>
      </c>
      <c r="AY282" s="163" t="s">
        <v>166</v>
      </c>
    </row>
    <row r="283" spans="2:65" s="10" customFormat="1" ht="16.5" customHeight="1">
      <c r="B283" s="149"/>
      <c r="C283" s="150"/>
      <c r="D283" s="150"/>
      <c r="E283" s="151" t="s">
        <v>5</v>
      </c>
      <c r="F283" s="262" t="s">
        <v>1810</v>
      </c>
      <c r="G283" s="263"/>
      <c r="H283" s="263"/>
      <c r="I283" s="263"/>
      <c r="J283" s="150"/>
      <c r="K283" s="152">
        <v>54.6</v>
      </c>
      <c r="L283" s="150"/>
      <c r="M283" s="150"/>
      <c r="N283" s="150"/>
      <c r="O283" s="150"/>
      <c r="P283" s="150"/>
      <c r="Q283" s="150"/>
      <c r="R283" s="153"/>
      <c r="T283" s="154"/>
      <c r="U283" s="150"/>
      <c r="V283" s="150"/>
      <c r="W283" s="150"/>
      <c r="X283" s="150"/>
      <c r="Y283" s="150"/>
      <c r="Z283" s="150"/>
      <c r="AA283" s="155"/>
      <c r="AT283" s="156" t="s">
        <v>173</v>
      </c>
      <c r="AU283" s="156" t="s">
        <v>86</v>
      </c>
      <c r="AV283" s="10" t="s">
        <v>86</v>
      </c>
      <c r="AW283" s="10" t="s">
        <v>32</v>
      </c>
      <c r="AX283" s="10" t="s">
        <v>75</v>
      </c>
      <c r="AY283" s="156" t="s">
        <v>166</v>
      </c>
    </row>
    <row r="284" spans="2:65" s="12" customFormat="1" ht="16.5" customHeight="1">
      <c r="B284" s="168"/>
      <c r="C284" s="169"/>
      <c r="D284" s="169"/>
      <c r="E284" s="170" t="s">
        <v>5</v>
      </c>
      <c r="F284" s="268" t="s">
        <v>294</v>
      </c>
      <c r="G284" s="269"/>
      <c r="H284" s="269"/>
      <c r="I284" s="269"/>
      <c r="J284" s="169"/>
      <c r="K284" s="171">
        <v>842.4</v>
      </c>
      <c r="L284" s="169"/>
      <c r="M284" s="169"/>
      <c r="N284" s="169"/>
      <c r="O284" s="169"/>
      <c r="P284" s="169"/>
      <c r="Q284" s="169"/>
      <c r="R284" s="172"/>
      <c r="T284" s="173"/>
      <c r="U284" s="169"/>
      <c r="V284" s="169"/>
      <c r="W284" s="169"/>
      <c r="X284" s="169"/>
      <c r="Y284" s="169"/>
      <c r="Z284" s="169"/>
      <c r="AA284" s="174"/>
      <c r="AT284" s="175" t="s">
        <v>173</v>
      </c>
      <c r="AU284" s="175" t="s">
        <v>86</v>
      </c>
      <c r="AV284" s="12" t="s">
        <v>92</v>
      </c>
      <c r="AW284" s="12" t="s">
        <v>32</v>
      </c>
      <c r="AX284" s="12" t="s">
        <v>82</v>
      </c>
      <c r="AY284" s="175" t="s">
        <v>166</v>
      </c>
    </row>
    <row r="285" spans="2:65" s="1" customFormat="1" ht="25.5" customHeight="1">
      <c r="B285" s="139"/>
      <c r="C285" s="140" t="s">
        <v>493</v>
      </c>
      <c r="D285" s="140" t="s">
        <v>167</v>
      </c>
      <c r="E285" s="141" t="s">
        <v>486</v>
      </c>
      <c r="F285" s="231" t="s">
        <v>487</v>
      </c>
      <c r="G285" s="231"/>
      <c r="H285" s="231"/>
      <c r="I285" s="231"/>
      <c r="J285" s="142" t="s">
        <v>270</v>
      </c>
      <c r="K285" s="143">
        <v>997</v>
      </c>
      <c r="L285" s="232">
        <v>0</v>
      </c>
      <c r="M285" s="232"/>
      <c r="N285" s="232">
        <f>ROUND(L285*K285,2)</f>
        <v>0</v>
      </c>
      <c r="O285" s="232"/>
      <c r="P285" s="232"/>
      <c r="Q285" s="232"/>
      <c r="R285" s="144"/>
      <c r="T285" s="145" t="s">
        <v>5</v>
      </c>
      <c r="U285" s="43" t="s">
        <v>40</v>
      </c>
      <c r="V285" s="146">
        <v>4.8000000000000001E-2</v>
      </c>
      <c r="W285" s="146">
        <f>V285*K285</f>
        <v>47.856000000000002</v>
      </c>
      <c r="X285" s="146">
        <v>0</v>
      </c>
      <c r="Y285" s="146">
        <f>X285*K285</f>
        <v>0</v>
      </c>
      <c r="Z285" s="146">
        <v>0</v>
      </c>
      <c r="AA285" s="147">
        <f>Z285*K285</f>
        <v>0</v>
      </c>
      <c r="AR285" s="21" t="s">
        <v>92</v>
      </c>
      <c r="AT285" s="21" t="s">
        <v>167</v>
      </c>
      <c r="AU285" s="21" t="s">
        <v>86</v>
      </c>
      <c r="AY285" s="21" t="s">
        <v>166</v>
      </c>
      <c r="BE285" s="148">
        <f>IF(U285="základní",N285,0)</f>
        <v>0</v>
      </c>
      <c r="BF285" s="148">
        <f>IF(U285="snížená",N285,0)</f>
        <v>0</v>
      </c>
      <c r="BG285" s="148">
        <f>IF(U285="zákl. přenesená",N285,0)</f>
        <v>0</v>
      </c>
      <c r="BH285" s="148">
        <f>IF(U285="sníž. přenesená",N285,0)</f>
        <v>0</v>
      </c>
      <c r="BI285" s="148">
        <f>IF(U285="nulová",N285,0)</f>
        <v>0</v>
      </c>
      <c r="BJ285" s="21" t="s">
        <v>82</v>
      </c>
      <c r="BK285" s="148">
        <f>ROUND(L285*K285,2)</f>
        <v>0</v>
      </c>
      <c r="BL285" s="21" t="s">
        <v>92</v>
      </c>
      <c r="BM285" s="21" t="s">
        <v>1811</v>
      </c>
    </row>
    <row r="286" spans="2:65" s="11" customFormat="1" ht="16.5" customHeight="1">
      <c r="B286" s="157"/>
      <c r="C286" s="158"/>
      <c r="D286" s="158"/>
      <c r="E286" s="159" t="s">
        <v>5</v>
      </c>
      <c r="F286" s="264" t="s">
        <v>275</v>
      </c>
      <c r="G286" s="265"/>
      <c r="H286" s="265"/>
      <c r="I286" s="265"/>
      <c r="J286" s="158"/>
      <c r="K286" s="159" t="s">
        <v>5</v>
      </c>
      <c r="L286" s="158"/>
      <c r="M286" s="158"/>
      <c r="N286" s="158"/>
      <c r="O286" s="158"/>
      <c r="P286" s="158"/>
      <c r="Q286" s="158"/>
      <c r="R286" s="160"/>
      <c r="T286" s="161"/>
      <c r="U286" s="158"/>
      <c r="V286" s="158"/>
      <c r="W286" s="158"/>
      <c r="X286" s="158"/>
      <c r="Y286" s="158"/>
      <c r="Z286" s="158"/>
      <c r="AA286" s="162"/>
      <c r="AT286" s="163" t="s">
        <v>173</v>
      </c>
      <c r="AU286" s="163" t="s">
        <v>86</v>
      </c>
      <c r="AV286" s="11" t="s">
        <v>82</v>
      </c>
      <c r="AW286" s="11" t="s">
        <v>32</v>
      </c>
      <c r="AX286" s="11" t="s">
        <v>75</v>
      </c>
      <c r="AY286" s="163" t="s">
        <v>166</v>
      </c>
    </row>
    <row r="287" spans="2:65" s="11" customFormat="1" ht="16.5" customHeight="1">
      <c r="B287" s="157"/>
      <c r="C287" s="158"/>
      <c r="D287" s="158"/>
      <c r="E287" s="159" t="s">
        <v>5</v>
      </c>
      <c r="F287" s="229" t="s">
        <v>276</v>
      </c>
      <c r="G287" s="230"/>
      <c r="H287" s="230"/>
      <c r="I287" s="230"/>
      <c r="J287" s="158"/>
      <c r="K287" s="159" t="s">
        <v>5</v>
      </c>
      <c r="L287" s="158"/>
      <c r="M287" s="158"/>
      <c r="N287" s="158"/>
      <c r="O287" s="158"/>
      <c r="P287" s="158"/>
      <c r="Q287" s="158"/>
      <c r="R287" s="160"/>
      <c r="T287" s="161"/>
      <c r="U287" s="158"/>
      <c r="V287" s="158"/>
      <c r="W287" s="158"/>
      <c r="X287" s="158"/>
      <c r="Y287" s="158"/>
      <c r="Z287" s="158"/>
      <c r="AA287" s="162"/>
      <c r="AT287" s="163" t="s">
        <v>173</v>
      </c>
      <c r="AU287" s="163" t="s">
        <v>86</v>
      </c>
      <c r="AV287" s="11" t="s">
        <v>82</v>
      </c>
      <c r="AW287" s="11" t="s">
        <v>32</v>
      </c>
      <c r="AX287" s="11" t="s">
        <v>75</v>
      </c>
      <c r="AY287" s="163" t="s">
        <v>166</v>
      </c>
    </row>
    <row r="288" spans="2:65" s="11" customFormat="1" ht="16.5" customHeight="1">
      <c r="B288" s="157"/>
      <c r="C288" s="158"/>
      <c r="D288" s="158"/>
      <c r="E288" s="159" t="s">
        <v>5</v>
      </c>
      <c r="F288" s="229" t="s">
        <v>277</v>
      </c>
      <c r="G288" s="230"/>
      <c r="H288" s="230"/>
      <c r="I288" s="230"/>
      <c r="J288" s="158"/>
      <c r="K288" s="159" t="s">
        <v>5</v>
      </c>
      <c r="L288" s="158"/>
      <c r="M288" s="158"/>
      <c r="N288" s="158"/>
      <c r="O288" s="158"/>
      <c r="P288" s="158"/>
      <c r="Q288" s="158"/>
      <c r="R288" s="160"/>
      <c r="T288" s="161"/>
      <c r="U288" s="158"/>
      <c r="V288" s="158"/>
      <c r="W288" s="158"/>
      <c r="X288" s="158"/>
      <c r="Y288" s="158"/>
      <c r="Z288" s="158"/>
      <c r="AA288" s="162"/>
      <c r="AT288" s="163" t="s">
        <v>173</v>
      </c>
      <c r="AU288" s="163" t="s">
        <v>86</v>
      </c>
      <c r="AV288" s="11" t="s">
        <v>82</v>
      </c>
      <c r="AW288" s="11" t="s">
        <v>32</v>
      </c>
      <c r="AX288" s="11" t="s">
        <v>75</v>
      </c>
      <c r="AY288" s="163" t="s">
        <v>166</v>
      </c>
    </row>
    <row r="289" spans="2:65" s="11" customFormat="1" ht="16.5" customHeight="1">
      <c r="B289" s="157"/>
      <c r="C289" s="158"/>
      <c r="D289" s="158"/>
      <c r="E289" s="159" t="s">
        <v>5</v>
      </c>
      <c r="F289" s="229" t="s">
        <v>298</v>
      </c>
      <c r="G289" s="230"/>
      <c r="H289" s="230"/>
      <c r="I289" s="230"/>
      <c r="J289" s="158"/>
      <c r="K289" s="159" t="s">
        <v>5</v>
      </c>
      <c r="L289" s="158"/>
      <c r="M289" s="158"/>
      <c r="N289" s="158"/>
      <c r="O289" s="158"/>
      <c r="P289" s="158"/>
      <c r="Q289" s="158"/>
      <c r="R289" s="160"/>
      <c r="T289" s="161"/>
      <c r="U289" s="158"/>
      <c r="V289" s="158"/>
      <c r="W289" s="158"/>
      <c r="X289" s="158"/>
      <c r="Y289" s="158"/>
      <c r="Z289" s="158"/>
      <c r="AA289" s="162"/>
      <c r="AT289" s="163" t="s">
        <v>173</v>
      </c>
      <c r="AU289" s="163" t="s">
        <v>86</v>
      </c>
      <c r="AV289" s="11" t="s">
        <v>82</v>
      </c>
      <c r="AW289" s="11" t="s">
        <v>32</v>
      </c>
      <c r="AX289" s="11" t="s">
        <v>75</v>
      </c>
      <c r="AY289" s="163" t="s">
        <v>166</v>
      </c>
    </row>
    <row r="290" spans="2:65" s="10" customFormat="1" ht="16.5" customHeight="1">
      <c r="B290" s="149"/>
      <c r="C290" s="150"/>
      <c r="D290" s="150"/>
      <c r="E290" s="151" t="s">
        <v>5</v>
      </c>
      <c r="F290" s="262" t="s">
        <v>1812</v>
      </c>
      <c r="G290" s="263"/>
      <c r="H290" s="263"/>
      <c r="I290" s="263"/>
      <c r="J290" s="150"/>
      <c r="K290" s="152">
        <v>997</v>
      </c>
      <c r="L290" s="150"/>
      <c r="M290" s="150"/>
      <c r="N290" s="150"/>
      <c r="O290" s="150"/>
      <c r="P290" s="150"/>
      <c r="Q290" s="150"/>
      <c r="R290" s="153"/>
      <c r="T290" s="154"/>
      <c r="U290" s="150"/>
      <c r="V290" s="150"/>
      <c r="W290" s="150"/>
      <c r="X290" s="150"/>
      <c r="Y290" s="150"/>
      <c r="Z290" s="150"/>
      <c r="AA290" s="155"/>
      <c r="AT290" s="156" t="s">
        <v>173</v>
      </c>
      <c r="AU290" s="156" t="s">
        <v>86</v>
      </c>
      <c r="AV290" s="10" t="s">
        <v>86</v>
      </c>
      <c r="AW290" s="10" t="s">
        <v>32</v>
      </c>
      <c r="AX290" s="10" t="s">
        <v>82</v>
      </c>
      <c r="AY290" s="156" t="s">
        <v>166</v>
      </c>
    </row>
    <row r="291" spans="2:65" s="1" customFormat="1" ht="25.5" customHeight="1">
      <c r="B291" s="139"/>
      <c r="C291" s="140" t="s">
        <v>498</v>
      </c>
      <c r="D291" s="140" t="s">
        <v>167</v>
      </c>
      <c r="E291" s="141" t="s">
        <v>490</v>
      </c>
      <c r="F291" s="231" t="s">
        <v>491</v>
      </c>
      <c r="G291" s="231"/>
      <c r="H291" s="231"/>
      <c r="I291" s="231"/>
      <c r="J291" s="142" t="s">
        <v>270</v>
      </c>
      <c r="K291" s="143">
        <v>500</v>
      </c>
      <c r="L291" s="232">
        <v>0</v>
      </c>
      <c r="M291" s="232"/>
      <c r="N291" s="232">
        <f>ROUND(L291*K291,2)</f>
        <v>0</v>
      </c>
      <c r="O291" s="232"/>
      <c r="P291" s="232"/>
      <c r="Q291" s="232"/>
      <c r="R291" s="144"/>
      <c r="T291" s="145" t="s">
        <v>5</v>
      </c>
      <c r="U291" s="43" t="s">
        <v>40</v>
      </c>
      <c r="V291" s="146">
        <v>4.0000000000000001E-3</v>
      </c>
      <c r="W291" s="146">
        <f>V291*K291</f>
        <v>2</v>
      </c>
      <c r="X291" s="146">
        <v>0</v>
      </c>
      <c r="Y291" s="146">
        <f>X291*K291</f>
        <v>0</v>
      </c>
      <c r="Z291" s="146">
        <v>0</v>
      </c>
      <c r="AA291" s="147">
        <f>Z291*K291</f>
        <v>0</v>
      </c>
      <c r="AR291" s="21" t="s">
        <v>92</v>
      </c>
      <c r="AT291" s="21" t="s">
        <v>167</v>
      </c>
      <c r="AU291" s="21" t="s">
        <v>86</v>
      </c>
      <c r="AY291" s="21" t="s">
        <v>166</v>
      </c>
      <c r="BE291" s="148">
        <f>IF(U291="základní",N291,0)</f>
        <v>0</v>
      </c>
      <c r="BF291" s="148">
        <f>IF(U291="snížená",N291,0)</f>
        <v>0</v>
      </c>
      <c r="BG291" s="148">
        <f>IF(U291="zákl. přenesená",N291,0)</f>
        <v>0</v>
      </c>
      <c r="BH291" s="148">
        <f>IF(U291="sníž. přenesená",N291,0)</f>
        <v>0</v>
      </c>
      <c r="BI291" s="148">
        <f>IF(U291="nulová",N291,0)</f>
        <v>0</v>
      </c>
      <c r="BJ291" s="21" t="s">
        <v>82</v>
      </c>
      <c r="BK291" s="148">
        <f>ROUND(L291*K291,2)</f>
        <v>0</v>
      </c>
      <c r="BL291" s="21" t="s">
        <v>92</v>
      </c>
      <c r="BM291" s="21" t="s">
        <v>492</v>
      </c>
    </row>
    <row r="292" spans="2:65" s="1" customFormat="1" ht="25.5" customHeight="1">
      <c r="B292" s="139"/>
      <c r="C292" s="140" t="s">
        <v>503</v>
      </c>
      <c r="D292" s="140" t="s">
        <v>167</v>
      </c>
      <c r="E292" s="141" t="s">
        <v>494</v>
      </c>
      <c r="F292" s="231" t="s">
        <v>495</v>
      </c>
      <c r="G292" s="231"/>
      <c r="H292" s="231"/>
      <c r="I292" s="231"/>
      <c r="J292" s="142" t="s">
        <v>270</v>
      </c>
      <c r="K292" s="143">
        <v>1494</v>
      </c>
      <c r="L292" s="232">
        <v>0</v>
      </c>
      <c r="M292" s="232"/>
      <c r="N292" s="232">
        <f>ROUND(L292*K292,2)</f>
        <v>0</v>
      </c>
      <c r="O292" s="232"/>
      <c r="P292" s="232"/>
      <c r="Q292" s="232"/>
      <c r="R292" s="144"/>
      <c r="T292" s="145" t="s">
        <v>5</v>
      </c>
      <c r="U292" s="43" t="s">
        <v>40</v>
      </c>
      <c r="V292" s="146">
        <v>2E-3</v>
      </c>
      <c r="W292" s="146">
        <f>V292*K292</f>
        <v>2.988</v>
      </c>
      <c r="X292" s="146">
        <v>0</v>
      </c>
      <c r="Y292" s="146">
        <f>X292*K292</f>
        <v>0</v>
      </c>
      <c r="Z292" s="146">
        <v>0</v>
      </c>
      <c r="AA292" s="147">
        <f>Z292*K292</f>
        <v>0</v>
      </c>
      <c r="AR292" s="21" t="s">
        <v>92</v>
      </c>
      <c r="AT292" s="21" t="s">
        <v>167</v>
      </c>
      <c r="AU292" s="21" t="s">
        <v>86</v>
      </c>
      <c r="AY292" s="21" t="s">
        <v>166</v>
      </c>
      <c r="BE292" s="148">
        <f>IF(U292="základní",N292,0)</f>
        <v>0</v>
      </c>
      <c r="BF292" s="148">
        <f>IF(U292="snížená",N292,0)</f>
        <v>0</v>
      </c>
      <c r="BG292" s="148">
        <f>IF(U292="zákl. přenesená",N292,0)</f>
        <v>0</v>
      </c>
      <c r="BH292" s="148">
        <f>IF(U292="sníž. přenesená",N292,0)</f>
        <v>0</v>
      </c>
      <c r="BI292" s="148">
        <f>IF(U292="nulová",N292,0)</f>
        <v>0</v>
      </c>
      <c r="BJ292" s="21" t="s">
        <v>82</v>
      </c>
      <c r="BK292" s="148">
        <f>ROUND(L292*K292,2)</f>
        <v>0</v>
      </c>
      <c r="BL292" s="21" t="s">
        <v>92</v>
      </c>
      <c r="BM292" s="21" t="s">
        <v>496</v>
      </c>
    </row>
    <row r="293" spans="2:65" s="10" customFormat="1" ht="16.5" customHeight="1">
      <c r="B293" s="149"/>
      <c r="C293" s="150"/>
      <c r="D293" s="150"/>
      <c r="E293" s="151" t="s">
        <v>5</v>
      </c>
      <c r="F293" s="240" t="s">
        <v>1751</v>
      </c>
      <c r="G293" s="241"/>
      <c r="H293" s="241"/>
      <c r="I293" s="241"/>
      <c r="J293" s="150"/>
      <c r="K293" s="152">
        <v>500</v>
      </c>
      <c r="L293" s="150"/>
      <c r="M293" s="150"/>
      <c r="N293" s="150"/>
      <c r="O293" s="150"/>
      <c r="P293" s="150"/>
      <c r="Q293" s="150"/>
      <c r="R293" s="153"/>
      <c r="T293" s="154"/>
      <c r="U293" s="150"/>
      <c r="V293" s="150"/>
      <c r="W293" s="150"/>
      <c r="X293" s="150"/>
      <c r="Y293" s="150"/>
      <c r="Z293" s="150"/>
      <c r="AA293" s="155"/>
      <c r="AT293" s="156" t="s">
        <v>173</v>
      </c>
      <c r="AU293" s="156" t="s">
        <v>86</v>
      </c>
      <c r="AV293" s="10" t="s">
        <v>86</v>
      </c>
      <c r="AW293" s="10" t="s">
        <v>32</v>
      </c>
      <c r="AX293" s="10" t="s">
        <v>75</v>
      </c>
      <c r="AY293" s="156" t="s">
        <v>166</v>
      </c>
    </row>
    <row r="294" spans="2:65" s="10" customFormat="1" ht="16.5" customHeight="1">
      <c r="B294" s="149"/>
      <c r="C294" s="150"/>
      <c r="D294" s="150"/>
      <c r="E294" s="151" t="s">
        <v>5</v>
      </c>
      <c r="F294" s="262" t="s">
        <v>1813</v>
      </c>
      <c r="G294" s="263"/>
      <c r="H294" s="263"/>
      <c r="I294" s="263"/>
      <c r="J294" s="150"/>
      <c r="K294" s="152">
        <v>994</v>
      </c>
      <c r="L294" s="150"/>
      <c r="M294" s="150"/>
      <c r="N294" s="150"/>
      <c r="O294" s="150"/>
      <c r="P294" s="150"/>
      <c r="Q294" s="150"/>
      <c r="R294" s="153"/>
      <c r="T294" s="154"/>
      <c r="U294" s="150"/>
      <c r="V294" s="150"/>
      <c r="W294" s="150"/>
      <c r="X294" s="150"/>
      <c r="Y294" s="150"/>
      <c r="Z294" s="150"/>
      <c r="AA294" s="155"/>
      <c r="AT294" s="156" t="s">
        <v>173</v>
      </c>
      <c r="AU294" s="156" t="s">
        <v>86</v>
      </c>
      <c r="AV294" s="10" t="s">
        <v>86</v>
      </c>
      <c r="AW294" s="10" t="s">
        <v>32</v>
      </c>
      <c r="AX294" s="10" t="s">
        <v>75</v>
      </c>
      <c r="AY294" s="156" t="s">
        <v>166</v>
      </c>
    </row>
    <row r="295" spans="2:65" s="12" customFormat="1" ht="16.5" customHeight="1">
      <c r="B295" s="168"/>
      <c r="C295" s="169"/>
      <c r="D295" s="169"/>
      <c r="E295" s="170" t="s">
        <v>5</v>
      </c>
      <c r="F295" s="268" t="s">
        <v>294</v>
      </c>
      <c r="G295" s="269"/>
      <c r="H295" s="269"/>
      <c r="I295" s="269"/>
      <c r="J295" s="169"/>
      <c r="K295" s="171">
        <v>1494</v>
      </c>
      <c r="L295" s="169"/>
      <c r="M295" s="169"/>
      <c r="N295" s="169"/>
      <c r="O295" s="169"/>
      <c r="P295" s="169"/>
      <c r="Q295" s="169"/>
      <c r="R295" s="172"/>
      <c r="T295" s="173"/>
      <c r="U295" s="169"/>
      <c r="V295" s="169"/>
      <c r="W295" s="169"/>
      <c r="X295" s="169"/>
      <c r="Y295" s="169"/>
      <c r="Z295" s="169"/>
      <c r="AA295" s="174"/>
      <c r="AT295" s="175" t="s">
        <v>173</v>
      </c>
      <c r="AU295" s="175" t="s">
        <v>86</v>
      </c>
      <c r="AV295" s="12" t="s">
        <v>92</v>
      </c>
      <c r="AW295" s="12" t="s">
        <v>32</v>
      </c>
      <c r="AX295" s="12" t="s">
        <v>82</v>
      </c>
      <c r="AY295" s="175" t="s">
        <v>166</v>
      </c>
    </row>
    <row r="296" spans="2:65" s="1" customFormat="1" ht="25.5" customHeight="1">
      <c r="B296" s="139"/>
      <c r="C296" s="140" t="s">
        <v>507</v>
      </c>
      <c r="D296" s="140" t="s">
        <v>167</v>
      </c>
      <c r="E296" s="141" t="s">
        <v>499</v>
      </c>
      <c r="F296" s="231" t="s">
        <v>500</v>
      </c>
      <c r="G296" s="231"/>
      <c r="H296" s="231"/>
      <c r="I296" s="231"/>
      <c r="J296" s="142" t="s">
        <v>270</v>
      </c>
      <c r="K296" s="143">
        <v>997</v>
      </c>
      <c r="L296" s="232">
        <v>0</v>
      </c>
      <c r="M296" s="232"/>
      <c r="N296" s="232">
        <f>ROUND(L296*K296,2)</f>
        <v>0</v>
      </c>
      <c r="O296" s="232"/>
      <c r="P296" s="232"/>
      <c r="Q296" s="232"/>
      <c r="R296" s="144"/>
      <c r="T296" s="145" t="s">
        <v>5</v>
      </c>
      <c r="U296" s="43" t="s">
        <v>40</v>
      </c>
      <c r="V296" s="146">
        <v>4.8000000000000001E-2</v>
      </c>
      <c r="W296" s="146">
        <f>V296*K296</f>
        <v>47.856000000000002</v>
      </c>
      <c r="X296" s="146">
        <v>0</v>
      </c>
      <c r="Y296" s="146">
        <f>X296*K296</f>
        <v>0</v>
      </c>
      <c r="Z296" s="146">
        <v>0</v>
      </c>
      <c r="AA296" s="147">
        <f>Z296*K296</f>
        <v>0</v>
      </c>
      <c r="AR296" s="21" t="s">
        <v>92</v>
      </c>
      <c r="AT296" s="21" t="s">
        <v>167</v>
      </c>
      <c r="AU296" s="21" t="s">
        <v>86</v>
      </c>
      <c r="AY296" s="21" t="s">
        <v>166</v>
      </c>
      <c r="BE296" s="148">
        <f>IF(U296="základní",N296,0)</f>
        <v>0</v>
      </c>
      <c r="BF296" s="148">
        <f>IF(U296="snížená",N296,0)</f>
        <v>0</v>
      </c>
      <c r="BG296" s="148">
        <f>IF(U296="zákl. přenesená",N296,0)</f>
        <v>0</v>
      </c>
      <c r="BH296" s="148">
        <f>IF(U296="sníž. přenesená",N296,0)</f>
        <v>0</v>
      </c>
      <c r="BI296" s="148">
        <f>IF(U296="nulová",N296,0)</f>
        <v>0</v>
      </c>
      <c r="BJ296" s="21" t="s">
        <v>82</v>
      </c>
      <c r="BK296" s="148">
        <f>ROUND(L296*K296,2)</f>
        <v>0</v>
      </c>
      <c r="BL296" s="21" t="s">
        <v>92</v>
      </c>
      <c r="BM296" s="21" t="s">
        <v>1814</v>
      </c>
    </row>
    <row r="297" spans="2:65" s="11" customFormat="1" ht="16.5" customHeight="1">
      <c r="B297" s="157"/>
      <c r="C297" s="158"/>
      <c r="D297" s="158"/>
      <c r="E297" s="159" t="s">
        <v>5</v>
      </c>
      <c r="F297" s="264" t="s">
        <v>275</v>
      </c>
      <c r="G297" s="265"/>
      <c r="H297" s="265"/>
      <c r="I297" s="265"/>
      <c r="J297" s="158"/>
      <c r="K297" s="159" t="s">
        <v>5</v>
      </c>
      <c r="L297" s="158"/>
      <c r="M297" s="158"/>
      <c r="N297" s="158"/>
      <c r="O297" s="158"/>
      <c r="P297" s="158"/>
      <c r="Q297" s="158"/>
      <c r="R297" s="160"/>
      <c r="T297" s="161"/>
      <c r="U297" s="158"/>
      <c r="V297" s="158"/>
      <c r="W297" s="158"/>
      <c r="X297" s="158"/>
      <c r="Y297" s="158"/>
      <c r="Z297" s="158"/>
      <c r="AA297" s="162"/>
      <c r="AT297" s="163" t="s">
        <v>173</v>
      </c>
      <c r="AU297" s="163" t="s">
        <v>86</v>
      </c>
      <c r="AV297" s="11" t="s">
        <v>82</v>
      </c>
      <c r="AW297" s="11" t="s">
        <v>32</v>
      </c>
      <c r="AX297" s="11" t="s">
        <v>75</v>
      </c>
      <c r="AY297" s="163" t="s">
        <v>166</v>
      </c>
    </row>
    <row r="298" spans="2:65" s="11" customFormat="1" ht="16.5" customHeight="1">
      <c r="B298" s="157"/>
      <c r="C298" s="158"/>
      <c r="D298" s="158"/>
      <c r="E298" s="159" t="s">
        <v>5</v>
      </c>
      <c r="F298" s="229" t="s">
        <v>276</v>
      </c>
      <c r="G298" s="230"/>
      <c r="H298" s="230"/>
      <c r="I298" s="230"/>
      <c r="J298" s="158"/>
      <c r="K298" s="159" t="s">
        <v>5</v>
      </c>
      <c r="L298" s="158"/>
      <c r="M298" s="158"/>
      <c r="N298" s="158"/>
      <c r="O298" s="158"/>
      <c r="P298" s="158"/>
      <c r="Q298" s="158"/>
      <c r="R298" s="160"/>
      <c r="T298" s="161"/>
      <c r="U298" s="158"/>
      <c r="V298" s="158"/>
      <c r="W298" s="158"/>
      <c r="X298" s="158"/>
      <c r="Y298" s="158"/>
      <c r="Z298" s="158"/>
      <c r="AA298" s="162"/>
      <c r="AT298" s="163" t="s">
        <v>173</v>
      </c>
      <c r="AU298" s="163" t="s">
        <v>86</v>
      </c>
      <c r="AV298" s="11" t="s">
        <v>82</v>
      </c>
      <c r="AW298" s="11" t="s">
        <v>32</v>
      </c>
      <c r="AX298" s="11" t="s">
        <v>75</v>
      </c>
      <c r="AY298" s="163" t="s">
        <v>166</v>
      </c>
    </row>
    <row r="299" spans="2:65" s="11" customFormat="1" ht="16.5" customHeight="1">
      <c r="B299" s="157"/>
      <c r="C299" s="158"/>
      <c r="D299" s="158"/>
      <c r="E299" s="159" t="s">
        <v>5</v>
      </c>
      <c r="F299" s="229" t="s">
        <v>277</v>
      </c>
      <c r="G299" s="230"/>
      <c r="H299" s="230"/>
      <c r="I299" s="230"/>
      <c r="J299" s="158"/>
      <c r="K299" s="159" t="s">
        <v>5</v>
      </c>
      <c r="L299" s="158"/>
      <c r="M299" s="158"/>
      <c r="N299" s="158"/>
      <c r="O299" s="158"/>
      <c r="P299" s="158"/>
      <c r="Q299" s="158"/>
      <c r="R299" s="160"/>
      <c r="T299" s="161"/>
      <c r="U299" s="158"/>
      <c r="V299" s="158"/>
      <c r="W299" s="158"/>
      <c r="X299" s="158"/>
      <c r="Y299" s="158"/>
      <c r="Z299" s="158"/>
      <c r="AA299" s="162"/>
      <c r="AT299" s="163" t="s">
        <v>173</v>
      </c>
      <c r="AU299" s="163" t="s">
        <v>86</v>
      </c>
      <c r="AV299" s="11" t="s">
        <v>82</v>
      </c>
      <c r="AW299" s="11" t="s">
        <v>32</v>
      </c>
      <c r="AX299" s="11" t="s">
        <v>75</v>
      </c>
      <c r="AY299" s="163" t="s">
        <v>166</v>
      </c>
    </row>
    <row r="300" spans="2:65" s="11" customFormat="1" ht="16.5" customHeight="1">
      <c r="B300" s="157"/>
      <c r="C300" s="158"/>
      <c r="D300" s="158"/>
      <c r="E300" s="159" t="s">
        <v>5</v>
      </c>
      <c r="F300" s="229" t="s">
        <v>298</v>
      </c>
      <c r="G300" s="230"/>
      <c r="H300" s="230"/>
      <c r="I300" s="230"/>
      <c r="J300" s="158"/>
      <c r="K300" s="159" t="s">
        <v>5</v>
      </c>
      <c r="L300" s="158"/>
      <c r="M300" s="158"/>
      <c r="N300" s="158"/>
      <c r="O300" s="158"/>
      <c r="P300" s="158"/>
      <c r="Q300" s="158"/>
      <c r="R300" s="160"/>
      <c r="T300" s="161"/>
      <c r="U300" s="158"/>
      <c r="V300" s="158"/>
      <c r="W300" s="158"/>
      <c r="X300" s="158"/>
      <c r="Y300" s="158"/>
      <c r="Z300" s="158"/>
      <c r="AA300" s="162"/>
      <c r="AT300" s="163" t="s">
        <v>173</v>
      </c>
      <c r="AU300" s="163" t="s">
        <v>86</v>
      </c>
      <c r="AV300" s="11" t="s">
        <v>82</v>
      </c>
      <c r="AW300" s="11" t="s">
        <v>32</v>
      </c>
      <c r="AX300" s="11" t="s">
        <v>75</v>
      </c>
      <c r="AY300" s="163" t="s">
        <v>166</v>
      </c>
    </row>
    <row r="301" spans="2:65" s="10" customFormat="1" ht="16.5" customHeight="1">
      <c r="B301" s="149"/>
      <c r="C301" s="150"/>
      <c r="D301" s="150"/>
      <c r="E301" s="151" t="s">
        <v>5</v>
      </c>
      <c r="F301" s="262" t="s">
        <v>1815</v>
      </c>
      <c r="G301" s="263"/>
      <c r="H301" s="263"/>
      <c r="I301" s="263"/>
      <c r="J301" s="150"/>
      <c r="K301" s="152">
        <v>997</v>
      </c>
      <c r="L301" s="150"/>
      <c r="M301" s="150"/>
      <c r="N301" s="150"/>
      <c r="O301" s="150"/>
      <c r="P301" s="150"/>
      <c r="Q301" s="150"/>
      <c r="R301" s="153"/>
      <c r="T301" s="154"/>
      <c r="U301" s="150"/>
      <c r="V301" s="150"/>
      <c r="W301" s="150"/>
      <c r="X301" s="150"/>
      <c r="Y301" s="150"/>
      <c r="Z301" s="150"/>
      <c r="AA301" s="155"/>
      <c r="AT301" s="156" t="s">
        <v>173</v>
      </c>
      <c r="AU301" s="156" t="s">
        <v>86</v>
      </c>
      <c r="AV301" s="10" t="s">
        <v>86</v>
      </c>
      <c r="AW301" s="10" t="s">
        <v>32</v>
      </c>
      <c r="AX301" s="10" t="s">
        <v>82</v>
      </c>
      <c r="AY301" s="156" t="s">
        <v>166</v>
      </c>
    </row>
    <row r="302" spans="2:65" s="1" customFormat="1" ht="25.5" customHeight="1">
      <c r="B302" s="139"/>
      <c r="C302" s="140" t="s">
        <v>513</v>
      </c>
      <c r="D302" s="140" t="s">
        <v>167</v>
      </c>
      <c r="E302" s="141" t="s">
        <v>504</v>
      </c>
      <c r="F302" s="231" t="s">
        <v>505</v>
      </c>
      <c r="G302" s="231"/>
      <c r="H302" s="231"/>
      <c r="I302" s="231"/>
      <c r="J302" s="142" t="s">
        <v>270</v>
      </c>
      <c r="K302" s="143">
        <v>497</v>
      </c>
      <c r="L302" s="232">
        <v>0</v>
      </c>
      <c r="M302" s="232"/>
      <c r="N302" s="232">
        <f>ROUND(L302*K302,2)</f>
        <v>0</v>
      </c>
      <c r="O302" s="232"/>
      <c r="P302" s="232"/>
      <c r="Q302" s="232"/>
      <c r="R302" s="144"/>
      <c r="T302" s="145" t="s">
        <v>5</v>
      </c>
      <c r="U302" s="43" t="s">
        <v>40</v>
      </c>
      <c r="V302" s="146">
        <v>6.3E-2</v>
      </c>
      <c r="W302" s="146">
        <f>V302*K302</f>
        <v>31.311</v>
      </c>
      <c r="X302" s="146">
        <v>0</v>
      </c>
      <c r="Y302" s="146">
        <f>X302*K302</f>
        <v>0</v>
      </c>
      <c r="Z302" s="146">
        <v>0</v>
      </c>
      <c r="AA302" s="147">
        <f>Z302*K302</f>
        <v>0</v>
      </c>
      <c r="AR302" s="21" t="s">
        <v>92</v>
      </c>
      <c r="AT302" s="21" t="s">
        <v>167</v>
      </c>
      <c r="AU302" s="21" t="s">
        <v>86</v>
      </c>
      <c r="AY302" s="21" t="s">
        <v>166</v>
      </c>
      <c r="BE302" s="148">
        <f>IF(U302="základní",N302,0)</f>
        <v>0</v>
      </c>
      <c r="BF302" s="148">
        <f>IF(U302="snížená",N302,0)</f>
        <v>0</v>
      </c>
      <c r="BG302" s="148">
        <f>IF(U302="zákl. přenesená",N302,0)</f>
        <v>0</v>
      </c>
      <c r="BH302" s="148">
        <f>IF(U302="sníž. přenesená",N302,0)</f>
        <v>0</v>
      </c>
      <c r="BI302" s="148">
        <f>IF(U302="nulová",N302,0)</f>
        <v>0</v>
      </c>
      <c r="BJ302" s="21" t="s">
        <v>82</v>
      </c>
      <c r="BK302" s="148">
        <f>ROUND(L302*K302,2)</f>
        <v>0</v>
      </c>
      <c r="BL302" s="21" t="s">
        <v>92</v>
      </c>
      <c r="BM302" s="21" t="s">
        <v>1816</v>
      </c>
    </row>
    <row r="303" spans="2:65" s="1" customFormat="1" ht="25.5" customHeight="1">
      <c r="B303" s="139"/>
      <c r="C303" s="140" t="s">
        <v>517</v>
      </c>
      <c r="D303" s="140" t="s">
        <v>167</v>
      </c>
      <c r="E303" s="141" t="s">
        <v>1817</v>
      </c>
      <c r="F303" s="231" t="s">
        <v>1818</v>
      </c>
      <c r="G303" s="231"/>
      <c r="H303" s="231"/>
      <c r="I303" s="231"/>
      <c r="J303" s="142" t="s">
        <v>270</v>
      </c>
      <c r="K303" s="143">
        <v>500</v>
      </c>
      <c r="L303" s="232">
        <v>0</v>
      </c>
      <c r="M303" s="232"/>
      <c r="N303" s="232">
        <f>ROUND(L303*K303,2)</f>
        <v>0</v>
      </c>
      <c r="O303" s="232"/>
      <c r="P303" s="232"/>
      <c r="Q303" s="232"/>
      <c r="R303" s="144"/>
      <c r="T303" s="145" t="s">
        <v>5</v>
      </c>
      <c r="U303" s="43" t="s">
        <v>40</v>
      </c>
      <c r="V303" s="146">
        <v>0.08</v>
      </c>
      <c r="W303" s="146">
        <f>V303*K303</f>
        <v>40</v>
      </c>
      <c r="X303" s="146">
        <v>0</v>
      </c>
      <c r="Y303" s="146">
        <f>X303*K303</f>
        <v>0</v>
      </c>
      <c r="Z303" s="146">
        <v>0</v>
      </c>
      <c r="AA303" s="147">
        <f>Z303*K303</f>
        <v>0</v>
      </c>
      <c r="AR303" s="21" t="s">
        <v>92</v>
      </c>
      <c r="AT303" s="21" t="s">
        <v>167</v>
      </c>
      <c r="AU303" s="21" t="s">
        <v>86</v>
      </c>
      <c r="AY303" s="21" t="s">
        <v>166</v>
      </c>
      <c r="BE303" s="148">
        <f>IF(U303="základní",N303,0)</f>
        <v>0</v>
      </c>
      <c r="BF303" s="148">
        <f>IF(U303="snížená",N303,0)</f>
        <v>0</v>
      </c>
      <c r="BG303" s="148">
        <f>IF(U303="zákl. přenesená",N303,0)</f>
        <v>0</v>
      </c>
      <c r="BH303" s="148">
        <f>IF(U303="sníž. přenesená",N303,0)</f>
        <v>0</v>
      </c>
      <c r="BI303" s="148">
        <f>IF(U303="nulová",N303,0)</f>
        <v>0</v>
      </c>
      <c r="BJ303" s="21" t="s">
        <v>82</v>
      </c>
      <c r="BK303" s="148">
        <f>ROUND(L303*K303,2)</f>
        <v>0</v>
      </c>
      <c r="BL303" s="21" t="s">
        <v>92</v>
      </c>
      <c r="BM303" s="21" t="s">
        <v>1819</v>
      </c>
    </row>
    <row r="304" spans="2:65" s="1" customFormat="1" ht="25.5" customHeight="1">
      <c r="B304" s="139"/>
      <c r="C304" s="140" t="s">
        <v>523</v>
      </c>
      <c r="D304" s="140" t="s">
        <v>167</v>
      </c>
      <c r="E304" s="141" t="s">
        <v>514</v>
      </c>
      <c r="F304" s="231" t="s">
        <v>515</v>
      </c>
      <c r="G304" s="231"/>
      <c r="H304" s="231"/>
      <c r="I304" s="231"/>
      <c r="J304" s="142" t="s">
        <v>270</v>
      </c>
      <c r="K304" s="143">
        <v>156</v>
      </c>
      <c r="L304" s="232">
        <v>0</v>
      </c>
      <c r="M304" s="232"/>
      <c r="N304" s="232">
        <f>ROUND(L304*K304,2)</f>
        <v>0</v>
      </c>
      <c r="O304" s="232"/>
      <c r="P304" s="232"/>
      <c r="Q304" s="232"/>
      <c r="R304" s="144"/>
      <c r="T304" s="145" t="s">
        <v>5</v>
      </c>
      <c r="U304" s="43" t="s">
        <v>40</v>
      </c>
      <c r="V304" s="146">
        <v>0.53</v>
      </c>
      <c r="W304" s="146">
        <f>V304*K304</f>
        <v>82.68</v>
      </c>
      <c r="X304" s="146">
        <v>8.4250000000000005E-2</v>
      </c>
      <c r="Y304" s="146">
        <f>X304*K304</f>
        <v>13.143000000000001</v>
      </c>
      <c r="Z304" s="146">
        <v>0</v>
      </c>
      <c r="AA304" s="147">
        <f>Z304*K304</f>
        <v>0</v>
      </c>
      <c r="AR304" s="21" t="s">
        <v>92</v>
      </c>
      <c r="AT304" s="21" t="s">
        <v>167</v>
      </c>
      <c r="AU304" s="21" t="s">
        <v>86</v>
      </c>
      <c r="AY304" s="21" t="s">
        <v>166</v>
      </c>
      <c r="BE304" s="148">
        <f>IF(U304="základní",N304,0)</f>
        <v>0</v>
      </c>
      <c r="BF304" s="148">
        <f>IF(U304="snížená",N304,0)</f>
        <v>0</v>
      </c>
      <c r="BG304" s="148">
        <f>IF(U304="zákl. přenesená",N304,0)</f>
        <v>0</v>
      </c>
      <c r="BH304" s="148">
        <f>IF(U304="sníž. přenesená",N304,0)</f>
        <v>0</v>
      </c>
      <c r="BI304" s="148">
        <f>IF(U304="nulová",N304,0)</f>
        <v>0</v>
      </c>
      <c r="BJ304" s="21" t="s">
        <v>82</v>
      </c>
      <c r="BK304" s="148">
        <f>ROUND(L304*K304,2)</f>
        <v>0</v>
      </c>
      <c r="BL304" s="21" t="s">
        <v>92</v>
      </c>
      <c r="BM304" s="21" t="s">
        <v>516</v>
      </c>
    </row>
    <row r="305" spans="2:65" s="1" customFormat="1" ht="16.5" customHeight="1">
      <c r="B305" s="139"/>
      <c r="C305" s="176" t="s">
        <v>528</v>
      </c>
      <c r="D305" s="176" t="s">
        <v>388</v>
      </c>
      <c r="E305" s="177" t="s">
        <v>518</v>
      </c>
      <c r="F305" s="266" t="s">
        <v>519</v>
      </c>
      <c r="G305" s="266"/>
      <c r="H305" s="266"/>
      <c r="I305" s="266"/>
      <c r="J305" s="178" t="s">
        <v>270</v>
      </c>
      <c r="K305" s="179">
        <v>150</v>
      </c>
      <c r="L305" s="267">
        <v>0</v>
      </c>
      <c r="M305" s="267"/>
      <c r="N305" s="267">
        <f>ROUND(L305*K305,2)</f>
        <v>0</v>
      </c>
      <c r="O305" s="232"/>
      <c r="P305" s="232"/>
      <c r="Q305" s="232"/>
      <c r="R305" s="144"/>
      <c r="T305" s="145" t="s">
        <v>5</v>
      </c>
      <c r="U305" s="43" t="s">
        <v>40</v>
      </c>
      <c r="V305" s="146">
        <v>0</v>
      </c>
      <c r="W305" s="146">
        <f>V305*K305</f>
        <v>0</v>
      </c>
      <c r="X305" s="146">
        <v>0.14000000000000001</v>
      </c>
      <c r="Y305" s="146">
        <f>X305*K305</f>
        <v>21.000000000000004</v>
      </c>
      <c r="Z305" s="146">
        <v>0</v>
      </c>
      <c r="AA305" s="147">
        <f>Z305*K305</f>
        <v>0</v>
      </c>
      <c r="AR305" s="21" t="s">
        <v>104</v>
      </c>
      <c r="AT305" s="21" t="s">
        <v>388</v>
      </c>
      <c r="AU305" s="21" t="s">
        <v>86</v>
      </c>
      <c r="AY305" s="21" t="s">
        <v>166</v>
      </c>
      <c r="BE305" s="148">
        <f>IF(U305="základní",N305,0)</f>
        <v>0</v>
      </c>
      <c r="BF305" s="148">
        <f>IF(U305="snížená",N305,0)</f>
        <v>0</v>
      </c>
      <c r="BG305" s="148">
        <f>IF(U305="zákl. přenesená",N305,0)</f>
        <v>0</v>
      </c>
      <c r="BH305" s="148">
        <f>IF(U305="sníž. přenesená",N305,0)</f>
        <v>0</v>
      </c>
      <c r="BI305" s="148">
        <f>IF(U305="nulová",N305,0)</f>
        <v>0</v>
      </c>
      <c r="BJ305" s="21" t="s">
        <v>82</v>
      </c>
      <c r="BK305" s="148">
        <f>ROUND(L305*K305,2)</f>
        <v>0</v>
      </c>
      <c r="BL305" s="21" t="s">
        <v>92</v>
      </c>
      <c r="BM305" s="21" t="s">
        <v>520</v>
      </c>
    </row>
    <row r="306" spans="2:65" s="11" customFormat="1" ht="16.5" customHeight="1">
      <c r="B306" s="157"/>
      <c r="C306" s="158"/>
      <c r="D306" s="158"/>
      <c r="E306" s="159" t="s">
        <v>5</v>
      </c>
      <c r="F306" s="264" t="s">
        <v>471</v>
      </c>
      <c r="G306" s="265"/>
      <c r="H306" s="265"/>
      <c r="I306" s="265"/>
      <c r="J306" s="158"/>
      <c r="K306" s="159" t="s">
        <v>5</v>
      </c>
      <c r="L306" s="158"/>
      <c r="M306" s="158"/>
      <c r="N306" s="158"/>
      <c r="O306" s="158"/>
      <c r="P306" s="158"/>
      <c r="Q306" s="158"/>
      <c r="R306" s="160"/>
      <c r="T306" s="161"/>
      <c r="U306" s="158"/>
      <c r="V306" s="158"/>
      <c r="W306" s="158"/>
      <c r="X306" s="158"/>
      <c r="Y306" s="158"/>
      <c r="Z306" s="158"/>
      <c r="AA306" s="162"/>
      <c r="AT306" s="163" t="s">
        <v>173</v>
      </c>
      <c r="AU306" s="163" t="s">
        <v>86</v>
      </c>
      <c r="AV306" s="11" t="s">
        <v>82</v>
      </c>
      <c r="AW306" s="11" t="s">
        <v>32</v>
      </c>
      <c r="AX306" s="11" t="s">
        <v>75</v>
      </c>
      <c r="AY306" s="163" t="s">
        <v>166</v>
      </c>
    </row>
    <row r="307" spans="2:65" s="10" customFormat="1" ht="16.5" customHeight="1">
      <c r="B307" s="149"/>
      <c r="C307" s="150"/>
      <c r="D307" s="150"/>
      <c r="E307" s="151" t="s">
        <v>5</v>
      </c>
      <c r="F307" s="262" t="s">
        <v>1820</v>
      </c>
      <c r="G307" s="263"/>
      <c r="H307" s="263"/>
      <c r="I307" s="263"/>
      <c r="J307" s="150"/>
      <c r="K307" s="152">
        <v>150</v>
      </c>
      <c r="L307" s="150"/>
      <c r="M307" s="150"/>
      <c r="N307" s="150"/>
      <c r="O307" s="150"/>
      <c r="P307" s="150"/>
      <c r="Q307" s="150"/>
      <c r="R307" s="153"/>
      <c r="T307" s="154"/>
      <c r="U307" s="150"/>
      <c r="V307" s="150"/>
      <c r="W307" s="150"/>
      <c r="X307" s="150"/>
      <c r="Y307" s="150"/>
      <c r="Z307" s="150"/>
      <c r="AA307" s="155"/>
      <c r="AT307" s="156" t="s">
        <v>173</v>
      </c>
      <c r="AU307" s="156" t="s">
        <v>86</v>
      </c>
      <c r="AV307" s="10" t="s">
        <v>86</v>
      </c>
      <c r="AW307" s="10" t="s">
        <v>32</v>
      </c>
      <c r="AX307" s="10" t="s">
        <v>82</v>
      </c>
      <c r="AY307" s="156" t="s">
        <v>166</v>
      </c>
    </row>
    <row r="308" spans="2:65" s="1" customFormat="1" ht="25.5" customHeight="1">
      <c r="B308" s="139"/>
      <c r="C308" s="176" t="s">
        <v>532</v>
      </c>
      <c r="D308" s="176" t="s">
        <v>388</v>
      </c>
      <c r="E308" s="177" t="s">
        <v>524</v>
      </c>
      <c r="F308" s="266" t="s">
        <v>525</v>
      </c>
      <c r="G308" s="266"/>
      <c r="H308" s="266"/>
      <c r="I308" s="266"/>
      <c r="J308" s="178" t="s">
        <v>270</v>
      </c>
      <c r="K308" s="179">
        <v>4</v>
      </c>
      <c r="L308" s="267">
        <v>0</v>
      </c>
      <c r="M308" s="267"/>
      <c r="N308" s="267">
        <f>ROUND(L308*K308,2)</f>
        <v>0</v>
      </c>
      <c r="O308" s="232"/>
      <c r="P308" s="232"/>
      <c r="Q308" s="232"/>
      <c r="R308" s="144"/>
      <c r="T308" s="145" t="s">
        <v>5</v>
      </c>
      <c r="U308" s="43" t="s">
        <v>40</v>
      </c>
      <c r="V308" s="146">
        <v>0</v>
      </c>
      <c r="W308" s="146">
        <f>V308*K308</f>
        <v>0</v>
      </c>
      <c r="X308" s="146">
        <v>0.13</v>
      </c>
      <c r="Y308" s="146">
        <f>X308*K308</f>
        <v>0.52</v>
      </c>
      <c r="Z308" s="146">
        <v>0</v>
      </c>
      <c r="AA308" s="147">
        <f>Z308*K308</f>
        <v>0</v>
      </c>
      <c r="AR308" s="21" t="s">
        <v>104</v>
      </c>
      <c r="AT308" s="21" t="s">
        <v>388</v>
      </c>
      <c r="AU308" s="21" t="s">
        <v>86</v>
      </c>
      <c r="AY308" s="21" t="s">
        <v>166</v>
      </c>
      <c r="BE308" s="148">
        <f>IF(U308="základní",N308,0)</f>
        <v>0</v>
      </c>
      <c r="BF308" s="148">
        <f>IF(U308="snížená",N308,0)</f>
        <v>0</v>
      </c>
      <c r="BG308" s="148">
        <f>IF(U308="zákl. přenesená",N308,0)</f>
        <v>0</v>
      </c>
      <c r="BH308" s="148">
        <f>IF(U308="sníž. přenesená",N308,0)</f>
        <v>0</v>
      </c>
      <c r="BI308" s="148">
        <f>IF(U308="nulová",N308,0)</f>
        <v>0</v>
      </c>
      <c r="BJ308" s="21" t="s">
        <v>82</v>
      </c>
      <c r="BK308" s="148">
        <f>ROUND(L308*K308,2)</f>
        <v>0</v>
      </c>
      <c r="BL308" s="21" t="s">
        <v>92</v>
      </c>
      <c r="BM308" s="21" t="s">
        <v>526</v>
      </c>
    </row>
    <row r="309" spans="2:65" s="11" customFormat="1" ht="16.5" customHeight="1">
      <c r="B309" s="157"/>
      <c r="C309" s="158"/>
      <c r="D309" s="158"/>
      <c r="E309" s="159" t="s">
        <v>5</v>
      </c>
      <c r="F309" s="264" t="s">
        <v>471</v>
      </c>
      <c r="G309" s="265"/>
      <c r="H309" s="265"/>
      <c r="I309" s="265"/>
      <c r="J309" s="158"/>
      <c r="K309" s="159" t="s">
        <v>5</v>
      </c>
      <c r="L309" s="158"/>
      <c r="M309" s="158"/>
      <c r="N309" s="158"/>
      <c r="O309" s="158"/>
      <c r="P309" s="158"/>
      <c r="Q309" s="158"/>
      <c r="R309" s="160"/>
      <c r="T309" s="161"/>
      <c r="U309" s="158"/>
      <c r="V309" s="158"/>
      <c r="W309" s="158"/>
      <c r="X309" s="158"/>
      <c r="Y309" s="158"/>
      <c r="Z309" s="158"/>
      <c r="AA309" s="162"/>
      <c r="AT309" s="163" t="s">
        <v>173</v>
      </c>
      <c r="AU309" s="163" t="s">
        <v>86</v>
      </c>
      <c r="AV309" s="11" t="s">
        <v>82</v>
      </c>
      <c r="AW309" s="11" t="s">
        <v>32</v>
      </c>
      <c r="AX309" s="11" t="s">
        <v>75</v>
      </c>
      <c r="AY309" s="163" t="s">
        <v>166</v>
      </c>
    </row>
    <row r="310" spans="2:65" s="10" customFormat="1" ht="16.5" customHeight="1">
      <c r="B310" s="149"/>
      <c r="C310" s="150"/>
      <c r="D310" s="150"/>
      <c r="E310" s="151" t="s">
        <v>5</v>
      </c>
      <c r="F310" s="262" t="s">
        <v>1466</v>
      </c>
      <c r="G310" s="263"/>
      <c r="H310" s="263"/>
      <c r="I310" s="263"/>
      <c r="J310" s="150"/>
      <c r="K310" s="152">
        <v>4</v>
      </c>
      <c r="L310" s="150"/>
      <c r="M310" s="150"/>
      <c r="N310" s="150"/>
      <c r="O310" s="150"/>
      <c r="P310" s="150"/>
      <c r="Q310" s="150"/>
      <c r="R310" s="153"/>
      <c r="T310" s="154"/>
      <c r="U310" s="150"/>
      <c r="V310" s="150"/>
      <c r="W310" s="150"/>
      <c r="X310" s="150"/>
      <c r="Y310" s="150"/>
      <c r="Z310" s="150"/>
      <c r="AA310" s="155"/>
      <c r="AT310" s="156" t="s">
        <v>173</v>
      </c>
      <c r="AU310" s="156" t="s">
        <v>86</v>
      </c>
      <c r="AV310" s="10" t="s">
        <v>86</v>
      </c>
      <c r="AW310" s="10" t="s">
        <v>32</v>
      </c>
      <c r="AX310" s="10" t="s">
        <v>82</v>
      </c>
      <c r="AY310" s="156" t="s">
        <v>166</v>
      </c>
    </row>
    <row r="311" spans="2:65" s="1" customFormat="1" ht="25.5" customHeight="1">
      <c r="B311" s="139"/>
      <c r="C311" s="176" t="s">
        <v>538</v>
      </c>
      <c r="D311" s="176" t="s">
        <v>388</v>
      </c>
      <c r="E311" s="177" t="s">
        <v>1364</v>
      </c>
      <c r="F311" s="266" t="s">
        <v>1365</v>
      </c>
      <c r="G311" s="266"/>
      <c r="H311" s="266"/>
      <c r="I311" s="266"/>
      <c r="J311" s="178" t="s">
        <v>270</v>
      </c>
      <c r="K311" s="179">
        <v>2</v>
      </c>
      <c r="L311" s="267">
        <v>0</v>
      </c>
      <c r="M311" s="267"/>
      <c r="N311" s="267">
        <f>ROUND(L311*K311,2)</f>
        <v>0</v>
      </c>
      <c r="O311" s="232"/>
      <c r="P311" s="232"/>
      <c r="Q311" s="232"/>
      <c r="R311" s="144"/>
      <c r="T311" s="145" t="s">
        <v>5</v>
      </c>
      <c r="U311" s="43" t="s">
        <v>40</v>
      </c>
      <c r="V311" s="146">
        <v>0</v>
      </c>
      <c r="W311" s="146">
        <f>V311*K311</f>
        <v>0</v>
      </c>
      <c r="X311" s="146">
        <v>0.13</v>
      </c>
      <c r="Y311" s="146">
        <f>X311*K311</f>
        <v>0.26</v>
      </c>
      <c r="Z311" s="146">
        <v>0</v>
      </c>
      <c r="AA311" s="147">
        <f>Z311*K311</f>
        <v>0</v>
      </c>
      <c r="AR311" s="21" t="s">
        <v>104</v>
      </c>
      <c r="AT311" s="21" t="s">
        <v>388</v>
      </c>
      <c r="AU311" s="21" t="s">
        <v>86</v>
      </c>
      <c r="AY311" s="21" t="s">
        <v>166</v>
      </c>
      <c r="BE311" s="148">
        <f>IF(U311="základní",N311,0)</f>
        <v>0</v>
      </c>
      <c r="BF311" s="148">
        <f>IF(U311="snížená",N311,0)</f>
        <v>0</v>
      </c>
      <c r="BG311" s="148">
        <f>IF(U311="zákl. přenesená",N311,0)</f>
        <v>0</v>
      </c>
      <c r="BH311" s="148">
        <f>IF(U311="sníž. přenesená",N311,0)</f>
        <v>0</v>
      </c>
      <c r="BI311" s="148">
        <f>IF(U311="nulová",N311,0)</f>
        <v>0</v>
      </c>
      <c r="BJ311" s="21" t="s">
        <v>82</v>
      </c>
      <c r="BK311" s="148">
        <f>ROUND(L311*K311,2)</f>
        <v>0</v>
      </c>
      <c r="BL311" s="21" t="s">
        <v>92</v>
      </c>
      <c r="BM311" s="21" t="s">
        <v>1452</v>
      </c>
    </row>
    <row r="312" spans="2:65" s="11" customFormat="1" ht="16.5" customHeight="1">
      <c r="B312" s="157"/>
      <c r="C312" s="158"/>
      <c r="D312" s="158"/>
      <c r="E312" s="159" t="s">
        <v>5</v>
      </c>
      <c r="F312" s="264" t="s">
        <v>1367</v>
      </c>
      <c r="G312" s="265"/>
      <c r="H312" s="265"/>
      <c r="I312" s="265"/>
      <c r="J312" s="158"/>
      <c r="K312" s="159" t="s">
        <v>5</v>
      </c>
      <c r="L312" s="158"/>
      <c r="M312" s="158"/>
      <c r="N312" s="158"/>
      <c r="O312" s="158"/>
      <c r="P312" s="158"/>
      <c r="Q312" s="158"/>
      <c r="R312" s="160"/>
      <c r="T312" s="161"/>
      <c r="U312" s="158"/>
      <c r="V312" s="158"/>
      <c r="W312" s="158"/>
      <c r="X312" s="158"/>
      <c r="Y312" s="158"/>
      <c r="Z312" s="158"/>
      <c r="AA312" s="162"/>
      <c r="AT312" s="163" t="s">
        <v>173</v>
      </c>
      <c r="AU312" s="163" t="s">
        <v>86</v>
      </c>
      <c r="AV312" s="11" t="s">
        <v>82</v>
      </c>
      <c r="AW312" s="11" t="s">
        <v>32</v>
      </c>
      <c r="AX312" s="11" t="s">
        <v>75</v>
      </c>
      <c r="AY312" s="163" t="s">
        <v>166</v>
      </c>
    </row>
    <row r="313" spans="2:65" s="10" customFormat="1" ht="16.5" customHeight="1">
      <c r="B313" s="149"/>
      <c r="C313" s="150"/>
      <c r="D313" s="150"/>
      <c r="E313" s="151" t="s">
        <v>5</v>
      </c>
      <c r="F313" s="262" t="s">
        <v>1237</v>
      </c>
      <c r="G313" s="263"/>
      <c r="H313" s="263"/>
      <c r="I313" s="263"/>
      <c r="J313" s="150"/>
      <c r="K313" s="152">
        <v>2</v>
      </c>
      <c r="L313" s="150"/>
      <c r="M313" s="150"/>
      <c r="N313" s="150"/>
      <c r="O313" s="150"/>
      <c r="P313" s="150"/>
      <c r="Q313" s="150"/>
      <c r="R313" s="153"/>
      <c r="T313" s="154"/>
      <c r="U313" s="150"/>
      <c r="V313" s="150"/>
      <c r="W313" s="150"/>
      <c r="X313" s="150"/>
      <c r="Y313" s="150"/>
      <c r="Z313" s="150"/>
      <c r="AA313" s="155"/>
      <c r="AT313" s="156" t="s">
        <v>173</v>
      </c>
      <c r="AU313" s="156" t="s">
        <v>86</v>
      </c>
      <c r="AV313" s="10" t="s">
        <v>86</v>
      </c>
      <c r="AW313" s="10" t="s">
        <v>32</v>
      </c>
      <c r="AX313" s="10" t="s">
        <v>82</v>
      </c>
      <c r="AY313" s="156" t="s">
        <v>166</v>
      </c>
    </row>
    <row r="314" spans="2:65" s="1" customFormat="1" ht="38.25" customHeight="1">
      <c r="B314" s="139"/>
      <c r="C314" s="140" t="s">
        <v>543</v>
      </c>
      <c r="D314" s="140" t="s">
        <v>167</v>
      </c>
      <c r="E314" s="141" t="s">
        <v>529</v>
      </c>
      <c r="F314" s="231" t="s">
        <v>530</v>
      </c>
      <c r="G314" s="231"/>
      <c r="H314" s="231"/>
      <c r="I314" s="231"/>
      <c r="J314" s="142" t="s">
        <v>270</v>
      </c>
      <c r="K314" s="143">
        <v>45.5</v>
      </c>
      <c r="L314" s="232">
        <v>0</v>
      </c>
      <c r="M314" s="232"/>
      <c r="N314" s="232">
        <f>ROUND(L314*K314,2)</f>
        <v>0</v>
      </c>
      <c r="O314" s="232"/>
      <c r="P314" s="232"/>
      <c r="Q314" s="232"/>
      <c r="R314" s="144"/>
      <c r="T314" s="145" t="s">
        <v>5</v>
      </c>
      <c r="U314" s="43" t="s">
        <v>40</v>
      </c>
      <c r="V314" s="146">
        <v>0.75700000000000001</v>
      </c>
      <c r="W314" s="146">
        <f>V314*K314</f>
        <v>34.4435</v>
      </c>
      <c r="X314" s="146">
        <v>0.10362</v>
      </c>
      <c r="Y314" s="146">
        <f>X314*K314</f>
        <v>4.7147100000000002</v>
      </c>
      <c r="Z314" s="146">
        <v>0</v>
      </c>
      <c r="AA314" s="147">
        <f>Z314*K314</f>
        <v>0</v>
      </c>
      <c r="AR314" s="21" t="s">
        <v>92</v>
      </c>
      <c r="AT314" s="21" t="s">
        <v>167</v>
      </c>
      <c r="AU314" s="21" t="s">
        <v>86</v>
      </c>
      <c r="AY314" s="21" t="s">
        <v>166</v>
      </c>
      <c r="BE314" s="148">
        <f>IF(U314="základní",N314,0)</f>
        <v>0</v>
      </c>
      <c r="BF314" s="148">
        <f>IF(U314="snížená",N314,0)</f>
        <v>0</v>
      </c>
      <c r="BG314" s="148">
        <f>IF(U314="zákl. přenesená",N314,0)</f>
        <v>0</v>
      </c>
      <c r="BH314" s="148">
        <f>IF(U314="sníž. přenesená",N314,0)</f>
        <v>0</v>
      </c>
      <c r="BI314" s="148">
        <f>IF(U314="nulová",N314,0)</f>
        <v>0</v>
      </c>
      <c r="BJ314" s="21" t="s">
        <v>82</v>
      </c>
      <c r="BK314" s="148">
        <f>ROUND(L314*K314,2)</f>
        <v>0</v>
      </c>
      <c r="BL314" s="21" t="s">
        <v>92</v>
      </c>
      <c r="BM314" s="21" t="s">
        <v>531</v>
      </c>
    </row>
    <row r="315" spans="2:65" s="1" customFormat="1" ht="16.5" customHeight="1">
      <c r="B315" s="139"/>
      <c r="C315" s="176" t="s">
        <v>548</v>
      </c>
      <c r="D315" s="176" t="s">
        <v>388</v>
      </c>
      <c r="E315" s="177" t="s">
        <v>533</v>
      </c>
      <c r="F315" s="266" t="s">
        <v>534</v>
      </c>
      <c r="G315" s="266"/>
      <c r="H315" s="266"/>
      <c r="I315" s="266"/>
      <c r="J315" s="178" t="s">
        <v>270</v>
      </c>
      <c r="K315" s="179">
        <v>33</v>
      </c>
      <c r="L315" s="267">
        <v>0</v>
      </c>
      <c r="M315" s="267"/>
      <c r="N315" s="267">
        <f>ROUND(L315*K315,2)</f>
        <v>0</v>
      </c>
      <c r="O315" s="232"/>
      <c r="P315" s="232"/>
      <c r="Q315" s="232"/>
      <c r="R315" s="144"/>
      <c r="T315" s="145" t="s">
        <v>5</v>
      </c>
      <c r="U315" s="43" t="s">
        <v>40</v>
      </c>
      <c r="V315" s="146">
        <v>0</v>
      </c>
      <c r="W315" s="146">
        <f>V315*K315</f>
        <v>0</v>
      </c>
      <c r="X315" s="146">
        <v>0.18</v>
      </c>
      <c r="Y315" s="146">
        <f>X315*K315</f>
        <v>5.9399999999999995</v>
      </c>
      <c r="Z315" s="146">
        <v>0</v>
      </c>
      <c r="AA315" s="147">
        <f>Z315*K315</f>
        <v>0</v>
      </c>
      <c r="AR315" s="21" t="s">
        <v>104</v>
      </c>
      <c r="AT315" s="21" t="s">
        <v>388</v>
      </c>
      <c r="AU315" s="21" t="s">
        <v>86</v>
      </c>
      <c r="AY315" s="21" t="s">
        <v>166</v>
      </c>
      <c r="BE315" s="148">
        <f>IF(U315="základní",N315,0)</f>
        <v>0</v>
      </c>
      <c r="BF315" s="148">
        <f>IF(U315="snížená",N315,0)</f>
        <v>0</v>
      </c>
      <c r="BG315" s="148">
        <f>IF(U315="zákl. přenesená",N315,0)</f>
        <v>0</v>
      </c>
      <c r="BH315" s="148">
        <f>IF(U315="sníž. přenesená",N315,0)</f>
        <v>0</v>
      </c>
      <c r="BI315" s="148">
        <f>IF(U315="nulová",N315,0)</f>
        <v>0</v>
      </c>
      <c r="BJ315" s="21" t="s">
        <v>82</v>
      </c>
      <c r="BK315" s="148">
        <f>ROUND(L315*K315,2)</f>
        <v>0</v>
      </c>
      <c r="BL315" s="21" t="s">
        <v>92</v>
      </c>
      <c r="BM315" s="21" t="s">
        <v>535</v>
      </c>
    </row>
    <row r="316" spans="2:65" s="11" customFormat="1" ht="16.5" customHeight="1">
      <c r="B316" s="157"/>
      <c r="C316" s="158"/>
      <c r="D316" s="158"/>
      <c r="E316" s="159" t="s">
        <v>5</v>
      </c>
      <c r="F316" s="264" t="s">
        <v>478</v>
      </c>
      <c r="G316" s="265"/>
      <c r="H316" s="265"/>
      <c r="I316" s="265"/>
      <c r="J316" s="158"/>
      <c r="K316" s="159" t="s">
        <v>5</v>
      </c>
      <c r="L316" s="158"/>
      <c r="M316" s="158"/>
      <c r="N316" s="158"/>
      <c r="O316" s="158"/>
      <c r="P316" s="158"/>
      <c r="Q316" s="158"/>
      <c r="R316" s="160"/>
      <c r="T316" s="161"/>
      <c r="U316" s="158"/>
      <c r="V316" s="158"/>
      <c r="W316" s="158"/>
      <c r="X316" s="158"/>
      <c r="Y316" s="158"/>
      <c r="Z316" s="158"/>
      <c r="AA316" s="162"/>
      <c r="AT316" s="163" t="s">
        <v>173</v>
      </c>
      <c r="AU316" s="163" t="s">
        <v>86</v>
      </c>
      <c r="AV316" s="11" t="s">
        <v>82</v>
      </c>
      <c r="AW316" s="11" t="s">
        <v>32</v>
      </c>
      <c r="AX316" s="11" t="s">
        <v>75</v>
      </c>
      <c r="AY316" s="163" t="s">
        <v>166</v>
      </c>
    </row>
    <row r="317" spans="2:65" s="10" customFormat="1" ht="16.5" customHeight="1">
      <c r="B317" s="149"/>
      <c r="C317" s="150"/>
      <c r="D317" s="150"/>
      <c r="E317" s="151" t="s">
        <v>5</v>
      </c>
      <c r="F317" s="262" t="s">
        <v>764</v>
      </c>
      <c r="G317" s="263"/>
      <c r="H317" s="263"/>
      <c r="I317" s="263"/>
      <c r="J317" s="150"/>
      <c r="K317" s="152">
        <v>33</v>
      </c>
      <c r="L317" s="150"/>
      <c r="M317" s="150"/>
      <c r="N317" s="150"/>
      <c r="O317" s="150"/>
      <c r="P317" s="150"/>
      <c r="Q317" s="150"/>
      <c r="R317" s="153"/>
      <c r="T317" s="154"/>
      <c r="U317" s="150"/>
      <c r="V317" s="150"/>
      <c r="W317" s="150"/>
      <c r="X317" s="150"/>
      <c r="Y317" s="150"/>
      <c r="Z317" s="150"/>
      <c r="AA317" s="155"/>
      <c r="AT317" s="156" t="s">
        <v>173</v>
      </c>
      <c r="AU317" s="156" t="s">
        <v>86</v>
      </c>
      <c r="AV317" s="10" t="s">
        <v>86</v>
      </c>
      <c r="AW317" s="10" t="s">
        <v>32</v>
      </c>
      <c r="AX317" s="10" t="s">
        <v>82</v>
      </c>
      <c r="AY317" s="156" t="s">
        <v>166</v>
      </c>
    </row>
    <row r="318" spans="2:65" s="1" customFormat="1" ht="25.5" customHeight="1">
      <c r="B318" s="139"/>
      <c r="C318" s="176" t="s">
        <v>552</v>
      </c>
      <c r="D318" s="176" t="s">
        <v>388</v>
      </c>
      <c r="E318" s="177" t="s">
        <v>539</v>
      </c>
      <c r="F318" s="266" t="s">
        <v>540</v>
      </c>
      <c r="G318" s="266"/>
      <c r="H318" s="266"/>
      <c r="I318" s="266"/>
      <c r="J318" s="178" t="s">
        <v>270</v>
      </c>
      <c r="K318" s="179">
        <v>9</v>
      </c>
      <c r="L318" s="267">
        <v>0</v>
      </c>
      <c r="M318" s="267"/>
      <c r="N318" s="267">
        <f>ROUND(L318*K318,2)</f>
        <v>0</v>
      </c>
      <c r="O318" s="232"/>
      <c r="P318" s="232"/>
      <c r="Q318" s="232"/>
      <c r="R318" s="144"/>
      <c r="T318" s="145" t="s">
        <v>5</v>
      </c>
      <c r="U318" s="43" t="s">
        <v>40</v>
      </c>
      <c r="V318" s="146">
        <v>0</v>
      </c>
      <c r="W318" s="146">
        <f>V318*K318</f>
        <v>0</v>
      </c>
      <c r="X318" s="146">
        <v>0.14599999999999999</v>
      </c>
      <c r="Y318" s="146">
        <f>X318*K318</f>
        <v>1.3139999999999998</v>
      </c>
      <c r="Z318" s="146">
        <v>0</v>
      </c>
      <c r="AA318" s="147">
        <f>Z318*K318</f>
        <v>0</v>
      </c>
      <c r="AR318" s="21" t="s">
        <v>104</v>
      </c>
      <c r="AT318" s="21" t="s">
        <v>388</v>
      </c>
      <c r="AU318" s="21" t="s">
        <v>86</v>
      </c>
      <c r="AY318" s="21" t="s">
        <v>166</v>
      </c>
      <c r="BE318" s="148">
        <f>IF(U318="základní",N318,0)</f>
        <v>0</v>
      </c>
      <c r="BF318" s="148">
        <f>IF(U318="snížená",N318,0)</f>
        <v>0</v>
      </c>
      <c r="BG318" s="148">
        <f>IF(U318="zákl. přenesená",N318,0)</f>
        <v>0</v>
      </c>
      <c r="BH318" s="148">
        <f>IF(U318="sníž. přenesená",N318,0)</f>
        <v>0</v>
      </c>
      <c r="BI318" s="148">
        <f>IF(U318="nulová",N318,0)</f>
        <v>0</v>
      </c>
      <c r="BJ318" s="21" t="s">
        <v>82</v>
      </c>
      <c r="BK318" s="148">
        <f>ROUND(L318*K318,2)</f>
        <v>0</v>
      </c>
      <c r="BL318" s="21" t="s">
        <v>92</v>
      </c>
      <c r="BM318" s="21" t="s">
        <v>541</v>
      </c>
    </row>
    <row r="319" spans="2:65" s="11" customFormat="1" ht="16.5" customHeight="1">
      <c r="B319" s="157"/>
      <c r="C319" s="158"/>
      <c r="D319" s="158"/>
      <c r="E319" s="159" t="s">
        <v>5</v>
      </c>
      <c r="F319" s="264" t="s">
        <v>478</v>
      </c>
      <c r="G319" s="265"/>
      <c r="H319" s="265"/>
      <c r="I319" s="265"/>
      <c r="J319" s="158"/>
      <c r="K319" s="159" t="s">
        <v>5</v>
      </c>
      <c r="L319" s="158"/>
      <c r="M319" s="158"/>
      <c r="N319" s="158"/>
      <c r="O319" s="158"/>
      <c r="P319" s="158"/>
      <c r="Q319" s="158"/>
      <c r="R319" s="160"/>
      <c r="T319" s="161"/>
      <c r="U319" s="158"/>
      <c r="V319" s="158"/>
      <c r="W319" s="158"/>
      <c r="X319" s="158"/>
      <c r="Y319" s="158"/>
      <c r="Z319" s="158"/>
      <c r="AA319" s="162"/>
      <c r="AT319" s="163" t="s">
        <v>173</v>
      </c>
      <c r="AU319" s="163" t="s">
        <v>86</v>
      </c>
      <c r="AV319" s="11" t="s">
        <v>82</v>
      </c>
      <c r="AW319" s="11" t="s">
        <v>32</v>
      </c>
      <c r="AX319" s="11" t="s">
        <v>75</v>
      </c>
      <c r="AY319" s="163" t="s">
        <v>166</v>
      </c>
    </row>
    <row r="320" spans="2:65" s="10" customFormat="1" ht="16.5" customHeight="1">
      <c r="B320" s="149"/>
      <c r="C320" s="150"/>
      <c r="D320" s="150"/>
      <c r="E320" s="151" t="s">
        <v>5</v>
      </c>
      <c r="F320" s="262" t="s">
        <v>1634</v>
      </c>
      <c r="G320" s="263"/>
      <c r="H320" s="263"/>
      <c r="I320" s="263"/>
      <c r="J320" s="150"/>
      <c r="K320" s="152">
        <v>9</v>
      </c>
      <c r="L320" s="150"/>
      <c r="M320" s="150"/>
      <c r="N320" s="150"/>
      <c r="O320" s="150"/>
      <c r="P320" s="150"/>
      <c r="Q320" s="150"/>
      <c r="R320" s="153"/>
      <c r="T320" s="154"/>
      <c r="U320" s="150"/>
      <c r="V320" s="150"/>
      <c r="W320" s="150"/>
      <c r="X320" s="150"/>
      <c r="Y320" s="150"/>
      <c r="Z320" s="150"/>
      <c r="AA320" s="155"/>
      <c r="AT320" s="156" t="s">
        <v>173</v>
      </c>
      <c r="AU320" s="156" t="s">
        <v>86</v>
      </c>
      <c r="AV320" s="10" t="s">
        <v>86</v>
      </c>
      <c r="AW320" s="10" t="s">
        <v>32</v>
      </c>
      <c r="AX320" s="10" t="s">
        <v>82</v>
      </c>
      <c r="AY320" s="156" t="s">
        <v>166</v>
      </c>
    </row>
    <row r="321" spans="2:65" s="1" customFormat="1" ht="25.5" customHeight="1">
      <c r="B321" s="139"/>
      <c r="C321" s="176" t="s">
        <v>557</v>
      </c>
      <c r="D321" s="176" t="s">
        <v>388</v>
      </c>
      <c r="E321" s="177" t="s">
        <v>1162</v>
      </c>
      <c r="F321" s="266" t="s">
        <v>1163</v>
      </c>
      <c r="G321" s="266"/>
      <c r="H321" s="266"/>
      <c r="I321" s="266"/>
      <c r="J321" s="178" t="s">
        <v>270</v>
      </c>
      <c r="K321" s="179">
        <v>3.5</v>
      </c>
      <c r="L321" s="267">
        <v>0</v>
      </c>
      <c r="M321" s="267"/>
      <c r="N321" s="267">
        <f>ROUND(L321*K321,2)</f>
        <v>0</v>
      </c>
      <c r="O321" s="232"/>
      <c r="P321" s="232"/>
      <c r="Q321" s="232"/>
      <c r="R321" s="144"/>
      <c r="T321" s="145" t="s">
        <v>5</v>
      </c>
      <c r="U321" s="43" t="s">
        <v>40</v>
      </c>
      <c r="V321" s="146">
        <v>0</v>
      </c>
      <c r="W321" s="146">
        <f>V321*K321</f>
        <v>0</v>
      </c>
      <c r="X321" s="146">
        <v>0.13</v>
      </c>
      <c r="Y321" s="146">
        <f>X321*K321</f>
        <v>0.45500000000000002</v>
      </c>
      <c r="Z321" s="146">
        <v>0</v>
      </c>
      <c r="AA321" s="147">
        <f>Z321*K321</f>
        <v>0</v>
      </c>
      <c r="AR321" s="21" t="s">
        <v>104</v>
      </c>
      <c r="AT321" s="21" t="s">
        <v>388</v>
      </c>
      <c r="AU321" s="21" t="s">
        <v>86</v>
      </c>
      <c r="AY321" s="21" t="s">
        <v>166</v>
      </c>
      <c r="BE321" s="148">
        <f>IF(U321="základní",N321,0)</f>
        <v>0</v>
      </c>
      <c r="BF321" s="148">
        <f>IF(U321="snížená",N321,0)</f>
        <v>0</v>
      </c>
      <c r="BG321" s="148">
        <f>IF(U321="zákl. přenesená",N321,0)</f>
        <v>0</v>
      </c>
      <c r="BH321" s="148">
        <f>IF(U321="sníž. přenesená",N321,0)</f>
        <v>0</v>
      </c>
      <c r="BI321" s="148">
        <f>IF(U321="nulová",N321,0)</f>
        <v>0</v>
      </c>
      <c r="BJ321" s="21" t="s">
        <v>82</v>
      </c>
      <c r="BK321" s="148">
        <f>ROUND(L321*K321,2)</f>
        <v>0</v>
      </c>
      <c r="BL321" s="21" t="s">
        <v>92</v>
      </c>
      <c r="BM321" s="21" t="s">
        <v>1454</v>
      </c>
    </row>
    <row r="322" spans="2:65" s="11" customFormat="1" ht="16.5" customHeight="1">
      <c r="B322" s="157"/>
      <c r="C322" s="158"/>
      <c r="D322" s="158"/>
      <c r="E322" s="159" t="s">
        <v>5</v>
      </c>
      <c r="F322" s="264" t="s">
        <v>478</v>
      </c>
      <c r="G322" s="265"/>
      <c r="H322" s="265"/>
      <c r="I322" s="265"/>
      <c r="J322" s="158"/>
      <c r="K322" s="159" t="s">
        <v>5</v>
      </c>
      <c r="L322" s="158"/>
      <c r="M322" s="158"/>
      <c r="N322" s="158"/>
      <c r="O322" s="158"/>
      <c r="P322" s="158"/>
      <c r="Q322" s="158"/>
      <c r="R322" s="160"/>
      <c r="T322" s="161"/>
      <c r="U322" s="158"/>
      <c r="V322" s="158"/>
      <c r="W322" s="158"/>
      <c r="X322" s="158"/>
      <c r="Y322" s="158"/>
      <c r="Z322" s="158"/>
      <c r="AA322" s="162"/>
      <c r="AT322" s="163" t="s">
        <v>173</v>
      </c>
      <c r="AU322" s="163" t="s">
        <v>86</v>
      </c>
      <c r="AV322" s="11" t="s">
        <v>82</v>
      </c>
      <c r="AW322" s="11" t="s">
        <v>32</v>
      </c>
      <c r="AX322" s="11" t="s">
        <v>75</v>
      </c>
      <c r="AY322" s="163" t="s">
        <v>166</v>
      </c>
    </row>
    <row r="323" spans="2:65" s="10" customFormat="1" ht="16.5" customHeight="1">
      <c r="B323" s="149"/>
      <c r="C323" s="150"/>
      <c r="D323" s="150"/>
      <c r="E323" s="151" t="s">
        <v>5</v>
      </c>
      <c r="F323" s="262" t="s">
        <v>1635</v>
      </c>
      <c r="G323" s="263"/>
      <c r="H323" s="263"/>
      <c r="I323" s="263"/>
      <c r="J323" s="150"/>
      <c r="K323" s="152">
        <v>3.5</v>
      </c>
      <c r="L323" s="150"/>
      <c r="M323" s="150"/>
      <c r="N323" s="150"/>
      <c r="O323" s="150"/>
      <c r="P323" s="150"/>
      <c r="Q323" s="150"/>
      <c r="R323" s="153"/>
      <c r="T323" s="154"/>
      <c r="U323" s="150"/>
      <c r="V323" s="150"/>
      <c r="W323" s="150"/>
      <c r="X323" s="150"/>
      <c r="Y323" s="150"/>
      <c r="Z323" s="150"/>
      <c r="AA323" s="155"/>
      <c r="AT323" s="156" t="s">
        <v>173</v>
      </c>
      <c r="AU323" s="156" t="s">
        <v>86</v>
      </c>
      <c r="AV323" s="10" t="s">
        <v>86</v>
      </c>
      <c r="AW323" s="10" t="s">
        <v>32</v>
      </c>
      <c r="AX323" s="10" t="s">
        <v>82</v>
      </c>
      <c r="AY323" s="156" t="s">
        <v>166</v>
      </c>
    </row>
    <row r="324" spans="2:65" s="1" customFormat="1" ht="25.5" customHeight="1">
      <c r="B324" s="139"/>
      <c r="C324" s="140" t="s">
        <v>562</v>
      </c>
      <c r="D324" s="140" t="s">
        <v>167</v>
      </c>
      <c r="E324" s="141" t="s">
        <v>544</v>
      </c>
      <c r="F324" s="231" t="s">
        <v>545</v>
      </c>
      <c r="G324" s="231"/>
      <c r="H324" s="231"/>
      <c r="I324" s="231"/>
      <c r="J324" s="142" t="s">
        <v>309</v>
      </c>
      <c r="K324" s="143">
        <v>35</v>
      </c>
      <c r="L324" s="232">
        <v>0</v>
      </c>
      <c r="M324" s="232"/>
      <c r="N324" s="232">
        <f>ROUND(L324*K324,2)</f>
        <v>0</v>
      </c>
      <c r="O324" s="232"/>
      <c r="P324" s="232"/>
      <c r="Q324" s="232"/>
      <c r="R324" s="144"/>
      <c r="T324" s="145" t="s">
        <v>5</v>
      </c>
      <c r="U324" s="43" t="s">
        <v>40</v>
      </c>
      <c r="V324" s="146">
        <v>4.5999999999999999E-2</v>
      </c>
      <c r="W324" s="146">
        <f>V324*K324</f>
        <v>1.6099999999999999</v>
      </c>
      <c r="X324" s="146">
        <v>3.5999999999999999E-3</v>
      </c>
      <c r="Y324" s="146">
        <f>X324*K324</f>
        <v>0.126</v>
      </c>
      <c r="Z324" s="146">
        <v>0</v>
      </c>
      <c r="AA324" s="147">
        <f>Z324*K324</f>
        <v>0</v>
      </c>
      <c r="AR324" s="21" t="s">
        <v>92</v>
      </c>
      <c r="AT324" s="21" t="s">
        <v>167</v>
      </c>
      <c r="AU324" s="21" t="s">
        <v>86</v>
      </c>
      <c r="AY324" s="21" t="s">
        <v>166</v>
      </c>
      <c r="BE324" s="148">
        <f>IF(U324="základní",N324,0)</f>
        <v>0</v>
      </c>
      <c r="BF324" s="148">
        <f>IF(U324="snížená",N324,0)</f>
        <v>0</v>
      </c>
      <c r="BG324" s="148">
        <f>IF(U324="zákl. přenesená",N324,0)</f>
        <v>0</v>
      </c>
      <c r="BH324" s="148">
        <f>IF(U324="sníž. přenesená",N324,0)</f>
        <v>0</v>
      </c>
      <c r="BI324" s="148">
        <f>IF(U324="nulová",N324,0)</f>
        <v>0</v>
      </c>
      <c r="BJ324" s="21" t="s">
        <v>82</v>
      </c>
      <c r="BK324" s="148">
        <f>ROUND(L324*K324,2)</f>
        <v>0</v>
      </c>
      <c r="BL324" s="21" t="s">
        <v>92</v>
      </c>
      <c r="BM324" s="21" t="s">
        <v>546</v>
      </c>
    </row>
    <row r="325" spans="2:65" s="11" customFormat="1" ht="16.5" customHeight="1">
      <c r="B325" s="157"/>
      <c r="C325" s="158"/>
      <c r="D325" s="158"/>
      <c r="E325" s="159" t="s">
        <v>5</v>
      </c>
      <c r="F325" s="264" t="s">
        <v>275</v>
      </c>
      <c r="G325" s="265"/>
      <c r="H325" s="265"/>
      <c r="I325" s="265"/>
      <c r="J325" s="158"/>
      <c r="K325" s="159" t="s">
        <v>5</v>
      </c>
      <c r="L325" s="158"/>
      <c r="M325" s="158"/>
      <c r="N325" s="158"/>
      <c r="O325" s="158"/>
      <c r="P325" s="158"/>
      <c r="Q325" s="158"/>
      <c r="R325" s="160"/>
      <c r="T325" s="161"/>
      <c r="U325" s="158"/>
      <c r="V325" s="158"/>
      <c r="W325" s="158"/>
      <c r="X325" s="158"/>
      <c r="Y325" s="158"/>
      <c r="Z325" s="158"/>
      <c r="AA325" s="162"/>
      <c r="AT325" s="163" t="s">
        <v>173</v>
      </c>
      <c r="AU325" s="163" t="s">
        <v>86</v>
      </c>
      <c r="AV325" s="11" t="s">
        <v>82</v>
      </c>
      <c r="AW325" s="11" t="s">
        <v>32</v>
      </c>
      <c r="AX325" s="11" t="s">
        <v>75</v>
      </c>
      <c r="AY325" s="163" t="s">
        <v>166</v>
      </c>
    </row>
    <row r="326" spans="2:65" s="11" customFormat="1" ht="16.5" customHeight="1">
      <c r="B326" s="157"/>
      <c r="C326" s="158"/>
      <c r="D326" s="158"/>
      <c r="E326" s="159" t="s">
        <v>5</v>
      </c>
      <c r="F326" s="229" t="s">
        <v>276</v>
      </c>
      <c r="G326" s="230"/>
      <c r="H326" s="230"/>
      <c r="I326" s="230"/>
      <c r="J326" s="158"/>
      <c r="K326" s="159" t="s">
        <v>5</v>
      </c>
      <c r="L326" s="158"/>
      <c r="M326" s="158"/>
      <c r="N326" s="158"/>
      <c r="O326" s="158"/>
      <c r="P326" s="158"/>
      <c r="Q326" s="158"/>
      <c r="R326" s="160"/>
      <c r="T326" s="161"/>
      <c r="U326" s="158"/>
      <c r="V326" s="158"/>
      <c r="W326" s="158"/>
      <c r="X326" s="158"/>
      <c r="Y326" s="158"/>
      <c r="Z326" s="158"/>
      <c r="AA326" s="162"/>
      <c r="AT326" s="163" t="s">
        <v>173</v>
      </c>
      <c r="AU326" s="163" t="s">
        <v>86</v>
      </c>
      <c r="AV326" s="11" t="s">
        <v>82</v>
      </c>
      <c r="AW326" s="11" t="s">
        <v>32</v>
      </c>
      <c r="AX326" s="11" t="s">
        <v>75</v>
      </c>
      <c r="AY326" s="163" t="s">
        <v>166</v>
      </c>
    </row>
    <row r="327" spans="2:65" s="11" customFormat="1" ht="16.5" customHeight="1">
      <c r="B327" s="157"/>
      <c r="C327" s="158"/>
      <c r="D327" s="158"/>
      <c r="E327" s="159" t="s">
        <v>5</v>
      </c>
      <c r="F327" s="229" t="s">
        <v>277</v>
      </c>
      <c r="G327" s="230"/>
      <c r="H327" s="230"/>
      <c r="I327" s="230"/>
      <c r="J327" s="158"/>
      <c r="K327" s="159" t="s">
        <v>5</v>
      </c>
      <c r="L327" s="158"/>
      <c r="M327" s="158"/>
      <c r="N327" s="158"/>
      <c r="O327" s="158"/>
      <c r="P327" s="158"/>
      <c r="Q327" s="158"/>
      <c r="R327" s="160"/>
      <c r="T327" s="161"/>
      <c r="U327" s="158"/>
      <c r="V327" s="158"/>
      <c r="W327" s="158"/>
      <c r="X327" s="158"/>
      <c r="Y327" s="158"/>
      <c r="Z327" s="158"/>
      <c r="AA327" s="162"/>
      <c r="AT327" s="163" t="s">
        <v>173</v>
      </c>
      <c r="AU327" s="163" t="s">
        <v>86</v>
      </c>
      <c r="AV327" s="11" t="s">
        <v>82</v>
      </c>
      <c r="AW327" s="11" t="s">
        <v>32</v>
      </c>
      <c r="AX327" s="11" t="s">
        <v>75</v>
      </c>
      <c r="AY327" s="163" t="s">
        <v>166</v>
      </c>
    </row>
    <row r="328" spans="2:65" s="10" customFormat="1" ht="16.5" customHeight="1">
      <c r="B328" s="149"/>
      <c r="C328" s="150"/>
      <c r="D328" s="150"/>
      <c r="E328" s="151" t="s">
        <v>5</v>
      </c>
      <c r="F328" s="262" t="s">
        <v>1821</v>
      </c>
      <c r="G328" s="263"/>
      <c r="H328" s="263"/>
      <c r="I328" s="263"/>
      <c r="J328" s="150"/>
      <c r="K328" s="152">
        <v>35</v>
      </c>
      <c r="L328" s="150"/>
      <c r="M328" s="150"/>
      <c r="N328" s="150"/>
      <c r="O328" s="150"/>
      <c r="P328" s="150"/>
      <c r="Q328" s="150"/>
      <c r="R328" s="153"/>
      <c r="T328" s="154"/>
      <c r="U328" s="150"/>
      <c r="V328" s="150"/>
      <c r="W328" s="150"/>
      <c r="X328" s="150"/>
      <c r="Y328" s="150"/>
      <c r="Z328" s="150"/>
      <c r="AA328" s="155"/>
      <c r="AT328" s="156" t="s">
        <v>173</v>
      </c>
      <c r="AU328" s="156" t="s">
        <v>86</v>
      </c>
      <c r="AV328" s="10" t="s">
        <v>86</v>
      </c>
      <c r="AW328" s="10" t="s">
        <v>32</v>
      </c>
      <c r="AX328" s="10" t="s">
        <v>82</v>
      </c>
      <c r="AY328" s="156" t="s">
        <v>166</v>
      </c>
    </row>
    <row r="329" spans="2:65" s="9" customFormat="1" ht="29.85" customHeight="1">
      <c r="B329" s="129"/>
      <c r="C329" s="130"/>
      <c r="D329" s="164" t="s">
        <v>264</v>
      </c>
      <c r="E329" s="164"/>
      <c r="F329" s="164"/>
      <c r="G329" s="164"/>
      <c r="H329" s="164"/>
      <c r="I329" s="164"/>
      <c r="J329" s="164"/>
      <c r="K329" s="164"/>
      <c r="L329" s="164"/>
      <c r="M329" s="164"/>
      <c r="N329" s="237">
        <f>BK329</f>
        <v>0</v>
      </c>
      <c r="O329" s="238"/>
      <c r="P329" s="238"/>
      <c r="Q329" s="238"/>
      <c r="R329" s="132"/>
      <c r="T329" s="133"/>
      <c r="U329" s="130"/>
      <c r="V329" s="130"/>
      <c r="W329" s="134">
        <f>SUM(W330:W340)</f>
        <v>72.960999999999999</v>
      </c>
      <c r="X329" s="130"/>
      <c r="Y329" s="134">
        <f>SUM(Y330:Y340)</f>
        <v>7.9995650000000005</v>
      </c>
      <c r="Z329" s="130"/>
      <c r="AA329" s="135">
        <f>SUM(AA330:AA340)</f>
        <v>0</v>
      </c>
      <c r="AR329" s="136" t="s">
        <v>82</v>
      </c>
      <c r="AT329" s="137" t="s">
        <v>74</v>
      </c>
      <c r="AU329" s="137" t="s">
        <v>82</v>
      </c>
      <c r="AY329" s="136" t="s">
        <v>166</v>
      </c>
      <c r="BK329" s="138">
        <f>SUM(BK330:BK340)</f>
        <v>0</v>
      </c>
    </row>
    <row r="330" spans="2:65" s="1" customFormat="1" ht="38.25" customHeight="1">
      <c r="B330" s="139"/>
      <c r="C330" s="140" t="s">
        <v>567</v>
      </c>
      <c r="D330" s="140" t="s">
        <v>167</v>
      </c>
      <c r="E330" s="141" t="s">
        <v>549</v>
      </c>
      <c r="F330" s="231" t="s">
        <v>550</v>
      </c>
      <c r="G330" s="231"/>
      <c r="H330" s="231"/>
      <c r="I330" s="231"/>
      <c r="J330" s="142" t="s">
        <v>309</v>
      </c>
      <c r="K330" s="143">
        <v>1.5</v>
      </c>
      <c r="L330" s="232">
        <v>0</v>
      </c>
      <c r="M330" s="232"/>
      <c r="N330" s="232">
        <f>ROUND(L330*K330,2)</f>
        <v>0</v>
      </c>
      <c r="O330" s="232"/>
      <c r="P330" s="232"/>
      <c r="Q330" s="232"/>
      <c r="R330" s="144"/>
      <c r="T330" s="145" t="s">
        <v>5</v>
      </c>
      <c r="U330" s="43" t="s">
        <v>40</v>
      </c>
      <c r="V330" s="146">
        <v>0.29199999999999998</v>
      </c>
      <c r="W330" s="146">
        <f>V330*K330</f>
        <v>0.43799999999999994</v>
      </c>
      <c r="X330" s="146">
        <v>1.0000000000000001E-5</v>
      </c>
      <c r="Y330" s="146">
        <f>X330*K330</f>
        <v>1.5000000000000002E-5</v>
      </c>
      <c r="Z330" s="146">
        <v>0</v>
      </c>
      <c r="AA330" s="147">
        <f>Z330*K330</f>
        <v>0</v>
      </c>
      <c r="AR330" s="21" t="s">
        <v>92</v>
      </c>
      <c r="AT330" s="21" t="s">
        <v>167</v>
      </c>
      <c r="AU330" s="21" t="s">
        <v>86</v>
      </c>
      <c r="AY330" s="21" t="s">
        <v>166</v>
      </c>
      <c r="BE330" s="148">
        <f>IF(U330="základní",N330,0)</f>
        <v>0</v>
      </c>
      <c r="BF330" s="148">
        <f>IF(U330="snížená",N330,0)</f>
        <v>0</v>
      </c>
      <c r="BG330" s="148">
        <f>IF(U330="zákl. přenesená",N330,0)</f>
        <v>0</v>
      </c>
      <c r="BH330" s="148">
        <f>IF(U330="sníž. přenesená",N330,0)</f>
        <v>0</v>
      </c>
      <c r="BI330" s="148">
        <f>IF(U330="nulová",N330,0)</f>
        <v>0</v>
      </c>
      <c r="BJ330" s="21" t="s">
        <v>82</v>
      </c>
      <c r="BK330" s="148">
        <f>ROUND(L330*K330,2)</f>
        <v>0</v>
      </c>
      <c r="BL330" s="21" t="s">
        <v>92</v>
      </c>
      <c r="BM330" s="21" t="s">
        <v>551</v>
      </c>
    </row>
    <row r="331" spans="2:65" s="1" customFormat="1" ht="16.5" customHeight="1">
      <c r="B331" s="139"/>
      <c r="C331" s="176" t="s">
        <v>571</v>
      </c>
      <c r="D331" s="176" t="s">
        <v>388</v>
      </c>
      <c r="E331" s="177" t="s">
        <v>553</v>
      </c>
      <c r="F331" s="266" t="s">
        <v>554</v>
      </c>
      <c r="G331" s="266"/>
      <c r="H331" s="266"/>
      <c r="I331" s="266"/>
      <c r="J331" s="178" t="s">
        <v>309</v>
      </c>
      <c r="K331" s="179">
        <v>1.5</v>
      </c>
      <c r="L331" s="267">
        <v>0</v>
      </c>
      <c r="M331" s="267"/>
      <c r="N331" s="267">
        <f>ROUND(L331*K331,2)</f>
        <v>0</v>
      </c>
      <c r="O331" s="232"/>
      <c r="P331" s="232"/>
      <c r="Q331" s="232"/>
      <c r="R331" s="144"/>
      <c r="T331" s="145" t="s">
        <v>5</v>
      </c>
      <c r="U331" s="43" t="s">
        <v>40</v>
      </c>
      <c r="V331" s="146">
        <v>0</v>
      </c>
      <c r="W331" s="146">
        <f>V331*K331</f>
        <v>0</v>
      </c>
      <c r="X331" s="146">
        <v>2.8999999999999998E-3</v>
      </c>
      <c r="Y331" s="146">
        <f>X331*K331</f>
        <v>4.3499999999999997E-3</v>
      </c>
      <c r="Z331" s="146">
        <v>0</v>
      </c>
      <c r="AA331" s="147">
        <f>Z331*K331</f>
        <v>0</v>
      </c>
      <c r="AR331" s="21" t="s">
        <v>104</v>
      </c>
      <c r="AT331" s="21" t="s">
        <v>388</v>
      </c>
      <c r="AU331" s="21" t="s">
        <v>86</v>
      </c>
      <c r="AY331" s="21" t="s">
        <v>166</v>
      </c>
      <c r="BE331" s="148">
        <f>IF(U331="základní",N331,0)</f>
        <v>0</v>
      </c>
      <c r="BF331" s="148">
        <f>IF(U331="snížená",N331,0)</f>
        <v>0</v>
      </c>
      <c r="BG331" s="148">
        <f>IF(U331="zákl. přenesená",N331,0)</f>
        <v>0</v>
      </c>
      <c r="BH331" s="148">
        <f>IF(U331="sníž. přenesená",N331,0)</f>
        <v>0</v>
      </c>
      <c r="BI331" s="148">
        <f>IF(U331="nulová",N331,0)</f>
        <v>0</v>
      </c>
      <c r="BJ331" s="21" t="s">
        <v>82</v>
      </c>
      <c r="BK331" s="148">
        <f>ROUND(L331*K331,2)</f>
        <v>0</v>
      </c>
      <c r="BL331" s="21" t="s">
        <v>92</v>
      </c>
      <c r="BM331" s="21" t="s">
        <v>555</v>
      </c>
    </row>
    <row r="332" spans="2:65" s="11" customFormat="1" ht="16.5" customHeight="1">
      <c r="B332" s="157"/>
      <c r="C332" s="158"/>
      <c r="D332" s="158"/>
      <c r="E332" s="159" t="s">
        <v>5</v>
      </c>
      <c r="F332" s="264" t="s">
        <v>275</v>
      </c>
      <c r="G332" s="265"/>
      <c r="H332" s="265"/>
      <c r="I332" s="265"/>
      <c r="J332" s="158"/>
      <c r="K332" s="159" t="s">
        <v>5</v>
      </c>
      <c r="L332" s="158"/>
      <c r="M332" s="158"/>
      <c r="N332" s="158"/>
      <c r="O332" s="158"/>
      <c r="P332" s="158"/>
      <c r="Q332" s="158"/>
      <c r="R332" s="160"/>
      <c r="T332" s="161"/>
      <c r="U332" s="158"/>
      <c r="V332" s="158"/>
      <c r="W332" s="158"/>
      <c r="X332" s="158"/>
      <c r="Y332" s="158"/>
      <c r="Z332" s="158"/>
      <c r="AA332" s="162"/>
      <c r="AT332" s="163" t="s">
        <v>173</v>
      </c>
      <c r="AU332" s="163" t="s">
        <v>86</v>
      </c>
      <c r="AV332" s="11" t="s">
        <v>82</v>
      </c>
      <c r="AW332" s="11" t="s">
        <v>32</v>
      </c>
      <c r="AX332" s="11" t="s">
        <v>75</v>
      </c>
      <c r="AY332" s="163" t="s">
        <v>166</v>
      </c>
    </row>
    <row r="333" spans="2:65" s="11" customFormat="1" ht="16.5" customHeight="1">
      <c r="B333" s="157"/>
      <c r="C333" s="158"/>
      <c r="D333" s="158"/>
      <c r="E333" s="159" t="s">
        <v>5</v>
      </c>
      <c r="F333" s="229" t="s">
        <v>276</v>
      </c>
      <c r="G333" s="230"/>
      <c r="H333" s="230"/>
      <c r="I333" s="230"/>
      <c r="J333" s="158"/>
      <c r="K333" s="159" t="s">
        <v>5</v>
      </c>
      <c r="L333" s="158"/>
      <c r="M333" s="158"/>
      <c r="N333" s="158"/>
      <c r="O333" s="158"/>
      <c r="P333" s="158"/>
      <c r="Q333" s="158"/>
      <c r="R333" s="160"/>
      <c r="T333" s="161"/>
      <c r="U333" s="158"/>
      <c r="V333" s="158"/>
      <c r="W333" s="158"/>
      <c r="X333" s="158"/>
      <c r="Y333" s="158"/>
      <c r="Z333" s="158"/>
      <c r="AA333" s="162"/>
      <c r="AT333" s="163" t="s">
        <v>173</v>
      </c>
      <c r="AU333" s="163" t="s">
        <v>86</v>
      </c>
      <c r="AV333" s="11" t="s">
        <v>82</v>
      </c>
      <c r="AW333" s="11" t="s">
        <v>32</v>
      </c>
      <c r="AX333" s="11" t="s">
        <v>75</v>
      </c>
      <c r="AY333" s="163" t="s">
        <v>166</v>
      </c>
    </row>
    <row r="334" spans="2:65" s="11" customFormat="1" ht="16.5" customHeight="1">
      <c r="B334" s="157"/>
      <c r="C334" s="158"/>
      <c r="D334" s="158"/>
      <c r="E334" s="159" t="s">
        <v>5</v>
      </c>
      <c r="F334" s="229" t="s">
        <v>277</v>
      </c>
      <c r="G334" s="230"/>
      <c r="H334" s="230"/>
      <c r="I334" s="230"/>
      <c r="J334" s="158"/>
      <c r="K334" s="159" t="s">
        <v>5</v>
      </c>
      <c r="L334" s="158"/>
      <c r="M334" s="158"/>
      <c r="N334" s="158"/>
      <c r="O334" s="158"/>
      <c r="P334" s="158"/>
      <c r="Q334" s="158"/>
      <c r="R334" s="160"/>
      <c r="T334" s="161"/>
      <c r="U334" s="158"/>
      <c r="V334" s="158"/>
      <c r="W334" s="158"/>
      <c r="X334" s="158"/>
      <c r="Y334" s="158"/>
      <c r="Z334" s="158"/>
      <c r="AA334" s="162"/>
      <c r="AT334" s="163" t="s">
        <v>173</v>
      </c>
      <c r="AU334" s="163" t="s">
        <v>86</v>
      </c>
      <c r="AV334" s="11" t="s">
        <v>82</v>
      </c>
      <c r="AW334" s="11" t="s">
        <v>32</v>
      </c>
      <c r="AX334" s="11" t="s">
        <v>75</v>
      </c>
      <c r="AY334" s="163" t="s">
        <v>166</v>
      </c>
    </row>
    <row r="335" spans="2:65" s="10" customFormat="1" ht="16.5" customHeight="1">
      <c r="B335" s="149"/>
      <c r="C335" s="150"/>
      <c r="D335" s="150"/>
      <c r="E335" s="151" t="s">
        <v>5</v>
      </c>
      <c r="F335" s="262" t="s">
        <v>1082</v>
      </c>
      <c r="G335" s="263"/>
      <c r="H335" s="263"/>
      <c r="I335" s="263"/>
      <c r="J335" s="150"/>
      <c r="K335" s="152">
        <v>1.5</v>
      </c>
      <c r="L335" s="150"/>
      <c r="M335" s="150"/>
      <c r="N335" s="150"/>
      <c r="O335" s="150"/>
      <c r="P335" s="150"/>
      <c r="Q335" s="150"/>
      <c r="R335" s="153"/>
      <c r="T335" s="154"/>
      <c r="U335" s="150"/>
      <c r="V335" s="150"/>
      <c r="W335" s="150"/>
      <c r="X335" s="150"/>
      <c r="Y335" s="150"/>
      <c r="Z335" s="150"/>
      <c r="AA335" s="155"/>
      <c r="AT335" s="156" t="s">
        <v>173</v>
      </c>
      <c r="AU335" s="156" t="s">
        <v>86</v>
      </c>
      <c r="AV335" s="10" t="s">
        <v>86</v>
      </c>
      <c r="AW335" s="10" t="s">
        <v>32</v>
      </c>
      <c r="AX335" s="10" t="s">
        <v>82</v>
      </c>
      <c r="AY335" s="156" t="s">
        <v>166</v>
      </c>
    </row>
    <row r="336" spans="2:65" s="1" customFormat="1" ht="25.5" customHeight="1">
      <c r="B336" s="139"/>
      <c r="C336" s="140" t="s">
        <v>575</v>
      </c>
      <c r="D336" s="140" t="s">
        <v>167</v>
      </c>
      <c r="E336" s="141" t="s">
        <v>600</v>
      </c>
      <c r="F336" s="231" t="s">
        <v>601</v>
      </c>
      <c r="G336" s="231"/>
      <c r="H336" s="231"/>
      <c r="I336" s="231"/>
      <c r="J336" s="142" t="s">
        <v>560</v>
      </c>
      <c r="K336" s="143">
        <v>19</v>
      </c>
      <c r="L336" s="232">
        <v>0</v>
      </c>
      <c r="M336" s="232"/>
      <c r="N336" s="232">
        <f>ROUND(L336*K336,2)</f>
        <v>0</v>
      </c>
      <c r="O336" s="232"/>
      <c r="P336" s="232"/>
      <c r="Q336" s="232"/>
      <c r="R336" s="144"/>
      <c r="T336" s="145" t="s">
        <v>5</v>
      </c>
      <c r="U336" s="43" t="s">
        <v>40</v>
      </c>
      <c r="V336" s="146">
        <v>3.8170000000000002</v>
      </c>
      <c r="W336" s="146">
        <f>V336*K336</f>
        <v>72.522999999999996</v>
      </c>
      <c r="X336" s="146">
        <v>0.42080000000000001</v>
      </c>
      <c r="Y336" s="146">
        <f>X336*K336</f>
        <v>7.9952000000000005</v>
      </c>
      <c r="Z336" s="146">
        <v>0</v>
      </c>
      <c r="AA336" s="147">
        <f>Z336*K336</f>
        <v>0</v>
      </c>
      <c r="AR336" s="21" t="s">
        <v>92</v>
      </c>
      <c r="AT336" s="21" t="s">
        <v>167</v>
      </c>
      <c r="AU336" s="21" t="s">
        <v>86</v>
      </c>
      <c r="AY336" s="21" t="s">
        <v>166</v>
      </c>
      <c r="BE336" s="148">
        <f>IF(U336="základní",N336,0)</f>
        <v>0</v>
      </c>
      <c r="BF336" s="148">
        <f>IF(U336="snížená",N336,0)</f>
        <v>0</v>
      </c>
      <c r="BG336" s="148">
        <f>IF(U336="zákl. přenesená",N336,0)</f>
        <v>0</v>
      </c>
      <c r="BH336" s="148">
        <f>IF(U336="sníž. přenesená",N336,0)</f>
        <v>0</v>
      </c>
      <c r="BI336" s="148">
        <f>IF(U336="nulová",N336,0)</f>
        <v>0</v>
      </c>
      <c r="BJ336" s="21" t="s">
        <v>82</v>
      </c>
      <c r="BK336" s="148">
        <f>ROUND(L336*K336,2)</f>
        <v>0</v>
      </c>
      <c r="BL336" s="21" t="s">
        <v>92</v>
      </c>
      <c r="BM336" s="21" t="s">
        <v>602</v>
      </c>
    </row>
    <row r="337" spans="2:65" s="11" customFormat="1" ht="16.5" customHeight="1">
      <c r="B337" s="157"/>
      <c r="C337" s="158"/>
      <c r="D337" s="158"/>
      <c r="E337" s="159" t="s">
        <v>5</v>
      </c>
      <c r="F337" s="264" t="s">
        <v>275</v>
      </c>
      <c r="G337" s="265"/>
      <c r="H337" s="265"/>
      <c r="I337" s="265"/>
      <c r="J337" s="158"/>
      <c r="K337" s="159" t="s">
        <v>5</v>
      </c>
      <c r="L337" s="158"/>
      <c r="M337" s="158"/>
      <c r="N337" s="158"/>
      <c r="O337" s="158"/>
      <c r="P337" s="158"/>
      <c r="Q337" s="158"/>
      <c r="R337" s="160"/>
      <c r="T337" s="161"/>
      <c r="U337" s="158"/>
      <c r="V337" s="158"/>
      <c r="W337" s="158"/>
      <c r="X337" s="158"/>
      <c r="Y337" s="158"/>
      <c r="Z337" s="158"/>
      <c r="AA337" s="162"/>
      <c r="AT337" s="163" t="s">
        <v>173</v>
      </c>
      <c r="AU337" s="163" t="s">
        <v>86</v>
      </c>
      <c r="AV337" s="11" t="s">
        <v>82</v>
      </c>
      <c r="AW337" s="11" t="s">
        <v>32</v>
      </c>
      <c r="AX337" s="11" t="s">
        <v>75</v>
      </c>
      <c r="AY337" s="163" t="s">
        <v>166</v>
      </c>
    </row>
    <row r="338" spans="2:65" s="11" customFormat="1" ht="16.5" customHeight="1">
      <c r="B338" s="157"/>
      <c r="C338" s="158"/>
      <c r="D338" s="158"/>
      <c r="E338" s="159" t="s">
        <v>5</v>
      </c>
      <c r="F338" s="229" t="s">
        <v>276</v>
      </c>
      <c r="G338" s="230"/>
      <c r="H338" s="230"/>
      <c r="I338" s="230"/>
      <c r="J338" s="158"/>
      <c r="K338" s="159" t="s">
        <v>5</v>
      </c>
      <c r="L338" s="158"/>
      <c r="M338" s="158"/>
      <c r="N338" s="158"/>
      <c r="O338" s="158"/>
      <c r="P338" s="158"/>
      <c r="Q338" s="158"/>
      <c r="R338" s="160"/>
      <c r="T338" s="161"/>
      <c r="U338" s="158"/>
      <c r="V338" s="158"/>
      <c r="W338" s="158"/>
      <c r="X338" s="158"/>
      <c r="Y338" s="158"/>
      <c r="Z338" s="158"/>
      <c r="AA338" s="162"/>
      <c r="AT338" s="163" t="s">
        <v>173</v>
      </c>
      <c r="AU338" s="163" t="s">
        <v>86</v>
      </c>
      <c r="AV338" s="11" t="s">
        <v>82</v>
      </c>
      <c r="AW338" s="11" t="s">
        <v>32</v>
      </c>
      <c r="AX338" s="11" t="s">
        <v>75</v>
      </c>
      <c r="AY338" s="163" t="s">
        <v>166</v>
      </c>
    </row>
    <row r="339" spans="2:65" s="11" customFormat="1" ht="16.5" customHeight="1">
      <c r="B339" s="157"/>
      <c r="C339" s="158"/>
      <c r="D339" s="158"/>
      <c r="E339" s="159" t="s">
        <v>5</v>
      </c>
      <c r="F339" s="229" t="s">
        <v>277</v>
      </c>
      <c r="G339" s="230"/>
      <c r="H339" s="230"/>
      <c r="I339" s="230"/>
      <c r="J339" s="158"/>
      <c r="K339" s="159" t="s">
        <v>5</v>
      </c>
      <c r="L339" s="158"/>
      <c r="M339" s="158"/>
      <c r="N339" s="158"/>
      <c r="O339" s="158"/>
      <c r="P339" s="158"/>
      <c r="Q339" s="158"/>
      <c r="R339" s="160"/>
      <c r="T339" s="161"/>
      <c r="U339" s="158"/>
      <c r="V339" s="158"/>
      <c r="W339" s="158"/>
      <c r="X339" s="158"/>
      <c r="Y339" s="158"/>
      <c r="Z339" s="158"/>
      <c r="AA339" s="162"/>
      <c r="AT339" s="163" t="s">
        <v>173</v>
      </c>
      <c r="AU339" s="163" t="s">
        <v>86</v>
      </c>
      <c r="AV339" s="11" t="s">
        <v>82</v>
      </c>
      <c r="AW339" s="11" t="s">
        <v>32</v>
      </c>
      <c r="AX339" s="11" t="s">
        <v>75</v>
      </c>
      <c r="AY339" s="163" t="s">
        <v>166</v>
      </c>
    </row>
    <row r="340" spans="2:65" s="10" customFormat="1" ht="16.5" customHeight="1">
      <c r="B340" s="149"/>
      <c r="C340" s="150"/>
      <c r="D340" s="150"/>
      <c r="E340" s="151" t="s">
        <v>5</v>
      </c>
      <c r="F340" s="262" t="s">
        <v>1822</v>
      </c>
      <c r="G340" s="263"/>
      <c r="H340" s="263"/>
      <c r="I340" s="263"/>
      <c r="J340" s="150"/>
      <c r="K340" s="152">
        <v>19</v>
      </c>
      <c r="L340" s="150"/>
      <c r="M340" s="150"/>
      <c r="N340" s="150"/>
      <c r="O340" s="150"/>
      <c r="P340" s="150"/>
      <c r="Q340" s="150"/>
      <c r="R340" s="153"/>
      <c r="T340" s="154"/>
      <c r="U340" s="150"/>
      <c r="V340" s="150"/>
      <c r="W340" s="150"/>
      <c r="X340" s="150"/>
      <c r="Y340" s="150"/>
      <c r="Z340" s="150"/>
      <c r="AA340" s="155"/>
      <c r="AT340" s="156" t="s">
        <v>173</v>
      </c>
      <c r="AU340" s="156" t="s">
        <v>86</v>
      </c>
      <c r="AV340" s="10" t="s">
        <v>86</v>
      </c>
      <c r="AW340" s="10" t="s">
        <v>32</v>
      </c>
      <c r="AX340" s="10" t="s">
        <v>82</v>
      </c>
      <c r="AY340" s="156" t="s">
        <v>166</v>
      </c>
    </row>
    <row r="341" spans="2:65" s="9" customFormat="1" ht="29.85" customHeight="1">
      <c r="B341" s="129"/>
      <c r="C341" s="130"/>
      <c r="D341" s="164" t="s">
        <v>265</v>
      </c>
      <c r="E341" s="164"/>
      <c r="F341" s="164"/>
      <c r="G341" s="164"/>
      <c r="H341" s="164"/>
      <c r="I341" s="164"/>
      <c r="J341" s="164"/>
      <c r="K341" s="164"/>
      <c r="L341" s="164"/>
      <c r="M341" s="164"/>
      <c r="N341" s="237">
        <f>BK341</f>
        <v>0</v>
      </c>
      <c r="O341" s="238"/>
      <c r="P341" s="238"/>
      <c r="Q341" s="238"/>
      <c r="R341" s="132"/>
      <c r="T341" s="133"/>
      <c r="U341" s="130"/>
      <c r="V341" s="130"/>
      <c r="W341" s="134">
        <f>SUM(W342:W395)</f>
        <v>131.85656</v>
      </c>
      <c r="X341" s="130"/>
      <c r="Y341" s="134">
        <f>SUM(Y342:Y395)</f>
        <v>51.387819999999998</v>
      </c>
      <c r="Z341" s="130"/>
      <c r="AA341" s="135">
        <f>SUM(AA342:AA395)</f>
        <v>0.42</v>
      </c>
      <c r="AR341" s="136" t="s">
        <v>82</v>
      </c>
      <c r="AT341" s="137" t="s">
        <v>74</v>
      </c>
      <c r="AU341" s="137" t="s">
        <v>82</v>
      </c>
      <c r="AY341" s="136" t="s">
        <v>166</v>
      </c>
      <c r="BK341" s="138">
        <f>SUM(BK342:BK395)</f>
        <v>0</v>
      </c>
    </row>
    <row r="342" spans="2:65" s="1" customFormat="1" ht="16.5" customHeight="1">
      <c r="B342" s="139"/>
      <c r="C342" s="140" t="s">
        <v>579</v>
      </c>
      <c r="D342" s="140" t="s">
        <v>167</v>
      </c>
      <c r="E342" s="141" t="s">
        <v>604</v>
      </c>
      <c r="F342" s="231" t="s">
        <v>605</v>
      </c>
      <c r="G342" s="231"/>
      <c r="H342" s="231"/>
      <c r="I342" s="231"/>
      <c r="J342" s="142" t="s">
        <v>560</v>
      </c>
      <c r="K342" s="189">
        <v>4</v>
      </c>
      <c r="L342" s="232">
        <v>0</v>
      </c>
      <c r="M342" s="232"/>
      <c r="N342" s="232">
        <f>ROUND(L342*K342,2)</f>
        <v>0</v>
      </c>
      <c r="O342" s="232"/>
      <c r="P342" s="232"/>
      <c r="Q342" s="232"/>
      <c r="R342" s="144"/>
      <c r="T342" s="145" t="s">
        <v>5</v>
      </c>
      <c r="U342" s="43" t="s">
        <v>40</v>
      </c>
      <c r="V342" s="146">
        <v>0</v>
      </c>
      <c r="W342" s="146">
        <f>V342*K342</f>
        <v>0</v>
      </c>
      <c r="X342" s="146">
        <v>0</v>
      </c>
      <c r="Y342" s="146">
        <f>X342*K342</f>
        <v>0</v>
      </c>
      <c r="Z342" s="146">
        <v>0</v>
      </c>
      <c r="AA342" s="147">
        <f>Z342*K342</f>
        <v>0</v>
      </c>
      <c r="AR342" s="21" t="s">
        <v>92</v>
      </c>
      <c r="AT342" s="21" t="s">
        <v>167</v>
      </c>
      <c r="AU342" s="21" t="s">
        <v>86</v>
      </c>
      <c r="AY342" s="21" t="s">
        <v>166</v>
      </c>
      <c r="BE342" s="148">
        <f>IF(U342="základní",N342,0)</f>
        <v>0</v>
      </c>
      <c r="BF342" s="148">
        <f>IF(U342="snížená",N342,0)</f>
        <v>0</v>
      </c>
      <c r="BG342" s="148">
        <f>IF(U342="zákl. přenesená",N342,0)</f>
        <v>0</v>
      </c>
      <c r="BH342" s="148">
        <f>IF(U342="sníž. přenesená",N342,0)</f>
        <v>0</v>
      </c>
      <c r="BI342" s="148">
        <f>IF(U342="nulová",N342,0)</f>
        <v>0</v>
      </c>
      <c r="BJ342" s="21" t="s">
        <v>82</v>
      </c>
      <c r="BK342" s="148">
        <f>ROUND(L342*K342,2)</f>
        <v>0</v>
      </c>
      <c r="BL342" s="21" t="s">
        <v>92</v>
      </c>
      <c r="BM342" s="21" t="s">
        <v>606</v>
      </c>
    </row>
    <row r="343" spans="2:65" s="1" customFormat="1" ht="25.5" customHeight="1">
      <c r="B343" s="139"/>
      <c r="C343" s="140" t="s">
        <v>583</v>
      </c>
      <c r="D343" s="140" t="s">
        <v>167</v>
      </c>
      <c r="E343" s="141" t="s">
        <v>1823</v>
      </c>
      <c r="F343" s="231" t="s">
        <v>1824</v>
      </c>
      <c r="G343" s="231"/>
      <c r="H343" s="231"/>
      <c r="I343" s="231"/>
      <c r="J343" s="142" t="s">
        <v>309</v>
      </c>
      <c r="K343" s="143">
        <v>148</v>
      </c>
      <c r="L343" s="232">
        <v>0</v>
      </c>
      <c r="M343" s="232"/>
      <c r="N343" s="232">
        <f>ROUND(L343*K343,2)</f>
        <v>0</v>
      </c>
      <c r="O343" s="232"/>
      <c r="P343" s="232"/>
      <c r="Q343" s="232"/>
      <c r="R343" s="144"/>
      <c r="T343" s="145" t="s">
        <v>5</v>
      </c>
      <c r="U343" s="43" t="s">
        <v>40</v>
      </c>
      <c r="V343" s="146">
        <v>3.0000000000000001E-3</v>
      </c>
      <c r="W343" s="146">
        <f>V343*K343</f>
        <v>0.44400000000000001</v>
      </c>
      <c r="X343" s="146">
        <v>3.0000000000000001E-5</v>
      </c>
      <c r="Y343" s="146">
        <f>X343*K343</f>
        <v>4.4400000000000004E-3</v>
      </c>
      <c r="Z343" s="146">
        <v>0</v>
      </c>
      <c r="AA343" s="147">
        <f>Z343*K343</f>
        <v>0</v>
      </c>
      <c r="AR343" s="21" t="s">
        <v>92</v>
      </c>
      <c r="AT343" s="21" t="s">
        <v>167</v>
      </c>
      <c r="AU343" s="21" t="s">
        <v>86</v>
      </c>
      <c r="AY343" s="21" t="s">
        <v>166</v>
      </c>
      <c r="BE343" s="148">
        <f>IF(U343="základní",N343,0)</f>
        <v>0</v>
      </c>
      <c r="BF343" s="148">
        <f>IF(U343="snížená",N343,0)</f>
        <v>0</v>
      </c>
      <c r="BG343" s="148">
        <f>IF(U343="zákl. přenesená",N343,0)</f>
        <v>0</v>
      </c>
      <c r="BH343" s="148">
        <f>IF(U343="sníž. přenesená",N343,0)</f>
        <v>0</v>
      </c>
      <c r="BI343" s="148">
        <f>IF(U343="nulová",N343,0)</f>
        <v>0</v>
      </c>
      <c r="BJ343" s="21" t="s">
        <v>82</v>
      </c>
      <c r="BK343" s="148">
        <f>ROUND(L343*K343,2)</f>
        <v>0</v>
      </c>
      <c r="BL343" s="21" t="s">
        <v>92</v>
      </c>
      <c r="BM343" s="21" t="s">
        <v>1825</v>
      </c>
    </row>
    <row r="344" spans="2:65" s="11" customFormat="1" ht="16.5" customHeight="1">
      <c r="B344" s="157"/>
      <c r="C344" s="158"/>
      <c r="D344" s="158"/>
      <c r="E344" s="159" t="s">
        <v>5</v>
      </c>
      <c r="F344" s="264" t="s">
        <v>1826</v>
      </c>
      <c r="G344" s="265"/>
      <c r="H344" s="265"/>
      <c r="I344" s="265"/>
      <c r="J344" s="158"/>
      <c r="K344" s="159" t="s">
        <v>5</v>
      </c>
      <c r="L344" s="158"/>
      <c r="M344" s="158"/>
      <c r="N344" s="158"/>
      <c r="O344" s="158"/>
      <c r="P344" s="158"/>
      <c r="Q344" s="158"/>
      <c r="R344" s="160"/>
      <c r="T344" s="161"/>
      <c r="U344" s="158"/>
      <c r="V344" s="158"/>
      <c r="W344" s="158"/>
      <c r="X344" s="158"/>
      <c r="Y344" s="158"/>
      <c r="Z344" s="158"/>
      <c r="AA344" s="162"/>
      <c r="AT344" s="163" t="s">
        <v>173</v>
      </c>
      <c r="AU344" s="163" t="s">
        <v>86</v>
      </c>
      <c r="AV344" s="11" t="s">
        <v>82</v>
      </c>
      <c r="AW344" s="11" t="s">
        <v>32</v>
      </c>
      <c r="AX344" s="11" t="s">
        <v>75</v>
      </c>
      <c r="AY344" s="163" t="s">
        <v>166</v>
      </c>
    </row>
    <row r="345" spans="2:65" s="10" customFormat="1" ht="16.5" customHeight="1">
      <c r="B345" s="149"/>
      <c r="C345" s="150"/>
      <c r="D345" s="150"/>
      <c r="E345" s="151" t="s">
        <v>5</v>
      </c>
      <c r="F345" s="262" t="s">
        <v>1793</v>
      </c>
      <c r="G345" s="263"/>
      <c r="H345" s="263"/>
      <c r="I345" s="263"/>
      <c r="J345" s="150"/>
      <c r="K345" s="152">
        <v>148</v>
      </c>
      <c r="L345" s="150"/>
      <c r="M345" s="150"/>
      <c r="N345" s="150"/>
      <c r="O345" s="150"/>
      <c r="P345" s="150"/>
      <c r="Q345" s="150"/>
      <c r="R345" s="153"/>
      <c r="T345" s="154"/>
      <c r="U345" s="150"/>
      <c r="V345" s="150"/>
      <c r="W345" s="150"/>
      <c r="X345" s="150"/>
      <c r="Y345" s="150"/>
      <c r="Z345" s="150"/>
      <c r="AA345" s="155"/>
      <c r="AT345" s="156" t="s">
        <v>173</v>
      </c>
      <c r="AU345" s="156" t="s">
        <v>86</v>
      </c>
      <c r="AV345" s="10" t="s">
        <v>86</v>
      </c>
      <c r="AW345" s="10" t="s">
        <v>32</v>
      </c>
      <c r="AX345" s="10" t="s">
        <v>82</v>
      </c>
      <c r="AY345" s="156" t="s">
        <v>166</v>
      </c>
    </row>
    <row r="346" spans="2:65" s="1" customFormat="1" ht="25.5" customHeight="1">
      <c r="B346" s="139"/>
      <c r="C346" s="140" t="s">
        <v>587</v>
      </c>
      <c r="D346" s="140" t="s">
        <v>167</v>
      </c>
      <c r="E346" s="141" t="s">
        <v>1827</v>
      </c>
      <c r="F346" s="231" t="s">
        <v>1828</v>
      </c>
      <c r="G346" s="231"/>
      <c r="H346" s="231"/>
      <c r="I346" s="231"/>
      <c r="J346" s="142" t="s">
        <v>309</v>
      </c>
      <c r="K346" s="143">
        <v>100</v>
      </c>
      <c r="L346" s="232">
        <v>0</v>
      </c>
      <c r="M346" s="232"/>
      <c r="N346" s="232">
        <f>ROUND(L346*K346,2)</f>
        <v>0</v>
      </c>
      <c r="O346" s="232"/>
      <c r="P346" s="232"/>
      <c r="Q346" s="232"/>
      <c r="R346" s="144"/>
      <c r="T346" s="145" t="s">
        <v>5</v>
      </c>
      <c r="U346" s="43" t="s">
        <v>40</v>
      </c>
      <c r="V346" s="146">
        <v>3.0000000000000001E-3</v>
      </c>
      <c r="W346" s="146">
        <f>V346*K346</f>
        <v>0.3</v>
      </c>
      <c r="X346" s="146">
        <v>1.4999999999999999E-4</v>
      </c>
      <c r="Y346" s="146">
        <f>X346*K346</f>
        <v>1.4999999999999999E-2</v>
      </c>
      <c r="Z346" s="146">
        <v>0</v>
      </c>
      <c r="AA346" s="147">
        <f>Z346*K346</f>
        <v>0</v>
      </c>
      <c r="AR346" s="21" t="s">
        <v>92</v>
      </c>
      <c r="AT346" s="21" t="s">
        <v>167</v>
      </c>
      <c r="AU346" s="21" t="s">
        <v>86</v>
      </c>
      <c r="AY346" s="21" t="s">
        <v>166</v>
      </c>
      <c r="BE346" s="148">
        <f>IF(U346="základní",N346,0)</f>
        <v>0</v>
      </c>
      <c r="BF346" s="148">
        <f>IF(U346="snížená",N346,0)</f>
        <v>0</v>
      </c>
      <c r="BG346" s="148">
        <f>IF(U346="zákl. přenesená",N346,0)</f>
        <v>0</v>
      </c>
      <c r="BH346" s="148">
        <f>IF(U346="sníž. přenesená",N346,0)</f>
        <v>0</v>
      </c>
      <c r="BI346" s="148">
        <f>IF(U346="nulová",N346,0)</f>
        <v>0</v>
      </c>
      <c r="BJ346" s="21" t="s">
        <v>82</v>
      </c>
      <c r="BK346" s="148">
        <f>ROUND(L346*K346,2)</f>
        <v>0</v>
      </c>
      <c r="BL346" s="21" t="s">
        <v>92</v>
      </c>
      <c r="BM346" s="21" t="s">
        <v>1829</v>
      </c>
    </row>
    <row r="347" spans="2:65" s="11" customFormat="1" ht="16.5" customHeight="1">
      <c r="B347" s="157"/>
      <c r="C347" s="158"/>
      <c r="D347" s="158"/>
      <c r="E347" s="159" t="s">
        <v>5</v>
      </c>
      <c r="F347" s="264" t="s">
        <v>1830</v>
      </c>
      <c r="G347" s="265"/>
      <c r="H347" s="265"/>
      <c r="I347" s="265"/>
      <c r="J347" s="158"/>
      <c r="K347" s="159" t="s">
        <v>5</v>
      </c>
      <c r="L347" s="158"/>
      <c r="M347" s="158"/>
      <c r="N347" s="158"/>
      <c r="O347" s="158"/>
      <c r="P347" s="158"/>
      <c r="Q347" s="158"/>
      <c r="R347" s="160"/>
      <c r="T347" s="161"/>
      <c r="U347" s="158"/>
      <c r="V347" s="158"/>
      <c r="W347" s="158"/>
      <c r="X347" s="158"/>
      <c r="Y347" s="158"/>
      <c r="Z347" s="158"/>
      <c r="AA347" s="162"/>
      <c r="AT347" s="163" t="s">
        <v>173</v>
      </c>
      <c r="AU347" s="163" t="s">
        <v>86</v>
      </c>
      <c r="AV347" s="11" t="s">
        <v>82</v>
      </c>
      <c r="AW347" s="11" t="s">
        <v>32</v>
      </c>
      <c r="AX347" s="11" t="s">
        <v>75</v>
      </c>
      <c r="AY347" s="163" t="s">
        <v>166</v>
      </c>
    </row>
    <row r="348" spans="2:65" s="10" customFormat="1" ht="16.5" customHeight="1">
      <c r="B348" s="149"/>
      <c r="C348" s="150"/>
      <c r="D348" s="150"/>
      <c r="E348" s="151" t="s">
        <v>5</v>
      </c>
      <c r="F348" s="262" t="s">
        <v>1547</v>
      </c>
      <c r="G348" s="263"/>
      <c r="H348" s="263"/>
      <c r="I348" s="263"/>
      <c r="J348" s="150"/>
      <c r="K348" s="152">
        <v>100</v>
      </c>
      <c r="L348" s="150"/>
      <c r="M348" s="150"/>
      <c r="N348" s="150"/>
      <c r="O348" s="150"/>
      <c r="P348" s="150"/>
      <c r="Q348" s="150"/>
      <c r="R348" s="153"/>
      <c r="T348" s="154"/>
      <c r="U348" s="150"/>
      <c r="V348" s="150"/>
      <c r="W348" s="150"/>
      <c r="X348" s="150"/>
      <c r="Y348" s="150"/>
      <c r="Z348" s="150"/>
      <c r="AA348" s="155"/>
      <c r="AT348" s="156" t="s">
        <v>173</v>
      </c>
      <c r="AU348" s="156" t="s">
        <v>86</v>
      </c>
      <c r="AV348" s="10" t="s">
        <v>86</v>
      </c>
      <c r="AW348" s="10" t="s">
        <v>32</v>
      </c>
      <c r="AX348" s="10" t="s">
        <v>82</v>
      </c>
      <c r="AY348" s="156" t="s">
        <v>166</v>
      </c>
    </row>
    <row r="349" spans="2:65" s="1" customFormat="1" ht="25.5" customHeight="1">
      <c r="B349" s="139"/>
      <c r="C349" s="140" t="s">
        <v>591</v>
      </c>
      <c r="D349" s="140" t="s">
        <v>167</v>
      </c>
      <c r="E349" s="141" t="s">
        <v>616</v>
      </c>
      <c r="F349" s="231" t="s">
        <v>617</v>
      </c>
      <c r="G349" s="231"/>
      <c r="H349" s="231"/>
      <c r="I349" s="231"/>
      <c r="J349" s="142" t="s">
        <v>309</v>
      </c>
      <c r="K349" s="143">
        <v>48</v>
      </c>
      <c r="L349" s="232">
        <v>0</v>
      </c>
      <c r="M349" s="232"/>
      <c r="N349" s="232">
        <f>ROUND(L349*K349,2)</f>
        <v>0</v>
      </c>
      <c r="O349" s="232"/>
      <c r="P349" s="232"/>
      <c r="Q349" s="232"/>
      <c r="R349" s="144"/>
      <c r="T349" s="145" t="s">
        <v>5</v>
      </c>
      <c r="U349" s="43" t="s">
        <v>40</v>
      </c>
      <c r="V349" s="146">
        <v>3.0000000000000001E-3</v>
      </c>
      <c r="W349" s="146">
        <f>V349*K349</f>
        <v>0.14400000000000002</v>
      </c>
      <c r="X349" s="146">
        <v>5.0000000000000002E-5</v>
      </c>
      <c r="Y349" s="146">
        <f>X349*K349</f>
        <v>2.4000000000000002E-3</v>
      </c>
      <c r="Z349" s="146">
        <v>0</v>
      </c>
      <c r="AA349" s="147">
        <f>Z349*K349</f>
        <v>0</v>
      </c>
      <c r="AR349" s="21" t="s">
        <v>92</v>
      </c>
      <c r="AT349" s="21" t="s">
        <v>167</v>
      </c>
      <c r="AU349" s="21" t="s">
        <v>86</v>
      </c>
      <c r="AY349" s="21" t="s">
        <v>166</v>
      </c>
      <c r="BE349" s="148">
        <f>IF(U349="základní",N349,0)</f>
        <v>0</v>
      </c>
      <c r="BF349" s="148">
        <f>IF(U349="snížená",N349,0)</f>
        <v>0</v>
      </c>
      <c r="BG349" s="148">
        <f>IF(U349="zákl. přenesená",N349,0)</f>
        <v>0</v>
      </c>
      <c r="BH349" s="148">
        <f>IF(U349="sníž. přenesená",N349,0)</f>
        <v>0</v>
      </c>
      <c r="BI349" s="148">
        <f>IF(U349="nulová",N349,0)</f>
        <v>0</v>
      </c>
      <c r="BJ349" s="21" t="s">
        <v>82</v>
      </c>
      <c r="BK349" s="148">
        <f>ROUND(L349*K349,2)</f>
        <v>0</v>
      </c>
      <c r="BL349" s="21" t="s">
        <v>92</v>
      </c>
      <c r="BM349" s="21" t="s">
        <v>1831</v>
      </c>
    </row>
    <row r="350" spans="2:65" s="11" customFormat="1" ht="16.5" customHeight="1">
      <c r="B350" s="157"/>
      <c r="C350" s="158"/>
      <c r="D350" s="158"/>
      <c r="E350" s="159" t="s">
        <v>5</v>
      </c>
      <c r="F350" s="264" t="s">
        <v>619</v>
      </c>
      <c r="G350" s="265"/>
      <c r="H350" s="265"/>
      <c r="I350" s="265"/>
      <c r="J350" s="158"/>
      <c r="K350" s="159" t="s">
        <v>5</v>
      </c>
      <c r="L350" s="158"/>
      <c r="M350" s="158"/>
      <c r="N350" s="158"/>
      <c r="O350" s="158"/>
      <c r="P350" s="158"/>
      <c r="Q350" s="158"/>
      <c r="R350" s="160"/>
      <c r="T350" s="161"/>
      <c r="U350" s="158"/>
      <c r="V350" s="158"/>
      <c r="W350" s="158"/>
      <c r="X350" s="158"/>
      <c r="Y350" s="158"/>
      <c r="Z350" s="158"/>
      <c r="AA350" s="162"/>
      <c r="AT350" s="163" t="s">
        <v>173</v>
      </c>
      <c r="AU350" s="163" t="s">
        <v>86</v>
      </c>
      <c r="AV350" s="11" t="s">
        <v>82</v>
      </c>
      <c r="AW350" s="11" t="s">
        <v>32</v>
      </c>
      <c r="AX350" s="11" t="s">
        <v>75</v>
      </c>
      <c r="AY350" s="163" t="s">
        <v>166</v>
      </c>
    </row>
    <row r="351" spans="2:65" s="10" customFormat="1" ht="16.5" customHeight="1">
      <c r="B351" s="149"/>
      <c r="C351" s="150"/>
      <c r="D351" s="150"/>
      <c r="E351" s="151" t="s">
        <v>5</v>
      </c>
      <c r="F351" s="262" t="s">
        <v>1832</v>
      </c>
      <c r="G351" s="263"/>
      <c r="H351" s="263"/>
      <c r="I351" s="263"/>
      <c r="J351" s="150"/>
      <c r="K351" s="152">
        <v>48</v>
      </c>
      <c r="L351" s="150"/>
      <c r="M351" s="150"/>
      <c r="N351" s="150"/>
      <c r="O351" s="150"/>
      <c r="P351" s="150"/>
      <c r="Q351" s="150"/>
      <c r="R351" s="153"/>
      <c r="T351" s="154"/>
      <c r="U351" s="150"/>
      <c r="V351" s="150"/>
      <c r="W351" s="150"/>
      <c r="X351" s="150"/>
      <c r="Y351" s="150"/>
      <c r="Z351" s="150"/>
      <c r="AA351" s="155"/>
      <c r="AT351" s="156" t="s">
        <v>173</v>
      </c>
      <c r="AU351" s="156" t="s">
        <v>86</v>
      </c>
      <c r="AV351" s="10" t="s">
        <v>86</v>
      </c>
      <c r="AW351" s="10" t="s">
        <v>32</v>
      </c>
      <c r="AX351" s="10" t="s">
        <v>82</v>
      </c>
      <c r="AY351" s="156" t="s">
        <v>166</v>
      </c>
    </row>
    <row r="352" spans="2:65" s="1" customFormat="1" ht="16.5" customHeight="1">
      <c r="B352" s="139"/>
      <c r="C352" s="140" t="s">
        <v>595</v>
      </c>
      <c r="D352" s="140" t="s">
        <v>167</v>
      </c>
      <c r="E352" s="141" t="s">
        <v>622</v>
      </c>
      <c r="F352" s="231" t="s">
        <v>623</v>
      </c>
      <c r="G352" s="231"/>
      <c r="H352" s="231"/>
      <c r="I352" s="231"/>
      <c r="J352" s="142" t="s">
        <v>309</v>
      </c>
      <c r="K352" s="143">
        <v>296</v>
      </c>
      <c r="L352" s="232">
        <v>0</v>
      </c>
      <c r="M352" s="232"/>
      <c r="N352" s="232">
        <f>ROUND(L352*K352,2)</f>
        <v>0</v>
      </c>
      <c r="O352" s="232"/>
      <c r="P352" s="232"/>
      <c r="Q352" s="232"/>
      <c r="R352" s="144"/>
      <c r="T352" s="145" t="s">
        <v>5</v>
      </c>
      <c r="U352" s="43" t="s">
        <v>40</v>
      </c>
      <c r="V352" s="146">
        <v>1.6E-2</v>
      </c>
      <c r="W352" s="146">
        <f>V352*K352</f>
        <v>4.7359999999999998</v>
      </c>
      <c r="X352" s="146">
        <v>0</v>
      </c>
      <c r="Y352" s="146">
        <f>X352*K352</f>
        <v>0</v>
      </c>
      <c r="Z352" s="146">
        <v>0</v>
      </c>
      <c r="AA352" s="147">
        <f>Z352*K352</f>
        <v>0</v>
      </c>
      <c r="AR352" s="21" t="s">
        <v>92</v>
      </c>
      <c r="AT352" s="21" t="s">
        <v>167</v>
      </c>
      <c r="AU352" s="21" t="s">
        <v>86</v>
      </c>
      <c r="AY352" s="21" t="s">
        <v>166</v>
      </c>
      <c r="BE352" s="148">
        <f>IF(U352="základní",N352,0)</f>
        <v>0</v>
      </c>
      <c r="BF352" s="148">
        <f>IF(U352="snížená",N352,0)</f>
        <v>0</v>
      </c>
      <c r="BG352" s="148">
        <f>IF(U352="zákl. přenesená",N352,0)</f>
        <v>0</v>
      </c>
      <c r="BH352" s="148">
        <f>IF(U352="sníž. přenesená",N352,0)</f>
        <v>0</v>
      </c>
      <c r="BI352" s="148">
        <f>IF(U352="nulová",N352,0)</f>
        <v>0</v>
      </c>
      <c r="BJ352" s="21" t="s">
        <v>82</v>
      </c>
      <c r="BK352" s="148">
        <f>ROUND(L352*K352,2)</f>
        <v>0</v>
      </c>
      <c r="BL352" s="21" t="s">
        <v>92</v>
      </c>
      <c r="BM352" s="21" t="s">
        <v>1833</v>
      </c>
    </row>
    <row r="353" spans="2:65" s="10" customFormat="1" ht="16.5" customHeight="1">
      <c r="B353" s="149"/>
      <c r="C353" s="150"/>
      <c r="D353" s="150"/>
      <c r="E353" s="151" t="s">
        <v>5</v>
      </c>
      <c r="F353" s="240" t="s">
        <v>1834</v>
      </c>
      <c r="G353" s="241"/>
      <c r="H353" s="241"/>
      <c r="I353" s="241"/>
      <c r="J353" s="150"/>
      <c r="K353" s="152">
        <v>296</v>
      </c>
      <c r="L353" s="150"/>
      <c r="M353" s="150"/>
      <c r="N353" s="150"/>
      <c r="O353" s="150"/>
      <c r="P353" s="150"/>
      <c r="Q353" s="150"/>
      <c r="R353" s="153"/>
      <c r="T353" s="154"/>
      <c r="U353" s="150"/>
      <c r="V353" s="150"/>
      <c r="W353" s="150"/>
      <c r="X353" s="150"/>
      <c r="Y353" s="150"/>
      <c r="Z353" s="150"/>
      <c r="AA353" s="155"/>
      <c r="AT353" s="156" t="s">
        <v>173</v>
      </c>
      <c r="AU353" s="156" t="s">
        <v>86</v>
      </c>
      <c r="AV353" s="10" t="s">
        <v>86</v>
      </c>
      <c r="AW353" s="10" t="s">
        <v>32</v>
      </c>
      <c r="AX353" s="10" t="s">
        <v>82</v>
      </c>
      <c r="AY353" s="156" t="s">
        <v>166</v>
      </c>
    </row>
    <row r="354" spans="2:65" s="1" customFormat="1" ht="25.5" customHeight="1">
      <c r="B354" s="139"/>
      <c r="C354" s="140" t="s">
        <v>599</v>
      </c>
      <c r="D354" s="140" t="s">
        <v>167</v>
      </c>
      <c r="E354" s="141" t="s">
        <v>626</v>
      </c>
      <c r="F354" s="231" t="s">
        <v>627</v>
      </c>
      <c r="G354" s="231"/>
      <c r="H354" s="231"/>
      <c r="I354" s="231"/>
      <c r="J354" s="142" t="s">
        <v>309</v>
      </c>
      <c r="K354" s="143">
        <v>100</v>
      </c>
      <c r="L354" s="232">
        <v>0</v>
      </c>
      <c r="M354" s="232"/>
      <c r="N354" s="232">
        <f>ROUND(L354*K354,2)</f>
        <v>0</v>
      </c>
      <c r="O354" s="232"/>
      <c r="P354" s="232"/>
      <c r="Q354" s="232"/>
      <c r="R354" s="144"/>
      <c r="T354" s="145" t="s">
        <v>5</v>
      </c>
      <c r="U354" s="43" t="s">
        <v>40</v>
      </c>
      <c r="V354" s="146">
        <v>0.11899999999999999</v>
      </c>
      <c r="W354" s="146">
        <f>V354*K354</f>
        <v>11.899999999999999</v>
      </c>
      <c r="X354" s="146">
        <v>8.9779999999999999E-2</v>
      </c>
      <c r="Y354" s="146">
        <f>X354*K354</f>
        <v>8.9779999999999998</v>
      </c>
      <c r="Z354" s="146">
        <v>0</v>
      </c>
      <c r="AA354" s="147">
        <f>Z354*K354</f>
        <v>0</v>
      </c>
      <c r="AR354" s="21" t="s">
        <v>92</v>
      </c>
      <c r="AT354" s="21" t="s">
        <v>167</v>
      </c>
      <c r="AU354" s="21" t="s">
        <v>86</v>
      </c>
      <c r="AY354" s="21" t="s">
        <v>166</v>
      </c>
      <c r="BE354" s="148">
        <f>IF(U354="základní",N354,0)</f>
        <v>0</v>
      </c>
      <c r="BF354" s="148">
        <f>IF(U354="snížená",N354,0)</f>
        <v>0</v>
      </c>
      <c r="BG354" s="148">
        <f>IF(U354="zákl. přenesená",N354,0)</f>
        <v>0</v>
      </c>
      <c r="BH354" s="148">
        <f>IF(U354="sníž. přenesená",N354,0)</f>
        <v>0</v>
      </c>
      <c r="BI354" s="148">
        <f>IF(U354="nulová",N354,0)</f>
        <v>0</v>
      </c>
      <c r="BJ354" s="21" t="s">
        <v>82</v>
      </c>
      <c r="BK354" s="148">
        <f>ROUND(L354*K354,2)</f>
        <v>0</v>
      </c>
      <c r="BL354" s="21" t="s">
        <v>92</v>
      </c>
      <c r="BM354" s="21" t="s">
        <v>628</v>
      </c>
    </row>
    <row r="355" spans="2:65" s="11" customFormat="1" ht="16.5" customHeight="1">
      <c r="B355" s="157"/>
      <c r="C355" s="158"/>
      <c r="D355" s="158"/>
      <c r="E355" s="159" t="s">
        <v>5</v>
      </c>
      <c r="F355" s="264" t="s">
        <v>275</v>
      </c>
      <c r="G355" s="265"/>
      <c r="H355" s="265"/>
      <c r="I355" s="265"/>
      <c r="J355" s="158"/>
      <c r="K355" s="159" t="s">
        <v>5</v>
      </c>
      <c r="L355" s="158"/>
      <c r="M355" s="158"/>
      <c r="N355" s="158"/>
      <c r="O355" s="158"/>
      <c r="P355" s="158"/>
      <c r="Q355" s="158"/>
      <c r="R355" s="160"/>
      <c r="T355" s="161"/>
      <c r="U355" s="158"/>
      <c r="V355" s="158"/>
      <c r="W355" s="158"/>
      <c r="X355" s="158"/>
      <c r="Y355" s="158"/>
      <c r="Z355" s="158"/>
      <c r="AA355" s="162"/>
      <c r="AT355" s="163" t="s">
        <v>173</v>
      </c>
      <c r="AU355" s="163" t="s">
        <v>86</v>
      </c>
      <c r="AV355" s="11" t="s">
        <v>82</v>
      </c>
      <c r="AW355" s="11" t="s">
        <v>32</v>
      </c>
      <c r="AX355" s="11" t="s">
        <v>75</v>
      </c>
      <c r="AY355" s="163" t="s">
        <v>166</v>
      </c>
    </row>
    <row r="356" spans="2:65" s="11" customFormat="1" ht="16.5" customHeight="1">
      <c r="B356" s="157"/>
      <c r="C356" s="158"/>
      <c r="D356" s="158"/>
      <c r="E356" s="159" t="s">
        <v>5</v>
      </c>
      <c r="F356" s="229" t="s">
        <v>276</v>
      </c>
      <c r="G356" s="230"/>
      <c r="H356" s="230"/>
      <c r="I356" s="230"/>
      <c r="J356" s="158"/>
      <c r="K356" s="159" t="s">
        <v>5</v>
      </c>
      <c r="L356" s="158"/>
      <c r="M356" s="158"/>
      <c r="N356" s="158"/>
      <c r="O356" s="158"/>
      <c r="P356" s="158"/>
      <c r="Q356" s="158"/>
      <c r="R356" s="160"/>
      <c r="T356" s="161"/>
      <c r="U356" s="158"/>
      <c r="V356" s="158"/>
      <c r="W356" s="158"/>
      <c r="X356" s="158"/>
      <c r="Y356" s="158"/>
      <c r="Z356" s="158"/>
      <c r="AA356" s="162"/>
      <c r="AT356" s="163" t="s">
        <v>173</v>
      </c>
      <c r="AU356" s="163" t="s">
        <v>86</v>
      </c>
      <c r="AV356" s="11" t="s">
        <v>82</v>
      </c>
      <c r="AW356" s="11" t="s">
        <v>32</v>
      </c>
      <c r="AX356" s="11" t="s">
        <v>75</v>
      </c>
      <c r="AY356" s="163" t="s">
        <v>166</v>
      </c>
    </row>
    <row r="357" spans="2:65" s="11" customFormat="1" ht="16.5" customHeight="1">
      <c r="B357" s="157"/>
      <c r="C357" s="158"/>
      <c r="D357" s="158"/>
      <c r="E357" s="159" t="s">
        <v>5</v>
      </c>
      <c r="F357" s="229" t="s">
        <v>277</v>
      </c>
      <c r="G357" s="230"/>
      <c r="H357" s="230"/>
      <c r="I357" s="230"/>
      <c r="J357" s="158"/>
      <c r="K357" s="159" t="s">
        <v>5</v>
      </c>
      <c r="L357" s="158"/>
      <c r="M357" s="158"/>
      <c r="N357" s="158"/>
      <c r="O357" s="158"/>
      <c r="P357" s="158"/>
      <c r="Q357" s="158"/>
      <c r="R357" s="160"/>
      <c r="T357" s="161"/>
      <c r="U357" s="158"/>
      <c r="V357" s="158"/>
      <c r="W357" s="158"/>
      <c r="X357" s="158"/>
      <c r="Y357" s="158"/>
      <c r="Z357" s="158"/>
      <c r="AA357" s="162"/>
      <c r="AT357" s="163" t="s">
        <v>173</v>
      </c>
      <c r="AU357" s="163" t="s">
        <v>86</v>
      </c>
      <c r="AV357" s="11" t="s">
        <v>82</v>
      </c>
      <c r="AW357" s="11" t="s">
        <v>32</v>
      </c>
      <c r="AX357" s="11" t="s">
        <v>75</v>
      </c>
      <c r="AY357" s="163" t="s">
        <v>166</v>
      </c>
    </row>
    <row r="358" spans="2:65" s="10" customFormat="1" ht="16.5" customHeight="1">
      <c r="B358" s="149"/>
      <c r="C358" s="150"/>
      <c r="D358" s="150"/>
      <c r="E358" s="151" t="s">
        <v>5</v>
      </c>
      <c r="F358" s="262" t="s">
        <v>1547</v>
      </c>
      <c r="G358" s="263"/>
      <c r="H358" s="263"/>
      <c r="I358" s="263"/>
      <c r="J358" s="150"/>
      <c r="K358" s="152">
        <v>100</v>
      </c>
      <c r="L358" s="150"/>
      <c r="M358" s="150"/>
      <c r="N358" s="150"/>
      <c r="O358" s="150"/>
      <c r="P358" s="150"/>
      <c r="Q358" s="150"/>
      <c r="R358" s="153"/>
      <c r="T358" s="154"/>
      <c r="U358" s="150"/>
      <c r="V358" s="150"/>
      <c r="W358" s="150"/>
      <c r="X358" s="150"/>
      <c r="Y358" s="150"/>
      <c r="Z358" s="150"/>
      <c r="AA358" s="155"/>
      <c r="AT358" s="156" t="s">
        <v>173</v>
      </c>
      <c r="AU358" s="156" t="s">
        <v>86</v>
      </c>
      <c r="AV358" s="10" t="s">
        <v>86</v>
      </c>
      <c r="AW358" s="10" t="s">
        <v>32</v>
      </c>
      <c r="AX358" s="10" t="s">
        <v>82</v>
      </c>
      <c r="AY358" s="156" t="s">
        <v>166</v>
      </c>
    </row>
    <row r="359" spans="2:65" s="1" customFormat="1" ht="25.5" customHeight="1">
      <c r="B359" s="139"/>
      <c r="C359" s="176" t="s">
        <v>603</v>
      </c>
      <c r="D359" s="176" t="s">
        <v>388</v>
      </c>
      <c r="E359" s="177" t="s">
        <v>631</v>
      </c>
      <c r="F359" s="266" t="s">
        <v>632</v>
      </c>
      <c r="G359" s="266"/>
      <c r="H359" s="266"/>
      <c r="I359" s="266"/>
      <c r="J359" s="178" t="s">
        <v>374</v>
      </c>
      <c r="K359" s="179">
        <v>2.4</v>
      </c>
      <c r="L359" s="267">
        <v>0</v>
      </c>
      <c r="M359" s="267"/>
      <c r="N359" s="267">
        <f>ROUND(L359*K359,2)</f>
        <v>0</v>
      </c>
      <c r="O359" s="232"/>
      <c r="P359" s="232"/>
      <c r="Q359" s="232"/>
      <c r="R359" s="144"/>
      <c r="T359" s="145" t="s">
        <v>5</v>
      </c>
      <c r="U359" s="43" t="s">
        <v>40</v>
      </c>
      <c r="V359" s="146">
        <v>0</v>
      </c>
      <c r="W359" s="146">
        <f>V359*K359</f>
        <v>0</v>
      </c>
      <c r="X359" s="146">
        <v>1</v>
      </c>
      <c r="Y359" s="146">
        <f>X359*K359</f>
        <v>2.4</v>
      </c>
      <c r="Z359" s="146">
        <v>0</v>
      </c>
      <c r="AA359" s="147">
        <f>Z359*K359</f>
        <v>0</v>
      </c>
      <c r="AR359" s="21" t="s">
        <v>104</v>
      </c>
      <c r="AT359" s="21" t="s">
        <v>388</v>
      </c>
      <c r="AU359" s="21" t="s">
        <v>86</v>
      </c>
      <c r="AY359" s="21" t="s">
        <v>166</v>
      </c>
      <c r="BE359" s="148">
        <f>IF(U359="základní",N359,0)</f>
        <v>0</v>
      </c>
      <c r="BF359" s="148">
        <f>IF(U359="snížená",N359,0)</f>
        <v>0</v>
      </c>
      <c r="BG359" s="148">
        <f>IF(U359="zákl. přenesená",N359,0)</f>
        <v>0</v>
      </c>
      <c r="BH359" s="148">
        <f>IF(U359="sníž. přenesená",N359,0)</f>
        <v>0</v>
      </c>
      <c r="BI359" s="148">
        <f>IF(U359="nulová",N359,0)</f>
        <v>0</v>
      </c>
      <c r="BJ359" s="21" t="s">
        <v>82</v>
      </c>
      <c r="BK359" s="148">
        <f>ROUND(L359*K359,2)</f>
        <v>0</v>
      </c>
      <c r="BL359" s="21" t="s">
        <v>92</v>
      </c>
      <c r="BM359" s="21" t="s">
        <v>633</v>
      </c>
    </row>
    <row r="360" spans="2:65" s="10" customFormat="1" ht="16.5" customHeight="1">
      <c r="B360" s="149"/>
      <c r="C360" s="150"/>
      <c r="D360" s="150"/>
      <c r="E360" s="151" t="s">
        <v>5</v>
      </c>
      <c r="F360" s="240" t="s">
        <v>1835</v>
      </c>
      <c r="G360" s="241"/>
      <c r="H360" s="241"/>
      <c r="I360" s="241"/>
      <c r="J360" s="150"/>
      <c r="K360" s="152">
        <v>2.4</v>
      </c>
      <c r="L360" s="150"/>
      <c r="M360" s="150"/>
      <c r="N360" s="150"/>
      <c r="O360" s="150"/>
      <c r="P360" s="150"/>
      <c r="Q360" s="150"/>
      <c r="R360" s="153"/>
      <c r="T360" s="154"/>
      <c r="U360" s="150"/>
      <c r="V360" s="150"/>
      <c r="W360" s="150"/>
      <c r="X360" s="150"/>
      <c r="Y360" s="150"/>
      <c r="Z360" s="150"/>
      <c r="AA360" s="155"/>
      <c r="AT360" s="156" t="s">
        <v>173</v>
      </c>
      <c r="AU360" s="156" t="s">
        <v>86</v>
      </c>
      <c r="AV360" s="10" t="s">
        <v>86</v>
      </c>
      <c r="AW360" s="10" t="s">
        <v>32</v>
      </c>
      <c r="AX360" s="10" t="s">
        <v>82</v>
      </c>
      <c r="AY360" s="156" t="s">
        <v>166</v>
      </c>
    </row>
    <row r="361" spans="2:65" s="1" customFormat="1" ht="38.25" customHeight="1">
      <c r="B361" s="139"/>
      <c r="C361" s="140" t="s">
        <v>607</v>
      </c>
      <c r="D361" s="140" t="s">
        <v>167</v>
      </c>
      <c r="E361" s="141" t="s">
        <v>636</v>
      </c>
      <c r="F361" s="231" t="s">
        <v>637</v>
      </c>
      <c r="G361" s="231"/>
      <c r="H361" s="231"/>
      <c r="I361" s="231"/>
      <c r="J361" s="142" t="s">
        <v>309</v>
      </c>
      <c r="K361" s="143">
        <v>100</v>
      </c>
      <c r="L361" s="232">
        <v>0</v>
      </c>
      <c r="M361" s="232"/>
      <c r="N361" s="232">
        <f>ROUND(L361*K361,2)</f>
        <v>0</v>
      </c>
      <c r="O361" s="232"/>
      <c r="P361" s="232"/>
      <c r="Q361" s="232"/>
      <c r="R361" s="144"/>
      <c r="T361" s="145" t="s">
        <v>5</v>
      </c>
      <c r="U361" s="43" t="s">
        <v>40</v>
      </c>
      <c r="V361" s="146">
        <v>0.26800000000000002</v>
      </c>
      <c r="W361" s="146">
        <f>V361*K361</f>
        <v>26.8</v>
      </c>
      <c r="X361" s="146">
        <v>0.15540000000000001</v>
      </c>
      <c r="Y361" s="146">
        <f>X361*K361</f>
        <v>15.540000000000001</v>
      </c>
      <c r="Z361" s="146">
        <v>0</v>
      </c>
      <c r="AA361" s="147">
        <f>Z361*K361</f>
        <v>0</v>
      </c>
      <c r="AR361" s="21" t="s">
        <v>92</v>
      </c>
      <c r="AT361" s="21" t="s">
        <v>167</v>
      </c>
      <c r="AU361" s="21" t="s">
        <v>86</v>
      </c>
      <c r="AY361" s="21" t="s">
        <v>166</v>
      </c>
      <c r="BE361" s="148">
        <f>IF(U361="základní",N361,0)</f>
        <v>0</v>
      </c>
      <c r="BF361" s="148">
        <f>IF(U361="snížená",N361,0)</f>
        <v>0</v>
      </c>
      <c r="BG361" s="148">
        <f>IF(U361="zákl. přenesená",N361,0)</f>
        <v>0</v>
      </c>
      <c r="BH361" s="148">
        <f>IF(U361="sníž. přenesená",N361,0)</f>
        <v>0</v>
      </c>
      <c r="BI361" s="148">
        <f>IF(U361="nulová",N361,0)</f>
        <v>0</v>
      </c>
      <c r="BJ361" s="21" t="s">
        <v>82</v>
      </c>
      <c r="BK361" s="148">
        <f>ROUND(L361*K361,2)</f>
        <v>0</v>
      </c>
      <c r="BL361" s="21" t="s">
        <v>92</v>
      </c>
      <c r="BM361" s="21" t="s">
        <v>638</v>
      </c>
    </row>
    <row r="362" spans="2:65" s="1" customFormat="1" ht="16.5" customHeight="1">
      <c r="B362" s="139"/>
      <c r="C362" s="176" t="s">
        <v>611</v>
      </c>
      <c r="D362" s="176" t="s">
        <v>388</v>
      </c>
      <c r="E362" s="177" t="s">
        <v>640</v>
      </c>
      <c r="F362" s="266" t="s">
        <v>641</v>
      </c>
      <c r="G362" s="266"/>
      <c r="H362" s="266"/>
      <c r="I362" s="266"/>
      <c r="J362" s="178" t="s">
        <v>560</v>
      </c>
      <c r="K362" s="179">
        <v>100</v>
      </c>
      <c r="L362" s="267">
        <v>0</v>
      </c>
      <c r="M362" s="267"/>
      <c r="N362" s="267">
        <f>ROUND(L362*K362,2)</f>
        <v>0</v>
      </c>
      <c r="O362" s="232"/>
      <c r="P362" s="232"/>
      <c r="Q362" s="232"/>
      <c r="R362" s="144"/>
      <c r="T362" s="145" t="s">
        <v>5</v>
      </c>
      <c r="U362" s="43" t="s">
        <v>40</v>
      </c>
      <c r="V362" s="146">
        <v>0</v>
      </c>
      <c r="W362" s="146">
        <f>V362*K362</f>
        <v>0</v>
      </c>
      <c r="X362" s="146">
        <v>8.2100000000000006E-2</v>
      </c>
      <c r="Y362" s="146">
        <f>X362*K362</f>
        <v>8.2100000000000009</v>
      </c>
      <c r="Z362" s="146">
        <v>0</v>
      </c>
      <c r="AA362" s="147">
        <f>Z362*K362</f>
        <v>0</v>
      </c>
      <c r="AR362" s="21" t="s">
        <v>104</v>
      </c>
      <c r="AT362" s="21" t="s">
        <v>388</v>
      </c>
      <c r="AU362" s="21" t="s">
        <v>86</v>
      </c>
      <c r="AY362" s="21" t="s">
        <v>166</v>
      </c>
      <c r="BE362" s="148">
        <f>IF(U362="základní",N362,0)</f>
        <v>0</v>
      </c>
      <c r="BF362" s="148">
        <f>IF(U362="snížená",N362,0)</f>
        <v>0</v>
      </c>
      <c r="BG362" s="148">
        <f>IF(U362="zákl. přenesená",N362,0)</f>
        <v>0</v>
      </c>
      <c r="BH362" s="148">
        <f>IF(U362="sníž. přenesená",N362,0)</f>
        <v>0</v>
      </c>
      <c r="BI362" s="148">
        <f>IF(U362="nulová",N362,0)</f>
        <v>0</v>
      </c>
      <c r="BJ362" s="21" t="s">
        <v>82</v>
      </c>
      <c r="BK362" s="148">
        <f>ROUND(L362*K362,2)</f>
        <v>0</v>
      </c>
      <c r="BL362" s="21" t="s">
        <v>92</v>
      </c>
      <c r="BM362" s="21" t="s">
        <v>642</v>
      </c>
    </row>
    <row r="363" spans="2:65" s="11" customFormat="1" ht="16.5" customHeight="1">
      <c r="B363" s="157"/>
      <c r="C363" s="158"/>
      <c r="D363" s="158"/>
      <c r="E363" s="159" t="s">
        <v>5</v>
      </c>
      <c r="F363" s="264" t="s">
        <v>275</v>
      </c>
      <c r="G363" s="265"/>
      <c r="H363" s="265"/>
      <c r="I363" s="265"/>
      <c r="J363" s="158"/>
      <c r="K363" s="159" t="s">
        <v>5</v>
      </c>
      <c r="L363" s="158"/>
      <c r="M363" s="158"/>
      <c r="N363" s="158"/>
      <c r="O363" s="158"/>
      <c r="P363" s="158"/>
      <c r="Q363" s="158"/>
      <c r="R363" s="160"/>
      <c r="T363" s="161"/>
      <c r="U363" s="158"/>
      <c r="V363" s="158"/>
      <c r="W363" s="158"/>
      <c r="X363" s="158"/>
      <c r="Y363" s="158"/>
      <c r="Z363" s="158"/>
      <c r="AA363" s="162"/>
      <c r="AT363" s="163" t="s">
        <v>173</v>
      </c>
      <c r="AU363" s="163" t="s">
        <v>86</v>
      </c>
      <c r="AV363" s="11" t="s">
        <v>82</v>
      </c>
      <c r="AW363" s="11" t="s">
        <v>32</v>
      </c>
      <c r="AX363" s="11" t="s">
        <v>75</v>
      </c>
      <c r="AY363" s="163" t="s">
        <v>166</v>
      </c>
    </row>
    <row r="364" spans="2:65" s="11" customFormat="1" ht="16.5" customHeight="1">
      <c r="B364" s="157"/>
      <c r="C364" s="158"/>
      <c r="D364" s="158"/>
      <c r="E364" s="159" t="s">
        <v>5</v>
      </c>
      <c r="F364" s="229" t="s">
        <v>276</v>
      </c>
      <c r="G364" s="230"/>
      <c r="H364" s="230"/>
      <c r="I364" s="230"/>
      <c r="J364" s="158"/>
      <c r="K364" s="159" t="s">
        <v>5</v>
      </c>
      <c r="L364" s="158"/>
      <c r="M364" s="158"/>
      <c r="N364" s="158"/>
      <c r="O364" s="158"/>
      <c r="P364" s="158"/>
      <c r="Q364" s="158"/>
      <c r="R364" s="160"/>
      <c r="T364" s="161"/>
      <c r="U364" s="158"/>
      <c r="V364" s="158"/>
      <c r="W364" s="158"/>
      <c r="X364" s="158"/>
      <c r="Y364" s="158"/>
      <c r="Z364" s="158"/>
      <c r="AA364" s="162"/>
      <c r="AT364" s="163" t="s">
        <v>173</v>
      </c>
      <c r="AU364" s="163" t="s">
        <v>86</v>
      </c>
      <c r="AV364" s="11" t="s">
        <v>82</v>
      </c>
      <c r="AW364" s="11" t="s">
        <v>32</v>
      </c>
      <c r="AX364" s="11" t="s">
        <v>75</v>
      </c>
      <c r="AY364" s="163" t="s">
        <v>166</v>
      </c>
    </row>
    <row r="365" spans="2:65" s="11" customFormat="1" ht="16.5" customHeight="1">
      <c r="B365" s="157"/>
      <c r="C365" s="158"/>
      <c r="D365" s="158"/>
      <c r="E365" s="159" t="s">
        <v>5</v>
      </c>
      <c r="F365" s="229" t="s">
        <v>277</v>
      </c>
      <c r="G365" s="230"/>
      <c r="H365" s="230"/>
      <c r="I365" s="230"/>
      <c r="J365" s="158"/>
      <c r="K365" s="159" t="s">
        <v>5</v>
      </c>
      <c r="L365" s="158"/>
      <c r="M365" s="158"/>
      <c r="N365" s="158"/>
      <c r="O365" s="158"/>
      <c r="P365" s="158"/>
      <c r="Q365" s="158"/>
      <c r="R365" s="160"/>
      <c r="T365" s="161"/>
      <c r="U365" s="158"/>
      <c r="V365" s="158"/>
      <c r="W365" s="158"/>
      <c r="X365" s="158"/>
      <c r="Y365" s="158"/>
      <c r="Z365" s="158"/>
      <c r="AA365" s="162"/>
      <c r="AT365" s="163" t="s">
        <v>173</v>
      </c>
      <c r="AU365" s="163" t="s">
        <v>86</v>
      </c>
      <c r="AV365" s="11" t="s">
        <v>82</v>
      </c>
      <c r="AW365" s="11" t="s">
        <v>32</v>
      </c>
      <c r="AX365" s="11" t="s">
        <v>75</v>
      </c>
      <c r="AY365" s="163" t="s">
        <v>166</v>
      </c>
    </row>
    <row r="366" spans="2:65" s="10" customFormat="1" ht="16.5" customHeight="1">
      <c r="B366" s="149"/>
      <c r="C366" s="150"/>
      <c r="D366" s="150"/>
      <c r="E366" s="151" t="s">
        <v>5</v>
      </c>
      <c r="F366" s="262" t="s">
        <v>1547</v>
      </c>
      <c r="G366" s="263"/>
      <c r="H366" s="263"/>
      <c r="I366" s="263"/>
      <c r="J366" s="150"/>
      <c r="K366" s="152">
        <v>100</v>
      </c>
      <c r="L366" s="150"/>
      <c r="M366" s="150"/>
      <c r="N366" s="150"/>
      <c r="O366" s="150"/>
      <c r="P366" s="150"/>
      <c r="Q366" s="150"/>
      <c r="R366" s="153"/>
      <c r="T366" s="154"/>
      <c r="U366" s="150"/>
      <c r="V366" s="150"/>
      <c r="W366" s="150"/>
      <c r="X366" s="150"/>
      <c r="Y366" s="150"/>
      <c r="Z366" s="150"/>
      <c r="AA366" s="155"/>
      <c r="AT366" s="156" t="s">
        <v>173</v>
      </c>
      <c r="AU366" s="156" t="s">
        <v>86</v>
      </c>
      <c r="AV366" s="10" t="s">
        <v>86</v>
      </c>
      <c r="AW366" s="10" t="s">
        <v>32</v>
      </c>
      <c r="AX366" s="10" t="s">
        <v>82</v>
      </c>
      <c r="AY366" s="156" t="s">
        <v>166</v>
      </c>
    </row>
    <row r="367" spans="2:65" s="1" customFormat="1" ht="38.25" customHeight="1">
      <c r="B367" s="139"/>
      <c r="C367" s="140" t="s">
        <v>615</v>
      </c>
      <c r="D367" s="140" t="s">
        <v>167</v>
      </c>
      <c r="E367" s="141" t="s">
        <v>645</v>
      </c>
      <c r="F367" s="231" t="s">
        <v>646</v>
      </c>
      <c r="G367" s="231"/>
      <c r="H367" s="231"/>
      <c r="I367" s="231"/>
      <c r="J367" s="142" t="s">
        <v>309</v>
      </c>
      <c r="K367" s="143">
        <v>81</v>
      </c>
      <c r="L367" s="232">
        <v>0</v>
      </c>
      <c r="M367" s="232"/>
      <c r="N367" s="232">
        <f>ROUND(L367*K367,2)</f>
        <v>0</v>
      </c>
      <c r="O367" s="232"/>
      <c r="P367" s="232"/>
      <c r="Q367" s="232"/>
      <c r="R367" s="144"/>
      <c r="T367" s="145" t="s">
        <v>5</v>
      </c>
      <c r="U367" s="43" t="s">
        <v>40</v>
      </c>
      <c r="V367" s="146">
        <v>0.216</v>
      </c>
      <c r="W367" s="146">
        <f>V367*K367</f>
        <v>17.495999999999999</v>
      </c>
      <c r="X367" s="146">
        <v>0.1295</v>
      </c>
      <c r="Y367" s="146">
        <f>X367*K367</f>
        <v>10.4895</v>
      </c>
      <c r="Z367" s="146">
        <v>0</v>
      </c>
      <c r="AA367" s="147">
        <f>Z367*K367</f>
        <v>0</v>
      </c>
      <c r="AR367" s="21" t="s">
        <v>92</v>
      </c>
      <c r="AT367" s="21" t="s">
        <v>167</v>
      </c>
      <c r="AU367" s="21" t="s">
        <v>86</v>
      </c>
      <c r="AY367" s="21" t="s">
        <v>166</v>
      </c>
      <c r="BE367" s="148">
        <f>IF(U367="základní",N367,0)</f>
        <v>0</v>
      </c>
      <c r="BF367" s="148">
        <f>IF(U367="snížená",N367,0)</f>
        <v>0</v>
      </c>
      <c r="BG367" s="148">
        <f>IF(U367="zákl. přenesená",N367,0)</f>
        <v>0</v>
      </c>
      <c r="BH367" s="148">
        <f>IF(U367="sníž. přenesená",N367,0)</f>
        <v>0</v>
      </c>
      <c r="BI367" s="148">
        <f>IF(U367="nulová",N367,0)</f>
        <v>0</v>
      </c>
      <c r="BJ367" s="21" t="s">
        <v>82</v>
      </c>
      <c r="BK367" s="148">
        <f>ROUND(L367*K367,2)</f>
        <v>0</v>
      </c>
      <c r="BL367" s="21" t="s">
        <v>92</v>
      </c>
      <c r="BM367" s="21" t="s">
        <v>647</v>
      </c>
    </row>
    <row r="368" spans="2:65" s="11" customFormat="1" ht="16.5" customHeight="1">
      <c r="B368" s="157"/>
      <c r="C368" s="158"/>
      <c r="D368" s="158"/>
      <c r="E368" s="159" t="s">
        <v>5</v>
      </c>
      <c r="F368" s="264" t="s">
        <v>275</v>
      </c>
      <c r="G368" s="265"/>
      <c r="H368" s="265"/>
      <c r="I368" s="265"/>
      <c r="J368" s="158"/>
      <c r="K368" s="159" t="s">
        <v>5</v>
      </c>
      <c r="L368" s="158"/>
      <c r="M368" s="158"/>
      <c r="N368" s="158"/>
      <c r="O368" s="158"/>
      <c r="P368" s="158"/>
      <c r="Q368" s="158"/>
      <c r="R368" s="160"/>
      <c r="T368" s="161"/>
      <c r="U368" s="158"/>
      <c r="V368" s="158"/>
      <c r="W368" s="158"/>
      <c r="X368" s="158"/>
      <c r="Y368" s="158"/>
      <c r="Z368" s="158"/>
      <c r="AA368" s="162"/>
      <c r="AT368" s="163" t="s">
        <v>173</v>
      </c>
      <c r="AU368" s="163" t="s">
        <v>86</v>
      </c>
      <c r="AV368" s="11" t="s">
        <v>82</v>
      </c>
      <c r="AW368" s="11" t="s">
        <v>32</v>
      </c>
      <c r="AX368" s="11" t="s">
        <v>75</v>
      </c>
      <c r="AY368" s="163" t="s">
        <v>166</v>
      </c>
    </row>
    <row r="369" spans="2:65" s="11" customFormat="1" ht="16.5" customHeight="1">
      <c r="B369" s="157"/>
      <c r="C369" s="158"/>
      <c r="D369" s="158"/>
      <c r="E369" s="159" t="s">
        <v>5</v>
      </c>
      <c r="F369" s="229" t="s">
        <v>276</v>
      </c>
      <c r="G369" s="230"/>
      <c r="H369" s="230"/>
      <c r="I369" s="230"/>
      <c r="J369" s="158"/>
      <c r="K369" s="159" t="s">
        <v>5</v>
      </c>
      <c r="L369" s="158"/>
      <c r="M369" s="158"/>
      <c r="N369" s="158"/>
      <c r="O369" s="158"/>
      <c r="P369" s="158"/>
      <c r="Q369" s="158"/>
      <c r="R369" s="160"/>
      <c r="T369" s="161"/>
      <c r="U369" s="158"/>
      <c r="V369" s="158"/>
      <c r="W369" s="158"/>
      <c r="X369" s="158"/>
      <c r="Y369" s="158"/>
      <c r="Z369" s="158"/>
      <c r="AA369" s="162"/>
      <c r="AT369" s="163" t="s">
        <v>173</v>
      </c>
      <c r="AU369" s="163" t="s">
        <v>86</v>
      </c>
      <c r="AV369" s="11" t="s">
        <v>82</v>
      </c>
      <c r="AW369" s="11" t="s">
        <v>32</v>
      </c>
      <c r="AX369" s="11" t="s">
        <v>75</v>
      </c>
      <c r="AY369" s="163" t="s">
        <v>166</v>
      </c>
    </row>
    <row r="370" spans="2:65" s="11" customFormat="1" ht="16.5" customHeight="1">
      <c r="B370" s="157"/>
      <c r="C370" s="158"/>
      <c r="D370" s="158"/>
      <c r="E370" s="159" t="s">
        <v>5</v>
      </c>
      <c r="F370" s="229" t="s">
        <v>277</v>
      </c>
      <c r="G370" s="230"/>
      <c r="H370" s="230"/>
      <c r="I370" s="230"/>
      <c r="J370" s="158"/>
      <c r="K370" s="159" t="s">
        <v>5</v>
      </c>
      <c r="L370" s="158"/>
      <c r="M370" s="158"/>
      <c r="N370" s="158"/>
      <c r="O370" s="158"/>
      <c r="P370" s="158"/>
      <c r="Q370" s="158"/>
      <c r="R370" s="160"/>
      <c r="T370" s="161"/>
      <c r="U370" s="158"/>
      <c r="V370" s="158"/>
      <c r="W370" s="158"/>
      <c r="X370" s="158"/>
      <c r="Y370" s="158"/>
      <c r="Z370" s="158"/>
      <c r="AA370" s="162"/>
      <c r="AT370" s="163" t="s">
        <v>173</v>
      </c>
      <c r="AU370" s="163" t="s">
        <v>86</v>
      </c>
      <c r="AV370" s="11" t="s">
        <v>82</v>
      </c>
      <c r="AW370" s="11" t="s">
        <v>32</v>
      </c>
      <c r="AX370" s="11" t="s">
        <v>75</v>
      </c>
      <c r="AY370" s="163" t="s">
        <v>166</v>
      </c>
    </row>
    <row r="371" spans="2:65" s="10" customFormat="1" ht="16.5" customHeight="1">
      <c r="B371" s="149"/>
      <c r="C371" s="150"/>
      <c r="D371" s="150"/>
      <c r="E371" s="151" t="s">
        <v>5</v>
      </c>
      <c r="F371" s="262" t="s">
        <v>1836</v>
      </c>
      <c r="G371" s="263"/>
      <c r="H371" s="263"/>
      <c r="I371" s="263"/>
      <c r="J371" s="150"/>
      <c r="K371" s="152">
        <v>81</v>
      </c>
      <c r="L371" s="150"/>
      <c r="M371" s="150"/>
      <c r="N371" s="150"/>
      <c r="O371" s="150"/>
      <c r="P371" s="150"/>
      <c r="Q371" s="150"/>
      <c r="R371" s="153"/>
      <c r="T371" s="154"/>
      <c r="U371" s="150"/>
      <c r="V371" s="150"/>
      <c r="W371" s="150"/>
      <c r="X371" s="150"/>
      <c r="Y371" s="150"/>
      <c r="Z371" s="150"/>
      <c r="AA371" s="155"/>
      <c r="AT371" s="156" t="s">
        <v>173</v>
      </c>
      <c r="AU371" s="156" t="s">
        <v>86</v>
      </c>
      <c r="AV371" s="10" t="s">
        <v>86</v>
      </c>
      <c r="AW371" s="10" t="s">
        <v>32</v>
      </c>
      <c r="AX371" s="10" t="s">
        <v>82</v>
      </c>
      <c r="AY371" s="156" t="s">
        <v>166</v>
      </c>
    </row>
    <row r="372" spans="2:65" s="1" customFormat="1" ht="16.5" customHeight="1">
      <c r="B372" s="139"/>
      <c r="C372" s="176" t="s">
        <v>621</v>
      </c>
      <c r="D372" s="176" t="s">
        <v>388</v>
      </c>
      <c r="E372" s="177" t="s">
        <v>650</v>
      </c>
      <c r="F372" s="266" t="s">
        <v>651</v>
      </c>
      <c r="G372" s="266"/>
      <c r="H372" s="266"/>
      <c r="I372" s="266"/>
      <c r="J372" s="178" t="s">
        <v>560</v>
      </c>
      <c r="K372" s="179">
        <v>162</v>
      </c>
      <c r="L372" s="267">
        <v>0</v>
      </c>
      <c r="M372" s="267"/>
      <c r="N372" s="267">
        <f>ROUND(L372*K372,2)</f>
        <v>0</v>
      </c>
      <c r="O372" s="232"/>
      <c r="P372" s="232"/>
      <c r="Q372" s="232"/>
      <c r="R372" s="144"/>
      <c r="T372" s="145" t="s">
        <v>5</v>
      </c>
      <c r="U372" s="43" t="s">
        <v>40</v>
      </c>
      <c r="V372" s="146">
        <v>0</v>
      </c>
      <c r="W372" s="146">
        <f>V372*K372</f>
        <v>0</v>
      </c>
      <c r="X372" s="146">
        <v>0.01</v>
      </c>
      <c r="Y372" s="146">
        <f>X372*K372</f>
        <v>1.62</v>
      </c>
      <c r="Z372" s="146">
        <v>0</v>
      </c>
      <c r="AA372" s="147">
        <f>Z372*K372</f>
        <v>0</v>
      </c>
      <c r="AR372" s="21" t="s">
        <v>104</v>
      </c>
      <c r="AT372" s="21" t="s">
        <v>388</v>
      </c>
      <c r="AU372" s="21" t="s">
        <v>86</v>
      </c>
      <c r="AY372" s="21" t="s">
        <v>166</v>
      </c>
      <c r="BE372" s="148">
        <f>IF(U372="základní",N372,0)</f>
        <v>0</v>
      </c>
      <c r="BF372" s="148">
        <f>IF(U372="snížená",N372,0)</f>
        <v>0</v>
      </c>
      <c r="BG372" s="148">
        <f>IF(U372="zákl. přenesená",N372,0)</f>
        <v>0</v>
      </c>
      <c r="BH372" s="148">
        <f>IF(U372="sníž. přenesená",N372,0)</f>
        <v>0</v>
      </c>
      <c r="BI372" s="148">
        <f>IF(U372="nulová",N372,0)</f>
        <v>0</v>
      </c>
      <c r="BJ372" s="21" t="s">
        <v>82</v>
      </c>
      <c r="BK372" s="148">
        <f>ROUND(L372*K372,2)</f>
        <v>0</v>
      </c>
      <c r="BL372" s="21" t="s">
        <v>92</v>
      </c>
      <c r="BM372" s="21" t="s">
        <v>652</v>
      </c>
    </row>
    <row r="373" spans="2:65" s="10" customFormat="1" ht="16.5" customHeight="1">
      <c r="B373" s="149"/>
      <c r="C373" s="150"/>
      <c r="D373" s="150"/>
      <c r="E373" s="151" t="s">
        <v>5</v>
      </c>
      <c r="F373" s="240" t="s">
        <v>1837</v>
      </c>
      <c r="G373" s="241"/>
      <c r="H373" s="241"/>
      <c r="I373" s="241"/>
      <c r="J373" s="150"/>
      <c r="K373" s="152">
        <v>162</v>
      </c>
      <c r="L373" s="150"/>
      <c r="M373" s="150"/>
      <c r="N373" s="150"/>
      <c r="O373" s="150"/>
      <c r="P373" s="150"/>
      <c r="Q373" s="150"/>
      <c r="R373" s="153"/>
      <c r="T373" s="154"/>
      <c r="U373" s="150"/>
      <c r="V373" s="150"/>
      <c r="W373" s="150"/>
      <c r="X373" s="150"/>
      <c r="Y373" s="150"/>
      <c r="Z373" s="150"/>
      <c r="AA373" s="155"/>
      <c r="AT373" s="156" t="s">
        <v>173</v>
      </c>
      <c r="AU373" s="156" t="s">
        <v>86</v>
      </c>
      <c r="AV373" s="10" t="s">
        <v>86</v>
      </c>
      <c r="AW373" s="10" t="s">
        <v>32</v>
      </c>
      <c r="AX373" s="10" t="s">
        <v>82</v>
      </c>
      <c r="AY373" s="156" t="s">
        <v>166</v>
      </c>
    </row>
    <row r="374" spans="2:65" s="1" customFormat="1" ht="25.5" customHeight="1">
      <c r="B374" s="139"/>
      <c r="C374" s="140" t="s">
        <v>625</v>
      </c>
      <c r="D374" s="140" t="s">
        <v>167</v>
      </c>
      <c r="E374" s="141" t="s">
        <v>655</v>
      </c>
      <c r="F374" s="231" t="s">
        <v>656</v>
      </c>
      <c r="G374" s="231"/>
      <c r="H374" s="231"/>
      <c r="I374" s="231"/>
      <c r="J374" s="142" t="s">
        <v>270</v>
      </c>
      <c r="K374" s="143">
        <v>600</v>
      </c>
      <c r="L374" s="232">
        <v>0</v>
      </c>
      <c r="M374" s="232"/>
      <c r="N374" s="232">
        <f>ROUND(L374*K374,2)</f>
        <v>0</v>
      </c>
      <c r="O374" s="232"/>
      <c r="P374" s="232"/>
      <c r="Q374" s="232"/>
      <c r="R374" s="144"/>
      <c r="T374" s="145" t="s">
        <v>5</v>
      </c>
      <c r="U374" s="43" t="s">
        <v>40</v>
      </c>
      <c r="V374" s="146">
        <v>0.08</v>
      </c>
      <c r="W374" s="146">
        <f>V374*K374</f>
        <v>48</v>
      </c>
      <c r="X374" s="146">
        <v>6.8999999999999997E-4</v>
      </c>
      <c r="Y374" s="146">
        <f>X374*K374</f>
        <v>0.41399999999999998</v>
      </c>
      <c r="Z374" s="146">
        <v>0</v>
      </c>
      <c r="AA374" s="147">
        <f>Z374*K374</f>
        <v>0</v>
      </c>
      <c r="AR374" s="21" t="s">
        <v>92</v>
      </c>
      <c r="AT374" s="21" t="s">
        <v>167</v>
      </c>
      <c r="AU374" s="21" t="s">
        <v>86</v>
      </c>
      <c r="AY374" s="21" t="s">
        <v>166</v>
      </c>
      <c r="BE374" s="148">
        <f>IF(U374="základní",N374,0)</f>
        <v>0</v>
      </c>
      <c r="BF374" s="148">
        <f>IF(U374="snížená",N374,0)</f>
        <v>0</v>
      </c>
      <c r="BG374" s="148">
        <f>IF(U374="zákl. přenesená",N374,0)</f>
        <v>0</v>
      </c>
      <c r="BH374" s="148">
        <f>IF(U374="sníž. přenesená",N374,0)</f>
        <v>0</v>
      </c>
      <c r="BI374" s="148">
        <f>IF(U374="nulová",N374,0)</f>
        <v>0</v>
      </c>
      <c r="BJ374" s="21" t="s">
        <v>82</v>
      </c>
      <c r="BK374" s="148">
        <f>ROUND(L374*K374,2)</f>
        <v>0</v>
      </c>
      <c r="BL374" s="21" t="s">
        <v>92</v>
      </c>
      <c r="BM374" s="21" t="s">
        <v>657</v>
      </c>
    </row>
    <row r="375" spans="2:65" s="11" customFormat="1" ht="16.5" customHeight="1">
      <c r="B375" s="157"/>
      <c r="C375" s="158"/>
      <c r="D375" s="158"/>
      <c r="E375" s="159" t="s">
        <v>5</v>
      </c>
      <c r="F375" s="264" t="s">
        <v>275</v>
      </c>
      <c r="G375" s="265"/>
      <c r="H375" s="265"/>
      <c r="I375" s="265"/>
      <c r="J375" s="158"/>
      <c r="K375" s="159" t="s">
        <v>5</v>
      </c>
      <c r="L375" s="158"/>
      <c r="M375" s="158"/>
      <c r="N375" s="158"/>
      <c r="O375" s="158"/>
      <c r="P375" s="158"/>
      <c r="Q375" s="158"/>
      <c r="R375" s="160"/>
      <c r="T375" s="161"/>
      <c r="U375" s="158"/>
      <c r="V375" s="158"/>
      <c r="W375" s="158"/>
      <c r="X375" s="158"/>
      <c r="Y375" s="158"/>
      <c r="Z375" s="158"/>
      <c r="AA375" s="162"/>
      <c r="AT375" s="163" t="s">
        <v>173</v>
      </c>
      <c r="AU375" s="163" t="s">
        <v>86</v>
      </c>
      <c r="AV375" s="11" t="s">
        <v>82</v>
      </c>
      <c r="AW375" s="11" t="s">
        <v>32</v>
      </c>
      <c r="AX375" s="11" t="s">
        <v>75</v>
      </c>
      <c r="AY375" s="163" t="s">
        <v>166</v>
      </c>
    </row>
    <row r="376" spans="2:65" s="11" customFormat="1" ht="16.5" customHeight="1">
      <c r="B376" s="157"/>
      <c r="C376" s="158"/>
      <c r="D376" s="158"/>
      <c r="E376" s="159" t="s">
        <v>5</v>
      </c>
      <c r="F376" s="229" t="s">
        <v>276</v>
      </c>
      <c r="G376" s="230"/>
      <c r="H376" s="230"/>
      <c r="I376" s="230"/>
      <c r="J376" s="158"/>
      <c r="K376" s="159" t="s">
        <v>5</v>
      </c>
      <c r="L376" s="158"/>
      <c r="M376" s="158"/>
      <c r="N376" s="158"/>
      <c r="O376" s="158"/>
      <c r="P376" s="158"/>
      <c r="Q376" s="158"/>
      <c r="R376" s="160"/>
      <c r="T376" s="161"/>
      <c r="U376" s="158"/>
      <c r="V376" s="158"/>
      <c r="W376" s="158"/>
      <c r="X376" s="158"/>
      <c r="Y376" s="158"/>
      <c r="Z376" s="158"/>
      <c r="AA376" s="162"/>
      <c r="AT376" s="163" t="s">
        <v>173</v>
      </c>
      <c r="AU376" s="163" t="s">
        <v>86</v>
      </c>
      <c r="AV376" s="11" t="s">
        <v>82</v>
      </c>
      <c r="AW376" s="11" t="s">
        <v>32</v>
      </c>
      <c r="AX376" s="11" t="s">
        <v>75</v>
      </c>
      <c r="AY376" s="163" t="s">
        <v>166</v>
      </c>
    </row>
    <row r="377" spans="2:65" s="11" customFormat="1" ht="16.5" customHeight="1">
      <c r="B377" s="157"/>
      <c r="C377" s="158"/>
      <c r="D377" s="158"/>
      <c r="E377" s="159" t="s">
        <v>5</v>
      </c>
      <c r="F377" s="229" t="s">
        <v>277</v>
      </c>
      <c r="G377" s="230"/>
      <c r="H377" s="230"/>
      <c r="I377" s="230"/>
      <c r="J377" s="158"/>
      <c r="K377" s="159" t="s">
        <v>5</v>
      </c>
      <c r="L377" s="158"/>
      <c r="M377" s="158"/>
      <c r="N377" s="158"/>
      <c r="O377" s="158"/>
      <c r="P377" s="158"/>
      <c r="Q377" s="158"/>
      <c r="R377" s="160"/>
      <c r="T377" s="161"/>
      <c r="U377" s="158"/>
      <c r="V377" s="158"/>
      <c r="W377" s="158"/>
      <c r="X377" s="158"/>
      <c r="Y377" s="158"/>
      <c r="Z377" s="158"/>
      <c r="AA377" s="162"/>
      <c r="AT377" s="163" t="s">
        <v>173</v>
      </c>
      <c r="AU377" s="163" t="s">
        <v>86</v>
      </c>
      <c r="AV377" s="11" t="s">
        <v>82</v>
      </c>
      <c r="AW377" s="11" t="s">
        <v>32</v>
      </c>
      <c r="AX377" s="11" t="s">
        <v>75</v>
      </c>
      <c r="AY377" s="163" t="s">
        <v>166</v>
      </c>
    </row>
    <row r="378" spans="2:65" s="11" customFormat="1" ht="16.5" customHeight="1">
      <c r="B378" s="157"/>
      <c r="C378" s="158"/>
      <c r="D378" s="158"/>
      <c r="E378" s="159" t="s">
        <v>5</v>
      </c>
      <c r="F378" s="229" t="s">
        <v>298</v>
      </c>
      <c r="G378" s="230"/>
      <c r="H378" s="230"/>
      <c r="I378" s="230"/>
      <c r="J378" s="158"/>
      <c r="K378" s="159" t="s">
        <v>5</v>
      </c>
      <c r="L378" s="158"/>
      <c r="M378" s="158"/>
      <c r="N378" s="158"/>
      <c r="O378" s="158"/>
      <c r="P378" s="158"/>
      <c r="Q378" s="158"/>
      <c r="R378" s="160"/>
      <c r="T378" s="161"/>
      <c r="U378" s="158"/>
      <c r="V378" s="158"/>
      <c r="W378" s="158"/>
      <c r="X378" s="158"/>
      <c r="Y378" s="158"/>
      <c r="Z378" s="158"/>
      <c r="AA378" s="162"/>
      <c r="AT378" s="163" t="s">
        <v>173</v>
      </c>
      <c r="AU378" s="163" t="s">
        <v>86</v>
      </c>
      <c r="AV378" s="11" t="s">
        <v>82</v>
      </c>
      <c r="AW378" s="11" t="s">
        <v>32</v>
      </c>
      <c r="AX378" s="11" t="s">
        <v>75</v>
      </c>
      <c r="AY378" s="163" t="s">
        <v>166</v>
      </c>
    </row>
    <row r="379" spans="2:65" s="10" customFormat="1" ht="16.5" customHeight="1">
      <c r="B379" s="149"/>
      <c r="C379" s="150"/>
      <c r="D379" s="150"/>
      <c r="E379" s="151" t="s">
        <v>5</v>
      </c>
      <c r="F379" s="262" t="s">
        <v>1808</v>
      </c>
      <c r="G379" s="263"/>
      <c r="H379" s="263"/>
      <c r="I379" s="263"/>
      <c r="J379" s="150"/>
      <c r="K379" s="152">
        <v>600</v>
      </c>
      <c r="L379" s="150"/>
      <c r="M379" s="150"/>
      <c r="N379" s="150"/>
      <c r="O379" s="150"/>
      <c r="P379" s="150"/>
      <c r="Q379" s="150"/>
      <c r="R379" s="153"/>
      <c r="T379" s="154"/>
      <c r="U379" s="150"/>
      <c r="V379" s="150"/>
      <c r="W379" s="150"/>
      <c r="X379" s="150"/>
      <c r="Y379" s="150"/>
      <c r="Z379" s="150"/>
      <c r="AA379" s="155"/>
      <c r="AT379" s="156" t="s">
        <v>173</v>
      </c>
      <c r="AU379" s="156" t="s">
        <v>86</v>
      </c>
      <c r="AV379" s="10" t="s">
        <v>86</v>
      </c>
      <c r="AW379" s="10" t="s">
        <v>32</v>
      </c>
      <c r="AX379" s="10" t="s">
        <v>82</v>
      </c>
      <c r="AY379" s="156" t="s">
        <v>166</v>
      </c>
    </row>
    <row r="380" spans="2:65" s="1" customFormat="1" ht="25.5" customHeight="1">
      <c r="B380" s="139"/>
      <c r="C380" s="140" t="s">
        <v>630</v>
      </c>
      <c r="D380" s="140" t="s">
        <v>167</v>
      </c>
      <c r="E380" s="141" t="s">
        <v>659</v>
      </c>
      <c r="F380" s="231" t="s">
        <v>660</v>
      </c>
      <c r="G380" s="231"/>
      <c r="H380" s="231"/>
      <c r="I380" s="231"/>
      <c r="J380" s="142" t="s">
        <v>309</v>
      </c>
      <c r="K380" s="143">
        <v>63</v>
      </c>
      <c r="L380" s="232">
        <v>0</v>
      </c>
      <c r="M380" s="232"/>
      <c r="N380" s="232">
        <f>ROUND(L380*K380,2)</f>
        <v>0</v>
      </c>
      <c r="O380" s="232"/>
      <c r="P380" s="232"/>
      <c r="Q380" s="232"/>
      <c r="R380" s="144"/>
      <c r="T380" s="145" t="s">
        <v>5</v>
      </c>
      <c r="U380" s="43" t="s">
        <v>40</v>
      </c>
      <c r="V380" s="146">
        <v>0.155</v>
      </c>
      <c r="W380" s="146">
        <f>V380*K380</f>
        <v>9.7650000000000006</v>
      </c>
      <c r="X380" s="146">
        <v>0</v>
      </c>
      <c r="Y380" s="146">
        <f>X380*K380</f>
        <v>0</v>
      </c>
      <c r="Z380" s="146">
        <v>0</v>
      </c>
      <c r="AA380" s="147">
        <f>Z380*K380</f>
        <v>0</v>
      </c>
      <c r="AR380" s="21" t="s">
        <v>92</v>
      </c>
      <c r="AT380" s="21" t="s">
        <v>167</v>
      </c>
      <c r="AU380" s="21" t="s">
        <v>86</v>
      </c>
      <c r="AY380" s="21" t="s">
        <v>166</v>
      </c>
      <c r="BE380" s="148">
        <f>IF(U380="základní",N380,0)</f>
        <v>0</v>
      </c>
      <c r="BF380" s="148">
        <f>IF(U380="snížená",N380,0)</f>
        <v>0</v>
      </c>
      <c r="BG380" s="148">
        <f>IF(U380="zákl. přenesená",N380,0)</f>
        <v>0</v>
      </c>
      <c r="BH380" s="148">
        <f>IF(U380="sníž. přenesená",N380,0)</f>
        <v>0</v>
      </c>
      <c r="BI380" s="148">
        <f>IF(U380="nulová",N380,0)</f>
        <v>0</v>
      </c>
      <c r="BJ380" s="21" t="s">
        <v>82</v>
      </c>
      <c r="BK380" s="148">
        <f>ROUND(L380*K380,2)</f>
        <v>0</v>
      </c>
      <c r="BL380" s="21" t="s">
        <v>92</v>
      </c>
      <c r="BM380" s="21" t="s">
        <v>661</v>
      </c>
    </row>
    <row r="381" spans="2:65" s="11" customFormat="1" ht="16.5" customHeight="1">
      <c r="B381" s="157"/>
      <c r="C381" s="158"/>
      <c r="D381" s="158"/>
      <c r="E381" s="159" t="s">
        <v>5</v>
      </c>
      <c r="F381" s="264" t="s">
        <v>275</v>
      </c>
      <c r="G381" s="265"/>
      <c r="H381" s="265"/>
      <c r="I381" s="265"/>
      <c r="J381" s="158"/>
      <c r="K381" s="159" t="s">
        <v>5</v>
      </c>
      <c r="L381" s="158"/>
      <c r="M381" s="158"/>
      <c r="N381" s="158"/>
      <c r="O381" s="158"/>
      <c r="P381" s="158"/>
      <c r="Q381" s="158"/>
      <c r="R381" s="160"/>
      <c r="T381" s="161"/>
      <c r="U381" s="158"/>
      <c r="V381" s="158"/>
      <c r="W381" s="158"/>
      <c r="X381" s="158"/>
      <c r="Y381" s="158"/>
      <c r="Z381" s="158"/>
      <c r="AA381" s="162"/>
      <c r="AT381" s="163" t="s">
        <v>173</v>
      </c>
      <c r="AU381" s="163" t="s">
        <v>86</v>
      </c>
      <c r="AV381" s="11" t="s">
        <v>82</v>
      </c>
      <c r="AW381" s="11" t="s">
        <v>32</v>
      </c>
      <c r="AX381" s="11" t="s">
        <v>75</v>
      </c>
      <c r="AY381" s="163" t="s">
        <v>166</v>
      </c>
    </row>
    <row r="382" spans="2:65" s="11" customFormat="1" ht="16.5" customHeight="1">
      <c r="B382" s="157"/>
      <c r="C382" s="158"/>
      <c r="D382" s="158"/>
      <c r="E382" s="159" t="s">
        <v>5</v>
      </c>
      <c r="F382" s="229" t="s">
        <v>276</v>
      </c>
      <c r="G382" s="230"/>
      <c r="H382" s="230"/>
      <c r="I382" s="230"/>
      <c r="J382" s="158"/>
      <c r="K382" s="159" t="s">
        <v>5</v>
      </c>
      <c r="L382" s="158"/>
      <c r="M382" s="158"/>
      <c r="N382" s="158"/>
      <c r="O382" s="158"/>
      <c r="P382" s="158"/>
      <c r="Q382" s="158"/>
      <c r="R382" s="160"/>
      <c r="T382" s="161"/>
      <c r="U382" s="158"/>
      <c r="V382" s="158"/>
      <c r="W382" s="158"/>
      <c r="X382" s="158"/>
      <c r="Y382" s="158"/>
      <c r="Z382" s="158"/>
      <c r="AA382" s="162"/>
      <c r="AT382" s="163" t="s">
        <v>173</v>
      </c>
      <c r="AU382" s="163" t="s">
        <v>86</v>
      </c>
      <c r="AV382" s="11" t="s">
        <v>82</v>
      </c>
      <c r="AW382" s="11" t="s">
        <v>32</v>
      </c>
      <c r="AX382" s="11" t="s">
        <v>75</v>
      </c>
      <c r="AY382" s="163" t="s">
        <v>166</v>
      </c>
    </row>
    <row r="383" spans="2:65" s="11" customFormat="1" ht="16.5" customHeight="1">
      <c r="B383" s="157"/>
      <c r="C383" s="158"/>
      <c r="D383" s="158"/>
      <c r="E383" s="159" t="s">
        <v>5</v>
      </c>
      <c r="F383" s="229" t="s">
        <v>277</v>
      </c>
      <c r="G383" s="230"/>
      <c r="H383" s="230"/>
      <c r="I383" s="230"/>
      <c r="J383" s="158"/>
      <c r="K383" s="159" t="s">
        <v>5</v>
      </c>
      <c r="L383" s="158"/>
      <c r="M383" s="158"/>
      <c r="N383" s="158"/>
      <c r="O383" s="158"/>
      <c r="P383" s="158"/>
      <c r="Q383" s="158"/>
      <c r="R383" s="160"/>
      <c r="T383" s="161"/>
      <c r="U383" s="158"/>
      <c r="V383" s="158"/>
      <c r="W383" s="158"/>
      <c r="X383" s="158"/>
      <c r="Y383" s="158"/>
      <c r="Z383" s="158"/>
      <c r="AA383" s="162"/>
      <c r="AT383" s="163" t="s">
        <v>173</v>
      </c>
      <c r="AU383" s="163" t="s">
        <v>86</v>
      </c>
      <c r="AV383" s="11" t="s">
        <v>82</v>
      </c>
      <c r="AW383" s="11" t="s">
        <v>32</v>
      </c>
      <c r="AX383" s="11" t="s">
        <v>75</v>
      </c>
      <c r="AY383" s="163" t="s">
        <v>166</v>
      </c>
    </row>
    <row r="384" spans="2:65" s="10" customFormat="1" ht="25.5" customHeight="1">
      <c r="B384" s="149"/>
      <c r="C384" s="150"/>
      <c r="D384" s="150"/>
      <c r="E384" s="151" t="s">
        <v>5</v>
      </c>
      <c r="F384" s="262" t="s">
        <v>1838</v>
      </c>
      <c r="G384" s="263"/>
      <c r="H384" s="263"/>
      <c r="I384" s="263"/>
      <c r="J384" s="150"/>
      <c r="K384" s="152">
        <v>63</v>
      </c>
      <c r="L384" s="150"/>
      <c r="M384" s="150"/>
      <c r="N384" s="150"/>
      <c r="O384" s="150"/>
      <c r="P384" s="150"/>
      <c r="Q384" s="150"/>
      <c r="R384" s="153"/>
      <c r="T384" s="154"/>
      <c r="U384" s="150"/>
      <c r="V384" s="150"/>
      <c r="W384" s="150"/>
      <c r="X384" s="150"/>
      <c r="Y384" s="150"/>
      <c r="Z384" s="150"/>
      <c r="AA384" s="155"/>
      <c r="AT384" s="156" t="s">
        <v>173</v>
      </c>
      <c r="AU384" s="156" t="s">
        <v>86</v>
      </c>
      <c r="AV384" s="10" t="s">
        <v>86</v>
      </c>
      <c r="AW384" s="10" t="s">
        <v>32</v>
      </c>
      <c r="AX384" s="10" t="s">
        <v>82</v>
      </c>
      <c r="AY384" s="156" t="s">
        <v>166</v>
      </c>
    </row>
    <row r="385" spans="2:65" s="1" customFormat="1" ht="38.25" customHeight="1">
      <c r="B385" s="139"/>
      <c r="C385" s="140" t="s">
        <v>635</v>
      </c>
      <c r="D385" s="140" t="s">
        <v>167</v>
      </c>
      <c r="E385" s="141" t="s">
        <v>1257</v>
      </c>
      <c r="F385" s="231" t="s">
        <v>1258</v>
      </c>
      <c r="G385" s="231"/>
      <c r="H385" s="231"/>
      <c r="I385" s="231"/>
      <c r="J385" s="142" t="s">
        <v>309</v>
      </c>
      <c r="K385" s="143">
        <v>14</v>
      </c>
      <c r="L385" s="232">
        <v>0</v>
      </c>
      <c r="M385" s="232"/>
      <c r="N385" s="232">
        <f>ROUND(L385*K385,2)</f>
        <v>0</v>
      </c>
      <c r="O385" s="232"/>
      <c r="P385" s="232"/>
      <c r="Q385" s="232"/>
      <c r="R385" s="144"/>
      <c r="T385" s="145" t="s">
        <v>5</v>
      </c>
      <c r="U385" s="43" t="s">
        <v>40</v>
      </c>
      <c r="V385" s="146">
        <v>0.78</v>
      </c>
      <c r="W385" s="146">
        <f>V385*K385</f>
        <v>10.92</v>
      </c>
      <c r="X385" s="146">
        <v>0.26532</v>
      </c>
      <c r="Y385" s="146">
        <f>X385*K385</f>
        <v>3.71448</v>
      </c>
      <c r="Z385" s="146">
        <v>0</v>
      </c>
      <c r="AA385" s="147">
        <f>Z385*K385</f>
        <v>0</v>
      </c>
      <c r="AR385" s="21" t="s">
        <v>92</v>
      </c>
      <c r="AT385" s="21" t="s">
        <v>167</v>
      </c>
      <c r="AU385" s="21" t="s">
        <v>86</v>
      </c>
      <c r="AY385" s="21" t="s">
        <v>166</v>
      </c>
      <c r="BE385" s="148">
        <f>IF(U385="základní",N385,0)</f>
        <v>0</v>
      </c>
      <c r="BF385" s="148">
        <f>IF(U385="snížená",N385,0)</f>
        <v>0</v>
      </c>
      <c r="BG385" s="148">
        <f>IF(U385="zákl. přenesená",N385,0)</f>
        <v>0</v>
      </c>
      <c r="BH385" s="148">
        <f>IF(U385="sníž. přenesená",N385,0)</f>
        <v>0</v>
      </c>
      <c r="BI385" s="148">
        <f>IF(U385="nulová",N385,0)</f>
        <v>0</v>
      </c>
      <c r="BJ385" s="21" t="s">
        <v>82</v>
      </c>
      <c r="BK385" s="148">
        <f>ROUND(L385*K385,2)</f>
        <v>0</v>
      </c>
      <c r="BL385" s="21" t="s">
        <v>92</v>
      </c>
      <c r="BM385" s="21" t="s">
        <v>1465</v>
      </c>
    </row>
    <row r="386" spans="2:65" s="11" customFormat="1" ht="16.5" customHeight="1">
      <c r="B386" s="157"/>
      <c r="C386" s="158"/>
      <c r="D386" s="158"/>
      <c r="E386" s="159" t="s">
        <v>5</v>
      </c>
      <c r="F386" s="264" t="s">
        <v>275</v>
      </c>
      <c r="G386" s="265"/>
      <c r="H386" s="265"/>
      <c r="I386" s="265"/>
      <c r="J386" s="158"/>
      <c r="K386" s="159" t="s">
        <v>5</v>
      </c>
      <c r="L386" s="158"/>
      <c r="M386" s="158"/>
      <c r="N386" s="158"/>
      <c r="O386" s="158"/>
      <c r="P386" s="158"/>
      <c r="Q386" s="158"/>
      <c r="R386" s="160"/>
      <c r="T386" s="161"/>
      <c r="U386" s="158"/>
      <c r="V386" s="158"/>
      <c r="W386" s="158"/>
      <c r="X386" s="158"/>
      <c r="Y386" s="158"/>
      <c r="Z386" s="158"/>
      <c r="AA386" s="162"/>
      <c r="AT386" s="163" t="s">
        <v>173</v>
      </c>
      <c r="AU386" s="163" t="s">
        <v>86</v>
      </c>
      <c r="AV386" s="11" t="s">
        <v>82</v>
      </c>
      <c r="AW386" s="11" t="s">
        <v>32</v>
      </c>
      <c r="AX386" s="11" t="s">
        <v>75</v>
      </c>
      <c r="AY386" s="163" t="s">
        <v>166</v>
      </c>
    </row>
    <row r="387" spans="2:65" s="11" customFormat="1" ht="16.5" customHeight="1">
      <c r="B387" s="157"/>
      <c r="C387" s="158"/>
      <c r="D387" s="158"/>
      <c r="E387" s="159" t="s">
        <v>5</v>
      </c>
      <c r="F387" s="229" t="s">
        <v>276</v>
      </c>
      <c r="G387" s="230"/>
      <c r="H387" s="230"/>
      <c r="I387" s="230"/>
      <c r="J387" s="158"/>
      <c r="K387" s="159" t="s">
        <v>5</v>
      </c>
      <c r="L387" s="158"/>
      <c r="M387" s="158"/>
      <c r="N387" s="158"/>
      <c r="O387" s="158"/>
      <c r="P387" s="158"/>
      <c r="Q387" s="158"/>
      <c r="R387" s="160"/>
      <c r="T387" s="161"/>
      <c r="U387" s="158"/>
      <c r="V387" s="158"/>
      <c r="W387" s="158"/>
      <c r="X387" s="158"/>
      <c r="Y387" s="158"/>
      <c r="Z387" s="158"/>
      <c r="AA387" s="162"/>
      <c r="AT387" s="163" t="s">
        <v>173</v>
      </c>
      <c r="AU387" s="163" t="s">
        <v>86</v>
      </c>
      <c r="AV387" s="11" t="s">
        <v>82</v>
      </c>
      <c r="AW387" s="11" t="s">
        <v>32</v>
      </c>
      <c r="AX387" s="11" t="s">
        <v>75</v>
      </c>
      <c r="AY387" s="163" t="s">
        <v>166</v>
      </c>
    </row>
    <row r="388" spans="2:65" s="11" customFormat="1" ht="16.5" customHeight="1">
      <c r="B388" s="157"/>
      <c r="C388" s="158"/>
      <c r="D388" s="158"/>
      <c r="E388" s="159" t="s">
        <v>5</v>
      </c>
      <c r="F388" s="229" t="s">
        <v>277</v>
      </c>
      <c r="G388" s="230"/>
      <c r="H388" s="230"/>
      <c r="I388" s="230"/>
      <c r="J388" s="158"/>
      <c r="K388" s="159" t="s">
        <v>5</v>
      </c>
      <c r="L388" s="158"/>
      <c r="M388" s="158"/>
      <c r="N388" s="158"/>
      <c r="O388" s="158"/>
      <c r="P388" s="158"/>
      <c r="Q388" s="158"/>
      <c r="R388" s="160"/>
      <c r="T388" s="161"/>
      <c r="U388" s="158"/>
      <c r="V388" s="158"/>
      <c r="W388" s="158"/>
      <c r="X388" s="158"/>
      <c r="Y388" s="158"/>
      <c r="Z388" s="158"/>
      <c r="AA388" s="162"/>
      <c r="AT388" s="163" t="s">
        <v>173</v>
      </c>
      <c r="AU388" s="163" t="s">
        <v>86</v>
      </c>
      <c r="AV388" s="11" t="s">
        <v>82</v>
      </c>
      <c r="AW388" s="11" t="s">
        <v>32</v>
      </c>
      <c r="AX388" s="11" t="s">
        <v>75</v>
      </c>
      <c r="AY388" s="163" t="s">
        <v>166</v>
      </c>
    </row>
    <row r="389" spans="2:65" s="10" customFormat="1" ht="16.5" customHeight="1">
      <c r="B389" s="149"/>
      <c r="C389" s="150"/>
      <c r="D389" s="150"/>
      <c r="E389" s="151" t="s">
        <v>5</v>
      </c>
      <c r="F389" s="262" t="s">
        <v>750</v>
      </c>
      <c r="G389" s="263"/>
      <c r="H389" s="263"/>
      <c r="I389" s="263"/>
      <c r="J389" s="150"/>
      <c r="K389" s="152">
        <v>14</v>
      </c>
      <c r="L389" s="150"/>
      <c r="M389" s="150"/>
      <c r="N389" s="150"/>
      <c r="O389" s="150"/>
      <c r="P389" s="150"/>
      <c r="Q389" s="150"/>
      <c r="R389" s="153"/>
      <c r="T389" s="154"/>
      <c r="U389" s="150"/>
      <c r="V389" s="150"/>
      <c r="W389" s="150"/>
      <c r="X389" s="150"/>
      <c r="Y389" s="150"/>
      <c r="Z389" s="150"/>
      <c r="AA389" s="155"/>
      <c r="AT389" s="156" t="s">
        <v>173</v>
      </c>
      <c r="AU389" s="156" t="s">
        <v>86</v>
      </c>
      <c r="AV389" s="10" t="s">
        <v>86</v>
      </c>
      <c r="AW389" s="10" t="s">
        <v>32</v>
      </c>
      <c r="AX389" s="10" t="s">
        <v>82</v>
      </c>
      <c r="AY389" s="156" t="s">
        <v>166</v>
      </c>
    </row>
    <row r="390" spans="2:65" s="1" customFormat="1" ht="16.5" customHeight="1">
      <c r="B390" s="139"/>
      <c r="C390" s="140" t="s">
        <v>639</v>
      </c>
      <c r="D390" s="140" t="s">
        <v>167</v>
      </c>
      <c r="E390" s="141" t="s">
        <v>1839</v>
      </c>
      <c r="F390" s="231" t="s">
        <v>1840</v>
      </c>
      <c r="G390" s="231"/>
      <c r="H390" s="231"/>
      <c r="I390" s="231"/>
      <c r="J390" s="142" t="s">
        <v>322</v>
      </c>
      <c r="K390" s="143">
        <v>0.21</v>
      </c>
      <c r="L390" s="232">
        <v>0</v>
      </c>
      <c r="M390" s="232"/>
      <c r="N390" s="232">
        <f>ROUND(L390*K390,2)</f>
        <v>0</v>
      </c>
      <c r="O390" s="232"/>
      <c r="P390" s="232"/>
      <c r="Q390" s="232"/>
      <c r="R390" s="144"/>
      <c r="T390" s="145" t="s">
        <v>5</v>
      </c>
      <c r="U390" s="43" t="s">
        <v>40</v>
      </c>
      <c r="V390" s="146">
        <v>6.4359999999999999</v>
      </c>
      <c r="W390" s="146">
        <f>V390*K390</f>
        <v>1.3515599999999999</v>
      </c>
      <c r="X390" s="146">
        <v>0</v>
      </c>
      <c r="Y390" s="146">
        <f>X390*K390</f>
        <v>0</v>
      </c>
      <c r="Z390" s="146">
        <v>2</v>
      </c>
      <c r="AA390" s="147">
        <f>Z390*K390</f>
        <v>0.42</v>
      </c>
      <c r="AR390" s="21" t="s">
        <v>92</v>
      </c>
      <c r="AT390" s="21" t="s">
        <v>167</v>
      </c>
      <c r="AU390" s="21" t="s">
        <v>86</v>
      </c>
      <c r="AY390" s="21" t="s">
        <v>166</v>
      </c>
      <c r="BE390" s="148">
        <f>IF(U390="základní",N390,0)</f>
        <v>0</v>
      </c>
      <c r="BF390" s="148">
        <f>IF(U390="snížená",N390,0)</f>
        <v>0</v>
      </c>
      <c r="BG390" s="148">
        <f>IF(U390="zákl. přenesená",N390,0)</f>
        <v>0</v>
      </c>
      <c r="BH390" s="148">
        <f>IF(U390="sníž. přenesená",N390,0)</f>
        <v>0</v>
      </c>
      <c r="BI390" s="148">
        <f>IF(U390="nulová",N390,0)</f>
        <v>0</v>
      </c>
      <c r="BJ390" s="21" t="s">
        <v>82</v>
      </c>
      <c r="BK390" s="148">
        <f>ROUND(L390*K390,2)</f>
        <v>0</v>
      </c>
      <c r="BL390" s="21" t="s">
        <v>92</v>
      </c>
      <c r="BM390" s="21" t="s">
        <v>1841</v>
      </c>
    </row>
    <row r="391" spans="2:65" s="11" customFormat="1" ht="16.5" customHeight="1">
      <c r="B391" s="157"/>
      <c r="C391" s="158"/>
      <c r="D391" s="158"/>
      <c r="E391" s="159" t="s">
        <v>5</v>
      </c>
      <c r="F391" s="264" t="s">
        <v>1842</v>
      </c>
      <c r="G391" s="265"/>
      <c r="H391" s="265"/>
      <c r="I391" s="265"/>
      <c r="J391" s="158"/>
      <c r="K391" s="159" t="s">
        <v>5</v>
      </c>
      <c r="L391" s="158"/>
      <c r="M391" s="158"/>
      <c r="N391" s="158"/>
      <c r="O391" s="158"/>
      <c r="P391" s="158"/>
      <c r="Q391" s="158"/>
      <c r="R391" s="160"/>
      <c r="T391" s="161"/>
      <c r="U391" s="158"/>
      <c r="V391" s="158"/>
      <c r="W391" s="158"/>
      <c r="X391" s="158"/>
      <c r="Y391" s="158"/>
      <c r="Z391" s="158"/>
      <c r="AA391" s="162"/>
      <c r="AT391" s="163" t="s">
        <v>173</v>
      </c>
      <c r="AU391" s="163" t="s">
        <v>86</v>
      </c>
      <c r="AV391" s="11" t="s">
        <v>82</v>
      </c>
      <c r="AW391" s="11" t="s">
        <v>32</v>
      </c>
      <c r="AX391" s="11" t="s">
        <v>75</v>
      </c>
      <c r="AY391" s="163" t="s">
        <v>166</v>
      </c>
    </row>
    <row r="392" spans="2:65" s="10" customFormat="1" ht="16.5" customHeight="1">
      <c r="B392" s="149"/>
      <c r="C392" s="150"/>
      <c r="D392" s="150"/>
      <c r="E392" s="151" t="s">
        <v>5</v>
      </c>
      <c r="F392" s="262" t="s">
        <v>1843</v>
      </c>
      <c r="G392" s="263"/>
      <c r="H392" s="263"/>
      <c r="I392" s="263"/>
      <c r="J392" s="150"/>
      <c r="K392" s="152">
        <v>0.09</v>
      </c>
      <c r="L392" s="150"/>
      <c r="M392" s="150"/>
      <c r="N392" s="150"/>
      <c r="O392" s="150"/>
      <c r="P392" s="150"/>
      <c r="Q392" s="150"/>
      <c r="R392" s="153"/>
      <c r="T392" s="154"/>
      <c r="U392" s="150"/>
      <c r="V392" s="150"/>
      <c r="W392" s="150"/>
      <c r="X392" s="150"/>
      <c r="Y392" s="150"/>
      <c r="Z392" s="150"/>
      <c r="AA392" s="155"/>
      <c r="AT392" s="156" t="s">
        <v>173</v>
      </c>
      <c r="AU392" s="156" t="s">
        <v>86</v>
      </c>
      <c r="AV392" s="10" t="s">
        <v>86</v>
      </c>
      <c r="AW392" s="10" t="s">
        <v>32</v>
      </c>
      <c r="AX392" s="10" t="s">
        <v>75</v>
      </c>
      <c r="AY392" s="156" t="s">
        <v>166</v>
      </c>
    </row>
    <row r="393" spans="2:65" s="11" customFormat="1" ht="16.5" customHeight="1">
      <c r="B393" s="157"/>
      <c r="C393" s="158"/>
      <c r="D393" s="158"/>
      <c r="E393" s="159" t="s">
        <v>5</v>
      </c>
      <c r="F393" s="229" t="s">
        <v>1844</v>
      </c>
      <c r="G393" s="230"/>
      <c r="H393" s="230"/>
      <c r="I393" s="230"/>
      <c r="J393" s="158"/>
      <c r="K393" s="159" t="s">
        <v>5</v>
      </c>
      <c r="L393" s="158"/>
      <c r="M393" s="158"/>
      <c r="N393" s="158"/>
      <c r="O393" s="158"/>
      <c r="P393" s="158"/>
      <c r="Q393" s="158"/>
      <c r="R393" s="160"/>
      <c r="T393" s="161"/>
      <c r="U393" s="158"/>
      <c r="V393" s="158"/>
      <c r="W393" s="158"/>
      <c r="X393" s="158"/>
      <c r="Y393" s="158"/>
      <c r="Z393" s="158"/>
      <c r="AA393" s="162"/>
      <c r="AT393" s="163" t="s">
        <v>173</v>
      </c>
      <c r="AU393" s="163" t="s">
        <v>86</v>
      </c>
      <c r="AV393" s="11" t="s">
        <v>82</v>
      </c>
      <c r="AW393" s="11" t="s">
        <v>32</v>
      </c>
      <c r="AX393" s="11" t="s">
        <v>75</v>
      </c>
      <c r="AY393" s="163" t="s">
        <v>166</v>
      </c>
    </row>
    <row r="394" spans="2:65" s="10" customFormat="1" ht="16.5" customHeight="1">
      <c r="B394" s="149"/>
      <c r="C394" s="150"/>
      <c r="D394" s="150"/>
      <c r="E394" s="151" t="s">
        <v>5</v>
      </c>
      <c r="F394" s="262" t="s">
        <v>1845</v>
      </c>
      <c r="G394" s="263"/>
      <c r="H394" s="263"/>
      <c r="I394" s="263"/>
      <c r="J394" s="150"/>
      <c r="K394" s="152">
        <v>0.12</v>
      </c>
      <c r="L394" s="150"/>
      <c r="M394" s="150"/>
      <c r="N394" s="150"/>
      <c r="O394" s="150"/>
      <c r="P394" s="150"/>
      <c r="Q394" s="150"/>
      <c r="R394" s="153"/>
      <c r="T394" s="154"/>
      <c r="U394" s="150"/>
      <c r="V394" s="150"/>
      <c r="W394" s="150"/>
      <c r="X394" s="150"/>
      <c r="Y394" s="150"/>
      <c r="Z394" s="150"/>
      <c r="AA394" s="155"/>
      <c r="AT394" s="156" t="s">
        <v>173</v>
      </c>
      <c r="AU394" s="156" t="s">
        <v>86</v>
      </c>
      <c r="AV394" s="10" t="s">
        <v>86</v>
      </c>
      <c r="AW394" s="10" t="s">
        <v>32</v>
      </c>
      <c r="AX394" s="10" t="s">
        <v>75</v>
      </c>
      <c r="AY394" s="156" t="s">
        <v>166</v>
      </c>
    </row>
    <row r="395" spans="2:65" s="12" customFormat="1" ht="16.5" customHeight="1">
      <c r="B395" s="168"/>
      <c r="C395" s="169"/>
      <c r="D395" s="169"/>
      <c r="E395" s="170" t="s">
        <v>5</v>
      </c>
      <c r="F395" s="268" t="s">
        <v>294</v>
      </c>
      <c r="G395" s="269"/>
      <c r="H395" s="269"/>
      <c r="I395" s="269"/>
      <c r="J395" s="169"/>
      <c r="K395" s="171">
        <v>0.21</v>
      </c>
      <c r="L395" s="169"/>
      <c r="M395" s="169"/>
      <c r="N395" s="169"/>
      <c r="O395" s="169"/>
      <c r="P395" s="169"/>
      <c r="Q395" s="169"/>
      <c r="R395" s="172"/>
      <c r="T395" s="173"/>
      <c r="U395" s="169"/>
      <c r="V395" s="169"/>
      <c r="W395" s="169"/>
      <c r="X395" s="169"/>
      <c r="Y395" s="169"/>
      <c r="Z395" s="169"/>
      <c r="AA395" s="174"/>
      <c r="AT395" s="175" t="s">
        <v>173</v>
      </c>
      <c r="AU395" s="175" t="s">
        <v>86</v>
      </c>
      <c r="AV395" s="12" t="s">
        <v>92</v>
      </c>
      <c r="AW395" s="12" t="s">
        <v>32</v>
      </c>
      <c r="AX395" s="12" t="s">
        <v>82</v>
      </c>
      <c r="AY395" s="175" t="s">
        <v>166</v>
      </c>
    </row>
    <row r="396" spans="2:65" s="9" customFormat="1" ht="29.85" customHeight="1">
      <c r="B396" s="129"/>
      <c r="C396" s="130"/>
      <c r="D396" s="164" t="s">
        <v>266</v>
      </c>
      <c r="E396" s="164"/>
      <c r="F396" s="164"/>
      <c r="G396" s="164"/>
      <c r="H396" s="164"/>
      <c r="I396" s="164"/>
      <c r="J396" s="164"/>
      <c r="K396" s="164"/>
      <c r="L396" s="164"/>
      <c r="M396" s="164"/>
      <c r="N396" s="237">
        <f>BK396</f>
        <v>0</v>
      </c>
      <c r="O396" s="238"/>
      <c r="P396" s="238"/>
      <c r="Q396" s="238"/>
      <c r="R396" s="132"/>
      <c r="T396" s="133"/>
      <c r="U396" s="130"/>
      <c r="V396" s="130"/>
      <c r="W396" s="134">
        <f>SUM(W397:W401)</f>
        <v>41.139456000000003</v>
      </c>
      <c r="X396" s="130"/>
      <c r="Y396" s="134">
        <f>SUM(Y397:Y401)</f>
        <v>0</v>
      </c>
      <c r="Z396" s="130"/>
      <c r="AA396" s="135">
        <f>SUM(AA397:AA401)</f>
        <v>0</v>
      </c>
      <c r="AR396" s="136" t="s">
        <v>82</v>
      </c>
      <c r="AT396" s="137" t="s">
        <v>74</v>
      </c>
      <c r="AU396" s="137" t="s">
        <v>82</v>
      </c>
      <c r="AY396" s="136" t="s">
        <v>166</v>
      </c>
      <c r="BK396" s="138">
        <f>SUM(BK397:BK401)</f>
        <v>0</v>
      </c>
    </row>
    <row r="397" spans="2:65" s="1" customFormat="1" ht="25.5" customHeight="1">
      <c r="B397" s="139"/>
      <c r="C397" s="140" t="s">
        <v>644</v>
      </c>
      <c r="D397" s="140" t="s">
        <v>167</v>
      </c>
      <c r="E397" s="141" t="s">
        <v>668</v>
      </c>
      <c r="F397" s="231" t="s">
        <v>669</v>
      </c>
      <c r="G397" s="231"/>
      <c r="H397" s="231"/>
      <c r="I397" s="231"/>
      <c r="J397" s="142" t="s">
        <v>374</v>
      </c>
      <c r="K397" s="143">
        <v>857.072</v>
      </c>
      <c r="L397" s="232">
        <v>0</v>
      </c>
      <c r="M397" s="232"/>
      <c r="N397" s="232">
        <f>ROUND(L397*K397,2)</f>
        <v>0</v>
      </c>
      <c r="O397" s="232"/>
      <c r="P397" s="232"/>
      <c r="Q397" s="232"/>
      <c r="R397" s="144"/>
      <c r="T397" s="145" t="s">
        <v>5</v>
      </c>
      <c r="U397" s="43" t="s">
        <v>40</v>
      </c>
      <c r="V397" s="146">
        <v>0.03</v>
      </c>
      <c r="W397" s="146">
        <f>V397*K397</f>
        <v>25.712160000000001</v>
      </c>
      <c r="X397" s="146">
        <v>0</v>
      </c>
      <c r="Y397" s="146">
        <f>X397*K397</f>
        <v>0</v>
      </c>
      <c r="Z397" s="146">
        <v>0</v>
      </c>
      <c r="AA397" s="147">
        <f>Z397*K397</f>
        <v>0</v>
      </c>
      <c r="AR397" s="21" t="s">
        <v>92</v>
      </c>
      <c r="AT397" s="21" t="s">
        <v>167</v>
      </c>
      <c r="AU397" s="21" t="s">
        <v>86</v>
      </c>
      <c r="AY397" s="21" t="s">
        <v>166</v>
      </c>
      <c r="BE397" s="148">
        <f>IF(U397="základní",N397,0)</f>
        <v>0</v>
      </c>
      <c r="BF397" s="148">
        <f>IF(U397="snížená",N397,0)</f>
        <v>0</v>
      </c>
      <c r="BG397" s="148">
        <f>IF(U397="zákl. přenesená",N397,0)</f>
        <v>0</v>
      </c>
      <c r="BH397" s="148">
        <f>IF(U397="sníž. přenesená",N397,0)</f>
        <v>0</v>
      </c>
      <c r="BI397" s="148">
        <f>IF(U397="nulová",N397,0)</f>
        <v>0</v>
      </c>
      <c r="BJ397" s="21" t="s">
        <v>82</v>
      </c>
      <c r="BK397" s="148">
        <f>ROUND(L397*K397,2)</f>
        <v>0</v>
      </c>
      <c r="BL397" s="21" t="s">
        <v>92</v>
      </c>
      <c r="BM397" s="21" t="s">
        <v>670</v>
      </c>
    </row>
    <row r="398" spans="2:65" s="1" customFormat="1" ht="25.5" customHeight="1">
      <c r="B398" s="139"/>
      <c r="C398" s="140" t="s">
        <v>649</v>
      </c>
      <c r="D398" s="140" t="s">
        <v>167</v>
      </c>
      <c r="E398" s="141" t="s">
        <v>672</v>
      </c>
      <c r="F398" s="231" t="s">
        <v>673</v>
      </c>
      <c r="G398" s="231"/>
      <c r="H398" s="231"/>
      <c r="I398" s="231"/>
      <c r="J398" s="142" t="s">
        <v>374</v>
      </c>
      <c r="K398" s="143">
        <v>7713.6480000000001</v>
      </c>
      <c r="L398" s="232">
        <v>0</v>
      </c>
      <c r="M398" s="232"/>
      <c r="N398" s="232">
        <f>ROUND(L398*K398,2)</f>
        <v>0</v>
      </c>
      <c r="O398" s="232"/>
      <c r="P398" s="232"/>
      <c r="Q398" s="232"/>
      <c r="R398" s="144"/>
      <c r="T398" s="145" t="s">
        <v>5</v>
      </c>
      <c r="U398" s="43" t="s">
        <v>40</v>
      </c>
      <c r="V398" s="146">
        <v>2E-3</v>
      </c>
      <c r="W398" s="146">
        <f>V398*K398</f>
        <v>15.427296</v>
      </c>
      <c r="X398" s="146">
        <v>0</v>
      </c>
      <c r="Y398" s="146">
        <f>X398*K398</f>
        <v>0</v>
      </c>
      <c r="Z398" s="146">
        <v>0</v>
      </c>
      <c r="AA398" s="147">
        <f>Z398*K398</f>
        <v>0</v>
      </c>
      <c r="AR398" s="21" t="s">
        <v>92</v>
      </c>
      <c r="AT398" s="21" t="s">
        <v>167</v>
      </c>
      <c r="AU398" s="21" t="s">
        <v>86</v>
      </c>
      <c r="AY398" s="21" t="s">
        <v>166</v>
      </c>
      <c r="BE398" s="148">
        <f>IF(U398="základní",N398,0)</f>
        <v>0</v>
      </c>
      <c r="BF398" s="148">
        <f>IF(U398="snížená",N398,0)</f>
        <v>0</v>
      </c>
      <c r="BG398" s="148">
        <f>IF(U398="zákl. přenesená",N398,0)</f>
        <v>0</v>
      </c>
      <c r="BH398" s="148">
        <f>IF(U398="sníž. přenesená",N398,0)</f>
        <v>0</v>
      </c>
      <c r="BI398" s="148">
        <f>IF(U398="nulová",N398,0)</f>
        <v>0</v>
      </c>
      <c r="BJ398" s="21" t="s">
        <v>82</v>
      </c>
      <c r="BK398" s="148">
        <f>ROUND(L398*K398,2)</f>
        <v>0</v>
      </c>
      <c r="BL398" s="21" t="s">
        <v>92</v>
      </c>
      <c r="BM398" s="21" t="s">
        <v>674</v>
      </c>
    </row>
    <row r="399" spans="2:65" s="1" customFormat="1" ht="25.5" customHeight="1">
      <c r="B399" s="139"/>
      <c r="C399" s="140" t="s">
        <v>654</v>
      </c>
      <c r="D399" s="140" t="s">
        <v>167</v>
      </c>
      <c r="E399" s="141" t="s">
        <v>676</v>
      </c>
      <c r="F399" s="231" t="s">
        <v>677</v>
      </c>
      <c r="G399" s="231"/>
      <c r="H399" s="231"/>
      <c r="I399" s="231"/>
      <c r="J399" s="142" t="s">
        <v>374</v>
      </c>
      <c r="K399" s="143">
        <v>53.78</v>
      </c>
      <c r="L399" s="232">
        <v>0</v>
      </c>
      <c r="M399" s="232"/>
      <c r="N399" s="232">
        <f>ROUND(L399*K399,2)</f>
        <v>0</v>
      </c>
      <c r="O399" s="232"/>
      <c r="P399" s="232"/>
      <c r="Q399" s="232"/>
      <c r="R399" s="144"/>
      <c r="T399" s="145" t="s">
        <v>5</v>
      </c>
      <c r="U399" s="43" t="s">
        <v>40</v>
      </c>
      <c r="V399" s="146">
        <v>0</v>
      </c>
      <c r="W399" s="146">
        <f>V399*K399</f>
        <v>0</v>
      </c>
      <c r="X399" s="146">
        <v>0</v>
      </c>
      <c r="Y399" s="146">
        <f>X399*K399</f>
        <v>0</v>
      </c>
      <c r="Z399" s="146">
        <v>0</v>
      </c>
      <c r="AA399" s="147">
        <f>Z399*K399</f>
        <v>0</v>
      </c>
      <c r="AR399" s="21" t="s">
        <v>92</v>
      </c>
      <c r="AT399" s="21" t="s">
        <v>167</v>
      </c>
      <c r="AU399" s="21" t="s">
        <v>86</v>
      </c>
      <c r="AY399" s="21" t="s">
        <v>166</v>
      </c>
      <c r="BE399" s="148">
        <f>IF(U399="základní",N399,0)</f>
        <v>0</v>
      </c>
      <c r="BF399" s="148">
        <f>IF(U399="snížená",N399,0)</f>
        <v>0</v>
      </c>
      <c r="BG399" s="148">
        <f>IF(U399="zákl. přenesená",N399,0)</f>
        <v>0</v>
      </c>
      <c r="BH399" s="148">
        <f>IF(U399="sníž. přenesená",N399,0)</f>
        <v>0</v>
      </c>
      <c r="BI399" s="148">
        <f>IF(U399="nulová",N399,0)</f>
        <v>0</v>
      </c>
      <c r="BJ399" s="21" t="s">
        <v>82</v>
      </c>
      <c r="BK399" s="148">
        <f>ROUND(L399*K399,2)</f>
        <v>0</v>
      </c>
      <c r="BL399" s="21" t="s">
        <v>92</v>
      </c>
      <c r="BM399" s="21" t="s">
        <v>678</v>
      </c>
    </row>
    <row r="400" spans="2:65" s="1" customFormat="1" ht="25.5" customHeight="1">
      <c r="B400" s="139"/>
      <c r="C400" s="140" t="s">
        <v>658</v>
      </c>
      <c r="D400" s="140" t="s">
        <v>167</v>
      </c>
      <c r="E400" s="141" t="s">
        <v>680</v>
      </c>
      <c r="F400" s="231" t="s">
        <v>681</v>
      </c>
      <c r="G400" s="231"/>
      <c r="H400" s="231"/>
      <c r="I400" s="231"/>
      <c r="J400" s="142" t="s">
        <v>374</v>
      </c>
      <c r="K400" s="143">
        <v>339.41199999999998</v>
      </c>
      <c r="L400" s="232">
        <v>0</v>
      </c>
      <c r="M400" s="232"/>
      <c r="N400" s="232">
        <f>ROUND(L400*K400,2)</f>
        <v>0</v>
      </c>
      <c r="O400" s="232"/>
      <c r="P400" s="232"/>
      <c r="Q400" s="232"/>
      <c r="R400" s="144"/>
      <c r="T400" s="145" t="s">
        <v>5</v>
      </c>
      <c r="U400" s="43" t="s">
        <v>40</v>
      </c>
      <c r="V400" s="146">
        <v>0</v>
      </c>
      <c r="W400" s="146">
        <f>V400*K400</f>
        <v>0</v>
      </c>
      <c r="X400" s="146">
        <v>0</v>
      </c>
      <c r="Y400" s="146">
        <f>X400*K400</f>
        <v>0</v>
      </c>
      <c r="Z400" s="146">
        <v>0</v>
      </c>
      <c r="AA400" s="147">
        <f>Z400*K400</f>
        <v>0</v>
      </c>
      <c r="AR400" s="21" t="s">
        <v>92</v>
      </c>
      <c r="AT400" s="21" t="s">
        <v>167</v>
      </c>
      <c r="AU400" s="21" t="s">
        <v>86</v>
      </c>
      <c r="AY400" s="21" t="s">
        <v>166</v>
      </c>
      <c r="BE400" s="148">
        <f>IF(U400="základní",N400,0)</f>
        <v>0</v>
      </c>
      <c r="BF400" s="148">
        <f>IF(U400="snížená",N400,0)</f>
        <v>0</v>
      </c>
      <c r="BG400" s="148">
        <f>IF(U400="zákl. přenesená",N400,0)</f>
        <v>0</v>
      </c>
      <c r="BH400" s="148">
        <f>IF(U400="sníž. přenesená",N400,0)</f>
        <v>0</v>
      </c>
      <c r="BI400" s="148">
        <f>IF(U400="nulová",N400,0)</f>
        <v>0</v>
      </c>
      <c r="BJ400" s="21" t="s">
        <v>82</v>
      </c>
      <c r="BK400" s="148">
        <f>ROUND(L400*K400,2)</f>
        <v>0</v>
      </c>
      <c r="BL400" s="21" t="s">
        <v>92</v>
      </c>
      <c r="BM400" s="21" t="s">
        <v>682</v>
      </c>
    </row>
    <row r="401" spans="2:65" s="1" customFormat="1" ht="25.5" customHeight="1">
      <c r="B401" s="139"/>
      <c r="C401" s="140" t="s">
        <v>663</v>
      </c>
      <c r="D401" s="140" t="s">
        <v>167</v>
      </c>
      <c r="E401" s="141" t="s">
        <v>684</v>
      </c>
      <c r="F401" s="231" t="s">
        <v>685</v>
      </c>
      <c r="G401" s="231"/>
      <c r="H401" s="231"/>
      <c r="I401" s="231"/>
      <c r="J401" s="142" t="s">
        <v>374</v>
      </c>
      <c r="K401" s="143">
        <v>463.88</v>
      </c>
      <c r="L401" s="232">
        <v>0</v>
      </c>
      <c r="M401" s="232"/>
      <c r="N401" s="232">
        <f>ROUND(L401*K401,2)</f>
        <v>0</v>
      </c>
      <c r="O401" s="232"/>
      <c r="P401" s="232"/>
      <c r="Q401" s="232"/>
      <c r="R401" s="144"/>
      <c r="T401" s="145" t="s">
        <v>5</v>
      </c>
      <c r="U401" s="43" t="s">
        <v>40</v>
      </c>
      <c r="V401" s="146">
        <v>0</v>
      </c>
      <c r="W401" s="146">
        <f>V401*K401</f>
        <v>0</v>
      </c>
      <c r="X401" s="146">
        <v>0</v>
      </c>
      <c r="Y401" s="146">
        <f>X401*K401</f>
        <v>0</v>
      </c>
      <c r="Z401" s="146">
        <v>0</v>
      </c>
      <c r="AA401" s="147">
        <f>Z401*K401</f>
        <v>0</v>
      </c>
      <c r="AR401" s="21" t="s">
        <v>92</v>
      </c>
      <c r="AT401" s="21" t="s">
        <v>167</v>
      </c>
      <c r="AU401" s="21" t="s">
        <v>86</v>
      </c>
      <c r="AY401" s="21" t="s">
        <v>166</v>
      </c>
      <c r="BE401" s="148">
        <f>IF(U401="základní",N401,0)</f>
        <v>0</v>
      </c>
      <c r="BF401" s="148">
        <f>IF(U401="snížená",N401,0)</f>
        <v>0</v>
      </c>
      <c r="BG401" s="148">
        <f>IF(U401="zákl. přenesená",N401,0)</f>
        <v>0</v>
      </c>
      <c r="BH401" s="148">
        <f>IF(U401="sníž. přenesená",N401,0)</f>
        <v>0</v>
      </c>
      <c r="BI401" s="148">
        <f>IF(U401="nulová",N401,0)</f>
        <v>0</v>
      </c>
      <c r="BJ401" s="21" t="s">
        <v>82</v>
      </c>
      <c r="BK401" s="148">
        <f>ROUND(L401*K401,2)</f>
        <v>0</v>
      </c>
      <c r="BL401" s="21" t="s">
        <v>92</v>
      </c>
      <c r="BM401" s="21" t="s">
        <v>686</v>
      </c>
    </row>
    <row r="402" spans="2:65" s="9" customFormat="1" ht="29.85" customHeight="1">
      <c r="B402" s="129"/>
      <c r="C402" s="130"/>
      <c r="D402" s="164" t="s">
        <v>267</v>
      </c>
      <c r="E402" s="164"/>
      <c r="F402" s="164"/>
      <c r="G402" s="164"/>
      <c r="H402" s="164"/>
      <c r="I402" s="164"/>
      <c r="J402" s="164"/>
      <c r="K402" s="164"/>
      <c r="L402" s="164"/>
      <c r="M402" s="164"/>
      <c r="N402" s="260">
        <f>BK402</f>
        <v>0</v>
      </c>
      <c r="O402" s="261"/>
      <c r="P402" s="261"/>
      <c r="Q402" s="261"/>
      <c r="R402" s="132"/>
      <c r="T402" s="133"/>
      <c r="U402" s="130"/>
      <c r="V402" s="130"/>
      <c r="W402" s="134">
        <f>W403</f>
        <v>14.554781999999999</v>
      </c>
      <c r="X402" s="130"/>
      <c r="Y402" s="134">
        <f>Y403</f>
        <v>0</v>
      </c>
      <c r="Z402" s="130"/>
      <c r="AA402" s="135">
        <f>AA403</f>
        <v>0</v>
      </c>
      <c r="AR402" s="136" t="s">
        <v>82</v>
      </c>
      <c r="AT402" s="137" t="s">
        <v>74</v>
      </c>
      <c r="AU402" s="137" t="s">
        <v>82</v>
      </c>
      <c r="AY402" s="136" t="s">
        <v>166</v>
      </c>
      <c r="BK402" s="138">
        <f>BK403</f>
        <v>0</v>
      </c>
    </row>
    <row r="403" spans="2:65" s="1" customFormat="1" ht="38.25" customHeight="1">
      <c r="B403" s="139"/>
      <c r="C403" s="140" t="s">
        <v>667</v>
      </c>
      <c r="D403" s="140" t="s">
        <v>167</v>
      </c>
      <c r="E403" s="141" t="s">
        <v>688</v>
      </c>
      <c r="F403" s="231" t="s">
        <v>689</v>
      </c>
      <c r="G403" s="231"/>
      <c r="H403" s="231"/>
      <c r="I403" s="231"/>
      <c r="J403" s="142" t="s">
        <v>374</v>
      </c>
      <c r="K403" s="143">
        <v>220.52699999999999</v>
      </c>
      <c r="L403" s="232">
        <v>0</v>
      </c>
      <c r="M403" s="232"/>
      <c r="N403" s="232">
        <f>ROUND(L403*K403,2)</f>
        <v>0</v>
      </c>
      <c r="O403" s="232"/>
      <c r="P403" s="232"/>
      <c r="Q403" s="232"/>
      <c r="R403" s="144"/>
      <c r="T403" s="145" t="s">
        <v>5</v>
      </c>
      <c r="U403" s="165" t="s">
        <v>40</v>
      </c>
      <c r="V403" s="166">
        <v>6.6000000000000003E-2</v>
      </c>
      <c r="W403" s="166">
        <f>V403*K403</f>
        <v>14.554781999999999</v>
      </c>
      <c r="X403" s="166">
        <v>0</v>
      </c>
      <c r="Y403" s="166">
        <f>X403*K403</f>
        <v>0</v>
      </c>
      <c r="Z403" s="166">
        <v>0</v>
      </c>
      <c r="AA403" s="167">
        <f>Z403*K403</f>
        <v>0</v>
      </c>
      <c r="AR403" s="21" t="s">
        <v>92</v>
      </c>
      <c r="AT403" s="21" t="s">
        <v>167</v>
      </c>
      <c r="AU403" s="21" t="s">
        <v>86</v>
      </c>
      <c r="AY403" s="21" t="s">
        <v>166</v>
      </c>
      <c r="BE403" s="148">
        <f>IF(U403="základní",N403,0)</f>
        <v>0</v>
      </c>
      <c r="BF403" s="148">
        <f>IF(U403="snížená",N403,0)</f>
        <v>0</v>
      </c>
      <c r="BG403" s="148">
        <f>IF(U403="zákl. přenesená",N403,0)</f>
        <v>0</v>
      </c>
      <c r="BH403" s="148">
        <f>IF(U403="sníž. přenesená",N403,0)</f>
        <v>0</v>
      </c>
      <c r="BI403" s="148">
        <f>IF(U403="nulová",N403,0)</f>
        <v>0</v>
      </c>
      <c r="BJ403" s="21" t="s">
        <v>82</v>
      </c>
      <c r="BK403" s="148">
        <f>ROUND(L403*K403,2)</f>
        <v>0</v>
      </c>
      <c r="BL403" s="21" t="s">
        <v>92</v>
      </c>
      <c r="BM403" s="21" t="s">
        <v>690</v>
      </c>
    </row>
    <row r="404" spans="2:65" s="1" customFormat="1" ht="6.95" customHeight="1">
      <c r="B404" s="58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60"/>
    </row>
  </sheetData>
  <mergeCells count="515">
    <mergeCell ref="C2:Q2"/>
    <mergeCell ref="C4:Q4"/>
    <mergeCell ref="F6:P6"/>
    <mergeCell ref="F7:P7"/>
    <mergeCell ref="O9:P9"/>
    <mergeCell ref="O11:P11"/>
    <mergeCell ref="O12:P12"/>
    <mergeCell ref="O14:P14"/>
    <mergeCell ref="O15:P15"/>
    <mergeCell ref="O17:P17"/>
    <mergeCell ref="O18:P18"/>
    <mergeCell ref="O20:P20"/>
    <mergeCell ref="O21:P21"/>
    <mergeCell ref="E24:L24"/>
    <mergeCell ref="M27:P27"/>
    <mergeCell ref="M28:P28"/>
    <mergeCell ref="M30:P30"/>
    <mergeCell ref="H32:J32"/>
    <mergeCell ref="M32:P32"/>
    <mergeCell ref="H33:J33"/>
    <mergeCell ref="M33:P33"/>
    <mergeCell ref="H34:J34"/>
    <mergeCell ref="M34:P34"/>
    <mergeCell ref="H35:J35"/>
    <mergeCell ref="M35:P35"/>
    <mergeCell ref="H36:J36"/>
    <mergeCell ref="M36:P36"/>
    <mergeCell ref="L38:P38"/>
    <mergeCell ref="C76:Q76"/>
    <mergeCell ref="F78:P78"/>
    <mergeCell ref="F79:P79"/>
    <mergeCell ref="M81:P81"/>
    <mergeCell ref="M83:Q83"/>
    <mergeCell ref="M84:Q84"/>
    <mergeCell ref="C86:G86"/>
    <mergeCell ref="N86:Q86"/>
    <mergeCell ref="N88:Q88"/>
    <mergeCell ref="N89:Q89"/>
    <mergeCell ref="N90:Q90"/>
    <mergeCell ref="N91:Q91"/>
    <mergeCell ref="N92:Q92"/>
    <mergeCell ref="N93:Q93"/>
    <mergeCell ref="N94:Q94"/>
    <mergeCell ref="N95:Q95"/>
    <mergeCell ref="N96:Q96"/>
    <mergeCell ref="N97:Q97"/>
    <mergeCell ref="N99:Q99"/>
    <mergeCell ref="L101:Q101"/>
    <mergeCell ref="C107:Q107"/>
    <mergeCell ref="F109:P109"/>
    <mergeCell ref="F110:P110"/>
    <mergeCell ref="M112:P112"/>
    <mergeCell ref="M114:Q114"/>
    <mergeCell ref="M115:Q115"/>
    <mergeCell ref="F117:I117"/>
    <mergeCell ref="L117:M117"/>
    <mergeCell ref="N117:Q117"/>
    <mergeCell ref="F121:I121"/>
    <mergeCell ref="L121:M121"/>
    <mergeCell ref="N121:Q121"/>
    <mergeCell ref="F122:I122"/>
    <mergeCell ref="L122:M122"/>
    <mergeCell ref="N122:Q122"/>
    <mergeCell ref="F123:I123"/>
    <mergeCell ref="F124:I124"/>
    <mergeCell ref="F125:I125"/>
    <mergeCell ref="F126:I126"/>
    <mergeCell ref="F127:I127"/>
    <mergeCell ref="F128:I128"/>
    <mergeCell ref="L128:M128"/>
    <mergeCell ref="N128:Q128"/>
    <mergeCell ref="F129:I129"/>
    <mergeCell ref="F130:I130"/>
    <mergeCell ref="F131:I131"/>
    <mergeCell ref="F132:I132"/>
    <mergeCell ref="F133:I133"/>
    <mergeCell ref="F134:I134"/>
    <mergeCell ref="L134:M134"/>
    <mergeCell ref="N134:Q134"/>
    <mergeCell ref="F135:I135"/>
    <mergeCell ref="F136:I136"/>
    <mergeCell ref="F137:I137"/>
    <mergeCell ref="F138:I138"/>
    <mergeCell ref="F139:I139"/>
    <mergeCell ref="L139:M139"/>
    <mergeCell ref="N139:Q139"/>
    <mergeCell ref="F140:I140"/>
    <mergeCell ref="F141:I141"/>
    <mergeCell ref="F142:I142"/>
    <mergeCell ref="F143:I143"/>
    <mergeCell ref="F144:I144"/>
    <mergeCell ref="L144:M144"/>
    <mergeCell ref="N144:Q144"/>
    <mergeCell ref="F145:I145"/>
    <mergeCell ref="F146:I146"/>
    <mergeCell ref="F147:I147"/>
    <mergeCell ref="F148:I148"/>
    <mergeCell ref="F149:I149"/>
    <mergeCell ref="L149:M149"/>
    <mergeCell ref="N149:Q149"/>
    <mergeCell ref="F150:I150"/>
    <mergeCell ref="F151:I151"/>
    <mergeCell ref="F152:I152"/>
    <mergeCell ref="F153:I153"/>
    <mergeCell ref="F154:I154"/>
    <mergeCell ref="L154:M154"/>
    <mergeCell ref="N154:Q154"/>
    <mergeCell ref="F155:I155"/>
    <mergeCell ref="F156:I156"/>
    <mergeCell ref="F157:I157"/>
    <mergeCell ref="F158:I158"/>
    <mergeCell ref="F159:I159"/>
    <mergeCell ref="L159:M159"/>
    <mergeCell ref="N159:Q159"/>
    <mergeCell ref="F160:I160"/>
    <mergeCell ref="F161:I161"/>
    <mergeCell ref="F162:I162"/>
    <mergeCell ref="L162:M162"/>
    <mergeCell ref="N162:Q162"/>
    <mergeCell ref="F163:I163"/>
    <mergeCell ref="L163:M163"/>
    <mergeCell ref="N163:Q163"/>
    <mergeCell ref="F164:I164"/>
    <mergeCell ref="F165:I165"/>
    <mergeCell ref="F166:I166"/>
    <mergeCell ref="F167:I167"/>
    <mergeCell ref="F168:I168"/>
    <mergeCell ref="F169:I169"/>
    <mergeCell ref="F170:I170"/>
    <mergeCell ref="L170:M170"/>
    <mergeCell ref="N170:Q170"/>
    <mergeCell ref="F171:I171"/>
    <mergeCell ref="F172:I172"/>
    <mergeCell ref="F173:I173"/>
    <mergeCell ref="F174:I174"/>
    <mergeCell ref="F175:I175"/>
    <mergeCell ref="F176:I176"/>
    <mergeCell ref="F177:I177"/>
    <mergeCell ref="L177:M177"/>
    <mergeCell ref="N177:Q177"/>
    <mergeCell ref="F178:I178"/>
    <mergeCell ref="L178:M178"/>
    <mergeCell ref="N178:Q178"/>
    <mergeCell ref="F179:I179"/>
    <mergeCell ref="L179:M179"/>
    <mergeCell ref="N179:Q179"/>
    <mergeCell ref="F180:I180"/>
    <mergeCell ref="F181:I181"/>
    <mergeCell ref="F182:I182"/>
    <mergeCell ref="F183:I183"/>
    <mergeCell ref="F184:I184"/>
    <mergeCell ref="L184:M184"/>
    <mergeCell ref="N184:Q184"/>
    <mergeCell ref="F185:I185"/>
    <mergeCell ref="L185:M185"/>
    <mergeCell ref="N185:Q185"/>
    <mergeCell ref="F186:I186"/>
    <mergeCell ref="F187:I187"/>
    <mergeCell ref="F188:I188"/>
    <mergeCell ref="F189:I189"/>
    <mergeCell ref="F190:I190"/>
    <mergeCell ref="L190:M190"/>
    <mergeCell ref="N190:Q190"/>
    <mergeCell ref="F191:I191"/>
    <mergeCell ref="L191:M191"/>
    <mergeCell ref="N191:Q191"/>
    <mergeCell ref="F192:I192"/>
    <mergeCell ref="F193:I193"/>
    <mergeCell ref="F194:I194"/>
    <mergeCell ref="F195:I195"/>
    <mergeCell ref="F196:I196"/>
    <mergeCell ref="L196:M196"/>
    <mergeCell ref="N196:Q196"/>
    <mergeCell ref="F197:I197"/>
    <mergeCell ref="L197:M197"/>
    <mergeCell ref="N197:Q197"/>
    <mergeCell ref="F198:I198"/>
    <mergeCell ref="F199:I199"/>
    <mergeCell ref="F200:I200"/>
    <mergeCell ref="F201:I201"/>
    <mergeCell ref="L201:M201"/>
    <mergeCell ref="N201:Q201"/>
    <mergeCell ref="F202:I202"/>
    <mergeCell ref="L202:M202"/>
    <mergeCell ref="N202:Q202"/>
    <mergeCell ref="F203:I203"/>
    <mergeCell ref="F204:I204"/>
    <mergeCell ref="L204:M204"/>
    <mergeCell ref="N204:Q204"/>
    <mergeCell ref="F205:I205"/>
    <mergeCell ref="F206:I206"/>
    <mergeCell ref="L206:M206"/>
    <mergeCell ref="N206:Q206"/>
    <mergeCell ref="F207:I207"/>
    <mergeCell ref="F208:I208"/>
    <mergeCell ref="F209:I209"/>
    <mergeCell ref="F210:I210"/>
    <mergeCell ref="F211:I211"/>
    <mergeCell ref="L211:M211"/>
    <mergeCell ref="N211:Q211"/>
    <mergeCell ref="F212:I212"/>
    <mergeCell ref="F213:I213"/>
    <mergeCell ref="L213:M213"/>
    <mergeCell ref="N213:Q213"/>
    <mergeCell ref="F214:I214"/>
    <mergeCell ref="F215:I215"/>
    <mergeCell ref="F216:I216"/>
    <mergeCell ref="F217:I217"/>
    <mergeCell ref="F218:I218"/>
    <mergeCell ref="F219:I219"/>
    <mergeCell ref="L219:M219"/>
    <mergeCell ref="N219:Q219"/>
    <mergeCell ref="F220:I220"/>
    <mergeCell ref="F221:I221"/>
    <mergeCell ref="F222:I222"/>
    <mergeCell ref="F223:I223"/>
    <mergeCell ref="F224:I224"/>
    <mergeCell ref="F225:I225"/>
    <mergeCell ref="F226:I226"/>
    <mergeCell ref="L226:M226"/>
    <mergeCell ref="N226:Q226"/>
    <mergeCell ref="F227:I227"/>
    <mergeCell ref="F228:I228"/>
    <mergeCell ref="L228:M228"/>
    <mergeCell ref="N228:Q228"/>
    <mergeCell ref="F229:I229"/>
    <mergeCell ref="L229:M229"/>
    <mergeCell ref="N229:Q229"/>
    <mergeCell ref="F230:I230"/>
    <mergeCell ref="F231:I231"/>
    <mergeCell ref="F232:I232"/>
    <mergeCell ref="F233:I233"/>
    <mergeCell ref="F234:I234"/>
    <mergeCell ref="L234:M234"/>
    <mergeCell ref="N234:Q234"/>
    <mergeCell ref="F235:I235"/>
    <mergeCell ref="F236:I236"/>
    <mergeCell ref="L236:M236"/>
    <mergeCell ref="N236:Q236"/>
    <mergeCell ref="F237:I237"/>
    <mergeCell ref="L237:M237"/>
    <mergeCell ref="N237:Q237"/>
    <mergeCell ref="F239:I239"/>
    <mergeCell ref="L239:M239"/>
    <mergeCell ref="N239:Q239"/>
    <mergeCell ref="F240:I240"/>
    <mergeCell ref="F241:I241"/>
    <mergeCell ref="L241:M241"/>
    <mergeCell ref="N241:Q241"/>
    <mergeCell ref="F242:I242"/>
    <mergeCell ref="L242:M242"/>
    <mergeCell ref="N242:Q242"/>
    <mergeCell ref="F243:I243"/>
    <mergeCell ref="F244:I244"/>
    <mergeCell ref="F245:I245"/>
    <mergeCell ref="F246:I246"/>
    <mergeCell ref="F247:I247"/>
    <mergeCell ref="L247:M247"/>
    <mergeCell ref="N247:Q247"/>
    <mergeCell ref="F248:I248"/>
    <mergeCell ref="F249:I249"/>
    <mergeCell ref="F250:I250"/>
    <mergeCell ref="L250:M250"/>
    <mergeCell ref="N250:Q250"/>
    <mergeCell ref="F251:I251"/>
    <mergeCell ref="F252:I252"/>
    <mergeCell ref="F253:I253"/>
    <mergeCell ref="L253:M253"/>
    <mergeCell ref="N253:Q253"/>
    <mergeCell ref="F255:I255"/>
    <mergeCell ref="L255:M255"/>
    <mergeCell ref="N255:Q255"/>
    <mergeCell ref="F256:I256"/>
    <mergeCell ref="F257:I257"/>
    <mergeCell ref="F258:I258"/>
    <mergeCell ref="F259:I259"/>
    <mergeCell ref="F261:I261"/>
    <mergeCell ref="L261:M261"/>
    <mergeCell ref="N261:Q261"/>
    <mergeCell ref="F262:I262"/>
    <mergeCell ref="F263:I263"/>
    <mergeCell ref="L263:M263"/>
    <mergeCell ref="N263:Q263"/>
    <mergeCell ref="F264:I264"/>
    <mergeCell ref="F265:I265"/>
    <mergeCell ref="L265:M265"/>
    <mergeCell ref="N265:Q265"/>
    <mergeCell ref="F266:I266"/>
    <mergeCell ref="F267:I267"/>
    <mergeCell ref="F268:I268"/>
    <mergeCell ref="F269:I269"/>
    <mergeCell ref="F270:I270"/>
    <mergeCell ref="F271:I271"/>
    <mergeCell ref="L271:M271"/>
    <mergeCell ref="N271:Q271"/>
    <mergeCell ref="F272:I272"/>
    <mergeCell ref="F273:I273"/>
    <mergeCell ref="F274:I274"/>
    <mergeCell ref="F275:I275"/>
    <mergeCell ref="F276:I276"/>
    <mergeCell ref="F277:I277"/>
    <mergeCell ref="L277:M277"/>
    <mergeCell ref="N277:Q277"/>
    <mergeCell ref="F278:I278"/>
    <mergeCell ref="F279:I279"/>
    <mergeCell ref="F280:I280"/>
    <mergeCell ref="F281:I281"/>
    <mergeCell ref="F282:I282"/>
    <mergeCell ref="F283:I283"/>
    <mergeCell ref="F284:I284"/>
    <mergeCell ref="F285:I285"/>
    <mergeCell ref="L285:M285"/>
    <mergeCell ref="N285:Q285"/>
    <mergeCell ref="F286:I286"/>
    <mergeCell ref="F287:I287"/>
    <mergeCell ref="F288:I288"/>
    <mergeCell ref="F289:I289"/>
    <mergeCell ref="F290:I290"/>
    <mergeCell ref="F291:I291"/>
    <mergeCell ref="L291:M291"/>
    <mergeCell ref="N291:Q291"/>
    <mergeCell ref="F292:I292"/>
    <mergeCell ref="L292:M292"/>
    <mergeCell ref="N292:Q292"/>
    <mergeCell ref="F293:I293"/>
    <mergeCell ref="F294:I294"/>
    <mergeCell ref="F295:I295"/>
    <mergeCell ref="F296:I296"/>
    <mergeCell ref="L296:M296"/>
    <mergeCell ref="N296:Q296"/>
    <mergeCell ref="F297:I297"/>
    <mergeCell ref="F298:I298"/>
    <mergeCell ref="F299:I299"/>
    <mergeCell ref="F300:I300"/>
    <mergeCell ref="F301:I301"/>
    <mergeCell ref="F302:I302"/>
    <mergeCell ref="L302:M302"/>
    <mergeCell ref="N302:Q302"/>
    <mergeCell ref="F303:I303"/>
    <mergeCell ref="L303:M303"/>
    <mergeCell ref="N303:Q303"/>
    <mergeCell ref="F311:I311"/>
    <mergeCell ref="L311:M311"/>
    <mergeCell ref="N311:Q311"/>
    <mergeCell ref="F312:I312"/>
    <mergeCell ref="F313:I313"/>
    <mergeCell ref="F314:I314"/>
    <mergeCell ref="L314:M314"/>
    <mergeCell ref="N314:Q314"/>
    <mergeCell ref="F304:I304"/>
    <mergeCell ref="L304:M304"/>
    <mergeCell ref="N304:Q304"/>
    <mergeCell ref="F305:I305"/>
    <mergeCell ref="L305:M305"/>
    <mergeCell ref="N305:Q305"/>
    <mergeCell ref="F306:I306"/>
    <mergeCell ref="F307:I307"/>
    <mergeCell ref="F308:I308"/>
    <mergeCell ref="L308:M308"/>
    <mergeCell ref="N308:Q308"/>
    <mergeCell ref="F330:I330"/>
    <mergeCell ref="L330:M330"/>
    <mergeCell ref="N330:Q330"/>
    <mergeCell ref="F331:I331"/>
    <mergeCell ref="L331:M331"/>
    <mergeCell ref="N331:Q331"/>
    <mergeCell ref="F320:I320"/>
    <mergeCell ref="F321:I321"/>
    <mergeCell ref="L321:M321"/>
    <mergeCell ref="N321:Q321"/>
    <mergeCell ref="F322:I322"/>
    <mergeCell ref="F323:I323"/>
    <mergeCell ref="F324:I324"/>
    <mergeCell ref="L324:M324"/>
    <mergeCell ref="N324:Q324"/>
    <mergeCell ref="F332:I332"/>
    <mergeCell ref="F333:I333"/>
    <mergeCell ref="F334:I334"/>
    <mergeCell ref="F335:I335"/>
    <mergeCell ref="F336:I336"/>
    <mergeCell ref="L336:M336"/>
    <mergeCell ref="N336:Q336"/>
    <mergeCell ref="F337:I337"/>
    <mergeCell ref="F338:I338"/>
    <mergeCell ref="F339:I339"/>
    <mergeCell ref="F340:I340"/>
    <mergeCell ref="F342:I342"/>
    <mergeCell ref="L342:M342"/>
    <mergeCell ref="N342:Q342"/>
    <mergeCell ref="F343:I343"/>
    <mergeCell ref="L343:M343"/>
    <mergeCell ref="N343:Q343"/>
    <mergeCell ref="F344:I344"/>
    <mergeCell ref="N341:Q341"/>
    <mergeCell ref="F345:I345"/>
    <mergeCell ref="F346:I346"/>
    <mergeCell ref="L346:M346"/>
    <mergeCell ref="N346:Q346"/>
    <mergeCell ref="F347:I347"/>
    <mergeCell ref="F348:I348"/>
    <mergeCell ref="F349:I349"/>
    <mergeCell ref="L349:M349"/>
    <mergeCell ref="N349:Q349"/>
    <mergeCell ref="F350:I350"/>
    <mergeCell ref="F351:I351"/>
    <mergeCell ref="F352:I352"/>
    <mergeCell ref="L352:M352"/>
    <mergeCell ref="N352:Q352"/>
    <mergeCell ref="F353:I353"/>
    <mergeCell ref="F354:I354"/>
    <mergeCell ref="L354:M354"/>
    <mergeCell ref="N354:Q354"/>
    <mergeCell ref="F355:I355"/>
    <mergeCell ref="F356:I356"/>
    <mergeCell ref="F357:I357"/>
    <mergeCell ref="F358:I358"/>
    <mergeCell ref="F359:I359"/>
    <mergeCell ref="L359:M359"/>
    <mergeCell ref="N359:Q359"/>
    <mergeCell ref="F360:I360"/>
    <mergeCell ref="F361:I361"/>
    <mergeCell ref="L361:M361"/>
    <mergeCell ref="N361:Q361"/>
    <mergeCell ref="F362:I362"/>
    <mergeCell ref="L362:M362"/>
    <mergeCell ref="N362:Q362"/>
    <mergeCell ref="F363:I363"/>
    <mergeCell ref="F364:I364"/>
    <mergeCell ref="F365:I365"/>
    <mergeCell ref="F366:I366"/>
    <mergeCell ref="F367:I367"/>
    <mergeCell ref="L367:M367"/>
    <mergeCell ref="N367:Q367"/>
    <mergeCell ref="F368:I368"/>
    <mergeCell ref="F369:I369"/>
    <mergeCell ref="F370:I370"/>
    <mergeCell ref="F371:I371"/>
    <mergeCell ref="F372:I372"/>
    <mergeCell ref="L372:M372"/>
    <mergeCell ref="N372:Q372"/>
    <mergeCell ref="F373:I373"/>
    <mergeCell ref="F374:I374"/>
    <mergeCell ref="L374:M374"/>
    <mergeCell ref="N374:Q374"/>
    <mergeCell ref="F375:I375"/>
    <mergeCell ref="F376:I376"/>
    <mergeCell ref="F377:I377"/>
    <mergeCell ref="F378:I378"/>
    <mergeCell ref="F379:I379"/>
    <mergeCell ref="F380:I380"/>
    <mergeCell ref="L380:M380"/>
    <mergeCell ref="N380:Q380"/>
    <mergeCell ref="F381:I381"/>
    <mergeCell ref="N390:Q390"/>
    <mergeCell ref="F391:I391"/>
    <mergeCell ref="F392:I392"/>
    <mergeCell ref="F393:I393"/>
    <mergeCell ref="F394:I394"/>
    <mergeCell ref="F395:I395"/>
    <mergeCell ref="F382:I382"/>
    <mergeCell ref="F383:I383"/>
    <mergeCell ref="F384:I384"/>
    <mergeCell ref="F385:I385"/>
    <mergeCell ref="L385:M385"/>
    <mergeCell ref="N385:Q385"/>
    <mergeCell ref="F386:I386"/>
    <mergeCell ref="F387:I387"/>
    <mergeCell ref="F388:I388"/>
    <mergeCell ref="F389:I389"/>
    <mergeCell ref="F390:I390"/>
    <mergeCell ref="L390:M390"/>
    <mergeCell ref="N396:Q396"/>
    <mergeCell ref="F400:I400"/>
    <mergeCell ref="L400:M400"/>
    <mergeCell ref="N400:Q400"/>
    <mergeCell ref="F401:I401"/>
    <mergeCell ref="L401:M401"/>
    <mergeCell ref="N401:Q401"/>
    <mergeCell ref="F403:I403"/>
    <mergeCell ref="L403:M403"/>
    <mergeCell ref="N403:Q403"/>
    <mergeCell ref="N402:Q402"/>
    <mergeCell ref="F397:I397"/>
    <mergeCell ref="L397:M397"/>
    <mergeCell ref="N397:Q397"/>
    <mergeCell ref="F398:I398"/>
    <mergeCell ref="L398:M398"/>
    <mergeCell ref="N398:Q398"/>
    <mergeCell ref="F399:I399"/>
    <mergeCell ref="L399:M399"/>
    <mergeCell ref="N399:Q399"/>
    <mergeCell ref="H1:K1"/>
    <mergeCell ref="S2:AC2"/>
    <mergeCell ref="N118:Q118"/>
    <mergeCell ref="N119:Q119"/>
    <mergeCell ref="N120:Q120"/>
    <mergeCell ref="N238:Q238"/>
    <mergeCell ref="N254:Q254"/>
    <mergeCell ref="N260:Q260"/>
    <mergeCell ref="N329:Q329"/>
    <mergeCell ref="F325:I325"/>
    <mergeCell ref="F326:I326"/>
    <mergeCell ref="F327:I327"/>
    <mergeCell ref="F328:I328"/>
    <mergeCell ref="F315:I315"/>
    <mergeCell ref="L315:M315"/>
    <mergeCell ref="N315:Q315"/>
    <mergeCell ref="F316:I316"/>
    <mergeCell ref="F317:I317"/>
    <mergeCell ref="F318:I318"/>
    <mergeCell ref="L318:M318"/>
    <mergeCell ref="N318:Q318"/>
    <mergeCell ref="F319:I319"/>
    <mergeCell ref="F309:I309"/>
    <mergeCell ref="F310:I310"/>
  </mergeCells>
  <hyperlinks>
    <hyperlink ref="F1:G1" location="C2" display="1) Krycí list rozpočtu"/>
    <hyperlink ref="H1:K1" location="C86" display="2) Rekapitulace rozpočtu"/>
    <hyperlink ref="L1" location="C117" display="3) Rozpočet"/>
    <hyperlink ref="S1:T1" location="'Rekapitulace stavby'!C2" display="Rekapitulace stavby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282"/>
  <sheetViews>
    <sheetView showGridLines="0" workbookViewId="0">
      <pane ySplit="1" topLeftCell="A2" activePane="bottomLeft" state="frozen"/>
      <selection pane="bottomLeft" activeCell="BO282" sqref="BO282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7" width="11.1640625" customWidth="1"/>
    <col min="8" max="8" width="12.5" customWidth="1"/>
    <col min="9" max="9" width="7" customWidth="1"/>
    <col min="10" max="10" width="5.1640625" customWidth="1"/>
    <col min="11" max="11" width="11.5" customWidth="1"/>
    <col min="12" max="12" width="12" customWidth="1"/>
    <col min="13" max="14" width="6" customWidth="1"/>
    <col min="15" max="15" width="2" customWidth="1"/>
    <col min="16" max="16" width="12.5" customWidth="1"/>
    <col min="17" max="17" width="4.1640625" customWidth="1"/>
    <col min="18" max="18" width="1.6640625" customWidth="1"/>
    <col min="19" max="19" width="8.1640625" customWidth="1"/>
    <col min="20" max="20" width="29.6640625" hidden="1" customWidth="1"/>
    <col min="21" max="21" width="16.33203125" hidden="1" customWidth="1"/>
    <col min="22" max="22" width="12.33203125" hidden="1" customWidth="1"/>
    <col min="23" max="23" width="16.33203125" hidden="1" customWidth="1"/>
    <col min="24" max="24" width="12.1640625" hidden="1" customWidth="1"/>
    <col min="25" max="25" width="15" hidden="1" customWidth="1"/>
    <col min="26" max="26" width="11" hidden="1" customWidth="1"/>
    <col min="27" max="27" width="15" hidden="1" customWidth="1"/>
    <col min="28" max="28" width="16.33203125" hidden="1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66" ht="21.75" customHeight="1">
      <c r="A1" s="104"/>
      <c r="B1" s="14"/>
      <c r="C1" s="14"/>
      <c r="D1" s="15" t="s">
        <v>1</v>
      </c>
      <c r="E1" s="14"/>
      <c r="F1" s="16" t="s">
        <v>134</v>
      </c>
      <c r="G1" s="16"/>
      <c r="H1" s="239" t="s">
        <v>135</v>
      </c>
      <c r="I1" s="239"/>
      <c r="J1" s="239"/>
      <c r="K1" s="239"/>
      <c r="L1" s="16" t="s">
        <v>136</v>
      </c>
      <c r="M1" s="14"/>
      <c r="N1" s="14"/>
      <c r="O1" s="15" t="s">
        <v>137</v>
      </c>
      <c r="P1" s="14"/>
      <c r="Q1" s="14"/>
      <c r="R1" s="14"/>
      <c r="S1" s="16" t="s">
        <v>138</v>
      </c>
      <c r="T1" s="16"/>
      <c r="U1" s="104"/>
      <c r="V1" s="104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ht="36.950000000000003" customHeight="1">
      <c r="C2" s="220" t="s">
        <v>7</v>
      </c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S2" s="194" t="s">
        <v>8</v>
      </c>
      <c r="T2" s="195"/>
      <c r="U2" s="195"/>
      <c r="V2" s="195"/>
      <c r="W2" s="195"/>
      <c r="X2" s="195"/>
      <c r="Y2" s="195"/>
      <c r="Z2" s="195"/>
      <c r="AA2" s="195"/>
      <c r="AB2" s="195"/>
      <c r="AC2" s="195"/>
      <c r="AT2" s="21" t="s">
        <v>129</v>
      </c>
    </row>
    <row r="3" spans="1:66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  <c r="AT3" s="21" t="s">
        <v>86</v>
      </c>
    </row>
    <row r="4" spans="1:66" ht="36.950000000000003" customHeight="1">
      <c r="B4" s="25"/>
      <c r="C4" s="211" t="s">
        <v>139</v>
      </c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Q4" s="212"/>
      <c r="R4" s="26"/>
      <c r="T4" s="20" t="s">
        <v>13</v>
      </c>
      <c r="AT4" s="21" t="s">
        <v>6</v>
      </c>
    </row>
    <row r="5" spans="1:66" ht="6.95" customHeight="1">
      <c r="B5" s="25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6"/>
    </row>
    <row r="6" spans="1:66" ht="25.35" customHeight="1">
      <c r="B6" s="25"/>
      <c r="C6" s="27"/>
      <c r="D6" s="31" t="s">
        <v>16</v>
      </c>
      <c r="E6" s="27"/>
      <c r="F6" s="251" t="str">
        <f>'Rekapitulace stavby'!K6</f>
        <v>Rekonstrukce vodovodu a kanalizace Radvanice a Bartovice - komunikace</v>
      </c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7"/>
      <c r="R6" s="26"/>
    </row>
    <row r="7" spans="1:66" s="1" customFormat="1" ht="32.85" customHeight="1">
      <c r="B7" s="34"/>
      <c r="C7" s="35"/>
      <c r="D7" s="30" t="s">
        <v>140</v>
      </c>
      <c r="E7" s="35"/>
      <c r="F7" s="224" t="s">
        <v>1846</v>
      </c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35"/>
      <c r="R7" s="36"/>
    </row>
    <row r="8" spans="1:66" s="1" customFormat="1" ht="14.45" customHeight="1">
      <c r="B8" s="34"/>
      <c r="C8" s="35"/>
      <c r="D8" s="31" t="s">
        <v>18</v>
      </c>
      <c r="E8" s="35"/>
      <c r="F8" s="29" t="s">
        <v>5</v>
      </c>
      <c r="G8" s="35"/>
      <c r="H8" s="35"/>
      <c r="I8" s="35"/>
      <c r="J8" s="35"/>
      <c r="K8" s="35"/>
      <c r="L8" s="35"/>
      <c r="M8" s="31" t="s">
        <v>19</v>
      </c>
      <c r="N8" s="35"/>
      <c r="O8" s="29" t="s">
        <v>5</v>
      </c>
      <c r="P8" s="35"/>
      <c r="Q8" s="35"/>
      <c r="R8" s="36"/>
    </row>
    <row r="9" spans="1:66" s="1" customFormat="1" ht="14.45" customHeight="1">
      <c r="B9" s="34"/>
      <c r="C9" s="35"/>
      <c r="D9" s="31" t="s">
        <v>20</v>
      </c>
      <c r="E9" s="35"/>
      <c r="F9" s="29" t="s">
        <v>21</v>
      </c>
      <c r="G9" s="35"/>
      <c r="H9" s="35"/>
      <c r="I9" s="35"/>
      <c r="J9" s="35"/>
      <c r="K9" s="35"/>
      <c r="L9" s="35"/>
      <c r="M9" s="31" t="s">
        <v>22</v>
      </c>
      <c r="N9" s="35"/>
      <c r="O9" s="253" t="str">
        <f>'Rekapitulace stavby'!AN8</f>
        <v>25. 4. 2018</v>
      </c>
      <c r="P9" s="253"/>
      <c r="Q9" s="35"/>
      <c r="R9" s="36"/>
    </row>
    <row r="10" spans="1:66" s="1" customFormat="1" ht="10.9" customHeight="1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6"/>
    </row>
    <row r="11" spans="1:66" s="1" customFormat="1" ht="14.45" customHeight="1">
      <c r="B11" s="34"/>
      <c r="C11" s="35"/>
      <c r="D11" s="31" t="s">
        <v>24</v>
      </c>
      <c r="E11" s="35"/>
      <c r="F11" s="35"/>
      <c r="G11" s="35"/>
      <c r="H11" s="35"/>
      <c r="I11" s="35"/>
      <c r="J11" s="35"/>
      <c r="K11" s="35"/>
      <c r="L11" s="35"/>
      <c r="M11" s="31" t="s">
        <v>25</v>
      </c>
      <c r="N11" s="35"/>
      <c r="O11" s="222" t="s">
        <v>5</v>
      </c>
      <c r="P11" s="222"/>
      <c r="Q11" s="35"/>
      <c r="R11" s="36"/>
    </row>
    <row r="12" spans="1:66" s="1" customFormat="1" ht="18" customHeight="1">
      <c r="B12" s="34"/>
      <c r="C12" s="35"/>
      <c r="D12" s="35"/>
      <c r="E12" s="29" t="s">
        <v>26</v>
      </c>
      <c r="F12" s="35"/>
      <c r="G12" s="35"/>
      <c r="H12" s="35"/>
      <c r="I12" s="35"/>
      <c r="J12" s="35"/>
      <c r="K12" s="35"/>
      <c r="L12" s="35"/>
      <c r="M12" s="31" t="s">
        <v>27</v>
      </c>
      <c r="N12" s="35"/>
      <c r="O12" s="222" t="s">
        <v>5</v>
      </c>
      <c r="P12" s="222"/>
      <c r="Q12" s="35"/>
      <c r="R12" s="36"/>
    </row>
    <row r="13" spans="1:66" s="1" customFormat="1" ht="6.95" customHeight="1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6"/>
    </row>
    <row r="14" spans="1:66" s="1" customFormat="1" ht="14.45" customHeight="1">
      <c r="B14" s="34"/>
      <c r="C14" s="35"/>
      <c r="D14" s="31" t="s">
        <v>28</v>
      </c>
      <c r="E14" s="35"/>
      <c r="F14" s="35"/>
      <c r="G14" s="35"/>
      <c r="H14" s="35"/>
      <c r="I14" s="35"/>
      <c r="J14" s="35"/>
      <c r="K14" s="35"/>
      <c r="L14" s="35"/>
      <c r="M14" s="31" t="s">
        <v>25</v>
      </c>
      <c r="N14" s="35"/>
      <c r="O14" s="222" t="str">
        <f>IF('Rekapitulace stavby'!AN13="","",'Rekapitulace stavby'!AN13)</f>
        <v/>
      </c>
      <c r="P14" s="222"/>
      <c r="Q14" s="35"/>
      <c r="R14" s="36"/>
    </row>
    <row r="15" spans="1:66" s="1" customFormat="1" ht="18" customHeight="1">
      <c r="B15" s="34"/>
      <c r="C15" s="35"/>
      <c r="D15" s="35"/>
      <c r="E15" s="29" t="str">
        <f>IF('Rekapitulace stavby'!E14="","",'Rekapitulace stavby'!E14)</f>
        <v xml:space="preserve"> </v>
      </c>
      <c r="F15" s="35"/>
      <c r="G15" s="35"/>
      <c r="H15" s="35"/>
      <c r="I15" s="35"/>
      <c r="J15" s="35"/>
      <c r="K15" s="35"/>
      <c r="L15" s="35"/>
      <c r="M15" s="31" t="s">
        <v>27</v>
      </c>
      <c r="N15" s="35"/>
      <c r="O15" s="222" t="str">
        <f>IF('Rekapitulace stavby'!AN14="","",'Rekapitulace stavby'!AN14)</f>
        <v/>
      </c>
      <c r="P15" s="222"/>
      <c r="Q15" s="35"/>
      <c r="R15" s="36"/>
    </row>
    <row r="16" spans="1:66" s="1" customFormat="1" ht="6.95" customHeight="1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6"/>
    </row>
    <row r="17" spans="2:18" s="1" customFormat="1" ht="14.45" customHeight="1">
      <c r="B17" s="34"/>
      <c r="C17" s="35"/>
      <c r="D17" s="31" t="s">
        <v>30</v>
      </c>
      <c r="E17" s="35"/>
      <c r="F17" s="35"/>
      <c r="G17" s="35"/>
      <c r="H17" s="35"/>
      <c r="I17" s="35"/>
      <c r="J17" s="35"/>
      <c r="K17" s="35"/>
      <c r="L17" s="35"/>
      <c r="M17" s="31" t="s">
        <v>25</v>
      </c>
      <c r="N17" s="35"/>
      <c r="O17" s="222" t="s">
        <v>5</v>
      </c>
      <c r="P17" s="222"/>
      <c r="Q17" s="35"/>
      <c r="R17" s="36"/>
    </row>
    <row r="18" spans="2:18" s="1" customFormat="1" ht="18" customHeight="1">
      <c r="B18" s="34"/>
      <c r="C18" s="35"/>
      <c r="D18" s="35"/>
      <c r="E18" s="29" t="s">
        <v>31</v>
      </c>
      <c r="F18" s="35"/>
      <c r="G18" s="35"/>
      <c r="H18" s="35"/>
      <c r="I18" s="35"/>
      <c r="J18" s="35"/>
      <c r="K18" s="35"/>
      <c r="L18" s="35"/>
      <c r="M18" s="31" t="s">
        <v>27</v>
      </c>
      <c r="N18" s="35"/>
      <c r="O18" s="222" t="s">
        <v>5</v>
      </c>
      <c r="P18" s="222"/>
      <c r="Q18" s="35"/>
      <c r="R18" s="36"/>
    </row>
    <row r="19" spans="2:18" s="1" customFormat="1" ht="6.95" customHeigh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6"/>
    </row>
    <row r="20" spans="2:18" s="1" customFormat="1" ht="14.45" customHeight="1">
      <c r="B20" s="34"/>
      <c r="C20" s="35"/>
      <c r="D20" s="31" t="s">
        <v>33</v>
      </c>
      <c r="E20" s="35"/>
      <c r="F20" s="35"/>
      <c r="G20" s="35"/>
      <c r="H20" s="35"/>
      <c r="I20" s="35"/>
      <c r="J20" s="35"/>
      <c r="K20" s="35"/>
      <c r="L20" s="35"/>
      <c r="M20" s="31" t="s">
        <v>25</v>
      </c>
      <c r="N20" s="35"/>
      <c r="O20" s="222" t="s">
        <v>5</v>
      </c>
      <c r="P20" s="222"/>
      <c r="Q20" s="35"/>
      <c r="R20" s="36"/>
    </row>
    <row r="21" spans="2:18" s="1" customFormat="1" ht="18" customHeight="1">
      <c r="B21" s="34"/>
      <c r="C21" s="35"/>
      <c r="D21" s="35"/>
      <c r="E21" s="29" t="s">
        <v>34</v>
      </c>
      <c r="F21" s="35"/>
      <c r="G21" s="35"/>
      <c r="H21" s="35"/>
      <c r="I21" s="35"/>
      <c r="J21" s="35"/>
      <c r="K21" s="35"/>
      <c r="L21" s="35"/>
      <c r="M21" s="31" t="s">
        <v>27</v>
      </c>
      <c r="N21" s="35"/>
      <c r="O21" s="222" t="s">
        <v>5</v>
      </c>
      <c r="P21" s="222"/>
      <c r="Q21" s="35"/>
      <c r="R21" s="36"/>
    </row>
    <row r="22" spans="2:18" s="1" customFormat="1" ht="6.95" customHeight="1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6"/>
    </row>
    <row r="23" spans="2:18" s="1" customFormat="1" ht="14.45" customHeight="1">
      <c r="B23" s="34"/>
      <c r="C23" s="35"/>
      <c r="D23" s="31" t="s">
        <v>35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6"/>
    </row>
    <row r="24" spans="2:18" s="1" customFormat="1" ht="16.5" customHeight="1">
      <c r="B24" s="34"/>
      <c r="C24" s="35"/>
      <c r="D24" s="35"/>
      <c r="E24" s="225" t="s">
        <v>5</v>
      </c>
      <c r="F24" s="225"/>
      <c r="G24" s="225"/>
      <c r="H24" s="225"/>
      <c r="I24" s="225"/>
      <c r="J24" s="225"/>
      <c r="K24" s="225"/>
      <c r="L24" s="225"/>
      <c r="M24" s="35"/>
      <c r="N24" s="35"/>
      <c r="O24" s="35"/>
      <c r="P24" s="35"/>
      <c r="Q24" s="35"/>
      <c r="R24" s="36"/>
    </row>
    <row r="25" spans="2:18" s="1" customFormat="1" ht="6.95" customHeight="1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</row>
    <row r="26" spans="2:18" s="1" customFormat="1" ht="6.95" customHeight="1">
      <c r="B26" s="34"/>
      <c r="C26" s="35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35"/>
      <c r="R26" s="36"/>
    </row>
    <row r="27" spans="2:18" s="1" customFormat="1" ht="14.45" customHeight="1">
      <c r="B27" s="34"/>
      <c r="C27" s="35"/>
      <c r="D27" s="105" t="s">
        <v>142</v>
      </c>
      <c r="E27" s="35"/>
      <c r="F27" s="35"/>
      <c r="G27" s="35"/>
      <c r="H27" s="35"/>
      <c r="I27" s="35"/>
      <c r="J27" s="35"/>
      <c r="K27" s="35"/>
      <c r="L27" s="35"/>
      <c r="M27" s="226">
        <f>N88</f>
        <v>0</v>
      </c>
      <c r="N27" s="226"/>
      <c r="O27" s="226"/>
      <c r="P27" s="226"/>
      <c r="Q27" s="35"/>
      <c r="R27" s="36"/>
    </row>
    <row r="28" spans="2:18" s="1" customFormat="1" ht="14.45" customHeight="1">
      <c r="B28" s="34"/>
      <c r="C28" s="35"/>
      <c r="D28" s="33" t="s">
        <v>143</v>
      </c>
      <c r="E28" s="35"/>
      <c r="F28" s="35"/>
      <c r="G28" s="35"/>
      <c r="H28" s="35"/>
      <c r="I28" s="35"/>
      <c r="J28" s="35"/>
      <c r="K28" s="35"/>
      <c r="L28" s="35"/>
      <c r="M28" s="226">
        <f>N98</f>
        <v>0</v>
      </c>
      <c r="N28" s="226"/>
      <c r="O28" s="226"/>
      <c r="P28" s="226"/>
      <c r="Q28" s="35"/>
      <c r="R28" s="36"/>
    </row>
    <row r="29" spans="2:18" s="1" customFormat="1" ht="6.95" customHeight="1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6"/>
    </row>
    <row r="30" spans="2:18" s="1" customFormat="1" ht="25.35" customHeight="1">
      <c r="B30" s="34"/>
      <c r="C30" s="35"/>
      <c r="D30" s="106" t="s">
        <v>38</v>
      </c>
      <c r="E30" s="35"/>
      <c r="F30" s="35"/>
      <c r="G30" s="35"/>
      <c r="H30" s="35"/>
      <c r="I30" s="35"/>
      <c r="J30" s="35"/>
      <c r="K30" s="35"/>
      <c r="L30" s="35"/>
      <c r="M30" s="259">
        <f>ROUND(M27+M28,2)</f>
        <v>0</v>
      </c>
      <c r="N30" s="250"/>
      <c r="O30" s="250"/>
      <c r="P30" s="250"/>
      <c r="Q30" s="35"/>
      <c r="R30" s="36"/>
    </row>
    <row r="31" spans="2:18" s="1" customFormat="1" ht="6.95" customHeight="1">
      <c r="B31" s="34"/>
      <c r="C31" s="35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35"/>
      <c r="R31" s="36"/>
    </row>
    <row r="32" spans="2:18" s="1" customFormat="1" ht="14.45" customHeight="1">
      <c r="B32" s="34"/>
      <c r="C32" s="35"/>
      <c r="D32" s="41" t="s">
        <v>39</v>
      </c>
      <c r="E32" s="41" t="s">
        <v>40</v>
      </c>
      <c r="F32" s="42">
        <v>0.21</v>
      </c>
      <c r="G32" s="107" t="s">
        <v>41</v>
      </c>
      <c r="H32" s="256">
        <f>ROUND((SUM(BE98:BE99)+SUM(BE117:BE281)), 2)</f>
        <v>0</v>
      </c>
      <c r="I32" s="250"/>
      <c r="J32" s="250"/>
      <c r="K32" s="35"/>
      <c r="L32" s="35"/>
      <c r="M32" s="256">
        <f>ROUND(ROUND((SUM(BE98:BE99)+SUM(BE117:BE281)), 2)*F32, 2)</f>
        <v>0</v>
      </c>
      <c r="N32" s="250"/>
      <c r="O32" s="250"/>
      <c r="P32" s="250"/>
      <c r="Q32" s="35"/>
      <c r="R32" s="36"/>
    </row>
    <row r="33" spans="2:18" s="1" customFormat="1" ht="14.45" customHeight="1">
      <c r="B33" s="34"/>
      <c r="C33" s="35"/>
      <c r="D33" s="35"/>
      <c r="E33" s="41" t="s">
        <v>42</v>
      </c>
      <c r="F33" s="42">
        <v>0.15</v>
      </c>
      <c r="G33" s="107" t="s">
        <v>41</v>
      </c>
      <c r="H33" s="256">
        <f>ROUND((SUM(BF98:BF99)+SUM(BF117:BF281)), 2)</f>
        <v>0</v>
      </c>
      <c r="I33" s="250"/>
      <c r="J33" s="250"/>
      <c r="K33" s="35"/>
      <c r="L33" s="35"/>
      <c r="M33" s="256">
        <f>ROUND(ROUND((SUM(BF98:BF99)+SUM(BF117:BF281)), 2)*F33, 2)</f>
        <v>0</v>
      </c>
      <c r="N33" s="250"/>
      <c r="O33" s="250"/>
      <c r="P33" s="250"/>
      <c r="Q33" s="35"/>
      <c r="R33" s="36"/>
    </row>
    <row r="34" spans="2:18" s="1" customFormat="1" ht="14.45" hidden="1" customHeight="1">
      <c r="B34" s="34"/>
      <c r="C34" s="35"/>
      <c r="D34" s="35"/>
      <c r="E34" s="41" t="s">
        <v>43</v>
      </c>
      <c r="F34" s="42">
        <v>0.21</v>
      </c>
      <c r="G34" s="107" t="s">
        <v>41</v>
      </c>
      <c r="H34" s="256">
        <f>ROUND((SUM(BG98:BG99)+SUM(BG117:BG281)), 2)</f>
        <v>0</v>
      </c>
      <c r="I34" s="250"/>
      <c r="J34" s="250"/>
      <c r="K34" s="35"/>
      <c r="L34" s="35"/>
      <c r="M34" s="256">
        <v>0</v>
      </c>
      <c r="N34" s="250"/>
      <c r="O34" s="250"/>
      <c r="P34" s="250"/>
      <c r="Q34" s="35"/>
      <c r="R34" s="36"/>
    </row>
    <row r="35" spans="2:18" s="1" customFormat="1" ht="14.45" hidden="1" customHeight="1">
      <c r="B35" s="34"/>
      <c r="C35" s="35"/>
      <c r="D35" s="35"/>
      <c r="E35" s="41" t="s">
        <v>44</v>
      </c>
      <c r="F35" s="42">
        <v>0.15</v>
      </c>
      <c r="G35" s="107" t="s">
        <v>41</v>
      </c>
      <c r="H35" s="256">
        <f>ROUND((SUM(BH98:BH99)+SUM(BH117:BH281)), 2)</f>
        <v>0</v>
      </c>
      <c r="I35" s="250"/>
      <c r="J35" s="250"/>
      <c r="K35" s="35"/>
      <c r="L35" s="35"/>
      <c r="M35" s="256">
        <v>0</v>
      </c>
      <c r="N35" s="250"/>
      <c r="O35" s="250"/>
      <c r="P35" s="250"/>
      <c r="Q35" s="35"/>
      <c r="R35" s="36"/>
    </row>
    <row r="36" spans="2:18" s="1" customFormat="1" ht="14.45" hidden="1" customHeight="1">
      <c r="B36" s="34"/>
      <c r="C36" s="35"/>
      <c r="D36" s="35"/>
      <c r="E36" s="41" t="s">
        <v>45</v>
      </c>
      <c r="F36" s="42">
        <v>0</v>
      </c>
      <c r="G36" s="107" t="s">
        <v>41</v>
      </c>
      <c r="H36" s="256">
        <f>ROUND((SUM(BI98:BI99)+SUM(BI117:BI281)), 2)</f>
        <v>0</v>
      </c>
      <c r="I36" s="250"/>
      <c r="J36" s="250"/>
      <c r="K36" s="35"/>
      <c r="L36" s="35"/>
      <c r="M36" s="256">
        <v>0</v>
      </c>
      <c r="N36" s="250"/>
      <c r="O36" s="250"/>
      <c r="P36" s="250"/>
      <c r="Q36" s="35"/>
      <c r="R36" s="36"/>
    </row>
    <row r="37" spans="2:18" s="1" customFormat="1" ht="6.95" customHeight="1"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</row>
    <row r="38" spans="2:18" s="1" customFormat="1" ht="25.35" customHeight="1">
      <c r="B38" s="34"/>
      <c r="C38" s="103"/>
      <c r="D38" s="108" t="s">
        <v>46</v>
      </c>
      <c r="E38" s="74"/>
      <c r="F38" s="74"/>
      <c r="G38" s="109" t="s">
        <v>47</v>
      </c>
      <c r="H38" s="110" t="s">
        <v>48</v>
      </c>
      <c r="I38" s="74"/>
      <c r="J38" s="74"/>
      <c r="K38" s="74"/>
      <c r="L38" s="257">
        <f>SUM(M30:M36)</f>
        <v>0</v>
      </c>
      <c r="M38" s="257"/>
      <c r="N38" s="257"/>
      <c r="O38" s="257"/>
      <c r="P38" s="258"/>
      <c r="Q38" s="103"/>
      <c r="R38" s="36"/>
    </row>
    <row r="39" spans="2:18" s="1" customFormat="1" ht="14.45" customHeight="1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2:18" s="1" customFormat="1" ht="14.45" customHeight="1"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6"/>
    </row>
    <row r="41" spans="2:18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6"/>
    </row>
    <row r="42" spans="2:18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6"/>
    </row>
    <row r="43" spans="2:18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6"/>
    </row>
    <row r="44" spans="2:18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6"/>
    </row>
    <row r="45" spans="2:18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6"/>
    </row>
    <row r="46" spans="2:18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6"/>
    </row>
    <row r="47" spans="2:18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6"/>
    </row>
    <row r="48" spans="2:18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6"/>
    </row>
    <row r="49" spans="2:18">
      <c r="B49" s="2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6"/>
    </row>
    <row r="50" spans="2:18" s="1" customFormat="1" ht="15">
      <c r="B50" s="34"/>
      <c r="C50" s="35"/>
      <c r="D50" s="49" t="s">
        <v>49</v>
      </c>
      <c r="E50" s="50"/>
      <c r="F50" s="50"/>
      <c r="G50" s="50"/>
      <c r="H50" s="51"/>
      <c r="I50" s="35"/>
      <c r="J50" s="49" t="s">
        <v>50</v>
      </c>
      <c r="K50" s="50"/>
      <c r="L50" s="50"/>
      <c r="M50" s="50"/>
      <c r="N50" s="50"/>
      <c r="O50" s="50"/>
      <c r="P50" s="51"/>
      <c r="Q50" s="35"/>
      <c r="R50" s="36"/>
    </row>
    <row r="51" spans="2:18">
      <c r="B51" s="25"/>
      <c r="C51" s="27"/>
      <c r="D51" s="52"/>
      <c r="E51" s="27"/>
      <c r="F51" s="27"/>
      <c r="G51" s="27"/>
      <c r="H51" s="53"/>
      <c r="I51" s="27"/>
      <c r="J51" s="52"/>
      <c r="K51" s="27"/>
      <c r="L51" s="27"/>
      <c r="M51" s="27"/>
      <c r="N51" s="27"/>
      <c r="O51" s="27"/>
      <c r="P51" s="53"/>
      <c r="Q51" s="27"/>
      <c r="R51" s="26"/>
    </row>
    <row r="52" spans="2:18">
      <c r="B52" s="25"/>
      <c r="C52" s="27"/>
      <c r="D52" s="52"/>
      <c r="E52" s="27"/>
      <c r="F52" s="27"/>
      <c r="G52" s="27"/>
      <c r="H52" s="53"/>
      <c r="I52" s="27"/>
      <c r="J52" s="52"/>
      <c r="K52" s="27"/>
      <c r="L52" s="27"/>
      <c r="M52" s="27"/>
      <c r="N52" s="27"/>
      <c r="O52" s="27"/>
      <c r="P52" s="53"/>
      <c r="Q52" s="27"/>
      <c r="R52" s="26"/>
    </row>
    <row r="53" spans="2:18">
      <c r="B53" s="25"/>
      <c r="C53" s="27"/>
      <c r="D53" s="52"/>
      <c r="E53" s="27"/>
      <c r="F53" s="27"/>
      <c r="G53" s="27"/>
      <c r="H53" s="53"/>
      <c r="I53" s="27"/>
      <c r="J53" s="52"/>
      <c r="K53" s="27"/>
      <c r="L53" s="27"/>
      <c r="M53" s="27"/>
      <c r="N53" s="27"/>
      <c r="O53" s="27"/>
      <c r="P53" s="53"/>
      <c r="Q53" s="27"/>
      <c r="R53" s="26"/>
    </row>
    <row r="54" spans="2:18">
      <c r="B54" s="25"/>
      <c r="C54" s="27"/>
      <c r="D54" s="52"/>
      <c r="E54" s="27"/>
      <c r="F54" s="27"/>
      <c r="G54" s="27"/>
      <c r="H54" s="53"/>
      <c r="I54" s="27"/>
      <c r="J54" s="52"/>
      <c r="K54" s="27"/>
      <c r="L54" s="27"/>
      <c r="M54" s="27"/>
      <c r="N54" s="27"/>
      <c r="O54" s="27"/>
      <c r="P54" s="53"/>
      <c r="Q54" s="27"/>
      <c r="R54" s="26"/>
    </row>
    <row r="55" spans="2:18">
      <c r="B55" s="25"/>
      <c r="C55" s="27"/>
      <c r="D55" s="52"/>
      <c r="E55" s="27"/>
      <c r="F55" s="27"/>
      <c r="G55" s="27"/>
      <c r="H55" s="53"/>
      <c r="I55" s="27"/>
      <c r="J55" s="52"/>
      <c r="K55" s="27"/>
      <c r="L55" s="27"/>
      <c r="M55" s="27"/>
      <c r="N55" s="27"/>
      <c r="O55" s="27"/>
      <c r="P55" s="53"/>
      <c r="Q55" s="27"/>
      <c r="R55" s="26"/>
    </row>
    <row r="56" spans="2:18">
      <c r="B56" s="25"/>
      <c r="C56" s="27"/>
      <c r="D56" s="52"/>
      <c r="E56" s="27"/>
      <c r="F56" s="27"/>
      <c r="G56" s="27"/>
      <c r="H56" s="53"/>
      <c r="I56" s="27"/>
      <c r="J56" s="52"/>
      <c r="K56" s="27"/>
      <c r="L56" s="27"/>
      <c r="M56" s="27"/>
      <c r="N56" s="27"/>
      <c r="O56" s="27"/>
      <c r="P56" s="53"/>
      <c r="Q56" s="27"/>
      <c r="R56" s="26"/>
    </row>
    <row r="57" spans="2:18">
      <c r="B57" s="25"/>
      <c r="C57" s="27"/>
      <c r="D57" s="52"/>
      <c r="E57" s="27"/>
      <c r="F57" s="27"/>
      <c r="G57" s="27"/>
      <c r="H57" s="53"/>
      <c r="I57" s="27"/>
      <c r="J57" s="52"/>
      <c r="K57" s="27"/>
      <c r="L57" s="27"/>
      <c r="M57" s="27"/>
      <c r="N57" s="27"/>
      <c r="O57" s="27"/>
      <c r="P57" s="53"/>
      <c r="Q57" s="27"/>
      <c r="R57" s="26"/>
    </row>
    <row r="58" spans="2:18">
      <c r="B58" s="25"/>
      <c r="C58" s="27"/>
      <c r="D58" s="52"/>
      <c r="E58" s="27"/>
      <c r="F58" s="27"/>
      <c r="G58" s="27"/>
      <c r="H58" s="53"/>
      <c r="I58" s="27"/>
      <c r="J58" s="52"/>
      <c r="K58" s="27"/>
      <c r="L58" s="27"/>
      <c r="M58" s="27"/>
      <c r="N58" s="27"/>
      <c r="O58" s="27"/>
      <c r="P58" s="53"/>
      <c r="Q58" s="27"/>
      <c r="R58" s="26"/>
    </row>
    <row r="59" spans="2:18" s="1" customFormat="1" ht="15">
      <c r="B59" s="34"/>
      <c r="C59" s="35"/>
      <c r="D59" s="54" t="s">
        <v>51</v>
      </c>
      <c r="E59" s="55"/>
      <c r="F59" s="55"/>
      <c r="G59" s="56" t="s">
        <v>52</v>
      </c>
      <c r="H59" s="57"/>
      <c r="I59" s="35"/>
      <c r="J59" s="54" t="s">
        <v>51</v>
      </c>
      <c r="K59" s="55"/>
      <c r="L59" s="55"/>
      <c r="M59" s="55"/>
      <c r="N59" s="56" t="s">
        <v>52</v>
      </c>
      <c r="O59" s="55"/>
      <c r="P59" s="57"/>
      <c r="Q59" s="35"/>
      <c r="R59" s="36"/>
    </row>
    <row r="60" spans="2:18">
      <c r="B60" s="25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6"/>
    </row>
    <row r="61" spans="2:18" s="1" customFormat="1" ht="15">
      <c r="B61" s="34"/>
      <c r="C61" s="35"/>
      <c r="D61" s="49" t="s">
        <v>53</v>
      </c>
      <c r="E61" s="50"/>
      <c r="F61" s="50"/>
      <c r="G61" s="50"/>
      <c r="H61" s="51"/>
      <c r="I61" s="35"/>
      <c r="J61" s="49" t="s">
        <v>54</v>
      </c>
      <c r="K61" s="50"/>
      <c r="L61" s="50"/>
      <c r="M61" s="50"/>
      <c r="N61" s="50"/>
      <c r="O61" s="50"/>
      <c r="P61" s="51"/>
      <c r="Q61" s="35"/>
      <c r="R61" s="36"/>
    </row>
    <row r="62" spans="2:18">
      <c r="B62" s="25"/>
      <c r="C62" s="27"/>
      <c r="D62" s="52"/>
      <c r="E62" s="27"/>
      <c r="F62" s="27"/>
      <c r="G62" s="27"/>
      <c r="H62" s="53"/>
      <c r="I62" s="27"/>
      <c r="J62" s="52"/>
      <c r="K62" s="27"/>
      <c r="L62" s="27"/>
      <c r="M62" s="27"/>
      <c r="N62" s="27"/>
      <c r="O62" s="27"/>
      <c r="P62" s="53"/>
      <c r="Q62" s="27"/>
      <c r="R62" s="26"/>
    </row>
    <row r="63" spans="2:18">
      <c r="B63" s="25"/>
      <c r="C63" s="27"/>
      <c r="D63" s="52"/>
      <c r="E63" s="27"/>
      <c r="F63" s="27"/>
      <c r="G63" s="27"/>
      <c r="H63" s="53"/>
      <c r="I63" s="27"/>
      <c r="J63" s="52"/>
      <c r="K63" s="27"/>
      <c r="L63" s="27"/>
      <c r="M63" s="27"/>
      <c r="N63" s="27"/>
      <c r="O63" s="27"/>
      <c r="P63" s="53"/>
      <c r="Q63" s="27"/>
      <c r="R63" s="26"/>
    </row>
    <row r="64" spans="2:18">
      <c r="B64" s="25"/>
      <c r="C64" s="27"/>
      <c r="D64" s="52"/>
      <c r="E64" s="27"/>
      <c r="F64" s="27"/>
      <c r="G64" s="27"/>
      <c r="H64" s="53"/>
      <c r="I64" s="27"/>
      <c r="J64" s="52"/>
      <c r="K64" s="27"/>
      <c r="L64" s="27"/>
      <c r="M64" s="27"/>
      <c r="N64" s="27"/>
      <c r="O64" s="27"/>
      <c r="P64" s="53"/>
      <c r="Q64" s="27"/>
      <c r="R64" s="26"/>
    </row>
    <row r="65" spans="2:18">
      <c r="B65" s="25"/>
      <c r="C65" s="27"/>
      <c r="D65" s="52"/>
      <c r="E65" s="27"/>
      <c r="F65" s="27"/>
      <c r="G65" s="27"/>
      <c r="H65" s="53"/>
      <c r="I65" s="27"/>
      <c r="J65" s="52"/>
      <c r="K65" s="27"/>
      <c r="L65" s="27"/>
      <c r="M65" s="27"/>
      <c r="N65" s="27"/>
      <c r="O65" s="27"/>
      <c r="P65" s="53"/>
      <c r="Q65" s="27"/>
      <c r="R65" s="26"/>
    </row>
    <row r="66" spans="2:18">
      <c r="B66" s="25"/>
      <c r="C66" s="27"/>
      <c r="D66" s="52"/>
      <c r="E66" s="27"/>
      <c r="F66" s="27"/>
      <c r="G66" s="27"/>
      <c r="H66" s="53"/>
      <c r="I66" s="27"/>
      <c r="J66" s="52"/>
      <c r="K66" s="27"/>
      <c r="L66" s="27"/>
      <c r="M66" s="27"/>
      <c r="N66" s="27"/>
      <c r="O66" s="27"/>
      <c r="P66" s="53"/>
      <c r="Q66" s="27"/>
      <c r="R66" s="26"/>
    </row>
    <row r="67" spans="2:18">
      <c r="B67" s="25"/>
      <c r="C67" s="27"/>
      <c r="D67" s="52"/>
      <c r="E67" s="27"/>
      <c r="F67" s="27"/>
      <c r="G67" s="27"/>
      <c r="H67" s="53"/>
      <c r="I67" s="27"/>
      <c r="J67" s="52"/>
      <c r="K67" s="27"/>
      <c r="L67" s="27"/>
      <c r="M67" s="27"/>
      <c r="N67" s="27"/>
      <c r="O67" s="27"/>
      <c r="P67" s="53"/>
      <c r="Q67" s="27"/>
      <c r="R67" s="26"/>
    </row>
    <row r="68" spans="2:18">
      <c r="B68" s="25"/>
      <c r="C68" s="27"/>
      <c r="D68" s="52"/>
      <c r="E68" s="27"/>
      <c r="F68" s="27"/>
      <c r="G68" s="27"/>
      <c r="H68" s="53"/>
      <c r="I68" s="27"/>
      <c r="J68" s="52"/>
      <c r="K68" s="27"/>
      <c r="L68" s="27"/>
      <c r="M68" s="27"/>
      <c r="N68" s="27"/>
      <c r="O68" s="27"/>
      <c r="P68" s="53"/>
      <c r="Q68" s="27"/>
      <c r="R68" s="26"/>
    </row>
    <row r="69" spans="2:18">
      <c r="B69" s="25"/>
      <c r="C69" s="27"/>
      <c r="D69" s="52"/>
      <c r="E69" s="27"/>
      <c r="F69" s="27"/>
      <c r="G69" s="27"/>
      <c r="H69" s="53"/>
      <c r="I69" s="27"/>
      <c r="J69" s="52"/>
      <c r="K69" s="27"/>
      <c r="L69" s="27"/>
      <c r="M69" s="27"/>
      <c r="N69" s="27"/>
      <c r="O69" s="27"/>
      <c r="P69" s="53"/>
      <c r="Q69" s="27"/>
      <c r="R69" s="26"/>
    </row>
    <row r="70" spans="2:18" s="1" customFormat="1" ht="15">
      <c r="B70" s="34"/>
      <c r="C70" s="35"/>
      <c r="D70" s="54" t="s">
        <v>51</v>
      </c>
      <c r="E70" s="55"/>
      <c r="F70" s="55"/>
      <c r="G70" s="56" t="s">
        <v>52</v>
      </c>
      <c r="H70" s="57"/>
      <c r="I70" s="35"/>
      <c r="J70" s="54" t="s">
        <v>51</v>
      </c>
      <c r="K70" s="55"/>
      <c r="L70" s="55"/>
      <c r="M70" s="55"/>
      <c r="N70" s="56" t="s">
        <v>52</v>
      </c>
      <c r="O70" s="55"/>
      <c r="P70" s="57"/>
      <c r="Q70" s="35"/>
      <c r="R70" s="36"/>
    </row>
    <row r="71" spans="2:18" s="1" customFormat="1" ht="14.4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5" spans="2:18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3"/>
    </row>
    <row r="76" spans="2:18" s="1" customFormat="1" ht="36.950000000000003" customHeight="1">
      <c r="B76" s="34"/>
      <c r="C76" s="211" t="s">
        <v>144</v>
      </c>
      <c r="D76" s="212"/>
      <c r="E76" s="212"/>
      <c r="F76" s="212"/>
      <c r="G76" s="212"/>
      <c r="H76" s="212"/>
      <c r="I76" s="212"/>
      <c r="J76" s="212"/>
      <c r="K76" s="212"/>
      <c r="L76" s="212"/>
      <c r="M76" s="212"/>
      <c r="N76" s="212"/>
      <c r="O76" s="212"/>
      <c r="P76" s="212"/>
      <c r="Q76" s="212"/>
      <c r="R76" s="36"/>
    </row>
    <row r="77" spans="2:18" s="1" customFormat="1" ht="6.95" customHeight="1"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6"/>
    </row>
    <row r="78" spans="2:18" s="1" customFormat="1" ht="30" customHeight="1">
      <c r="B78" s="34"/>
      <c r="C78" s="31" t="s">
        <v>16</v>
      </c>
      <c r="D78" s="35"/>
      <c r="E78" s="35"/>
      <c r="F78" s="251" t="str">
        <f>F6</f>
        <v>Rekonstrukce vodovodu a kanalizace Radvanice a Bartovice - komunikace</v>
      </c>
      <c r="G78" s="252"/>
      <c r="H78" s="252"/>
      <c r="I78" s="252"/>
      <c r="J78" s="252"/>
      <c r="K78" s="252"/>
      <c r="L78" s="252"/>
      <c r="M78" s="252"/>
      <c r="N78" s="252"/>
      <c r="O78" s="252"/>
      <c r="P78" s="252"/>
      <c r="Q78" s="35"/>
      <c r="R78" s="36"/>
    </row>
    <row r="79" spans="2:18" s="1" customFormat="1" ht="36.950000000000003" customHeight="1">
      <c r="B79" s="34"/>
      <c r="C79" s="68" t="s">
        <v>140</v>
      </c>
      <c r="D79" s="35"/>
      <c r="E79" s="35"/>
      <c r="F79" s="213" t="str">
        <f>F7</f>
        <v>16 - SO 116 - Komunikace u garáží</v>
      </c>
      <c r="G79" s="250"/>
      <c r="H79" s="250"/>
      <c r="I79" s="250"/>
      <c r="J79" s="250"/>
      <c r="K79" s="250"/>
      <c r="L79" s="250"/>
      <c r="M79" s="250"/>
      <c r="N79" s="250"/>
      <c r="O79" s="250"/>
      <c r="P79" s="250"/>
      <c r="Q79" s="35"/>
      <c r="R79" s="36"/>
    </row>
    <row r="80" spans="2:18" s="1" customFormat="1" ht="6.95" customHeight="1"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6"/>
    </row>
    <row r="81" spans="2:47" s="1" customFormat="1" ht="18" customHeight="1">
      <c r="B81" s="34"/>
      <c r="C81" s="31" t="s">
        <v>20</v>
      </c>
      <c r="D81" s="35"/>
      <c r="E81" s="35"/>
      <c r="F81" s="29" t="str">
        <f>F9</f>
        <v>Ostrava</v>
      </c>
      <c r="G81" s="35"/>
      <c r="H81" s="35"/>
      <c r="I81" s="35"/>
      <c r="J81" s="35"/>
      <c r="K81" s="31" t="s">
        <v>22</v>
      </c>
      <c r="L81" s="35"/>
      <c r="M81" s="253" t="str">
        <f>IF(O9="","",O9)</f>
        <v>25. 4. 2018</v>
      </c>
      <c r="N81" s="253"/>
      <c r="O81" s="253"/>
      <c r="P81" s="253"/>
      <c r="Q81" s="35"/>
      <c r="R81" s="36"/>
    </row>
    <row r="82" spans="2:47" s="1" customFormat="1" ht="6.95" customHeight="1"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6"/>
    </row>
    <row r="83" spans="2:47" s="1" customFormat="1" ht="15">
      <c r="B83" s="34"/>
      <c r="C83" s="31" t="s">
        <v>24</v>
      </c>
      <c r="D83" s="35"/>
      <c r="E83" s="35"/>
      <c r="F83" s="29" t="str">
        <f>E12</f>
        <v>Statutární město Ostrava</v>
      </c>
      <c r="G83" s="35"/>
      <c r="H83" s="35"/>
      <c r="I83" s="35"/>
      <c r="J83" s="35"/>
      <c r="K83" s="31" t="s">
        <v>30</v>
      </c>
      <c r="L83" s="35"/>
      <c r="M83" s="222" t="str">
        <f>E18</f>
        <v>Projekt 2010, s.r.o.</v>
      </c>
      <c r="N83" s="222"/>
      <c r="O83" s="222"/>
      <c r="P83" s="222"/>
      <c r="Q83" s="222"/>
      <c r="R83" s="36"/>
    </row>
    <row r="84" spans="2:47" s="1" customFormat="1" ht="14.45" customHeight="1">
      <c r="B84" s="34"/>
      <c r="C84" s="31" t="s">
        <v>28</v>
      </c>
      <c r="D84" s="35"/>
      <c r="E84" s="35"/>
      <c r="F84" s="29" t="str">
        <f>IF(E15="","",E15)</f>
        <v xml:space="preserve"> </v>
      </c>
      <c r="G84" s="35"/>
      <c r="H84" s="35"/>
      <c r="I84" s="35"/>
      <c r="J84" s="35"/>
      <c r="K84" s="31" t="s">
        <v>33</v>
      </c>
      <c r="L84" s="35"/>
      <c r="M84" s="222" t="str">
        <f>E21</f>
        <v>Jakub Nevyjel</v>
      </c>
      <c r="N84" s="222"/>
      <c r="O84" s="222"/>
      <c r="P84" s="222"/>
      <c r="Q84" s="222"/>
      <c r="R84" s="36"/>
    </row>
    <row r="85" spans="2:47" s="1" customFormat="1" ht="10.35" customHeight="1"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6"/>
    </row>
    <row r="86" spans="2:47" s="1" customFormat="1" ht="29.25" customHeight="1">
      <c r="B86" s="34"/>
      <c r="C86" s="254" t="s">
        <v>145</v>
      </c>
      <c r="D86" s="255"/>
      <c r="E86" s="255"/>
      <c r="F86" s="255"/>
      <c r="G86" s="255"/>
      <c r="H86" s="103"/>
      <c r="I86" s="103"/>
      <c r="J86" s="103"/>
      <c r="K86" s="103"/>
      <c r="L86" s="103"/>
      <c r="M86" s="103"/>
      <c r="N86" s="254" t="s">
        <v>146</v>
      </c>
      <c r="O86" s="255"/>
      <c r="P86" s="255"/>
      <c r="Q86" s="255"/>
      <c r="R86" s="36"/>
    </row>
    <row r="87" spans="2:47" s="1" customFormat="1" ht="10.35" customHeight="1"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6"/>
    </row>
    <row r="88" spans="2:47" s="1" customFormat="1" ht="29.25" customHeight="1">
      <c r="B88" s="34"/>
      <c r="C88" s="111" t="s">
        <v>147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192">
        <f>N117</f>
        <v>0</v>
      </c>
      <c r="O88" s="248"/>
      <c r="P88" s="248"/>
      <c r="Q88" s="248"/>
      <c r="R88" s="36"/>
      <c r="AU88" s="21" t="s">
        <v>148</v>
      </c>
    </row>
    <row r="89" spans="2:47" s="6" customFormat="1" ht="24.95" customHeight="1">
      <c r="B89" s="112"/>
      <c r="C89" s="113"/>
      <c r="D89" s="114" t="s">
        <v>258</v>
      </c>
      <c r="E89" s="113"/>
      <c r="F89" s="113"/>
      <c r="G89" s="113"/>
      <c r="H89" s="113"/>
      <c r="I89" s="113"/>
      <c r="J89" s="113"/>
      <c r="K89" s="113"/>
      <c r="L89" s="113"/>
      <c r="M89" s="113"/>
      <c r="N89" s="244">
        <f>N118</f>
        <v>0</v>
      </c>
      <c r="O89" s="245"/>
      <c r="P89" s="245"/>
      <c r="Q89" s="245"/>
      <c r="R89" s="115"/>
    </row>
    <row r="90" spans="2:47" s="7" customFormat="1" ht="19.899999999999999" customHeight="1">
      <c r="B90" s="116"/>
      <c r="C90" s="117"/>
      <c r="D90" s="118" t="s">
        <v>259</v>
      </c>
      <c r="E90" s="117"/>
      <c r="F90" s="117"/>
      <c r="G90" s="117"/>
      <c r="H90" s="117"/>
      <c r="I90" s="117"/>
      <c r="J90" s="117"/>
      <c r="K90" s="117"/>
      <c r="L90" s="117"/>
      <c r="M90" s="117"/>
      <c r="N90" s="246">
        <f>N119</f>
        <v>0</v>
      </c>
      <c r="O90" s="247"/>
      <c r="P90" s="247"/>
      <c r="Q90" s="247"/>
      <c r="R90" s="119"/>
    </row>
    <row r="91" spans="2:47" s="7" customFormat="1" ht="19.899999999999999" customHeight="1">
      <c r="B91" s="116"/>
      <c r="C91" s="117"/>
      <c r="D91" s="118" t="s">
        <v>260</v>
      </c>
      <c r="E91" s="117"/>
      <c r="F91" s="117"/>
      <c r="G91" s="117"/>
      <c r="H91" s="117"/>
      <c r="I91" s="117"/>
      <c r="J91" s="117"/>
      <c r="K91" s="117"/>
      <c r="L91" s="117"/>
      <c r="M91" s="117"/>
      <c r="N91" s="246">
        <f>N202</f>
        <v>0</v>
      </c>
      <c r="O91" s="247"/>
      <c r="P91" s="247"/>
      <c r="Q91" s="247"/>
      <c r="R91" s="119"/>
    </row>
    <row r="92" spans="2:47" s="7" customFormat="1" ht="19.899999999999999" customHeight="1">
      <c r="B92" s="116"/>
      <c r="C92" s="117"/>
      <c r="D92" s="118" t="s">
        <v>263</v>
      </c>
      <c r="E92" s="117"/>
      <c r="F92" s="117"/>
      <c r="G92" s="117"/>
      <c r="H92" s="117"/>
      <c r="I92" s="117"/>
      <c r="J92" s="117"/>
      <c r="K92" s="117"/>
      <c r="L92" s="117"/>
      <c r="M92" s="117"/>
      <c r="N92" s="246">
        <f>N211</f>
        <v>0</v>
      </c>
      <c r="O92" s="247"/>
      <c r="P92" s="247"/>
      <c r="Q92" s="247"/>
      <c r="R92" s="119"/>
    </row>
    <row r="93" spans="2:47" s="7" customFormat="1" ht="19.899999999999999" customHeight="1">
      <c r="B93" s="116"/>
      <c r="C93" s="117"/>
      <c r="D93" s="118" t="s">
        <v>264</v>
      </c>
      <c r="E93" s="117"/>
      <c r="F93" s="117"/>
      <c r="G93" s="117"/>
      <c r="H93" s="117"/>
      <c r="I93" s="117"/>
      <c r="J93" s="117"/>
      <c r="K93" s="117"/>
      <c r="L93" s="117"/>
      <c r="M93" s="117"/>
      <c r="N93" s="246">
        <f>N255</f>
        <v>0</v>
      </c>
      <c r="O93" s="247"/>
      <c r="P93" s="247"/>
      <c r="Q93" s="247"/>
      <c r="R93" s="119"/>
    </row>
    <row r="94" spans="2:47" s="7" customFormat="1" ht="19.899999999999999" customHeight="1">
      <c r="B94" s="116"/>
      <c r="C94" s="117"/>
      <c r="D94" s="118" t="s">
        <v>265</v>
      </c>
      <c r="E94" s="117"/>
      <c r="F94" s="117"/>
      <c r="G94" s="117"/>
      <c r="H94" s="117"/>
      <c r="I94" s="117"/>
      <c r="J94" s="117"/>
      <c r="K94" s="117"/>
      <c r="L94" s="117"/>
      <c r="M94" s="117"/>
      <c r="N94" s="246">
        <f>N261</f>
        <v>0</v>
      </c>
      <c r="O94" s="247"/>
      <c r="P94" s="247"/>
      <c r="Q94" s="247"/>
      <c r="R94" s="119"/>
    </row>
    <row r="95" spans="2:47" s="7" customFormat="1" ht="19.899999999999999" customHeight="1">
      <c r="B95" s="116"/>
      <c r="C95" s="117"/>
      <c r="D95" s="118" t="s">
        <v>266</v>
      </c>
      <c r="E95" s="117"/>
      <c r="F95" s="117"/>
      <c r="G95" s="117"/>
      <c r="H95" s="117"/>
      <c r="I95" s="117"/>
      <c r="J95" s="117"/>
      <c r="K95" s="117"/>
      <c r="L95" s="117"/>
      <c r="M95" s="117"/>
      <c r="N95" s="246">
        <f>N274</f>
        <v>0</v>
      </c>
      <c r="O95" s="247"/>
      <c r="P95" s="247"/>
      <c r="Q95" s="247"/>
      <c r="R95" s="119"/>
    </row>
    <row r="96" spans="2:47" s="7" customFormat="1" ht="19.899999999999999" customHeight="1">
      <c r="B96" s="116"/>
      <c r="C96" s="117"/>
      <c r="D96" s="118" t="s">
        <v>267</v>
      </c>
      <c r="E96" s="117"/>
      <c r="F96" s="117"/>
      <c r="G96" s="117"/>
      <c r="H96" s="117"/>
      <c r="I96" s="117"/>
      <c r="J96" s="117"/>
      <c r="K96" s="117"/>
      <c r="L96" s="117"/>
      <c r="M96" s="117"/>
      <c r="N96" s="246">
        <f>N280</f>
        <v>0</v>
      </c>
      <c r="O96" s="247"/>
      <c r="P96" s="247"/>
      <c r="Q96" s="247"/>
      <c r="R96" s="119"/>
    </row>
    <row r="97" spans="2:21" s="1" customFormat="1" ht="21.75" customHeight="1">
      <c r="B97" s="34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6"/>
    </row>
    <row r="98" spans="2:21" s="1" customFormat="1" ht="29.25" customHeight="1">
      <c r="B98" s="34"/>
      <c r="C98" s="111" t="s">
        <v>151</v>
      </c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248">
        <v>0</v>
      </c>
      <c r="O98" s="249"/>
      <c r="P98" s="249"/>
      <c r="Q98" s="249"/>
      <c r="R98" s="36"/>
      <c r="T98" s="120"/>
      <c r="U98" s="121" t="s">
        <v>39</v>
      </c>
    </row>
    <row r="99" spans="2:21" s="1" customFormat="1" ht="18" customHeight="1">
      <c r="B99" s="34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6"/>
    </row>
    <row r="100" spans="2:21" s="1" customFormat="1" ht="29.25" customHeight="1">
      <c r="B100" s="34"/>
      <c r="C100" s="102" t="s">
        <v>133</v>
      </c>
      <c r="D100" s="103"/>
      <c r="E100" s="103"/>
      <c r="F100" s="103"/>
      <c r="G100" s="103"/>
      <c r="H100" s="103"/>
      <c r="I100" s="103"/>
      <c r="J100" s="103"/>
      <c r="K100" s="103"/>
      <c r="L100" s="193">
        <f>ROUND(SUM(N88+N98),2)</f>
        <v>0</v>
      </c>
      <c r="M100" s="193"/>
      <c r="N100" s="193"/>
      <c r="O100" s="193"/>
      <c r="P100" s="193"/>
      <c r="Q100" s="193"/>
      <c r="R100" s="36"/>
    </row>
    <row r="101" spans="2:21" s="1" customFormat="1" ht="6.95" customHeight="1">
      <c r="B101" s="58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60"/>
    </row>
    <row r="105" spans="2:21" s="1" customFormat="1" ht="6.95" customHeight="1">
      <c r="B105" s="61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3"/>
    </row>
    <row r="106" spans="2:21" s="1" customFormat="1" ht="36.950000000000003" customHeight="1">
      <c r="B106" s="34"/>
      <c r="C106" s="211" t="s">
        <v>152</v>
      </c>
      <c r="D106" s="250"/>
      <c r="E106" s="250"/>
      <c r="F106" s="250"/>
      <c r="G106" s="250"/>
      <c r="H106" s="250"/>
      <c r="I106" s="250"/>
      <c r="J106" s="250"/>
      <c r="K106" s="250"/>
      <c r="L106" s="250"/>
      <c r="M106" s="250"/>
      <c r="N106" s="250"/>
      <c r="O106" s="250"/>
      <c r="P106" s="250"/>
      <c r="Q106" s="250"/>
      <c r="R106" s="36"/>
    </row>
    <row r="107" spans="2:21" s="1" customFormat="1" ht="6.95" customHeight="1">
      <c r="B107" s="34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6"/>
    </row>
    <row r="108" spans="2:21" s="1" customFormat="1" ht="30" customHeight="1">
      <c r="B108" s="34"/>
      <c r="C108" s="31" t="s">
        <v>16</v>
      </c>
      <c r="D108" s="35"/>
      <c r="E108" s="35"/>
      <c r="F108" s="251" t="str">
        <f>F6</f>
        <v>Rekonstrukce vodovodu a kanalizace Radvanice a Bartovice - komunikace</v>
      </c>
      <c r="G108" s="252"/>
      <c r="H108" s="252"/>
      <c r="I108" s="252"/>
      <c r="J108" s="252"/>
      <c r="K108" s="252"/>
      <c r="L108" s="252"/>
      <c r="M108" s="252"/>
      <c r="N108" s="252"/>
      <c r="O108" s="252"/>
      <c r="P108" s="252"/>
      <c r="Q108" s="35"/>
      <c r="R108" s="36"/>
    </row>
    <row r="109" spans="2:21" s="1" customFormat="1" ht="36.950000000000003" customHeight="1">
      <c r="B109" s="34"/>
      <c r="C109" s="68" t="s">
        <v>140</v>
      </c>
      <c r="D109" s="35"/>
      <c r="E109" s="35"/>
      <c r="F109" s="213" t="str">
        <f>F7</f>
        <v>16 - SO 116 - Komunikace u garáží</v>
      </c>
      <c r="G109" s="250"/>
      <c r="H109" s="250"/>
      <c r="I109" s="250"/>
      <c r="J109" s="250"/>
      <c r="K109" s="250"/>
      <c r="L109" s="250"/>
      <c r="M109" s="250"/>
      <c r="N109" s="250"/>
      <c r="O109" s="250"/>
      <c r="P109" s="250"/>
      <c r="Q109" s="35"/>
      <c r="R109" s="36"/>
    </row>
    <row r="110" spans="2:21" s="1" customFormat="1" ht="6.95" customHeight="1">
      <c r="B110" s="34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6"/>
    </row>
    <row r="111" spans="2:21" s="1" customFormat="1" ht="18" customHeight="1">
      <c r="B111" s="34"/>
      <c r="C111" s="31" t="s">
        <v>20</v>
      </c>
      <c r="D111" s="35"/>
      <c r="E111" s="35"/>
      <c r="F111" s="29" t="str">
        <f>F9</f>
        <v>Ostrava</v>
      </c>
      <c r="G111" s="35"/>
      <c r="H111" s="35"/>
      <c r="I111" s="35"/>
      <c r="J111" s="35"/>
      <c r="K111" s="31" t="s">
        <v>22</v>
      </c>
      <c r="L111" s="35"/>
      <c r="M111" s="253" t="str">
        <f>IF(O9="","",O9)</f>
        <v>25. 4. 2018</v>
      </c>
      <c r="N111" s="253"/>
      <c r="O111" s="253"/>
      <c r="P111" s="253"/>
      <c r="Q111" s="35"/>
      <c r="R111" s="36"/>
    </row>
    <row r="112" spans="2:21" s="1" customFormat="1" ht="6.95" customHeight="1">
      <c r="B112" s="34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6"/>
    </row>
    <row r="113" spans="2:65" s="1" customFormat="1" ht="15">
      <c r="B113" s="34"/>
      <c r="C113" s="31" t="s">
        <v>24</v>
      </c>
      <c r="D113" s="35"/>
      <c r="E113" s="35"/>
      <c r="F113" s="29" t="str">
        <f>E12</f>
        <v>Statutární město Ostrava</v>
      </c>
      <c r="G113" s="35"/>
      <c r="H113" s="35"/>
      <c r="I113" s="35"/>
      <c r="J113" s="35"/>
      <c r="K113" s="31" t="s">
        <v>30</v>
      </c>
      <c r="L113" s="35"/>
      <c r="M113" s="222" t="str">
        <f>E18</f>
        <v>Projekt 2010, s.r.o.</v>
      </c>
      <c r="N113" s="222"/>
      <c r="O113" s="222"/>
      <c r="P113" s="222"/>
      <c r="Q113" s="222"/>
      <c r="R113" s="36"/>
    </row>
    <row r="114" spans="2:65" s="1" customFormat="1" ht="14.45" customHeight="1">
      <c r="B114" s="34"/>
      <c r="C114" s="31" t="s">
        <v>28</v>
      </c>
      <c r="D114" s="35"/>
      <c r="E114" s="35"/>
      <c r="F114" s="29" t="str">
        <f>IF(E15="","",E15)</f>
        <v xml:space="preserve"> </v>
      </c>
      <c r="G114" s="35"/>
      <c r="H114" s="35"/>
      <c r="I114" s="35"/>
      <c r="J114" s="35"/>
      <c r="K114" s="31" t="s">
        <v>33</v>
      </c>
      <c r="L114" s="35"/>
      <c r="M114" s="222" t="str">
        <f>E21</f>
        <v>Jakub Nevyjel</v>
      </c>
      <c r="N114" s="222"/>
      <c r="O114" s="222"/>
      <c r="P114" s="222"/>
      <c r="Q114" s="222"/>
      <c r="R114" s="36"/>
    </row>
    <row r="115" spans="2:65" s="1" customFormat="1" ht="10.35" customHeight="1">
      <c r="B115" s="34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6"/>
    </row>
    <row r="116" spans="2:65" s="8" customFormat="1" ht="29.25" customHeight="1">
      <c r="B116" s="122"/>
      <c r="C116" s="123" t="s">
        <v>153</v>
      </c>
      <c r="D116" s="124" t="s">
        <v>154</v>
      </c>
      <c r="E116" s="124" t="s">
        <v>57</v>
      </c>
      <c r="F116" s="242" t="s">
        <v>155</v>
      </c>
      <c r="G116" s="242"/>
      <c r="H116" s="242"/>
      <c r="I116" s="242"/>
      <c r="J116" s="124" t="s">
        <v>156</v>
      </c>
      <c r="K116" s="124" t="s">
        <v>157</v>
      </c>
      <c r="L116" s="242" t="s">
        <v>158</v>
      </c>
      <c r="M116" s="242"/>
      <c r="N116" s="242" t="s">
        <v>146</v>
      </c>
      <c r="O116" s="242"/>
      <c r="P116" s="242"/>
      <c r="Q116" s="243"/>
      <c r="R116" s="125"/>
      <c r="T116" s="75" t="s">
        <v>159</v>
      </c>
      <c r="U116" s="76" t="s">
        <v>39</v>
      </c>
      <c r="V116" s="76" t="s">
        <v>160</v>
      </c>
      <c r="W116" s="76" t="s">
        <v>161</v>
      </c>
      <c r="X116" s="76" t="s">
        <v>162</v>
      </c>
      <c r="Y116" s="76" t="s">
        <v>163</v>
      </c>
      <c r="Z116" s="76" t="s">
        <v>164</v>
      </c>
      <c r="AA116" s="77" t="s">
        <v>165</v>
      </c>
    </row>
    <row r="117" spans="2:65" s="1" customFormat="1" ht="29.25" customHeight="1">
      <c r="B117" s="34"/>
      <c r="C117" s="79" t="s">
        <v>142</v>
      </c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233">
        <f>BK117</f>
        <v>0</v>
      </c>
      <c r="O117" s="234"/>
      <c r="P117" s="234"/>
      <c r="Q117" s="234"/>
      <c r="R117" s="36"/>
      <c r="T117" s="78"/>
      <c r="U117" s="50"/>
      <c r="V117" s="50"/>
      <c r="W117" s="126">
        <f>W118</f>
        <v>447.96197299999994</v>
      </c>
      <c r="X117" s="50"/>
      <c r="Y117" s="126">
        <f>Y118</f>
        <v>38.449044999999991</v>
      </c>
      <c r="Z117" s="50"/>
      <c r="AA117" s="127">
        <f>AA118</f>
        <v>250.89549999999997</v>
      </c>
      <c r="AT117" s="21" t="s">
        <v>74</v>
      </c>
      <c r="AU117" s="21" t="s">
        <v>148</v>
      </c>
      <c r="BK117" s="128">
        <f>BK118</f>
        <v>0</v>
      </c>
    </row>
    <row r="118" spans="2:65" s="9" customFormat="1" ht="37.35" customHeight="1">
      <c r="B118" s="129"/>
      <c r="C118" s="130"/>
      <c r="D118" s="131" t="s">
        <v>258</v>
      </c>
      <c r="E118" s="131"/>
      <c r="F118" s="131"/>
      <c r="G118" s="131"/>
      <c r="H118" s="131"/>
      <c r="I118" s="131"/>
      <c r="J118" s="131"/>
      <c r="K118" s="131"/>
      <c r="L118" s="131"/>
      <c r="M118" s="131"/>
      <c r="N118" s="270">
        <f>BK118</f>
        <v>0</v>
      </c>
      <c r="O118" s="244"/>
      <c r="P118" s="244"/>
      <c r="Q118" s="244"/>
      <c r="R118" s="132"/>
      <c r="T118" s="133"/>
      <c r="U118" s="130"/>
      <c r="V118" s="130"/>
      <c r="W118" s="134">
        <f>W119+W202+W211+W255+W261+W274+W280</f>
        <v>447.96197299999994</v>
      </c>
      <c r="X118" s="130"/>
      <c r="Y118" s="134">
        <f>Y119+Y202+Y211+Y255+Y261+Y274+Y280</f>
        <v>38.449044999999991</v>
      </c>
      <c r="Z118" s="130"/>
      <c r="AA118" s="135">
        <f>AA119+AA202+AA211+AA255+AA261+AA274+AA280</f>
        <v>250.89549999999997</v>
      </c>
      <c r="AR118" s="136" t="s">
        <v>82</v>
      </c>
      <c r="AT118" s="137" t="s">
        <v>74</v>
      </c>
      <c r="AU118" s="137" t="s">
        <v>75</v>
      </c>
      <c r="AY118" s="136" t="s">
        <v>166</v>
      </c>
      <c r="BK118" s="138">
        <f>BK119+BK202+BK211+BK255+BK261+BK274+BK280</f>
        <v>0</v>
      </c>
    </row>
    <row r="119" spans="2:65" s="9" customFormat="1" ht="19.899999999999999" customHeight="1">
      <c r="B119" s="129"/>
      <c r="C119" s="130"/>
      <c r="D119" s="164" t="s">
        <v>259</v>
      </c>
      <c r="E119" s="164"/>
      <c r="F119" s="164"/>
      <c r="G119" s="164"/>
      <c r="H119" s="164"/>
      <c r="I119" s="164"/>
      <c r="J119" s="164"/>
      <c r="K119" s="164"/>
      <c r="L119" s="164"/>
      <c r="M119" s="164"/>
      <c r="N119" s="237">
        <f>BK119</f>
        <v>0</v>
      </c>
      <c r="O119" s="238"/>
      <c r="P119" s="238"/>
      <c r="Q119" s="238"/>
      <c r="R119" s="132"/>
      <c r="T119" s="133"/>
      <c r="U119" s="130"/>
      <c r="V119" s="130"/>
      <c r="W119" s="134">
        <f>SUM(W120:W201)</f>
        <v>290.98908099999994</v>
      </c>
      <c r="X119" s="130"/>
      <c r="Y119" s="134">
        <f>SUM(Y120:Y201)</f>
        <v>23.271994999999997</v>
      </c>
      <c r="Z119" s="130"/>
      <c r="AA119" s="135">
        <f>SUM(AA120:AA201)</f>
        <v>250.89549999999997</v>
      </c>
      <c r="AR119" s="136" t="s">
        <v>82</v>
      </c>
      <c r="AT119" s="137" t="s">
        <v>74</v>
      </c>
      <c r="AU119" s="137" t="s">
        <v>82</v>
      </c>
      <c r="AY119" s="136" t="s">
        <v>166</v>
      </c>
      <c r="BK119" s="138">
        <f>SUM(BK120:BK201)</f>
        <v>0</v>
      </c>
    </row>
    <row r="120" spans="2:65" s="1" customFormat="1" ht="25.5" customHeight="1">
      <c r="B120" s="139"/>
      <c r="C120" s="140" t="s">
        <v>82</v>
      </c>
      <c r="D120" s="140" t="s">
        <v>167</v>
      </c>
      <c r="E120" s="141" t="s">
        <v>268</v>
      </c>
      <c r="F120" s="231" t="s">
        <v>269</v>
      </c>
      <c r="G120" s="231"/>
      <c r="H120" s="231"/>
      <c r="I120" s="231"/>
      <c r="J120" s="142" t="s">
        <v>270</v>
      </c>
      <c r="K120" s="143">
        <v>13</v>
      </c>
      <c r="L120" s="232">
        <v>0</v>
      </c>
      <c r="M120" s="232"/>
      <c r="N120" s="232">
        <f>ROUND(L120*K120,2)</f>
        <v>0</v>
      </c>
      <c r="O120" s="232"/>
      <c r="P120" s="232"/>
      <c r="Q120" s="232"/>
      <c r="R120" s="144"/>
      <c r="T120" s="145" t="s">
        <v>5</v>
      </c>
      <c r="U120" s="43" t="s">
        <v>40</v>
      </c>
      <c r="V120" s="146">
        <v>0.23</v>
      </c>
      <c r="W120" s="146">
        <f>V120*K120</f>
        <v>2.99</v>
      </c>
      <c r="X120" s="146">
        <v>0</v>
      </c>
      <c r="Y120" s="146">
        <f>X120*K120</f>
        <v>0</v>
      </c>
      <c r="Z120" s="146">
        <v>0.26</v>
      </c>
      <c r="AA120" s="147">
        <f>Z120*K120</f>
        <v>3.38</v>
      </c>
      <c r="AR120" s="21" t="s">
        <v>92</v>
      </c>
      <c r="AT120" s="21" t="s">
        <v>167</v>
      </c>
      <c r="AU120" s="21" t="s">
        <v>86</v>
      </c>
      <c r="AY120" s="21" t="s">
        <v>166</v>
      </c>
      <c r="BE120" s="148">
        <f>IF(U120="základní",N120,0)</f>
        <v>0</v>
      </c>
      <c r="BF120" s="148">
        <f>IF(U120="snížená",N120,0)</f>
        <v>0</v>
      </c>
      <c r="BG120" s="148">
        <f>IF(U120="zákl. přenesená",N120,0)</f>
        <v>0</v>
      </c>
      <c r="BH120" s="148">
        <f>IF(U120="sníž. přenesená",N120,0)</f>
        <v>0</v>
      </c>
      <c r="BI120" s="148">
        <f>IF(U120="nulová",N120,0)</f>
        <v>0</v>
      </c>
      <c r="BJ120" s="21" t="s">
        <v>82</v>
      </c>
      <c r="BK120" s="148">
        <f>ROUND(L120*K120,2)</f>
        <v>0</v>
      </c>
      <c r="BL120" s="21" t="s">
        <v>92</v>
      </c>
      <c r="BM120" s="21" t="s">
        <v>1847</v>
      </c>
    </row>
    <row r="121" spans="2:65" s="1" customFormat="1" ht="25.5" customHeight="1">
      <c r="B121" s="139"/>
      <c r="C121" s="140" t="s">
        <v>86</v>
      </c>
      <c r="D121" s="140" t="s">
        <v>167</v>
      </c>
      <c r="E121" s="141" t="s">
        <v>692</v>
      </c>
      <c r="F121" s="231" t="s">
        <v>693</v>
      </c>
      <c r="G121" s="231"/>
      <c r="H121" s="231"/>
      <c r="I121" s="231"/>
      <c r="J121" s="142" t="s">
        <v>270</v>
      </c>
      <c r="K121" s="143">
        <v>13</v>
      </c>
      <c r="L121" s="232">
        <v>0</v>
      </c>
      <c r="M121" s="232"/>
      <c r="N121" s="232">
        <f>ROUND(L121*K121,2)</f>
        <v>0</v>
      </c>
      <c r="O121" s="232"/>
      <c r="P121" s="232"/>
      <c r="Q121" s="232"/>
      <c r="R121" s="144"/>
      <c r="T121" s="145" t="s">
        <v>5</v>
      </c>
      <c r="U121" s="43" t="s">
        <v>40</v>
      </c>
      <c r="V121" s="146">
        <v>1.1579999999999999</v>
      </c>
      <c r="W121" s="146">
        <f>V121*K121</f>
        <v>15.053999999999998</v>
      </c>
      <c r="X121" s="146">
        <v>0</v>
      </c>
      <c r="Y121" s="146">
        <f>X121*K121</f>
        <v>0</v>
      </c>
      <c r="Z121" s="146">
        <v>0.44</v>
      </c>
      <c r="AA121" s="147">
        <f>Z121*K121</f>
        <v>5.72</v>
      </c>
      <c r="AR121" s="21" t="s">
        <v>92</v>
      </c>
      <c r="AT121" s="21" t="s">
        <v>167</v>
      </c>
      <c r="AU121" s="21" t="s">
        <v>86</v>
      </c>
      <c r="AY121" s="21" t="s">
        <v>166</v>
      </c>
      <c r="BE121" s="148">
        <f>IF(U121="základní",N121,0)</f>
        <v>0</v>
      </c>
      <c r="BF121" s="148">
        <f>IF(U121="snížená",N121,0)</f>
        <v>0</v>
      </c>
      <c r="BG121" s="148">
        <f>IF(U121="zákl. přenesená",N121,0)</f>
        <v>0</v>
      </c>
      <c r="BH121" s="148">
        <f>IF(U121="sníž. přenesená",N121,0)</f>
        <v>0</v>
      </c>
      <c r="BI121" s="148">
        <f>IF(U121="nulová",N121,0)</f>
        <v>0</v>
      </c>
      <c r="BJ121" s="21" t="s">
        <v>82</v>
      </c>
      <c r="BK121" s="148">
        <f>ROUND(L121*K121,2)</f>
        <v>0</v>
      </c>
      <c r="BL121" s="21" t="s">
        <v>92</v>
      </c>
      <c r="BM121" s="21" t="s">
        <v>1848</v>
      </c>
    </row>
    <row r="122" spans="2:65" s="11" customFormat="1" ht="16.5" customHeight="1">
      <c r="B122" s="157"/>
      <c r="C122" s="158"/>
      <c r="D122" s="158"/>
      <c r="E122" s="159" t="s">
        <v>5</v>
      </c>
      <c r="F122" s="264" t="s">
        <v>275</v>
      </c>
      <c r="G122" s="265"/>
      <c r="H122" s="265"/>
      <c r="I122" s="265"/>
      <c r="J122" s="158"/>
      <c r="K122" s="159" t="s">
        <v>5</v>
      </c>
      <c r="L122" s="158"/>
      <c r="M122" s="158"/>
      <c r="N122" s="158"/>
      <c r="O122" s="158"/>
      <c r="P122" s="158"/>
      <c r="Q122" s="158"/>
      <c r="R122" s="160"/>
      <c r="T122" s="161"/>
      <c r="U122" s="158"/>
      <c r="V122" s="158"/>
      <c r="W122" s="158"/>
      <c r="X122" s="158"/>
      <c r="Y122" s="158"/>
      <c r="Z122" s="158"/>
      <c r="AA122" s="162"/>
      <c r="AT122" s="163" t="s">
        <v>173</v>
      </c>
      <c r="AU122" s="163" t="s">
        <v>86</v>
      </c>
      <c r="AV122" s="11" t="s">
        <v>82</v>
      </c>
      <c r="AW122" s="11" t="s">
        <v>32</v>
      </c>
      <c r="AX122" s="11" t="s">
        <v>75</v>
      </c>
      <c r="AY122" s="163" t="s">
        <v>166</v>
      </c>
    </row>
    <row r="123" spans="2:65" s="11" customFormat="1" ht="16.5" customHeight="1">
      <c r="B123" s="157"/>
      <c r="C123" s="158"/>
      <c r="D123" s="158"/>
      <c r="E123" s="159" t="s">
        <v>5</v>
      </c>
      <c r="F123" s="229" t="s">
        <v>276</v>
      </c>
      <c r="G123" s="230"/>
      <c r="H123" s="230"/>
      <c r="I123" s="230"/>
      <c r="J123" s="158"/>
      <c r="K123" s="159" t="s">
        <v>5</v>
      </c>
      <c r="L123" s="158"/>
      <c r="M123" s="158"/>
      <c r="N123" s="158"/>
      <c r="O123" s="158"/>
      <c r="P123" s="158"/>
      <c r="Q123" s="158"/>
      <c r="R123" s="160"/>
      <c r="T123" s="161"/>
      <c r="U123" s="158"/>
      <c r="V123" s="158"/>
      <c r="W123" s="158"/>
      <c r="X123" s="158"/>
      <c r="Y123" s="158"/>
      <c r="Z123" s="158"/>
      <c r="AA123" s="162"/>
      <c r="AT123" s="163" t="s">
        <v>173</v>
      </c>
      <c r="AU123" s="163" t="s">
        <v>86</v>
      </c>
      <c r="AV123" s="11" t="s">
        <v>82</v>
      </c>
      <c r="AW123" s="11" t="s">
        <v>32</v>
      </c>
      <c r="AX123" s="11" t="s">
        <v>75</v>
      </c>
      <c r="AY123" s="163" t="s">
        <v>166</v>
      </c>
    </row>
    <row r="124" spans="2:65" s="11" customFormat="1" ht="16.5" customHeight="1">
      <c r="B124" s="157"/>
      <c r="C124" s="158"/>
      <c r="D124" s="158"/>
      <c r="E124" s="159" t="s">
        <v>5</v>
      </c>
      <c r="F124" s="229" t="s">
        <v>277</v>
      </c>
      <c r="G124" s="230"/>
      <c r="H124" s="230"/>
      <c r="I124" s="230"/>
      <c r="J124" s="158"/>
      <c r="K124" s="159" t="s">
        <v>5</v>
      </c>
      <c r="L124" s="158"/>
      <c r="M124" s="158"/>
      <c r="N124" s="158"/>
      <c r="O124" s="158"/>
      <c r="P124" s="158"/>
      <c r="Q124" s="158"/>
      <c r="R124" s="160"/>
      <c r="T124" s="161"/>
      <c r="U124" s="158"/>
      <c r="V124" s="158"/>
      <c r="W124" s="158"/>
      <c r="X124" s="158"/>
      <c r="Y124" s="158"/>
      <c r="Z124" s="158"/>
      <c r="AA124" s="162"/>
      <c r="AT124" s="163" t="s">
        <v>173</v>
      </c>
      <c r="AU124" s="163" t="s">
        <v>86</v>
      </c>
      <c r="AV124" s="11" t="s">
        <v>82</v>
      </c>
      <c r="AW124" s="11" t="s">
        <v>32</v>
      </c>
      <c r="AX124" s="11" t="s">
        <v>75</v>
      </c>
      <c r="AY124" s="163" t="s">
        <v>166</v>
      </c>
    </row>
    <row r="125" spans="2:65" s="11" customFormat="1" ht="16.5" customHeight="1">
      <c r="B125" s="157"/>
      <c r="C125" s="158"/>
      <c r="D125" s="158"/>
      <c r="E125" s="159" t="s">
        <v>5</v>
      </c>
      <c r="F125" s="229" t="s">
        <v>290</v>
      </c>
      <c r="G125" s="230"/>
      <c r="H125" s="230"/>
      <c r="I125" s="230"/>
      <c r="J125" s="158"/>
      <c r="K125" s="159" t="s">
        <v>5</v>
      </c>
      <c r="L125" s="158"/>
      <c r="M125" s="158"/>
      <c r="N125" s="158"/>
      <c r="O125" s="158"/>
      <c r="P125" s="158"/>
      <c r="Q125" s="158"/>
      <c r="R125" s="160"/>
      <c r="T125" s="161"/>
      <c r="U125" s="158"/>
      <c r="V125" s="158"/>
      <c r="W125" s="158"/>
      <c r="X125" s="158"/>
      <c r="Y125" s="158"/>
      <c r="Z125" s="158"/>
      <c r="AA125" s="162"/>
      <c r="AT125" s="163" t="s">
        <v>173</v>
      </c>
      <c r="AU125" s="163" t="s">
        <v>86</v>
      </c>
      <c r="AV125" s="11" t="s">
        <v>82</v>
      </c>
      <c r="AW125" s="11" t="s">
        <v>32</v>
      </c>
      <c r="AX125" s="11" t="s">
        <v>75</v>
      </c>
      <c r="AY125" s="163" t="s">
        <v>166</v>
      </c>
    </row>
    <row r="126" spans="2:65" s="10" customFormat="1" ht="16.5" customHeight="1">
      <c r="B126" s="149"/>
      <c r="C126" s="150"/>
      <c r="D126" s="150"/>
      <c r="E126" s="151" t="s">
        <v>5</v>
      </c>
      <c r="F126" s="262" t="s">
        <v>1849</v>
      </c>
      <c r="G126" s="263"/>
      <c r="H126" s="263"/>
      <c r="I126" s="263"/>
      <c r="J126" s="150"/>
      <c r="K126" s="152">
        <v>13</v>
      </c>
      <c r="L126" s="150"/>
      <c r="M126" s="150"/>
      <c r="N126" s="150"/>
      <c r="O126" s="150"/>
      <c r="P126" s="150"/>
      <c r="Q126" s="150"/>
      <c r="R126" s="153"/>
      <c r="T126" s="154"/>
      <c r="U126" s="150"/>
      <c r="V126" s="150"/>
      <c r="W126" s="150"/>
      <c r="X126" s="150"/>
      <c r="Y126" s="150"/>
      <c r="Z126" s="150"/>
      <c r="AA126" s="155"/>
      <c r="AT126" s="156" t="s">
        <v>173</v>
      </c>
      <c r="AU126" s="156" t="s">
        <v>86</v>
      </c>
      <c r="AV126" s="10" t="s">
        <v>86</v>
      </c>
      <c r="AW126" s="10" t="s">
        <v>32</v>
      </c>
      <c r="AX126" s="10" t="s">
        <v>82</v>
      </c>
      <c r="AY126" s="156" t="s">
        <v>166</v>
      </c>
    </row>
    <row r="127" spans="2:65" s="1" customFormat="1" ht="25.5" customHeight="1">
      <c r="B127" s="139"/>
      <c r="C127" s="140" t="s">
        <v>89</v>
      </c>
      <c r="D127" s="140" t="s">
        <v>167</v>
      </c>
      <c r="E127" s="141" t="s">
        <v>272</v>
      </c>
      <c r="F127" s="231" t="s">
        <v>273</v>
      </c>
      <c r="G127" s="231"/>
      <c r="H127" s="231"/>
      <c r="I127" s="231"/>
      <c r="J127" s="142" t="s">
        <v>270</v>
      </c>
      <c r="K127" s="143">
        <v>21.5</v>
      </c>
      <c r="L127" s="232">
        <v>0</v>
      </c>
      <c r="M127" s="232"/>
      <c r="N127" s="232">
        <f>ROUND(L127*K127,2)</f>
        <v>0</v>
      </c>
      <c r="O127" s="232"/>
      <c r="P127" s="232"/>
      <c r="Q127" s="232"/>
      <c r="R127" s="144"/>
      <c r="T127" s="145" t="s">
        <v>5</v>
      </c>
      <c r="U127" s="43" t="s">
        <v>40</v>
      </c>
      <c r="V127" s="146">
        <v>2.2789999999999999</v>
      </c>
      <c r="W127" s="146">
        <f>V127*K127</f>
        <v>48.9985</v>
      </c>
      <c r="X127" s="146">
        <v>0</v>
      </c>
      <c r="Y127" s="146">
        <f>X127*K127</f>
        <v>0</v>
      </c>
      <c r="Z127" s="146">
        <v>0.625</v>
      </c>
      <c r="AA127" s="147">
        <f>Z127*K127</f>
        <v>13.4375</v>
      </c>
      <c r="AR127" s="21" t="s">
        <v>92</v>
      </c>
      <c r="AT127" s="21" t="s">
        <v>167</v>
      </c>
      <c r="AU127" s="21" t="s">
        <v>86</v>
      </c>
      <c r="AY127" s="21" t="s">
        <v>166</v>
      </c>
      <c r="BE127" s="148">
        <f>IF(U127="základní",N127,0)</f>
        <v>0</v>
      </c>
      <c r="BF127" s="148">
        <f>IF(U127="snížená",N127,0)</f>
        <v>0</v>
      </c>
      <c r="BG127" s="148">
        <f>IF(U127="zákl. přenesená",N127,0)</f>
        <v>0</v>
      </c>
      <c r="BH127" s="148">
        <f>IF(U127="sníž. přenesená",N127,0)</f>
        <v>0</v>
      </c>
      <c r="BI127" s="148">
        <f>IF(U127="nulová",N127,0)</f>
        <v>0</v>
      </c>
      <c r="BJ127" s="21" t="s">
        <v>82</v>
      </c>
      <c r="BK127" s="148">
        <f>ROUND(L127*K127,2)</f>
        <v>0</v>
      </c>
      <c r="BL127" s="21" t="s">
        <v>92</v>
      </c>
      <c r="BM127" s="21" t="s">
        <v>274</v>
      </c>
    </row>
    <row r="128" spans="2:65" s="11" customFormat="1" ht="16.5" customHeight="1">
      <c r="B128" s="157"/>
      <c r="C128" s="158"/>
      <c r="D128" s="158"/>
      <c r="E128" s="159" t="s">
        <v>5</v>
      </c>
      <c r="F128" s="264" t="s">
        <v>275</v>
      </c>
      <c r="G128" s="265"/>
      <c r="H128" s="265"/>
      <c r="I128" s="265"/>
      <c r="J128" s="158"/>
      <c r="K128" s="159" t="s">
        <v>5</v>
      </c>
      <c r="L128" s="158"/>
      <c r="M128" s="158"/>
      <c r="N128" s="158"/>
      <c r="O128" s="158"/>
      <c r="P128" s="158"/>
      <c r="Q128" s="158"/>
      <c r="R128" s="160"/>
      <c r="T128" s="161"/>
      <c r="U128" s="158"/>
      <c r="V128" s="158"/>
      <c r="W128" s="158"/>
      <c r="X128" s="158"/>
      <c r="Y128" s="158"/>
      <c r="Z128" s="158"/>
      <c r="AA128" s="162"/>
      <c r="AT128" s="163" t="s">
        <v>173</v>
      </c>
      <c r="AU128" s="163" t="s">
        <v>86</v>
      </c>
      <c r="AV128" s="11" t="s">
        <v>82</v>
      </c>
      <c r="AW128" s="11" t="s">
        <v>32</v>
      </c>
      <c r="AX128" s="11" t="s">
        <v>75</v>
      </c>
      <c r="AY128" s="163" t="s">
        <v>166</v>
      </c>
    </row>
    <row r="129" spans="2:65" s="11" customFormat="1" ht="16.5" customHeight="1">
      <c r="B129" s="157"/>
      <c r="C129" s="158"/>
      <c r="D129" s="158"/>
      <c r="E129" s="159" t="s">
        <v>5</v>
      </c>
      <c r="F129" s="229" t="s">
        <v>276</v>
      </c>
      <c r="G129" s="230"/>
      <c r="H129" s="230"/>
      <c r="I129" s="230"/>
      <c r="J129" s="158"/>
      <c r="K129" s="159" t="s">
        <v>5</v>
      </c>
      <c r="L129" s="158"/>
      <c r="M129" s="158"/>
      <c r="N129" s="158"/>
      <c r="O129" s="158"/>
      <c r="P129" s="158"/>
      <c r="Q129" s="158"/>
      <c r="R129" s="160"/>
      <c r="T129" s="161"/>
      <c r="U129" s="158"/>
      <c r="V129" s="158"/>
      <c r="W129" s="158"/>
      <c r="X129" s="158"/>
      <c r="Y129" s="158"/>
      <c r="Z129" s="158"/>
      <c r="AA129" s="162"/>
      <c r="AT129" s="163" t="s">
        <v>173</v>
      </c>
      <c r="AU129" s="163" t="s">
        <v>86</v>
      </c>
      <c r="AV129" s="11" t="s">
        <v>82</v>
      </c>
      <c r="AW129" s="11" t="s">
        <v>32</v>
      </c>
      <c r="AX129" s="11" t="s">
        <v>75</v>
      </c>
      <c r="AY129" s="163" t="s">
        <v>166</v>
      </c>
    </row>
    <row r="130" spans="2:65" s="11" customFormat="1" ht="16.5" customHeight="1">
      <c r="B130" s="157"/>
      <c r="C130" s="158"/>
      <c r="D130" s="158"/>
      <c r="E130" s="159" t="s">
        <v>5</v>
      </c>
      <c r="F130" s="229" t="s">
        <v>277</v>
      </c>
      <c r="G130" s="230"/>
      <c r="H130" s="230"/>
      <c r="I130" s="230"/>
      <c r="J130" s="158"/>
      <c r="K130" s="159" t="s">
        <v>5</v>
      </c>
      <c r="L130" s="158"/>
      <c r="M130" s="158"/>
      <c r="N130" s="158"/>
      <c r="O130" s="158"/>
      <c r="P130" s="158"/>
      <c r="Q130" s="158"/>
      <c r="R130" s="160"/>
      <c r="T130" s="161"/>
      <c r="U130" s="158"/>
      <c r="V130" s="158"/>
      <c r="W130" s="158"/>
      <c r="X130" s="158"/>
      <c r="Y130" s="158"/>
      <c r="Z130" s="158"/>
      <c r="AA130" s="162"/>
      <c r="AT130" s="163" t="s">
        <v>173</v>
      </c>
      <c r="AU130" s="163" t="s">
        <v>86</v>
      </c>
      <c r="AV130" s="11" t="s">
        <v>82</v>
      </c>
      <c r="AW130" s="11" t="s">
        <v>32</v>
      </c>
      <c r="AX130" s="11" t="s">
        <v>75</v>
      </c>
      <c r="AY130" s="163" t="s">
        <v>166</v>
      </c>
    </row>
    <row r="131" spans="2:65" s="11" customFormat="1" ht="16.5" customHeight="1">
      <c r="B131" s="157"/>
      <c r="C131" s="158"/>
      <c r="D131" s="158"/>
      <c r="E131" s="159" t="s">
        <v>5</v>
      </c>
      <c r="F131" s="229" t="s">
        <v>278</v>
      </c>
      <c r="G131" s="230"/>
      <c r="H131" s="230"/>
      <c r="I131" s="230"/>
      <c r="J131" s="158"/>
      <c r="K131" s="159" t="s">
        <v>5</v>
      </c>
      <c r="L131" s="158"/>
      <c r="M131" s="158"/>
      <c r="N131" s="158"/>
      <c r="O131" s="158"/>
      <c r="P131" s="158"/>
      <c r="Q131" s="158"/>
      <c r="R131" s="160"/>
      <c r="T131" s="161"/>
      <c r="U131" s="158"/>
      <c r="V131" s="158"/>
      <c r="W131" s="158"/>
      <c r="X131" s="158"/>
      <c r="Y131" s="158"/>
      <c r="Z131" s="158"/>
      <c r="AA131" s="162"/>
      <c r="AT131" s="163" t="s">
        <v>173</v>
      </c>
      <c r="AU131" s="163" t="s">
        <v>86</v>
      </c>
      <c r="AV131" s="11" t="s">
        <v>82</v>
      </c>
      <c r="AW131" s="11" t="s">
        <v>32</v>
      </c>
      <c r="AX131" s="11" t="s">
        <v>75</v>
      </c>
      <c r="AY131" s="163" t="s">
        <v>166</v>
      </c>
    </row>
    <row r="132" spans="2:65" s="10" customFormat="1" ht="16.5" customHeight="1">
      <c r="B132" s="149"/>
      <c r="C132" s="150"/>
      <c r="D132" s="150"/>
      <c r="E132" s="151" t="s">
        <v>5</v>
      </c>
      <c r="F132" s="262" t="s">
        <v>1850</v>
      </c>
      <c r="G132" s="263"/>
      <c r="H132" s="263"/>
      <c r="I132" s="263"/>
      <c r="J132" s="150"/>
      <c r="K132" s="152">
        <v>21.5</v>
      </c>
      <c r="L132" s="150"/>
      <c r="M132" s="150"/>
      <c r="N132" s="150"/>
      <c r="O132" s="150"/>
      <c r="P132" s="150"/>
      <c r="Q132" s="150"/>
      <c r="R132" s="153"/>
      <c r="T132" s="154"/>
      <c r="U132" s="150"/>
      <c r="V132" s="150"/>
      <c r="W132" s="150"/>
      <c r="X132" s="150"/>
      <c r="Y132" s="150"/>
      <c r="Z132" s="150"/>
      <c r="AA132" s="155"/>
      <c r="AT132" s="156" t="s">
        <v>173</v>
      </c>
      <c r="AU132" s="156" t="s">
        <v>86</v>
      </c>
      <c r="AV132" s="10" t="s">
        <v>86</v>
      </c>
      <c r="AW132" s="10" t="s">
        <v>32</v>
      </c>
      <c r="AX132" s="10" t="s">
        <v>82</v>
      </c>
      <c r="AY132" s="156" t="s">
        <v>166</v>
      </c>
    </row>
    <row r="133" spans="2:65" s="1" customFormat="1" ht="25.5" customHeight="1">
      <c r="B133" s="139"/>
      <c r="C133" s="140" t="s">
        <v>92</v>
      </c>
      <c r="D133" s="140" t="s">
        <v>167</v>
      </c>
      <c r="E133" s="141" t="s">
        <v>295</v>
      </c>
      <c r="F133" s="231" t="s">
        <v>296</v>
      </c>
      <c r="G133" s="231"/>
      <c r="H133" s="231"/>
      <c r="I133" s="231"/>
      <c r="J133" s="142" t="s">
        <v>270</v>
      </c>
      <c r="K133" s="143">
        <v>279</v>
      </c>
      <c r="L133" s="232">
        <v>0</v>
      </c>
      <c r="M133" s="232"/>
      <c r="N133" s="232">
        <f>ROUND(L133*K133,2)</f>
        <v>0</v>
      </c>
      <c r="O133" s="232"/>
      <c r="P133" s="232"/>
      <c r="Q133" s="232"/>
      <c r="R133" s="144"/>
      <c r="T133" s="145" t="s">
        <v>5</v>
      </c>
      <c r="U133" s="43" t="s">
        <v>40</v>
      </c>
      <c r="V133" s="146">
        <v>0.14399999999999999</v>
      </c>
      <c r="W133" s="146">
        <f>V133*K133</f>
        <v>40.175999999999995</v>
      </c>
      <c r="X133" s="146">
        <v>0</v>
      </c>
      <c r="Y133" s="146">
        <f>X133*K133</f>
        <v>0</v>
      </c>
      <c r="Z133" s="146">
        <v>0.57999999999999996</v>
      </c>
      <c r="AA133" s="147">
        <f>Z133*K133</f>
        <v>161.82</v>
      </c>
      <c r="AR133" s="21" t="s">
        <v>92</v>
      </c>
      <c r="AT133" s="21" t="s">
        <v>167</v>
      </c>
      <c r="AU133" s="21" t="s">
        <v>86</v>
      </c>
      <c r="AY133" s="21" t="s">
        <v>166</v>
      </c>
      <c r="BE133" s="148">
        <f>IF(U133="základní",N133,0)</f>
        <v>0</v>
      </c>
      <c r="BF133" s="148">
        <f>IF(U133="snížená",N133,0)</f>
        <v>0</v>
      </c>
      <c r="BG133" s="148">
        <f>IF(U133="zákl. přenesená",N133,0)</f>
        <v>0</v>
      </c>
      <c r="BH133" s="148">
        <f>IF(U133="sníž. přenesená",N133,0)</f>
        <v>0</v>
      </c>
      <c r="BI133" s="148">
        <f>IF(U133="nulová",N133,0)</f>
        <v>0</v>
      </c>
      <c r="BJ133" s="21" t="s">
        <v>82</v>
      </c>
      <c r="BK133" s="148">
        <f>ROUND(L133*K133,2)</f>
        <v>0</v>
      </c>
      <c r="BL133" s="21" t="s">
        <v>92</v>
      </c>
      <c r="BM133" s="21" t="s">
        <v>297</v>
      </c>
    </row>
    <row r="134" spans="2:65" s="11" customFormat="1" ht="16.5" customHeight="1">
      <c r="B134" s="157"/>
      <c r="C134" s="158"/>
      <c r="D134" s="158"/>
      <c r="E134" s="159" t="s">
        <v>5</v>
      </c>
      <c r="F134" s="264" t="s">
        <v>275</v>
      </c>
      <c r="G134" s="265"/>
      <c r="H134" s="265"/>
      <c r="I134" s="265"/>
      <c r="J134" s="158"/>
      <c r="K134" s="159" t="s">
        <v>5</v>
      </c>
      <c r="L134" s="158"/>
      <c r="M134" s="158"/>
      <c r="N134" s="158"/>
      <c r="O134" s="158"/>
      <c r="P134" s="158"/>
      <c r="Q134" s="158"/>
      <c r="R134" s="160"/>
      <c r="T134" s="161"/>
      <c r="U134" s="158"/>
      <c r="V134" s="158"/>
      <c r="W134" s="158"/>
      <c r="X134" s="158"/>
      <c r="Y134" s="158"/>
      <c r="Z134" s="158"/>
      <c r="AA134" s="162"/>
      <c r="AT134" s="163" t="s">
        <v>173</v>
      </c>
      <c r="AU134" s="163" t="s">
        <v>86</v>
      </c>
      <c r="AV134" s="11" t="s">
        <v>82</v>
      </c>
      <c r="AW134" s="11" t="s">
        <v>32</v>
      </c>
      <c r="AX134" s="11" t="s">
        <v>75</v>
      </c>
      <c r="AY134" s="163" t="s">
        <v>166</v>
      </c>
    </row>
    <row r="135" spans="2:65" s="11" customFormat="1" ht="16.5" customHeight="1">
      <c r="B135" s="157"/>
      <c r="C135" s="158"/>
      <c r="D135" s="158"/>
      <c r="E135" s="159" t="s">
        <v>5</v>
      </c>
      <c r="F135" s="229" t="s">
        <v>276</v>
      </c>
      <c r="G135" s="230"/>
      <c r="H135" s="230"/>
      <c r="I135" s="230"/>
      <c r="J135" s="158"/>
      <c r="K135" s="159" t="s">
        <v>5</v>
      </c>
      <c r="L135" s="158"/>
      <c r="M135" s="158"/>
      <c r="N135" s="158"/>
      <c r="O135" s="158"/>
      <c r="P135" s="158"/>
      <c r="Q135" s="158"/>
      <c r="R135" s="160"/>
      <c r="T135" s="161"/>
      <c r="U135" s="158"/>
      <c r="V135" s="158"/>
      <c r="W135" s="158"/>
      <c r="X135" s="158"/>
      <c r="Y135" s="158"/>
      <c r="Z135" s="158"/>
      <c r="AA135" s="162"/>
      <c r="AT135" s="163" t="s">
        <v>173</v>
      </c>
      <c r="AU135" s="163" t="s">
        <v>86</v>
      </c>
      <c r="AV135" s="11" t="s">
        <v>82</v>
      </c>
      <c r="AW135" s="11" t="s">
        <v>32</v>
      </c>
      <c r="AX135" s="11" t="s">
        <v>75</v>
      </c>
      <c r="AY135" s="163" t="s">
        <v>166</v>
      </c>
    </row>
    <row r="136" spans="2:65" s="11" customFormat="1" ht="16.5" customHeight="1">
      <c r="B136" s="157"/>
      <c r="C136" s="158"/>
      <c r="D136" s="158"/>
      <c r="E136" s="159" t="s">
        <v>5</v>
      </c>
      <c r="F136" s="229" t="s">
        <v>277</v>
      </c>
      <c r="G136" s="230"/>
      <c r="H136" s="230"/>
      <c r="I136" s="230"/>
      <c r="J136" s="158"/>
      <c r="K136" s="159" t="s">
        <v>5</v>
      </c>
      <c r="L136" s="158"/>
      <c r="M136" s="158"/>
      <c r="N136" s="158"/>
      <c r="O136" s="158"/>
      <c r="P136" s="158"/>
      <c r="Q136" s="158"/>
      <c r="R136" s="160"/>
      <c r="T136" s="161"/>
      <c r="U136" s="158"/>
      <c r="V136" s="158"/>
      <c r="W136" s="158"/>
      <c r="X136" s="158"/>
      <c r="Y136" s="158"/>
      <c r="Z136" s="158"/>
      <c r="AA136" s="162"/>
      <c r="AT136" s="163" t="s">
        <v>173</v>
      </c>
      <c r="AU136" s="163" t="s">
        <v>86</v>
      </c>
      <c r="AV136" s="11" t="s">
        <v>82</v>
      </c>
      <c r="AW136" s="11" t="s">
        <v>32</v>
      </c>
      <c r="AX136" s="11" t="s">
        <v>75</v>
      </c>
      <c r="AY136" s="163" t="s">
        <v>166</v>
      </c>
    </row>
    <row r="137" spans="2:65" s="11" customFormat="1" ht="16.5" customHeight="1">
      <c r="B137" s="157"/>
      <c r="C137" s="158"/>
      <c r="D137" s="158"/>
      <c r="E137" s="159" t="s">
        <v>5</v>
      </c>
      <c r="F137" s="229" t="s">
        <v>298</v>
      </c>
      <c r="G137" s="230"/>
      <c r="H137" s="230"/>
      <c r="I137" s="230"/>
      <c r="J137" s="158"/>
      <c r="K137" s="159" t="s">
        <v>5</v>
      </c>
      <c r="L137" s="158"/>
      <c r="M137" s="158"/>
      <c r="N137" s="158"/>
      <c r="O137" s="158"/>
      <c r="P137" s="158"/>
      <c r="Q137" s="158"/>
      <c r="R137" s="160"/>
      <c r="T137" s="161"/>
      <c r="U137" s="158"/>
      <c r="V137" s="158"/>
      <c r="W137" s="158"/>
      <c r="X137" s="158"/>
      <c r="Y137" s="158"/>
      <c r="Z137" s="158"/>
      <c r="AA137" s="162"/>
      <c r="AT137" s="163" t="s">
        <v>173</v>
      </c>
      <c r="AU137" s="163" t="s">
        <v>86</v>
      </c>
      <c r="AV137" s="11" t="s">
        <v>82</v>
      </c>
      <c r="AW137" s="11" t="s">
        <v>32</v>
      </c>
      <c r="AX137" s="11" t="s">
        <v>75</v>
      </c>
      <c r="AY137" s="163" t="s">
        <v>166</v>
      </c>
    </row>
    <row r="138" spans="2:65" s="10" customFormat="1" ht="16.5" customHeight="1">
      <c r="B138" s="149"/>
      <c r="C138" s="150"/>
      <c r="D138" s="150"/>
      <c r="E138" s="151" t="s">
        <v>5</v>
      </c>
      <c r="F138" s="262" t="s">
        <v>1851</v>
      </c>
      <c r="G138" s="263"/>
      <c r="H138" s="263"/>
      <c r="I138" s="263"/>
      <c r="J138" s="150"/>
      <c r="K138" s="152">
        <v>257.5</v>
      </c>
      <c r="L138" s="150"/>
      <c r="M138" s="150"/>
      <c r="N138" s="150"/>
      <c r="O138" s="150"/>
      <c r="P138" s="150"/>
      <c r="Q138" s="150"/>
      <c r="R138" s="153"/>
      <c r="T138" s="154"/>
      <c r="U138" s="150"/>
      <c r="V138" s="150"/>
      <c r="W138" s="150"/>
      <c r="X138" s="150"/>
      <c r="Y138" s="150"/>
      <c r="Z138" s="150"/>
      <c r="AA138" s="155"/>
      <c r="AT138" s="156" t="s">
        <v>173</v>
      </c>
      <c r="AU138" s="156" t="s">
        <v>86</v>
      </c>
      <c r="AV138" s="10" t="s">
        <v>86</v>
      </c>
      <c r="AW138" s="10" t="s">
        <v>32</v>
      </c>
      <c r="AX138" s="10" t="s">
        <v>75</v>
      </c>
      <c r="AY138" s="156" t="s">
        <v>166</v>
      </c>
    </row>
    <row r="139" spans="2:65" s="11" customFormat="1" ht="16.5" customHeight="1">
      <c r="B139" s="157"/>
      <c r="C139" s="158"/>
      <c r="D139" s="158"/>
      <c r="E139" s="159" t="s">
        <v>5</v>
      </c>
      <c r="F139" s="229" t="s">
        <v>283</v>
      </c>
      <c r="G139" s="230"/>
      <c r="H139" s="230"/>
      <c r="I139" s="230"/>
      <c r="J139" s="158"/>
      <c r="K139" s="159" t="s">
        <v>5</v>
      </c>
      <c r="L139" s="158"/>
      <c r="M139" s="158"/>
      <c r="N139" s="158"/>
      <c r="O139" s="158"/>
      <c r="P139" s="158"/>
      <c r="Q139" s="158"/>
      <c r="R139" s="160"/>
      <c r="T139" s="161"/>
      <c r="U139" s="158"/>
      <c r="V139" s="158"/>
      <c r="W139" s="158"/>
      <c r="X139" s="158"/>
      <c r="Y139" s="158"/>
      <c r="Z139" s="158"/>
      <c r="AA139" s="162"/>
      <c r="AT139" s="163" t="s">
        <v>173</v>
      </c>
      <c r="AU139" s="163" t="s">
        <v>86</v>
      </c>
      <c r="AV139" s="11" t="s">
        <v>82</v>
      </c>
      <c r="AW139" s="11" t="s">
        <v>32</v>
      </c>
      <c r="AX139" s="11" t="s">
        <v>75</v>
      </c>
      <c r="AY139" s="163" t="s">
        <v>166</v>
      </c>
    </row>
    <row r="140" spans="2:65" s="10" customFormat="1" ht="16.5" customHeight="1">
      <c r="B140" s="149"/>
      <c r="C140" s="150"/>
      <c r="D140" s="150"/>
      <c r="E140" s="151" t="s">
        <v>5</v>
      </c>
      <c r="F140" s="262" t="s">
        <v>1850</v>
      </c>
      <c r="G140" s="263"/>
      <c r="H140" s="263"/>
      <c r="I140" s="263"/>
      <c r="J140" s="150"/>
      <c r="K140" s="152">
        <v>21.5</v>
      </c>
      <c r="L140" s="150"/>
      <c r="M140" s="150"/>
      <c r="N140" s="150"/>
      <c r="O140" s="150"/>
      <c r="P140" s="150"/>
      <c r="Q140" s="150"/>
      <c r="R140" s="153"/>
      <c r="T140" s="154"/>
      <c r="U140" s="150"/>
      <c r="V140" s="150"/>
      <c r="W140" s="150"/>
      <c r="X140" s="150"/>
      <c r="Y140" s="150"/>
      <c r="Z140" s="150"/>
      <c r="AA140" s="155"/>
      <c r="AT140" s="156" t="s">
        <v>173</v>
      </c>
      <c r="AU140" s="156" t="s">
        <v>86</v>
      </c>
      <c r="AV140" s="10" t="s">
        <v>86</v>
      </c>
      <c r="AW140" s="10" t="s">
        <v>32</v>
      </c>
      <c r="AX140" s="10" t="s">
        <v>75</v>
      </c>
      <c r="AY140" s="156" t="s">
        <v>166</v>
      </c>
    </row>
    <row r="141" spans="2:65" s="12" customFormat="1" ht="16.5" customHeight="1">
      <c r="B141" s="168"/>
      <c r="C141" s="169"/>
      <c r="D141" s="169"/>
      <c r="E141" s="170" t="s">
        <v>5</v>
      </c>
      <c r="F141" s="268" t="s">
        <v>294</v>
      </c>
      <c r="G141" s="269"/>
      <c r="H141" s="269"/>
      <c r="I141" s="269"/>
      <c r="J141" s="169"/>
      <c r="K141" s="171">
        <v>279</v>
      </c>
      <c r="L141" s="169"/>
      <c r="M141" s="169"/>
      <c r="N141" s="169"/>
      <c r="O141" s="169"/>
      <c r="P141" s="169"/>
      <c r="Q141" s="169"/>
      <c r="R141" s="172"/>
      <c r="T141" s="173"/>
      <c r="U141" s="169"/>
      <c r="V141" s="169"/>
      <c r="W141" s="169"/>
      <c r="X141" s="169"/>
      <c r="Y141" s="169"/>
      <c r="Z141" s="169"/>
      <c r="AA141" s="174"/>
      <c r="AT141" s="175" t="s">
        <v>173</v>
      </c>
      <c r="AU141" s="175" t="s">
        <v>86</v>
      </c>
      <c r="AV141" s="12" t="s">
        <v>92</v>
      </c>
      <c r="AW141" s="12" t="s">
        <v>32</v>
      </c>
      <c r="AX141" s="12" t="s">
        <v>82</v>
      </c>
      <c r="AY141" s="175" t="s">
        <v>166</v>
      </c>
    </row>
    <row r="142" spans="2:65" s="1" customFormat="1" ht="38.25" customHeight="1">
      <c r="B142" s="139"/>
      <c r="C142" s="140" t="s">
        <v>95</v>
      </c>
      <c r="D142" s="140" t="s">
        <v>167</v>
      </c>
      <c r="E142" s="141" t="s">
        <v>1852</v>
      </c>
      <c r="F142" s="231" t="s">
        <v>1853</v>
      </c>
      <c r="G142" s="231"/>
      <c r="H142" s="231"/>
      <c r="I142" s="231"/>
      <c r="J142" s="142" t="s">
        <v>270</v>
      </c>
      <c r="K142" s="143">
        <v>6</v>
      </c>
      <c r="L142" s="232">
        <v>0</v>
      </c>
      <c r="M142" s="232"/>
      <c r="N142" s="232">
        <f>ROUND(L142*K142,2)</f>
        <v>0</v>
      </c>
      <c r="O142" s="232"/>
      <c r="P142" s="232"/>
      <c r="Q142" s="232"/>
      <c r="R142" s="144"/>
      <c r="T142" s="145" t="s">
        <v>5</v>
      </c>
      <c r="U142" s="43" t="s">
        <v>40</v>
      </c>
      <c r="V142" s="146">
        <v>7.0000000000000007E-2</v>
      </c>
      <c r="W142" s="146">
        <f>V142*K142</f>
        <v>0.42000000000000004</v>
      </c>
      <c r="X142" s="146">
        <v>3.0000000000000001E-5</v>
      </c>
      <c r="Y142" s="146">
        <f>X142*K142</f>
        <v>1.8000000000000001E-4</v>
      </c>
      <c r="Z142" s="146">
        <v>0.10299999999999999</v>
      </c>
      <c r="AA142" s="147">
        <f>Z142*K142</f>
        <v>0.61799999999999999</v>
      </c>
      <c r="AR142" s="21" t="s">
        <v>92</v>
      </c>
      <c r="AT142" s="21" t="s">
        <v>167</v>
      </c>
      <c r="AU142" s="21" t="s">
        <v>86</v>
      </c>
      <c r="AY142" s="21" t="s">
        <v>166</v>
      </c>
      <c r="BE142" s="148">
        <f>IF(U142="základní",N142,0)</f>
        <v>0</v>
      </c>
      <c r="BF142" s="148">
        <f>IF(U142="snížená",N142,0)</f>
        <v>0</v>
      </c>
      <c r="BG142" s="148">
        <f>IF(U142="zákl. přenesená",N142,0)</f>
        <v>0</v>
      </c>
      <c r="BH142" s="148">
        <f>IF(U142="sníž. přenesená",N142,0)</f>
        <v>0</v>
      </c>
      <c r="BI142" s="148">
        <f>IF(U142="nulová",N142,0)</f>
        <v>0</v>
      </c>
      <c r="BJ142" s="21" t="s">
        <v>82</v>
      </c>
      <c r="BK142" s="148">
        <f>ROUND(L142*K142,2)</f>
        <v>0</v>
      </c>
      <c r="BL142" s="21" t="s">
        <v>92</v>
      </c>
      <c r="BM142" s="21" t="s">
        <v>1854</v>
      </c>
    </row>
    <row r="143" spans="2:65" s="11" customFormat="1" ht="16.5" customHeight="1">
      <c r="B143" s="157"/>
      <c r="C143" s="158"/>
      <c r="D143" s="158"/>
      <c r="E143" s="159" t="s">
        <v>5</v>
      </c>
      <c r="F143" s="264" t="s">
        <v>275</v>
      </c>
      <c r="G143" s="265"/>
      <c r="H143" s="265"/>
      <c r="I143" s="265"/>
      <c r="J143" s="158"/>
      <c r="K143" s="159" t="s">
        <v>5</v>
      </c>
      <c r="L143" s="158"/>
      <c r="M143" s="158"/>
      <c r="N143" s="158"/>
      <c r="O143" s="158"/>
      <c r="P143" s="158"/>
      <c r="Q143" s="158"/>
      <c r="R143" s="160"/>
      <c r="T143" s="161"/>
      <c r="U143" s="158"/>
      <c r="V143" s="158"/>
      <c r="W143" s="158"/>
      <c r="X143" s="158"/>
      <c r="Y143" s="158"/>
      <c r="Z143" s="158"/>
      <c r="AA143" s="162"/>
      <c r="AT143" s="163" t="s">
        <v>173</v>
      </c>
      <c r="AU143" s="163" t="s">
        <v>86</v>
      </c>
      <c r="AV143" s="11" t="s">
        <v>82</v>
      </c>
      <c r="AW143" s="11" t="s">
        <v>32</v>
      </c>
      <c r="AX143" s="11" t="s">
        <v>75</v>
      </c>
      <c r="AY143" s="163" t="s">
        <v>166</v>
      </c>
    </row>
    <row r="144" spans="2:65" s="11" customFormat="1" ht="16.5" customHeight="1">
      <c r="B144" s="157"/>
      <c r="C144" s="158"/>
      <c r="D144" s="158"/>
      <c r="E144" s="159" t="s">
        <v>5</v>
      </c>
      <c r="F144" s="229" t="s">
        <v>276</v>
      </c>
      <c r="G144" s="230"/>
      <c r="H144" s="230"/>
      <c r="I144" s="230"/>
      <c r="J144" s="158"/>
      <c r="K144" s="159" t="s">
        <v>5</v>
      </c>
      <c r="L144" s="158"/>
      <c r="M144" s="158"/>
      <c r="N144" s="158"/>
      <c r="O144" s="158"/>
      <c r="P144" s="158"/>
      <c r="Q144" s="158"/>
      <c r="R144" s="160"/>
      <c r="T144" s="161"/>
      <c r="U144" s="158"/>
      <c r="V144" s="158"/>
      <c r="W144" s="158"/>
      <c r="X144" s="158"/>
      <c r="Y144" s="158"/>
      <c r="Z144" s="158"/>
      <c r="AA144" s="162"/>
      <c r="AT144" s="163" t="s">
        <v>173</v>
      </c>
      <c r="AU144" s="163" t="s">
        <v>86</v>
      </c>
      <c r="AV144" s="11" t="s">
        <v>82</v>
      </c>
      <c r="AW144" s="11" t="s">
        <v>32</v>
      </c>
      <c r="AX144" s="11" t="s">
        <v>75</v>
      </c>
      <c r="AY144" s="163" t="s">
        <v>166</v>
      </c>
    </row>
    <row r="145" spans="2:65" s="11" customFormat="1" ht="16.5" customHeight="1">
      <c r="B145" s="157"/>
      <c r="C145" s="158"/>
      <c r="D145" s="158"/>
      <c r="E145" s="159" t="s">
        <v>5</v>
      </c>
      <c r="F145" s="229" t="s">
        <v>277</v>
      </c>
      <c r="G145" s="230"/>
      <c r="H145" s="230"/>
      <c r="I145" s="230"/>
      <c r="J145" s="158"/>
      <c r="K145" s="159" t="s">
        <v>5</v>
      </c>
      <c r="L145" s="158"/>
      <c r="M145" s="158"/>
      <c r="N145" s="158"/>
      <c r="O145" s="158"/>
      <c r="P145" s="158"/>
      <c r="Q145" s="158"/>
      <c r="R145" s="160"/>
      <c r="T145" s="161"/>
      <c r="U145" s="158"/>
      <c r="V145" s="158"/>
      <c r="W145" s="158"/>
      <c r="X145" s="158"/>
      <c r="Y145" s="158"/>
      <c r="Z145" s="158"/>
      <c r="AA145" s="162"/>
      <c r="AT145" s="163" t="s">
        <v>173</v>
      </c>
      <c r="AU145" s="163" t="s">
        <v>86</v>
      </c>
      <c r="AV145" s="11" t="s">
        <v>82</v>
      </c>
      <c r="AW145" s="11" t="s">
        <v>32</v>
      </c>
      <c r="AX145" s="11" t="s">
        <v>75</v>
      </c>
      <c r="AY145" s="163" t="s">
        <v>166</v>
      </c>
    </row>
    <row r="146" spans="2:65" s="10" customFormat="1" ht="16.5" customHeight="1">
      <c r="B146" s="149"/>
      <c r="C146" s="150"/>
      <c r="D146" s="150"/>
      <c r="E146" s="151" t="s">
        <v>5</v>
      </c>
      <c r="F146" s="262" t="s">
        <v>858</v>
      </c>
      <c r="G146" s="263"/>
      <c r="H146" s="263"/>
      <c r="I146" s="263"/>
      <c r="J146" s="150"/>
      <c r="K146" s="152">
        <v>6</v>
      </c>
      <c r="L146" s="150"/>
      <c r="M146" s="150"/>
      <c r="N146" s="150"/>
      <c r="O146" s="150"/>
      <c r="P146" s="150"/>
      <c r="Q146" s="150"/>
      <c r="R146" s="153"/>
      <c r="T146" s="154"/>
      <c r="U146" s="150"/>
      <c r="V146" s="150"/>
      <c r="W146" s="150"/>
      <c r="X146" s="150"/>
      <c r="Y146" s="150"/>
      <c r="Z146" s="150"/>
      <c r="AA146" s="155"/>
      <c r="AT146" s="156" t="s">
        <v>173</v>
      </c>
      <c r="AU146" s="156" t="s">
        <v>86</v>
      </c>
      <c r="AV146" s="10" t="s">
        <v>86</v>
      </c>
      <c r="AW146" s="10" t="s">
        <v>32</v>
      </c>
      <c r="AX146" s="10" t="s">
        <v>82</v>
      </c>
      <c r="AY146" s="156" t="s">
        <v>166</v>
      </c>
    </row>
    <row r="147" spans="2:65" s="1" customFormat="1" ht="38.25" customHeight="1">
      <c r="B147" s="139"/>
      <c r="C147" s="140" t="s">
        <v>98</v>
      </c>
      <c r="D147" s="140" t="s">
        <v>167</v>
      </c>
      <c r="E147" s="141" t="s">
        <v>1855</v>
      </c>
      <c r="F147" s="231" t="s">
        <v>1856</v>
      </c>
      <c r="G147" s="231"/>
      <c r="H147" s="231"/>
      <c r="I147" s="231"/>
      <c r="J147" s="142" t="s">
        <v>270</v>
      </c>
      <c r="K147" s="143">
        <v>257.5</v>
      </c>
      <c r="L147" s="232">
        <v>0</v>
      </c>
      <c r="M147" s="232"/>
      <c r="N147" s="232">
        <f>ROUND(L147*K147,2)</f>
        <v>0</v>
      </c>
      <c r="O147" s="232"/>
      <c r="P147" s="232"/>
      <c r="Q147" s="232"/>
      <c r="R147" s="144"/>
      <c r="T147" s="145" t="s">
        <v>5</v>
      </c>
      <c r="U147" s="43" t="s">
        <v>40</v>
      </c>
      <c r="V147" s="146">
        <v>9.4E-2</v>
      </c>
      <c r="W147" s="146">
        <f>V147*K147</f>
        <v>24.204999999999998</v>
      </c>
      <c r="X147" s="146">
        <v>8.0000000000000007E-5</v>
      </c>
      <c r="Y147" s="146">
        <f>X147*K147</f>
        <v>2.06E-2</v>
      </c>
      <c r="Z147" s="146">
        <v>0.25600000000000001</v>
      </c>
      <c r="AA147" s="147">
        <f>Z147*K147</f>
        <v>65.92</v>
      </c>
      <c r="AR147" s="21" t="s">
        <v>92</v>
      </c>
      <c r="AT147" s="21" t="s">
        <v>167</v>
      </c>
      <c r="AU147" s="21" t="s">
        <v>86</v>
      </c>
      <c r="AY147" s="21" t="s">
        <v>166</v>
      </c>
      <c r="BE147" s="148">
        <f>IF(U147="základní",N147,0)</f>
        <v>0</v>
      </c>
      <c r="BF147" s="148">
        <f>IF(U147="snížená",N147,0)</f>
        <v>0</v>
      </c>
      <c r="BG147" s="148">
        <f>IF(U147="zákl. přenesená",N147,0)</f>
        <v>0</v>
      </c>
      <c r="BH147" s="148">
        <f>IF(U147="sníž. přenesená",N147,0)</f>
        <v>0</v>
      </c>
      <c r="BI147" s="148">
        <f>IF(U147="nulová",N147,0)</f>
        <v>0</v>
      </c>
      <c r="BJ147" s="21" t="s">
        <v>82</v>
      </c>
      <c r="BK147" s="148">
        <f>ROUND(L147*K147,2)</f>
        <v>0</v>
      </c>
      <c r="BL147" s="21" t="s">
        <v>92</v>
      </c>
      <c r="BM147" s="21" t="s">
        <v>1857</v>
      </c>
    </row>
    <row r="148" spans="2:65" s="11" customFormat="1" ht="16.5" customHeight="1">
      <c r="B148" s="157"/>
      <c r="C148" s="158"/>
      <c r="D148" s="158"/>
      <c r="E148" s="159" t="s">
        <v>5</v>
      </c>
      <c r="F148" s="264" t="s">
        <v>275</v>
      </c>
      <c r="G148" s="265"/>
      <c r="H148" s="265"/>
      <c r="I148" s="265"/>
      <c r="J148" s="158"/>
      <c r="K148" s="159" t="s">
        <v>5</v>
      </c>
      <c r="L148" s="158"/>
      <c r="M148" s="158"/>
      <c r="N148" s="158"/>
      <c r="O148" s="158"/>
      <c r="P148" s="158"/>
      <c r="Q148" s="158"/>
      <c r="R148" s="160"/>
      <c r="T148" s="161"/>
      <c r="U148" s="158"/>
      <c r="V148" s="158"/>
      <c r="W148" s="158"/>
      <c r="X148" s="158"/>
      <c r="Y148" s="158"/>
      <c r="Z148" s="158"/>
      <c r="AA148" s="162"/>
      <c r="AT148" s="163" t="s">
        <v>173</v>
      </c>
      <c r="AU148" s="163" t="s">
        <v>86</v>
      </c>
      <c r="AV148" s="11" t="s">
        <v>82</v>
      </c>
      <c r="AW148" s="11" t="s">
        <v>32</v>
      </c>
      <c r="AX148" s="11" t="s">
        <v>75</v>
      </c>
      <c r="AY148" s="163" t="s">
        <v>166</v>
      </c>
    </row>
    <row r="149" spans="2:65" s="11" customFormat="1" ht="16.5" customHeight="1">
      <c r="B149" s="157"/>
      <c r="C149" s="158"/>
      <c r="D149" s="158"/>
      <c r="E149" s="159" t="s">
        <v>5</v>
      </c>
      <c r="F149" s="229" t="s">
        <v>276</v>
      </c>
      <c r="G149" s="230"/>
      <c r="H149" s="230"/>
      <c r="I149" s="230"/>
      <c r="J149" s="158"/>
      <c r="K149" s="159" t="s">
        <v>5</v>
      </c>
      <c r="L149" s="158"/>
      <c r="M149" s="158"/>
      <c r="N149" s="158"/>
      <c r="O149" s="158"/>
      <c r="P149" s="158"/>
      <c r="Q149" s="158"/>
      <c r="R149" s="160"/>
      <c r="T149" s="161"/>
      <c r="U149" s="158"/>
      <c r="V149" s="158"/>
      <c r="W149" s="158"/>
      <c r="X149" s="158"/>
      <c r="Y149" s="158"/>
      <c r="Z149" s="158"/>
      <c r="AA149" s="162"/>
      <c r="AT149" s="163" t="s">
        <v>173</v>
      </c>
      <c r="AU149" s="163" t="s">
        <v>86</v>
      </c>
      <c r="AV149" s="11" t="s">
        <v>82</v>
      </c>
      <c r="AW149" s="11" t="s">
        <v>32</v>
      </c>
      <c r="AX149" s="11" t="s">
        <v>75</v>
      </c>
      <c r="AY149" s="163" t="s">
        <v>166</v>
      </c>
    </row>
    <row r="150" spans="2:65" s="11" customFormat="1" ht="16.5" customHeight="1">
      <c r="B150" s="157"/>
      <c r="C150" s="158"/>
      <c r="D150" s="158"/>
      <c r="E150" s="159" t="s">
        <v>5</v>
      </c>
      <c r="F150" s="229" t="s">
        <v>277</v>
      </c>
      <c r="G150" s="230"/>
      <c r="H150" s="230"/>
      <c r="I150" s="230"/>
      <c r="J150" s="158"/>
      <c r="K150" s="159" t="s">
        <v>5</v>
      </c>
      <c r="L150" s="158"/>
      <c r="M150" s="158"/>
      <c r="N150" s="158"/>
      <c r="O150" s="158"/>
      <c r="P150" s="158"/>
      <c r="Q150" s="158"/>
      <c r="R150" s="160"/>
      <c r="T150" s="161"/>
      <c r="U150" s="158"/>
      <c r="V150" s="158"/>
      <c r="W150" s="158"/>
      <c r="X150" s="158"/>
      <c r="Y150" s="158"/>
      <c r="Z150" s="158"/>
      <c r="AA150" s="162"/>
      <c r="AT150" s="163" t="s">
        <v>173</v>
      </c>
      <c r="AU150" s="163" t="s">
        <v>86</v>
      </c>
      <c r="AV150" s="11" t="s">
        <v>82</v>
      </c>
      <c r="AW150" s="11" t="s">
        <v>32</v>
      </c>
      <c r="AX150" s="11" t="s">
        <v>75</v>
      </c>
      <c r="AY150" s="163" t="s">
        <v>166</v>
      </c>
    </row>
    <row r="151" spans="2:65" s="10" customFormat="1" ht="16.5" customHeight="1">
      <c r="B151" s="149"/>
      <c r="C151" s="150"/>
      <c r="D151" s="150"/>
      <c r="E151" s="151" t="s">
        <v>5</v>
      </c>
      <c r="F151" s="262" t="s">
        <v>1851</v>
      </c>
      <c r="G151" s="263"/>
      <c r="H151" s="263"/>
      <c r="I151" s="263"/>
      <c r="J151" s="150"/>
      <c r="K151" s="152">
        <v>257.5</v>
      </c>
      <c r="L151" s="150"/>
      <c r="M151" s="150"/>
      <c r="N151" s="150"/>
      <c r="O151" s="150"/>
      <c r="P151" s="150"/>
      <c r="Q151" s="150"/>
      <c r="R151" s="153"/>
      <c r="T151" s="154"/>
      <c r="U151" s="150"/>
      <c r="V151" s="150"/>
      <c r="W151" s="150"/>
      <c r="X151" s="150"/>
      <c r="Y151" s="150"/>
      <c r="Z151" s="150"/>
      <c r="AA151" s="155"/>
      <c r="AT151" s="156" t="s">
        <v>173</v>
      </c>
      <c r="AU151" s="156" t="s">
        <v>86</v>
      </c>
      <c r="AV151" s="10" t="s">
        <v>86</v>
      </c>
      <c r="AW151" s="10" t="s">
        <v>32</v>
      </c>
      <c r="AX151" s="10" t="s">
        <v>82</v>
      </c>
      <c r="AY151" s="156" t="s">
        <v>166</v>
      </c>
    </row>
    <row r="152" spans="2:65" s="1" customFormat="1" ht="38.25" customHeight="1">
      <c r="B152" s="139"/>
      <c r="C152" s="140" t="s">
        <v>101</v>
      </c>
      <c r="D152" s="140" t="s">
        <v>167</v>
      </c>
      <c r="E152" s="141" t="s">
        <v>1273</v>
      </c>
      <c r="F152" s="231" t="s">
        <v>1274</v>
      </c>
      <c r="G152" s="231"/>
      <c r="H152" s="231"/>
      <c r="I152" s="231"/>
      <c r="J152" s="142" t="s">
        <v>322</v>
      </c>
      <c r="K152" s="143">
        <v>29.613</v>
      </c>
      <c r="L152" s="232">
        <v>0</v>
      </c>
      <c r="M152" s="232"/>
      <c r="N152" s="232">
        <f>ROUND(L152*K152,2)</f>
        <v>0</v>
      </c>
      <c r="O152" s="232"/>
      <c r="P152" s="232"/>
      <c r="Q152" s="232"/>
      <c r="R152" s="144"/>
      <c r="T152" s="145" t="s">
        <v>5</v>
      </c>
      <c r="U152" s="43" t="s">
        <v>40</v>
      </c>
      <c r="V152" s="146">
        <v>0.43099999999999999</v>
      </c>
      <c r="W152" s="146">
        <f>V152*K152</f>
        <v>12.763202999999999</v>
      </c>
      <c r="X152" s="146">
        <v>0</v>
      </c>
      <c r="Y152" s="146">
        <f>X152*K152</f>
        <v>0</v>
      </c>
      <c r="Z152" s="146">
        <v>0</v>
      </c>
      <c r="AA152" s="147">
        <f>Z152*K152</f>
        <v>0</v>
      </c>
      <c r="AR152" s="21" t="s">
        <v>92</v>
      </c>
      <c r="AT152" s="21" t="s">
        <v>167</v>
      </c>
      <c r="AU152" s="21" t="s">
        <v>86</v>
      </c>
      <c r="AY152" s="21" t="s">
        <v>166</v>
      </c>
      <c r="BE152" s="148">
        <f>IF(U152="základní",N152,0)</f>
        <v>0</v>
      </c>
      <c r="BF152" s="148">
        <f>IF(U152="snížená",N152,0)</f>
        <v>0</v>
      </c>
      <c r="BG152" s="148">
        <f>IF(U152="zákl. přenesená",N152,0)</f>
        <v>0</v>
      </c>
      <c r="BH152" s="148">
        <f>IF(U152="sníž. přenesená",N152,0)</f>
        <v>0</v>
      </c>
      <c r="BI152" s="148">
        <f>IF(U152="nulová",N152,0)</f>
        <v>0</v>
      </c>
      <c r="BJ152" s="21" t="s">
        <v>82</v>
      </c>
      <c r="BK152" s="148">
        <f>ROUND(L152*K152,2)</f>
        <v>0</v>
      </c>
      <c r="BL152" s="21" t="s">
        <v>92</v>
      </c>
      <c r="BM152" s="21" t="s">
        <v>1601</v>
      </c>
    </row>
    <row r="153" spans="2:65" s="11" customFormat="1" ht="16.5" customHeight="1">
      <c r="B153" s="157"/>
      <c r="C153" s="158"/>
      <c r="D153" s="158"/>
      <c r="E153" s="159" t="s">
        <v>5</v>
      </c>
      <c r="F153" s="264" t="s">
        <v>275</v>
      </c>
      <c r="G153" s="265"/>
      <c r="H153" s="265"/>
      <c r="I153" s="265"/>
      <c r="J153" s="158"/>
      <c r="K153" s="159" t="s">
        <v>5</v>
      </c>
      <c r="L153" s="158"/>
      <c r="M153" s="158"/>
      <c r="N153" s="158"/>
      <c r="O153" s="158"/>
      <c r="P153" s="158"/>
      <c r="Q153" s="158"/>
      <c r="R153" s="160"/>
      <c r="T153" s="161"/>
      <c r="U153" s="158"/>
      <c r="V153" s="158"/>
      <c r="W153" s="158"/>
      <c r="X153" s="158"/>
      <c r="Y153" s="158"/>
      <c r="Z153" s="158"/>
      <c r="AA153" s="162"/>
      <c r="AT153" s="163" t="s">
        <v>173</v>
      </c>
      <c r="AU153" s="163" t="s">
        <v>86</v>
      </c>
      <c r="AV153" s="11" t="s">
        <v>82</v>
      </c>
      <c r="AW153" s="11" t="s">
        <v>32</v>
      </c>
      <c r="AX153" s="11" t="s">
        <v>75</v>
      </c>
      <c r="AY153" s="163" t="s">
        <v>166</v>
      </c>
    </row>
    <row r="154" spans="2:65" s="11" customFormat="1" ht="16.5" customHeight="1">
      <c r="B154" s="157"/>
      <c r="C154" s="158"/>
      <c r="D154" s="158"/>
      <c r="E154" s="159" t="s">
        <v>5</v>
      </c>
      <c r="F154" s="229" t="s">
        <v>276</v>
      </c>
      <c r="G154" s="230"/>
      <c r="H154" s="230"/>
      <c r="I154" s="230"/>
      <c r="J154" s="158"/>
      <c r="K154" s="159" t="s">
        <v>5</v>
      </c>
      <c r="L154" s="158"/>
      <c r="M154" s="158"/>
      <c r="N154" s="158"/>
      <c r="O154" s="158"/>
      <c r="P154" s="158"/>
      <c r="Q154" s="158"/>
      <c r="R154" s="160"/>
      <c r="T154" s="161"/>
      <c r="U154" s="158"/>
      <c r="V154" s="158"/>
      <c r="W154" s="158"/>
      <c r="X154" s="158"/>
      <c r="Y154" s="158"/>
      <c r="Z154" s="158"/>
      <c r="AA154" s="162"/>
      <c r="AT154" s="163" t="s">
        <v>173</v>
      </c>
      <c r="AU154" s="163" t="s">
        <v>86</v>
      </c>
      <c r="AV154" s="11" t="s">
        <v>82</v>
      </c>
      <c r="AW154" s="11" t="s">
        <v>32</v>
      </c>
      <c r="AX154" s="11" t="s">
        <v>75</v>
      </c>
      <c r="AY154" s="163" t="s">
        <v>166</v>
      </c>
    </row>
    <row r="155" spans="2:65" s="11" customFormat="1" ht="16.5" customHeight="1">
      <c r="B155" s="157"/>
      <c r="C155" s="158"/>
      <c r="D155" s="158"/>
      <c r="E155" s="159" t="s">
        <v>5</v>
      </c>
      <c r="F155" s="229" t="s">
        <v>277</v>
      </c>
      <c r="G155" s="230"/>
      <c r="H155" s="230"/>
      <c r="I155" s="230"/>
      <c r="J155" s="158"/>
      <c r="K155" s="159" t="s">
        <v>5</v>
      </c>
      <c r="L155" s="158"/>
      <c r="M155" s="158"/>
      <c r="N155" s="158"/>
      <c r="O155" s="158"/>
      <c r="P155" s="158"/>
      <c r="Q155" s="158"/>
      <c r="R155" s="160"/>
      <c r="T155" s="161"/>
      <c r="U155" s="158"/>
      <c r="V155" s="158"/>
      <c r="W155" s="158"/>
      <c r="X155" s="158"/>
      <c r="Y155" s="158"/>
      <c r="Z155" s="158"/>
      <c r="AA155" s="162"/>
      <c r="AT155" s="163" t="s">
        <v>173</v>
      </c>
      <c r="AU155" s="163" t="s">
        <v>86</v>
      </c>
      <c r="AV155" s="11" t="s">
        <v>82</v>
      </c>
      <c r="AW155" s="11" t="s">
        <v>32</v>
      </c>
      <c r="AX155" s="11" t="s">
        <v>75</v>
      </c>
      <c r="AY155" s="163" t="s">
        <v>166</v>
      </c>
    </row>
    <row r="156" spans="2:65" s="10" customFormat="1" ht="16.5" customHeight="1">
      <c r="B156" s="149"/>
      <c r="C156" s="150"/>
      <c r="D156" s="150"/>
      <c r="E156" s="151" t="s">
        <v>5</v>
      </c>
      <c r="F156" s="262" t="s">
        <v>1858</v>
      </c>
      <c r="G156" s="263"/>
      <c r="H156" s="263"/>
      <c r="I156" s="263"/>
      <c r="J156" s="150"/>
      <c r="K156" s="152">
        <v>29.613</v>
      </c>
      <c r="L156" s="150"/>
      <c r="M156" s="150"/>
      <c r="N156" s="150"/>
      <c r="O156" s="150"/>
      <c r="P156" s="150"/>
      <c r="Q156" s="150"/>
      <c r="R156" s="153"/>
      <c r="T156" s="154"/>
      <c r="U156" s="150"/>
      <c r="V156" s="150"/>
      <c r="W156" s="150"/>
      <c r="X156" s="150"/>
      <c r="Y156" s="150"/>
      <c r="Z156" s="150"/>
      <c r="AA156" s="155"/>
      <c r="AT156" s="156" t="s">
        <v>173</v>
      </c>
      <c r="AU156" s="156" t="s">
        <v>86</v>
      </c>
      <c r="AV156" s="10" t="s">
        <v>86</v>
      </c>
      <c r="AW156" s="10" t="s">
        <v>32</v>
      </c>
      <c r="AX156" s="10" t="s">
        <v>82</v>
      </c>
      <c r="AY156" s="156" t="s">
        <v>166</v>
      </c>
    </row>
    <row r="157" spans="2:65" s="1" customFormat="1" ht="38.25" customHeight="1">
      <c r="B157" s="139"/>
      <c r="C157" s="140" t="s">
        <v>104</v>
      </c>
      <c r="D157" s="140" t="s">
        <v>167</v>
      </c>
      <c r="E157" s="141" t="s">
        <v>1859</v>
      </c>
      <c r="F157" s="231" t="s">
        <v>1860</v>
      </c>
      <c r="G157" s="231"/>
      <c r="H157" s="231"/>
      <c r="I157" s="231"/>
      <c r="J157" s="142" t="s">
        <v>322</v>
      </c>
      <c r="K157" s="143">
        <v>92.7</v>
      </c>
      <c r="L157" s="232">
        <v>0</v>
      </c>
      <c r="M157" s="232"/>
      <c r="N157" s="232">
        <f>ROUND(L157*K157,2)</f>
        <v>0</v>
      </c>
      <c r="O157" s="232"/>
      <c r="P157" s="232"/>
      <c r="Q157" s="232"/>
      <c r="R157" s="144"/>
      <c r="T157" s="145" t="s">
        <v>5</v>
      </c>
      <c r="U157" s="43" t="s">
        <v>40</v>
      </c>
      <c r="V157" s="146">
        <v>0.43099999999999999</v>
      </c>
      <c r="W157" s="146">
        <f>V157*K157</f>
        <v>39.953699999999998</v>
      </c>
      <c r="X157" s="146">
        <v>0</v>
      </c>
      <c r="Y157" s="146">
        <f>X157*K157</f>
        <v>0</v>
      </c>
      <c r="Z157" s="146">
        <v>0</v>
      </c>
      <c r="AA157" s="147">
        <f>Z157*K157</f>
        <v>0</v>
      </c>
      <c r="AR157" s="21" t="s">
        <v>92</v>
      </c>
      <c r="AT157" s="21" t="s">
        <v>167</v>
      </c>
      <c r="AU157" s="21" t="s">
        <v>86</v>
      </c>
      <c r="AY157" s="21" t="s">
        <v>166</v>
      </c>
      <c r="BE157" s="148">
        <f>IF(U157="základní",N157,0)</f>
        <v>0</v>
      </c>
      <c r="BF157" s="148">
        <f>IF(U157="snížená",N157,0)</f>
        <v>0</v>
      </c>
      <c r="BG157" s="148">
        <f>IF(U157="zákl. přenesená",N157,0)</f>
        <v>0</v>
      </c>
      <c r="BH157" s="148">
        <f>IF(U157="sníž. přenesená",N157,0)</f>
        <v>0</v>
      </c>
      <c r="BI157" s="148">
        <f>IF(U157="nulová",N157,0)</f>
        <v>0</v>
      </c>
      <c r="BJ157" s="21" t="s">
        <v>82</v>
      </c>
      <c r="BK157" s="148">
        <f>ROUND(L157*K157,2)</f>
        <v>0</v>
      </c>
      <c r="BL157" s="21" t="s">
        <v>92</v>
      </c>
      <c r="BM157" s="21" t="s">
        <v>1861</v>
      </c>
    </row>
    <row r="158" spans="2:65" s="11" customFormat="1" ht="16.5" customHeight="1">
      <c r="B158" s="157"/>
      <c r="C158" s="158"/>
      <c r="D158" s="158"/>
      <c r="E158" s="159" t="s">
        <v>5</v>
      </c>
      <c r="F158" s="264" t="s">
        <v>275</v>
      </c>
      <c r="G158" s="265"/>
      <c r="H158" s="265"/>
      <c r="I158" s="265"/>
      <c r="J158" s="158"/>
      <c r="K158" s="159" t="s">
        <v>5</v>
      </c>
      <c r="L158" s="158"/>
      <c r="M158" s="158"/>
      <c r="N158" s="158"/>
      <c r="O158" s="158"/>
      <c r="P158" s="158"/>
      <c r="Q158" s="158"/>
      <c r="R158" s="160"/>
      <c r="T158" s="161"/>
      <c r="U158" s="158"/>
      <c r="V158" s="158"/>
      <c r="W158" s="158"/>
      <c r="X158" s="158"/>
      <c r="Y158" s="158"/>
      <c r="Z158" s="158"/>
      <c r="AA158" s="162"/>
      <c r="AT158" s="163" t="s">
        <v>173</v>
      </c>
      <c r="AU158" s="163" t="s">
        <v>86</v>
      </c>
      <c r="AV158" s="11" t="s">
        <v>82</v>
      </c>
      <c r="AW158" s="11" t="s">
        <v>32</v>
      </c>
      <c r="AX158" s="11" t="s">
        <v>75</v>
      </c>
      <c r="AY158" s="163" t="s">
        <v>166</v>
      </c>
    </row>
    <row r="159" spans="2:65" s="11" customFormat="1" ht="16.5" customHeight="1">
      <c r="B159" s="157"/>
      <c r="C159" s="158"/>
      <c r="D159" s="158"/>
      <c r="E159" s="159" t="s">
        <v>5</v>
      </c>
      <c r="F159" s="229" t="s">
        <v>276</v>
      </c>
      <c r="G159" s="230"/>
      <c r="H159" s="230"/>
      <c r="I159" s="230"/>
      <c r="J159" s="158"/>
      <c r="K159" s="159" t="s">
        <v>5</v>
      </c>
      <c r="L159" s="158"/>
      <c r="M159" s="158"/>
      <c r="N159" s="158"/>
      <c r="O159" s="158"/>
      <c r="P159" s="158"/>
      <c r="Q159" s="158"/>
      <c r="R159" s="160"/>
      <c r="T159" s="161"/>
      <c r="U159" s="158"/>
      <c r="V159" s="158"/>
      <c r="W159" s="158"/>
      <c r="X159" s="158"/>
      <c r="Y159" s="158"/>
      <c r="Z159" s="158"/>
      <c r="AA159" s="162"/>
      <c r="AT159" s="163" t="s">
        <v>173</v>
      </c>
      <c r="AU159" s="163" t="s">
        <v>86</v>
      </c>
      <c r="AV159" s="11" t="s">
        <v>82</v>
      </c>
      <c r="AW159" s="11" t="s">
        <v>32</v>
      </c>
      <c r="AX159" s="11" t="s">
        <v>75</v>
      </c>
      <c r="AY159" s="163" t="s">
        <v>166</v>
      </c>
    </row>
    <row r="160" spans="2:65" s="11" customFormat="1" ht="16.5" customHeight="1">
      <c r="B160" s="157"/>
      <c r="C160" s="158"/>
      <c r="D160" s="158"/>
      <c r="E160" s="159" t="s">
        <v>5</v>
      </c>
      <c r="F160" s="229" t="s">
        <v>277</v>
      </c>
      <c r="G160" s="230"/>
      <c r="H160" s="230"/>
      <c r="I160" s="230"/>
      <c r="J160" s="158"/>
      <c r="K160" s="159" t="s">
        <v>5</v>
      </c>
      <c r="L160" s="158"/>
      <c r="M160" s="158"/>
      <c r="N160" s="158"/>
      <c r="O160" s="158"/>
      <c r="P160" s="158"/>
      <c r="Q160" s="158"/>
      <c r="R160" s="160"/>
      <c r="T160" s="161"/>
      <c r="U160" s="158"/>
      <c r="V160" s="158"/>
      <c r="W160" s="158"/>
      <c r="X160" s="158"/>
      <c r="Y160" s="158"/>
      <c r="Z160" s="158"/>
      <c r="AA160" s="162"/>
      <c r="AT160" s="163" t="s">
        <v>173</v>
      </c>
      <c r="AU160" s="163" t="s">
        <v>86</v>
      </c>
      <c r="AV160" s="11" t="s">
        <v>82</v>
      </c>
      <c r="AW160" s="11" t="s">
        <v>32</v>
      </c>
      <c r="AX160" s="11" t="s">
        <v>75</v>
      </c>
      <c r="AY160" s="163" t="s">
        <v>166</v>
      </c>
    </row>
    <row r="161" spans="2:65" s="10" customFormat="1" ht="16.5" customHeight="1">
      <c r="B161" s="149"/>
      <c r="C161" s="150"/>
      <c r="D161" s="150"/>
      <c r="E161" s="151" t="s">
        <v>5</v>
      </c>
      <c r="F161" s="262" t="s">
        <v>1862</v>
      </c>
      <c r="G161" s="263"/>
      <c r="H161" s="263"/>
      <c r="I161" s="263"/>
      <c r="J161" s="150"/>
      <c r="K161" s="152">
        <v>92.7</v>
      </c>
      <c r="L161" s="150"/>
      <c r="M161" s="150"/>
      <c r="N161" s="150"/>
      <c r="O161" s="150"/>
      <c r="P161" s="150"/>
      <c r="Q161" s="150"/>
      <c r="R161" s="153"/>
      <c r="T161" s="154"/>
      <c r="U161" s="150"/>
      <c r="V161" s="150"/>
      <c r="W161" s="150"/>
      <c r="X161" s="150"/>
      <c r="Y161" s="150"/>
      <c r="Z161" s="150"/>
      <c r="AA161" s="155"/>
      <c r="AT161" s="156" t="s">
        <v>173</v>
      </c>
      <c r="AU161" s="156" t="s">
        <v>86</v>
      </c>
      <c r="AV161" s="10" t="s">
        <v>86</v>
      </c>
      <c r="AW161" s="10" t="s">
        <v>32</v>
      </c>
      <c r="AX161" s="10" t="s">
        <v>82</v>
      </c>
      <c r="AY161" s="156" t="s">
        <v>166</v>
      </c>
    </row>
    <row r="162" spans="2:65" s="1" customFormat="1" ht="25.5" customHeight="1">
      <c r="B162" s="139"/>
      <c r="C162" s="140" t="s">
        <v>107</v>
      </c>
      <c r="D162" s="140" t="s">
        <v>167</v>
      </c>
      <c r="E162" s="141" t="s">
        <v>331</v>
      </c>
      <c r="F162" s="231" t="s">
        <v>332</v>
      </c>
      <c r="G162" s="231"/>
      <c r="H162" s="231"/>
      <c r="I162" s="231"/>
      <c r="J162" s="142" t="s">
        <v>322</v>
      </c>
      <c r="K162" s="143">
        <v>29.613</v>
      </c>
      <c r="L162" s="232">
        <v>0</v>
      </c>
      <c r="M162" s="232"/>
      <c r="N162" s="232">
        <f>ROUND(L162*K162,2)</f>
        <v>0</v>
      </c>
      <c r="O162" s="232"/>
      <c r="P162" s="232"/>
      <c r="Q162" s="232"/>
      <c r="R162" s="144"/>
      <c r="T162" s="145" t="s">
        <v>5</v>
      </c>
      <c r="U162" s="43" t="s">
        <v>40</v>
      </c>
      <c r="V162" s="146">
        <v>8.3000000000000004E-2</v>
      </c>
      <c r="W162" s="146">
        <f>V162*K162</f>
        <v>2.4578790000000001</v>
      </c>
      <c r="X162" s="146">
        <v>0</v>
      </c>
      <c r="Y162" s="146">
        <f>X162*K162</f>
        <v>0</v>
      </c>
      <c r="Z162" s="146">
        <v>0</v>
      </c>
      <c r="AA162" s="147">
        <f>Z162*K162</f>
        <v>0</v>
      </c>
      <c r="AR162" s="21" t="s">
        <v>92</v>
      </c>
      <c r="AT162" s="21" t="s">
        <v>167</v>
      </c>
      <c r="AU162" s="21" t="s">
        <v>86</v>
      </c>
      <c r="AY162" s="21" t="s">
        <v>166</v>
      </c>
      <c r="BE162" s="148">
        <f>IF(U162="základní",N162,0)</f>
        <v>0</v>
      </c>
      <c r="BF162" s="148">
        <f>IF(U162="snížená",N162,0)</f>
        <v>0</v>
      </c>
      <c r="BG162" s="148">
        <f>IF(U162="zákl. přenesená",N162,0)</f>
        <v>0</v>
      </c>
      <c r="BH162" s="148">
        <f>IF(U162="sníž. přenesená",N162,0)</f>
        <v>0</v>
      </c>
      <c r="BI162" s="148">
        <f>IF(U162="nulová",N162,0)</f>
        <v>0</v>
      </c>
      <c r="BJ162" s="21" t="s">
        <v>82</v>
      </c>
      <c r="BK162" s="148">
        <f>ROUND(L162*K162,2)</f>
        <v>0</v>
      </c>
      <c r="BL162" s="21" t="s">
        <v>92</v>
      </c>
      <c r="BM162" s="21" t="s">
        <v>333</v>
      </c>
    </row>
    <row r="163" spans="2:65" s="1" customFormat="1" ht="38.25" customHeight="1">
      <c r="B163" s="139"/>
      <c r="C163" s="140" t="s">
        <v>110</v>
      </c>
      <c r="D163" s="140" t="s">
        <v>167</v>
      </c>
      <c r="E163" s="141" t="s">
        <v>334</v>
      </c>
      <c r="F163" s="231" t="s">
        <v>335</v>
      </c>
      <c r="G163" s="231"/>
      <c r="H163" s="231"/>
      <c r="I163" s="231"/>
      <c r="J163" s="142" t="s">
        <v>322</v>
      </c>
      <c r="K163" s="143">
        <v>92.7</v>
      </c>
      <c r="L163" s="232">
        <v>0</v>
      </c>
      <c r="M163" s="232"/>
      <c r="N163" s="232">
        <f>ROUND(L163*K163,2)</f>
        <v>0</v>
      </c>
      <c r="O163" s="232"/>
      <c r="P163" s="232"/>
      <c r="Q163" s="232"/>
      <c r="R163" s="144"/>
      <c r="T163" s="145" t="s">
        <v>5</v>
      </c>
      <c r="U163" s="43" t="s">
        <v>40</v>
      </c>
      <c r="V163" s="146">
        <v>8.3000000000000004E-2</v>
      </c>
      <c r="W163" s="146">
        <f>V163*K163</f>
        <v>7.6941000000000006</v>
      </c>
      <c r="X163" s="146">
        <v>0</v>
      </c>
      <c r="Y163" s="146">
        <f>X163*K163</f>
        <v>0</v>
      </c>
      <c r="Z163" s="146">
        <v>0</v>
      </c>
      <c r="AA163" s="147">
        <f>Z163*K163</f>
        <v>0</v>
      </c>
      <c r="AR163" s="21" t="s">
        <v>92</v>
      </c>
      <c r="AT163" s="21" t="s">
        <v>167</v>
      </c>
      <c r="AU163" s="21" t="s">
        <v>86</v>
      </c>
      <c r="AY163" s="21" t="s">
        <v>166</v>
      </c>
      <c r="BE163" s="148">
        <f>IF(U163="základní",N163,0)</f>
        <v>0</v>
      </c>
      <c r="BF163" s="148">
        <f>IF(U163="snížená",N163,0)</f>
        <v>0</v>
      </c>
      <c r="BG163" s="148">
        <f>IF(U163="zákl. přenesená",N163,0)</f>
        <v>0</v>
      </c>
      <c r="BH163" s="148">
        <f>IF(U163="sníž. přenesená",N163,0)</f>
        <v>0</v>
      </c>
      <c r="BI163" s="148">
        <f>IF(U163="nulová",N163,0)</f>
        <v>0</v>
      </c>
      <c r="BJ163" s="21" t="s">
        <v>82</v>
      </c>
      <c r="BK163" s="148">
        <f>ROUND(L163*K163,2)</f>
        <v>0</v>
      </c>
      <c r="BL163" s="21" t="s">
        <v>92</v>
      </c>
      <c r="BM163" s="21" t="s">
        <v>336</v>
      </c>
    </row>
    <row r="164" spans="2:65" s="1" customFormat="1" ht="25.5" customHeight="1">
      <c r="B164" s="139"/>
      <c r="C164" s="140" t="s">
        <v>113</v>
      </c>
      <c r="D164" s="140" t="s">
        <v>167</v>
      </c>
      <c r="E164" s="141" t="s">
        <v>337</v>
      </c>
      <c r="F164" s="231" t="s">
        <v>338</v>
      </c>
      <c r="G164" s="231"/>
      <c r="H164" s="231"/>
      <c r="I164" s="231"/>
      <c r="J164" s="142" t="s">
        <v>322</v>
      </c>
      <c r="K164" s="143">
        <v>11.625</v>
      </c>
      <c r="L164" s="232">
        <v>0</v>
      </c>
      <c r="M164" s="232"/>
      <c r="N164" s="232">
        <f>ROUND(L164*K164,2)</f>
        <v>0</v>
      </c>
      <c r="O164" s="232"/>
      <c r="P164" s="232"/>
      <c r="Q164" s="232"/>
      <c r="R164" s="144"/>
      <c r="T164" s="145" t="s">
        <v>5</v>
      </c>
      <c r="U164" s="43" t="s">
        <v>40</v>
      </c>
      <c r="V164" s="146">
        <v>2.3199999999999998</v>
      </c>
      <c r="W164" s="146">
        <f>V164*K164</f>
        <v>26.97</v>
      </c>
      <c r="X164" s="146">
        <v>0</v>
      </c>
      <c r="Y164" s="146">
        <f>X164*K164</f>
        <v>0</v>
      </c>
      <c r="Z164" s="146">
        <v>0</v>
      </c>
      <c r="AA164" s="147">
        <f>Z164*K164</f>
        <v>0</v>
      </c>
      <c r="AR164" s="21" t="s">
        <v>92</v>
      </c>
      <c r="AT164" s="21" t="s">
        <v>167</v>
      </c>
      <c r="AU164" s="21" t="s">
        <v>86</v>
      </c>
      <c r="AY164" s="21" t="s">
        <v>166</v>
      </c>
      <c r="BE164" s="148">
        <f>IF(U164="základní",N164,0)</f>
        <v>0</v>
      </c>
      <c r="BF164" s="148">
        <f>IF(U164="snížená",N164,0)</f>
        <v>0</v>
      </c>
      <c r="BG164" s="148">
        <f>IF(U164="zákl. přenesená",N164,0)</f>
        <v>0</v>
      </c>
      <c r="BH164" s="148">
        <f>IF(U164="sníž. přenesená",N164,0)</f>
        <v>0</v>
      </c>
      <c r="BI164" s="148">
        <f>IF(U164="nulová",N164,0)</f>
        <v>0</v>
      </c>
      <c r="BJ164" s="21" t="s">
        <v>82</v>
      </c>
      <c r="BK164" s="148">
        <f>ROUND(L164*K164,2)</f>
        <v>0</v>
      </c>
      <c r="BL164" s="21" t="s">
        <v>92</v>
      </c>
      <c r="BM164" s="21" t="s">
        <v>339</v>
      </c>
    </row>
    <row r="165" spans="2:65" s="11" customFormat="1" ht="16.5" customHeight="1">
      <c r="B165" s="157"/>
      <c r="C165" s="158"/>
      <c r="D165" s="158"/>
      <c r="E165" s="159" t="s">
        <v>5</v>
      </c>
      <c r="F165" s="264" t="s">
        <v>275</v>
      </c>
      <c r="G165" s="265"/>
      <c r="H165" s="265"/>
      <c r="I165" s="265"/>
      <c r="J165" s="158"/>
      <c r="K165" s="159" t="s">
        <v>5</v>
      </c>
      <c r="L165" s="158"/>
      <c r="M165" s="158"/>
      <c r="N165" s="158"/>
      <c r="O165" s="158"/>
      <c r="P165" s="158"/>
      <c r="Q165" s="158"/>
      <c r="R165" s="160"/>
      <c r="T165" s="161"/>
      <c r="U165" s="158"/>
      <c r="V165" s="158"/>
      <c r="W165" s="158"/>
      <c r="X165" s="158"/>
      <c r="Y165" s="158"/>
      <c r="Z165" s="158"/>
      <c r="AA165" s="162"/>
      <c r="AT165" s="163" t="s">
        <v>173</v>
      </c>
      <c r="AU165" s="163" t="s">
        <v>86</v>
      </c>
      <c r="AV165" s="11" t="s">
        <v>82</v>
      </c>
      <c r="AW165" s="11" t="s">
        <v>32</v>
      </c>
      <c r="AX165" s="11" t="s">
        <v>75</v>
      </c>
      <c r="AY165" s="163" t="s">
        <v>166</v>
      </c>
    </row>
    <row r="166" spans="2:65" s="11" customFormat="1" ht="16.5" customHeight="1">
      <c r="B166" s="157"/>
      <c r="C166" s="158"/>
      <c r="D166" s="158"/>
      <c r="E166" s="159" t="s">
        <v>5</v>
      </c>
      <c r="F166" s="229" t="s">
        <v>276</v>
      </c>
      <c r="G166" s="230"/>
      <c r="H166" s="230"/>
      <c r="I166" s="230"/>
      <c r="J166" s="158"/>
      <c r="K166" s="159" t="s">
        <v>5</v>
      </c>
      <c r="L166" s="158"/>
      <c r="M166" s="158"/>
      <c r="N166" s="158"/>
      <c r="O166" s="158"/>
      <c r="P166" s="158"/>
      <c r="Q166" s="158"/>
      <c r="R166" s="160"/>
      <c r="T166" s="161"/>
      <c r="U166" s="158"/>
      <c r="V166" s="158"/>
      <c r="W166" s="158"/>
      <c r="X166" s="158"/>
      <c r="Y166" s="158"/>
      <c r="Z166" s="158"/>
      <c r="AA166" s="162"/>
      <c r="AT166" s="163" t="s">
        <v>173</v>
      </c>
      <c r="AU166" s="163" t="s">
        <v>86</v>
      </c>
      <c r="AV166" s="11" t="s">
        <v>82</v>
      </c>
      <c r="AW166" s="11" t="s">
        <v>32</v>
      </c>
      <c r="AX166" s="11" t="s">
        <v>75</v>
      </c>
      <c r="AY166" s="163" t="s">
        <v>166</v>
      </c>
    </row>
    <row r="167" spans="2:65" s="11" customFormat="1" ht="16.5" customHeight="1">
      <c r="B167" s="157"/>
      <c r="C167" s="158"/>
      <c r="D167" s="158"/>
      <c r="E167" s="159" t="s">
        <v>5</v>
      </c>
      <c r="F167" s="229" t="s">
        <v>277</v>
      </c>
      <c r="G167" s="230"/>
      <c r="H167" s="230"/>
      <c r="I167" s="230"/>
      <c r="J167" s="158"/>
      <c r="K167" s="159" t="s">
        <v>5</v>
      </c>
      <c r="L167" s="158"/>
      <c r="M167" s="158"/>
      <c r="N167" s="158"/>
      <c r="O167" s="158"/>
      <c r="P167" s="158"/>
      <c r="Q167" s="158"/>
      <c r="R167" s="160"/>
      <c r="T167" s="161"/>
      <c r="U167" s="158"/>
      <c r="V167" s="158"/>
      <c r="W167" s="158"/>
      <c r="X167" s="158"/>
      <c r="Y167" s="158"/>
      <c r="Z167" s="158"/>
      <c r="AA167" s="162"/>
      <c r="AT167" s="163" t="s">
        <v>173</v>
      </c>
      <c r="AU167" s="163" t="s">
        <v>86</v>
      </c>
      <c r="AV167" s="11" t="s">
        <v>82</v>
      </c>
      <c r="AW167" s="11" t="s">
        <v>32</v>
      </c>
      <c r="AX167" s="11" t="s">
        <v>75</v>
      </c>
      <c r="AY167" s="163" t="s">
        <v>166</v>
      </c>
    </row>
    <row r="168" spans="2:65" s="10" customFormat="1" ht="16.5" customHeight="1">
      <c r="B168" s="149"/>
      <c r="C168" s="150"/>
      <c r="D168" s="150"/>
      <c r="E168" s="151" t="s">
        <v>5</v>
      </c>
      <c r="F168" s="262" t="s">
        <v>1863</v>
      </c>
      <c r="G168" s="263"/>
      <c r="H168" s="263"/>
      <c r="I168" s="263"/>
      <c r="J168" s="150"/>
      <c r="K168" s="152">
        <v>11.625</v>
      </c>
      <c r="L168" s="150"/>
      <c r="M168" s="150"/>
      <c r="N168" s="150"/>
      <c r="O168" s="150"/>
      <c r="P168" s="150"/>
      <c r="Q168" s="150"/>
      <c r="R168" s="153"/>
      <c r="T168" s="154"/>
      <c r="U168" s="150"/>
      <c r="V168" s="150"/>
      <c r="W168" s="150"/>
      <c r="X168" s="150"/>
      <c r="Y168" s="150"/>
      <c r="Z168" s="150"/>
      <c r="AA168" s="155"/>
      <c r="AT168" s="156" t="s">
        <v>173</v>
      </c>
      <c r="AU168" s="156" t="s">
        <v>86</v>
      </c>
      <c r="AV168" s="10" t="s">
        <v>86</v>
      </c>
      <c r="AW168" s="10" t="s">
        <v>32</v>
      </c>
      <c r="AX168" s="10" t="s">
        <v>82</v>
      </c>
      <c r="AY168" s="156" t="s">
        <v>166</v>
      </c>
    </row>
    <row r="169" spans="2:65" s="1" customFormat="1" ht="25.5" customHeight="1">
      <c r="B169" s="139"/>
      <c r="C169" s="140" t="s">
        <v>116</v>
      </c>
      <c r="D169" s="140" t="s">
        <v>167</v>
      </c>
      <c r="E169" s="141" t="s">
        <v>341</v>
      </c>
      <c r="F169" s="231" t="s">
        <v>342</v>
      </c>
      <c r="G169" s="231"/>
      <c r="H169" s="231"/>
      <c r="I169" s="231"/>
      <c r="J169" s="142" t="s">
        <v>322</v>
      </c>
      <c r="K169" s="143">
        <v>11.625</v>
      </c>
      <c r="L169" s="232">
        <v>0</v>
      </c>
      <c r="M169" s="232"/>
      <c r="N169" s="232">
        <f>ROUND(L169*K169,2)</f>
        <v>0</v>
      </c>
      <c r="O169" s="232"/>
      <c r="P169" s="232"/>
      <c r="Q169" s="232"/>
      <c r="R169" s="144"/>
      <c r="T169" s="145" t="s">
        <v>5</v>
      </c>
      <c r="U169" s="43" t="s">
        <v>40</v>
      </c>
      <c r="V169" s="146">
        <v>0.65400000000000003</v>
      </c>
      <c r="W169" s="146">
        <f>V169*K169</f>
        <v>7.6027500000000003</v>
      </c>
      <c r="X169" s="146">
        <v>0</v>
      </c>
      <c r="Y169" s="146">
        <f>X169*K169</f>
        <v>0</v>
      </c>
      <c r="Z169" s="146">
        <v>0</v>
      </c>
      <c r="AA169" s="147">
        <f>Z169*K169</f>
        <v>0</v>
      </c>
      <c r="AR169" s="21" t="s">
        <v>92</v>
      </c>
      <c r="AT169" s="21" t="s">
        <v>167</v>
      </c>
      <c r="AU169" s="21" t="s">
        <v>86</v>
      </c>
      <c r="AY169" s="21" t="s">
        <v>166</v>
      </c>
      <c r="BE169" s="148">
        <f>IF(U169="základní",N169,0)</f>
        <v>0</v>
      </c>
      <c r="BF169" s="148">
        <f>IF(U169="snížená",N169,0)</f>
        <v>0</v>
      </c>
      <c r="BG169" s="148">
        <f>IF(U169="zákl. přenesená",N169,0)</f>
        <v>0</v>
      </c>
      <c r="BH169" s="148">
        <f>IF(U169="sníž. přenesená",N169,0)</f>
        <v>0</v>
      </c>
      <c r="BI169" s="148">
        <f>IF(U169="nulová",N169,0)</f>
        <v>0</v>
      </c>
      <c r="BJ169" s="21" t="s">
        <v>82</v>
      </c>
      <c r="BK169" s="148">
        <f>ROUND(L169*K169,2)</f>
        <v>0</v>
      </c>
      <c r="BL169" s="21" t="s">
        <v>92</v>
      </c>
      <c r="BM169" s="21" t="s">
        <v>343</v>
      </c>
    </row>
    <row r="170" spans="2:65" s="1" customFormat="1" ht="25.5" customHeight="1">
      <c r="B170" s="139"/>
      <c r="C170" s="140" t="s">
        <v>119</v>
      </c>
      <c r="D170" s="140" t="s">
        <v>167</v>
      </c>
      <c r="E170" s="141" t="s">
        <v>362</v>
      </c>
      <c r="F170" s="231" t="s">
        <v>363</v>
      </c>
      <c r="G170" s="231"/>
      <c r="H170" s="231"/>
      <c r="I170" s="231"/>
      <c r="J170" s="142" t="s">
        <v>322</v>
      </c>
      <c r="K170" s="143">
        <v>31.472999999999999</v>
      </c>
      <c r="L170" s="232">
        <v>0</v>
      </c>
      <c r="M170" s="232"/>
      <c r="N170" s="232">
        <f>ROUND(L170*K170,2)</f>
        <v>0</v>
      </c>
      <c r="O170" s="232"/>
      <c r="P170" s="232"/>
      <c r="Q170" s="232"/>
      <c r="R170" s="144"/>
      <c r="T170" s="145" t="s">
        <v>5</v>
      </c>
      <c r="U170" s="43" t="s">
        <v>40</v>
      </c>
      <c r="V170" s="146">
        <v>8.3000000000000004E-2</v>
      </c>
      <c r="W170" s="146">
        <f>V170*K170</f>
        <v>2.6122589999999999</v>
      </c>
      <c r="X170" s="146">
        <v>0</v>
      </c>
      <c r="Y170" s="146">
        <f>X170*K170</f>
        <v>0</v>
      </c>
      <c r="Z170" s="146">
        <v>0</v>
      </c>
      <c r="AA170" s="147">
        <f>Z170*K170</f>
        <v>0</v>
      </c>
      <c r="AR170" s="21" t="s">
        <v>92</v>
      </c>
      <c r="AT170" s="21" t="s">
        <v>167</v>
      </c>
      <c r="AU170" s="21" t="s">
        <v>86</v>
      </c>
      <c r="AY170" s="21" t="s">
        <v>166</v>
      </c>
      <c r="BE170" s="148">
        <f>IF(U170="základní",N170,0)</f>
        <v>0</v>
      </c>
      <c r="BF170" s="148">
        <f>IF(U170="snížená",N170,0)</f>
        <v>0</v>
      </c>
      <c r="BG170" s="148">
        <f>IF(U170="zákl. přenesená",N170,0)</f>
        <v>0</v>
      </c>
      <c r="BH170" s="148">
        <f>IF(U170="sníž. přenesená",N170,0)</f>
        <v>0</v>
      </c>
      <c r="BI170" s="148">
        <f>IF(U170="nulová",N170,0)</f>
        <v>0</v>
      </c>
      <c r="BJ170" s="21" t="s">
        <v>82</v>
      </c>
      <c r="BK170" s="148">
        <f>ROUND(L170*K170,2)</f>
        <v>0</v>
      </c>
      <c r="BL170" s="21" t="s">
        <v>92</v>
      </c>
      <c r="BM170" s="21" t="s">
        <v>364</v>
      </c>
    </row>
    <row r="171" spans="2:65" s="10" customFormat="1" ht="16.5" customHeight="1">
      <c r="B171" s="149"/>
      <c r="C171" s="150"/>
      <c r="D171" s="150"/>
      <c r="E171" s="151" t="s">
        <v>5</v>
      </c>
      <c r="F171" s="240" t="s">
        <v>1864</v>
      </c>
      <c r="G171" s="241"/>
      <c r="H171" s="241"/>
      <c r="I171" s="241"/>
      <c r="J171" s="150"/>
      <c r="K171" s="152">
        <v>41.238</v>
      </c>
      <c r="L171" s="150"/>
      <c r="M171" s="150"/>
      <c r="N171" s="150"/>
      <c r="O171" s="150"/>
      <c r="P171" s="150"/>
      <c r="Q171" s="150"/>
      <c r="R171" s="153"/>
      <c r="T171" s="154"/>
      <c r="U171" s="150"/>
      <c r="V171" s="150"/>
      <c r="W171" s="150"/>
      <c r="X171" s="150"/>
      <c r="Y171" s="150"/>
      <c r="Z171" s="150"/>
      <c r="AA171" s="155"/>
      <c r="AT171" s="156" t="s">
        <v>173</v>
      </c>
      <c r="AU171" s="156" t="s">
        <v>86</v>
      </c>
      <c r="AV171" s="10" t="s">
        <v>86</v>
      </c>
      <c r="AW171" s="10" t="s">
        <v>32</v>
      </c>
      <c r="AX171" s="10" t="s">
        <v>75</v>
      </c>
      <c r="AY171" s="156" t="s">
        <v>166</v>
      </c>
    </row>
    <row r="172" spans="2:65" s="10" customFormat="1" ht="16.5" customHeight="1">
      <c r="B172" s="149"/>
      <c r="C172" s="150"/>
      <c r="D172" s="150"/>
      <c r="E172" s="151" t="s">
        <v>5</v>
      </c>
      <c r="F172" s="262" t="s">
        <v>1865</v>
      </c>
      <c r="G172" s="263"/>
      <c r="H172" s="263"/>
      <c r="I172" s="263"/>
      <c r="J172" s="150"/>
      <c r="K172" s="152">
        <v>-9.7650000000000006</v>
      </c>
      <c r="L172" s="150"/>
      <c r="M172" s="150"/>
      <c r="N172" s="150"/>
      <c r="O172" s="150"/>
      <c r="P172" s="150"/>
      <c r="Q172" s="150"/>
      <c r="R172" s="153"/>
      <c r="T172" s="154"/>
      <c r="U172" s="150"/>
      <c r="V172" s="150"/>
      <c r="W172" s="150"/>
      <c r="X172" s="150"/>
      <c r="Y172" s="150"/>
      <c r="Z172" s="150"/>
      <c r="AA172" s="155"/>
      <c r="AT172" s="156" t="s">
        <v>173</v>
      </c>
      <c r="AU172" s="156" t="s">
        <v>86</v>
      </c>
      <c r="AV172" s="10" t="s">
        <v>86</v>
      </c>
      <c r="AW172" s="10" t="s">
        <v>32</v>
      </c>
      <c r="AX172" s="10" t="s">
        <v>75</v>
      </c>
      <c r="AY172" s="156" t="s">
        <v>166</v>
      </c>
    </row>
    <row r="173" spans="2:65" s="12" customFormat="1" ht="16.5" customHeight="1">
      <c r="B173" s="168"/>
      <c r="C173" s="169"/>
      <c r="D173" s="169"/>
      <c r="E173" s="170" t="s">
        <v>5</v>
      </c>
      <c r="F173" s="268" t="s">
        <v>294</v>
      </c>
      <c r="G173" s="269"/>
      <c r="H173" s="269"/>
      <c r="I173" s="269"/>
      <c r="J173" s="169"/>
      <c r="K173" s="171">
        <v>31.472999999999999</v>
      </c>
      <c r="L173" s="169"/>
      <c r="M173" s="169"/>
      <c r="N173" s="169"/>
      <c r="O173" s="169"/>
      <c r="P173" s="169"/>
      <c r="Q173" s="169"/>
      <c r="R173" s="172"/>
      <c r="T173" s="173"/>
      <c r="U173" s="169"/>
      <c r="V173" s="169"/>
      <c r="W173" s="169"/>
      <c r="X173" s="169"/>
      <c r="Y173" s="169"/>
      <c r="Z173" s="169"/>
      <c r="AA173" s="174"/>
      <c r="AT173" s="175" t="s">
        <v>173</v>
      </c>
      <c r="AU173" s="175" t="s">
        <v>86</v>
      </c>
      <c r="AV173" s="12" t="s">
        <v>92</v>
      </c>
      <c r="AW173" s="12" t="s">
        <v>32</v>
      </c>
      <c r="AX173" s="12" t="s">
        <v>82</v>
      </c>
      <c r="AY173" s="175" t="s">
        <v>166</v>
      </c>
    </row>
    <row r="174" spans="2:65" s="1" customFormat="1" ht="38.25" customHeight="1">
      <c r="B174" s="139"/>
      <c r="C174" s="140" t="s">
        <v>122</v>
      </c>
      <c r="D174" s="140" t="s">
        <v>167</v>
      </c>
      <c r="E174" s="141" t="s">
        <v>368</v>
      </c>
      <c r="F174" s="231" t="s">
        <v>369</v>
      </c>
      <c r="G174" s="231"/>
      <c r="H174" s="231"/>
      <c r="I174" s="231"/>
      <c r="J174" s="142" t="s">
        <v>322</v>
      </c>
      <c r="K174" s="143">
        <v>92.7</v>
      </c>
      <c r="L174" s="232">
        <v>0</v>
      </c>
      <c r="M174" s="232"/>
      <c r="N174" s="232">
        <f>ROUND(L174*K174,2)</f>
        <v>0</v>
      </c>
      <c r="O174" s="232"/>
      <c r="P174" s="232"/>
      <c r="Q174" s="232"/>
      <c r="R174" s="144"/>
      <c r="T174" s="145" t="s">
        <v>5</v>
      </c>
      <c r="U174" s="43" t="s">
        <v>40</v>
      </c>
      <c r="V174" s="146">
        <v>8.3000000000000004E-2</v>
      </c>
      <c r="W174" s="146">
        <f>V174*K174</f>
        <v>7.6941000000000006</v>
      </c>
      <c r="X174" s="146">
        <v>0</v>
      </c>
      <c r="Y174" s="146">
        <f>X174*K174</f>
        <v>0</v>
      </c>
      <c r="Z174" s="146">
        <v>0</v>
      </c>
      <c r="AA174" s="147">
        <f>Z174*K174</f>
        <v>0</v>
      </c>
      <c r="AR174" s="21" t="s">
        <v>92</v>
      </c>
      <c r="AT174" s="21" t="s">
        <v>167</v>
      </c>
      <c r="AU174" s="21" t="s">
        <v>86</v>
      </c>
      <c r="AY174" s="21" t="s">
        <v>166</v>
      </c>
      <c r="BE174" s="148">
        <f>IF(U174="základní",N174,0)</f>
        <v>0</v>
      </c>
      <c r="BF174" s="148">
        <f>IF(U174="snížená",N174,0)</f>
        <v>0</v>
      </c>
      <c r="BG174" s="148">
        <f>IF(U174="zákl. přenesená",N174,0)</f>
        <v>0</v>
      </c>
      <c r="BH174" s="148">
        <f>IF(U174="sníž. přenesená",N174,0)</f>
        <v>0</v>
      </c>
      <c r="BI174" s="148">
        <f>IF(U174="nulová",N174,0)</f>
        <v>0</v>
      </c>
      <c r="BJ174" s="21" t="s">
        <v>82</v>
      </c>
      <c r="BK174" s="148">
        <f>ROUND(L174*K174,2)</f>
        <v>0</v>
      </c>
      <c r="BL174" s="21" t="s">
        <v>92</v>
      </c>
      <c r="BM174" s="21" t="s">
        <v>370</v>
      </c>
    </row>
    <row r="175" spans="2:65" s="1" customFormat="1" ht="25.5" customHeight="1">
      <c r="B175" s="139"/>
      <c r="C175" s="140" t="s">
        <v>11</v>
      </c>
      <c r="D175" s="140" t="s">
        <v>167</v>
      </c>
      <c r="E175" s="141" t="s">
        <v>372</v>
      </c>
      <c r="F175" s="231" t="s">
        <v>373</v>
      </c>
      <c r="G175" s="231"/>
      <c r="H175" s="231"/>
      <c r="I175" s="231"/>
      <c r="J175" s="142" t="s">
        <v>374</v>
      </c>
      <c r="K175" s="143">
        <v>56.651000000000003</v>
      </c>
      <c r="L175" s="232">
        <v>0</v>
      </c>
      <c r="M175" s="232"/>
      <c r="N175" s="232">
        <f>ROUND(L175*K175,2)</f>
        <v>0</v>
      </c>
      <c r="O175" s="232"/>
      <c r="P175" s="232"/>
      <c r="Q175" s="232"/>
      <c r="R175" s="144"/>
      <c r="T175" s="145" t="s">
        <v>5</v>
      </c>
      <c r="U175" s="43" t="s">
        <v>40</v>
      </c>
      <c r="V175" s="146">
        <v>0</v>
      </c>
      <c r="W175" s="146">
        <f>V175*K175</f>
        <v>0</v>
      </c>
      <c r="X175" s="146">
        <v>0</v>
      </c>
      <c r="Y175" s="146">
        <f>X175*K175</f>
        <v>0</v>
      </c>
      <c r="Z175" s="146">
        <v>0</v>
      </c>
      <c r="AA175" s="147">
        <f>Z175*K175</f>
        <v>0</v>
      </c>
      <c r="AR175" s="21" t="s">
        <v>92</v>
      </c>
      <c r="AT175" s="21" t="s">
        <v>167</v>
      </c>
      <c r="AU175" s="21" t="s">
        <v>86</v>
      </c>
      <c r="AY175" s="21" t="s">
        <v>166</v>
      </c>
      <c r="BE175" s="148">
        <f>IF(U175="základní",N175,0)</f>
        <v>0</v>
      </c>
      <c r="BF175" s="148">
        <f>IF(U175="snížená",N175,0)</f>
        <v>0</v>
      </c>
      <c r="BG175" s="148">
        <f>IF(U175="zákl. přenesená",N175,0)</f>
        <v>0</v>
      </c>
      <c r="BH175" s="148">
        <f>IF(U175="sníž. přenesená",N175,0)</f>
        <v>0</v>
      </c>
      <c r="BI175" s="148">
        <f>IF(U175="nulová",N175,0)</f>
        <v>0</v>
      </c>
      <c r="BJ175" s="21" t="s">
        <v>82</v>
      </c>
      <c r="BK175" s="148">
        <f>ROUND(L175*K175,2)</f>
        <v>0</v>
      </c>
      <c r="BL175" s="21" t="s">
        <v>92</v>
      </c>
      <c r="BM175" s="21" t="s">
        <v>375</v>
      </c>
    </row>
    <row r="176" spans="2:65" s="10" customFormat="1" ht="16.5" customHeight="1">
      <c r="B176" s="149"/>
      <c r="C176" s="150"/>
      <c r="D176" s="150"/>
      <c r="E176" s="151" t="s">
        <v>5</v>
      </c>
      <c r="F176" s="240" t="s">
        <v>1866</v>
      </c>
      <c r="G176" s="241"/>
      <c r="H176" s="241"/>
      <c r="I176" s="241"/>
      <c r="J176" s="150"/>
      <c r="K176" s="152">
        <v>56.651000000000003</v>
      </c>
      <c r="L176" s="150"/>
      <c r="M176" s="150"/>
      <c r="N176" s="150"/>
      <c r="O176" s="150"/>
      <c r="P176" s="150"/>
      <c r="Q176" s="150"/>
      <c r="R176" s="153"/>
      <c r="T176" s="154"/>
      <c r="U176" s="150"/>
      <c r="V176" s="150"/>
      <c r="W176" s="150"/>
      <c r="X176" s="150"/>
      <c r="Y176" s="150"/>
      <c r="Z176" s="150"/>
      <c r="AA176" s="155"/>
      <c r="AT176" s="156" t="s">
        <v>173</v>
      </c>
      <c r="AU176" s="156" t="s">
        <v>86</v>
      </c>
      <c r="AV176" s="10" t="s">
        <v>86</v>
      </c>
      <c r="AW176" s="10" t="s">
        <v>32</v>
      </c>
      <c r="AX176" s="10" t="s">
        <v>82</v>
      </c>
      <c r="AY176" s="156" t="s">
        <v>166</v>
      </c>
    </row>
    <row r="177" spans="2:65" s="1" customFormat="1" ht="25.5" customHeight="1">
      <c r="B177" s="139"/>
      <c r="C177" s="140" t="s">
        <v>127</v>
      </c>
      <c r="D177" s="140" t="s">
        <v>167</v>
      </c>
      <c r="E177" s="141" t="s">
        <v>378</v>
      </c>
      <c r="F177" s="231" t="s">
        <v>379</v>
      </c>
      <c r="G177" s="231"/>
      <c r="H177" s="231"/>
      <c r="I177" s="231"/>
      <c r="J177" s="142" t="s">
        <v>374</v>
      </c>
      <c r="K177" s="143">
        <v>166.86</v>
      </c>
      <c r="L177" s="232">
        <v>0</v>
      </c>
      <c r="M177" s="232"/>
      <c r="N177" s="232">
        <f>ROUND(L177*K177,2)</f>
        <v>0</v>
      </c>
      <c r="O177" s="232"/>
      <c r="P177" s="232"/>
      <c r="Q177" s="232"/>
      <c r="R177" s="144"/>
      <c r="T177" s="145" t="s">
        <v>5</v>
      </c>
      <c r="U177" s="43" t="s">
        <v>40</v>
      </c>
      <c r="V177" s="146">
        <v>0</v>
      </c>
      <c r="W177" s="146">
        <f>V177*K177</f>
        <v>0</v>
      </c>
      <c r="X177" s="146">
        <v>0</v>
      </c>
      <c r="Y177" s="146">
        <f>X177*K177</f>
        <v>0</v>
      </c>
      <c r="Z177" s="146">
        <v>0</v>
      </c>
      <c r="AA177" s="147">
        <f>Z177*K177</f>
        <v>0</v>
      </c>
      <c r="AR177" s="21" t="s">
        <v>92</v>
      </c>
      <c r="AT177" s="21" t="s">
        <v>167</v>
      </c>
      <c r="AU177" s="21" t="s">
        <v>86</v>
      </c>
      <c r="AY177" s="21" t="s">
        <v>166</v>
      </c>
      <c r="BE177" s="148">
        <f>IF(U177="základní",N177,0)</f>
        <v>0</v>
      </c>
      <c r="BF177" s="148">
        <f>IF(U177="snížená",N177,0)</f>
        <v>0</v>
      </c>
      <c r="BG177" s="148">
        <f>IF(U177="zákl. přenesená",N177,0)</f>
        <v>0</v>
      </c>
      <c r="BH177" s="148">
        <f>IF(U177="sníž. přenesená",N177,0)</f>
        <v>0</v>
      </c>
      <c r="BI177" s="148">
        <f>IF(U177="nulová",N177,0)</f>
        <v>0</v>
      </c>
      <c r="BJ177" s="21" t="s">
        <v>82</v>
      </c>
      <c r="BK177" s="148">
        <f>ROUND(L177*K177,2)</f>
        <v>0</v>
      </c>
      <c r="BL177" s="21" t="s">
        <v>92</v>
      </c>
      <c r="BM177" s="21" t="s">
        <v>380</v>
      </c>
    </row>
    <row r="178" spans="2:65" s="10" customFormat="1" ht="16.5" customHeight="1">
      <c r="B178" s="149"/>
      <c r="C178" s="150"/>
      <c r="D178" s="150"/>
      <c r="E178" s="151" t="s">
        <v>5</v>
      </c>
      <c r="F178" s="240" t="s">
        <v>1867</v>
      </c>
      <c r="G178" s="241"/>
      <c r="H178" s="241"/>
      <c r="I178" s="241"/>
      <c r="J178" s="150"/>
      <c r="K178" s="152">
        <v>166.86</v>
      </c>
      <c r="L178" s="150"/>
      <c r="M178" s="150"/>
      <c r="N178" s="150"/>
      <c r="O178" s="150"/>
      <c r="P178" s="150"/>
      <c r="Q178" s="150"/>
      <c r="R178" s="153"/>
      <c r="T178" s="154"/>
      <c r="U178" s="150"/>
      <c r="V178" s="150"/>
      <c r="W178" s="150"/>
      <c r="X178" s="150"/>
      <c r="Y178" s="150"/>
      <c r="Z178" s="150"/>
      <c r="AA178" s="155"/>
      <c r="AT178" s="156" t="s">
        <v>173</v>
      </c>
      <c r="AU178" s="156" t="s">
        <v>86</v>
      </c>
      <c r="AV178" s="10" t="s">
        <v>86</v>
      </c>
      <c r="AW178" s="10" t="s">
        <v>32</v>
      </c>
      <c r="AX178" s="10" t="s">
        <v>82</v>
      </c>
      <c r="AY178" s="156" t="s">
        <v>166</v>
      </c>
    </row>
    <row r="179" spans="2:65" s="1" customFormat="1" ht="38.25" customHeight="1">
      <c r="B179" s="139"/>
      <c r="C179" s="140" t="s">
        <v>344</v>
      </c>
      <c r="D179" s="140" t="s">
        <v>167</v>
      </c>
      <c r="E179" s="141" t="s">
        <v>394</v>
      </c>
      <c r="F179" s="231" t="s">
        <v>395</v>
      </c>
      <c r="G179" s="231"/>
      <c r="H179" s="231"/>
      <c r="I179" s="231"/>
      <c r="J179" s="142" t="s">
        <v>322</v>
      </c>
      <c r="K179" s="143">
        <v>9.7650000000000006</v>
      </c>
      <c r="L179" s="232">
        <v>0</v>
      </c>
      <c r="M179" s="232"/>
      <c r="N179" s="232">
        <f>ROUND(L179*K179,2)</f>
        <v>0</v>
      </c>
      <c r="O179" s="232"/>
      <c r="P179" s="232"/>
      <c r="Q179" s="232"/>
      <c r="R179" s="144"/>
      <c r="T179" s="145" t="s">
        <v>5</v>
      </c>
      <c r="U179" s="43" t="s">
        <v>40</v>
      </c>
      <c r="V179" s="146">
        <v>2.2559999999999998</v>
      </c>
      <c r="W179" s="146">
        <f>V179*K179</f>
        <v>22.02984</v>
      </c>
      <c r="X179" s="146">
        <v>0</v>
      </c>
      <c r="Y179" s="146">
        <f>X179*K179</f>
        <v>0</v>
      </c>
      <c r="Z179" s="146">
        <v>0</v>
      </c>
      <c r="AA179" s="147">
        <f>Z179*K179</f>
        <v>0</v>
      </c>
      <c r="AR179" s="21" t="s">
        <v>92</v>
      </c>
      <c r="AT179" s="21" t="s">
        <v>167</v>
      </c>
      <c r="AU179" s="21" t="s">
        <v>86</v>
      </c>
      <c r="AY179" s="21" t="s">
        <v>166</v>
      </c>
      <c r="BE179" s="148">
        <f>IF(U179="základní",N179,0)</f>
        <v>0</v>
      </c>
      <c r="BF179" s="148">
        <f>IF(U179="snížená",N179,0)</f>
        <v>0</v>
      </c>
      <c r="BG179" s="148">
        <f>IF(U179="zákl. přenesená",N179,0)</f>
        <v>0</v>
      </c>
      <c r="BH179" s="148">
        <f>IF(U179="sníž. přenesená",N179,0)</f>
        <v>0</v>
      </c>
      <c r="BI179" s="148">
        <f>IF(U179="nulová",N179,0)</f>
        <v>0</v>
      </c>
      <c r="BJ179" s="21" t="s">
        <v>82</v>
      </c>
      <c r="BK179" s="148">
        <f>ROUND(L179*K179,2)</f>
        <v>0</v>
      </c>
      <c r="BL179" s="21" t="s">
        <v>92</v>
      </c>
      <c r="BM179" s="21" t="s">
        <v>396</v>
      </c>
    </row>
    <row r="180" spans="2:65" s="11" customFormat="1" ht="16.5" customHeight="1">
      <c r="B180" s="157"/>
      <c r="C180" s="158"/>
      <c r="D180" s="158"/>
      <c r="E180" s="159" t="s">
        <v>5</v>
      </c>
      <c r="F180" s="264" t="s">
        <v>275</v>
      </c>
      <c r="G180" s="265"/>
      <c r="H180" s="265"/>
      <c r="I180" s="265"/>
      <c r="J180" s="158"/>
      <c r="K180" s="159" t="s">
        <v>5</v>
      </c>
      <c r="L180" s="158"/>
      <c r="M180" s="158"/>
      <c r="N180" s="158"/>
      <c r="O180" s="158"/>
      <c r="P180" s="158"/>
      <c r="Q180" s="158"/>
      <c r="R180" s="160"/>
      <c r="T180" s="161"/>
      <c r="U180" s="158"/>
      <c r="V180" s="158"/>
      <c r="W180" s="158"/>
      <c r="X180" s="158"/>
      <c r="Y180" s="158"/>
      <c r="Z180" s="158"/>
      <c r="AA180" s="162"/>
      <c r="AT180" s="163" t="s">
        <v>173</v>
      </c>
      <c r="AU180" s="163" t="s">
        <v>86</v>
      </c>
      <c r="AV180" s="11" t="s">
        <v>82</v>
      </c>
      <c r="AW180" s="11" t="s">
        <v>32</v>
      </c>
      <c r="AX180" s="11" t="s">
        <v>75</v>
      </c>
      <c r="AY180" s="163" t="s">
        <v>166</v>
      </c>
    </row>
    <row r="181" spans="2:65" s="11" customFormat="1" ht="16.5" customHeight="1">
      <c r="B181" s="157"/>
      <c r="C181" s="158"/>
      <c r="D181" s="158"/>
      <c r="E181" s="159" t="s">
        <v>5</v>
      </c>
      <c r="F181" s="229" t="s">
        <v>276</v>
      </c>
      <c r="G181" s="230"/>
      <c r="H181" s="230"/>
      <c r="I181" s="230"/>
      <c r="J181" s="158"/>
      <c r="K181" s="159" t="s">
        <v>5</v>
      </c>
      <c r="L181" s="158"/>
      <c r="M181" s="158"/>
      <c r="N181" s="158"/>
      <c r="O181" s="158"/>
      <c r="P181" s="158"/>
      <c r="Q181" s="158"/>
      <c r="R181" s="160"/>
      <c r="T181" s="161"/>
      <c r="U181" s="158"/>
      <c r="V181" s="158"/>
      <c r="W181" s="158"/>
      <c r="X181" s="158"/>
      <c r="Y181" s="158"/>
      <c r="Z181" s="158"/>
      <c r="AA181" s="162"/>
      <c r="AT181" s="163" t="s">
        <v>173</v>
      </c>
      <c r="AU181" s="163" t="s">
        <v>86</v>
      </c>
      <c r="AV181" s="11" t="s">
        <v>82</v>
      </c>
      <c r="AW181" s="11" t="s">
        <v>32</v>
      </c>
      <c r="AX181" s="11" t="s">
        <v>75</v>
      </c>
      <c r="AY181" s="163" t="s">
        <v>166</v>
      </c>
    </row>
    <row r="182" spans="2:65" s="11" customFormat="1" ht="16.5" customHeight="1">
      <c r="B182" s="157"/>
      <c r="C182" s="158"/>
      <c r="D182" s="158"/>
      <c r="E182" s="159" t="s">
        <v>5</v>
      </c>
      <c r="F182" s="229" t="s">
        <v>277</v>
      </c>
      <c r="G182" s="230"/>
      <c r="H182" s="230"/>
      <c r="I182" s="230"/>
      <c r="J182" s="158"/>
      <c r="K182" s="159" t="s">
        <v>5</v>
      </c>
      <c r="L182" s="158"/>
      <c r="M182" s="158"/>
      <c r="N182" s="158"/>
      <c r="O182" s="158"/>
      <c r="P182" s="158"/>
      <c r="Q182" s="158"/>
      <c r="R182" s="160"/>
      <c r="T182" s="161"/>
      <c r="U182" s="158"/>
      <c r="V182" s="158"/>
      <c r="W182" s="158"/>
      <c r="X182" s="158"/>
      <c r="Y182" s="158"/>
      <c r="Z182" s="158"/>
      <c r="AA182" s="162"/>
      <c r="AT182" s="163" t="s">
        <v>173</v>
      </c>
      <c r="AU182" s="163" t="s">
        <v>86</v>
      </c>
      <c r="AV182" s="11" t="s">
        <v>82</v>
      </c>
      <c r="AW182" s="11" t="s">
        <v>32</v>
      </c>
      <c r="AX182" s="11" t="s">
        <v>75</v>
      </c>
      <c r="AY182" s="163" t="s">
        <v>166</v>
      </c>
    </row>
    <row r="183" spans="2:65" s="11" customFormat="1" ht="16.5" customHeight="1">
      <c r="B183" s="157"/>
      <c r="C183" s="158"/>
      <c r="D183" s="158"/>
      <c r="E183" s="159" t="s">
        <v>5</v>
      </c>
      <c r="F183" s="229" t="s">
        <v>397</v>
      </c>
      <c r="G183" s="230"/>
      <c r="H183" s="230"/>
      <c r="I183" s="230"/>
      <c r="J183" s="158"/>
      <c r="K183" s="159" t="s">
        <v>5</v>
      </c>
      <c r="L183" s="158"/>
      <c r="M183" s="158"/>
      <c r="N183" s="158"/>
      <c r="O183" s="158"/>
      <c r="P183" s="158"/>
      <c r="Q183" s="158"/>
      <c r="R183" s="160"/>
      <c r="T183" s="161"/>
      <c r="U183" s="158"/>
      <c r="V183" s="158"/>
      <c r="W183" s="158"/>
      <c r="X183" s="158"/>
      <c r="Y183" s="158"/>
      <c r="Z183" s="158"/>
      <c r="AA183" s="162"/>
      <c r="AT183" s="163" t="s">
        <v>173</v>
      </c>
      <c r="AU183" s="163" t="s">
        <v>86</v>
      </c>
      <c r="AV183" s="11" t="s">
        <v>82</v>
      </c>
      <c r="AW183" s="11" t="s">
        <v>32</v>
      </c>
      <c r="AX183" s="11" t="s">
        <v>75</v>
      </c>
      <c r="AY183" s="163" t="s">
        <v>166</v>
      </c>
    </row>
    <row r="184" spans="2:65" s="10" customFormat="1" ht="16.5" customHeight="1">
      <c r="B184" s="149"/>
      <c r="C184" s="150"/>
      <c r="D184" s="150"/>
      <c r="E184" s="151" t="s">
        <v>5</v>
      </c>
      <c r="F184" s="262" t="s">
        <v>1868</v>
      </c>
      <c r="G184" s="263"/>
      <c r="H184" s="263"/>
      <c r="I184" s="263"/>
      <c r="J184" s="150"/>
      <c r="K184" s="152">
        <v>9.7650000000000006</v>
      </c>
      <c r="L184" s="150"/>
      <c r="M184" s="150"/>
      <c r="N184" s="150"/>
      <c r="O184" s="150"/>
      <c r="P184" s="150"/>
      <c r="Q184" s="150"/>
      <c r="R184" s="153"/>
      <c r="T184" s="154"/>
      <c r="U184" s="150"/>
      <c r="V184" s="150"/>
      <c r="W184" s="150"/>
      <c r="X184" s="150"/>
      <c r="Y184" s="150"/>
      <c r="Z184" s="150"/>
      <c r="AA184" s="155"/>
      <c r="AT184" s="156" t="s">
        <v>173</v>
      </c>
      <c r="AU184" s="156" t="s">
        <v>86</v>
      </c>
      <c r="AV184" s="10" t="s">
        <v>86</v>
      </c>
      <c r="AW184" s="10" t="s">
        <v>32</v>
      </c>
      <c r="AX184" s="10" t="s">
        <v>82</v>
      </c>
      <c r="AY184" s="156" t="s">
        <v>166</v>
      </c>
    </row>
    <row r="185" spans="2:65" s="1" customFormat="1" ht="25.5" customHeight="1">
      <c r="B185" s="139"/>
      <c r="C185" s="140" t="s">
        <v>349</v>
      </c>
      <c r="D185" s="140" t="s">
        <v>167</v>
      </c>
      <c r="E185" s="141" t="s">
        <v>400</v>
      </c>
      <c r="F185" s="231" t="s">
        <v>401</v>
      </c>
      <c r="G185" s="231"/>
      <c r="H185" s="231"/>
      <c r="I185" s="231"/>
      <c r="J185" s="142" t="s">
        <v>322</v>
      </c>
      <c r="K185" s="143">
        <v>11.625</v>
      </c>
      <c r="L185" s="232">
        <v>0</v>
      </c>
      <c r="M185" s="232"/>
      <c r="N185" s="232">
        <f>ROUND(L185*K185,2)</f>
        <v>0</v>
      </c>
      <c r="O185" s="232"/>
      <c r="P185" s="232"/>
      <c r="Q185" s="232"/>
      <c r="R185" s="144"/>
      <c r="T185" s="145" t="s">
        <v>5</v>
      </c>
      <c r="U185" s="43" t="s">
        <v>40</v>
      </c>
      <c r="V185" s="146">
        <v>0.28599999999999998</v>
      </c>
      <c r="W185" s="146">
        <f>V185*K185</f>
        <v>3.3247499999999999</v>
      </c>
      <c r="X185" s="146">
        <v>0</v>
      </c>
      <c r="Y185" s="146">
        <f>X185*K185</f>
        <v>0</v>
      </c>
      <c r="Z185" s="146">
        <v>0</v>
      </c>
      <c r="AA185" s="147">
        <f>Z185*K185</f>
        <v>0</v>
      </c>
      <c r="AR185" s="21" t="s">
        <v>92</v>
      </c>
      <c r="AT185" s="21" t="s">
        <v>167</v>
      </c>
      <c r="AU185" s="21" t="s">
        <v>86</v>
      </c>
      <c r="AY185" s="21" t="s">
        <v>166</v>
      </c>
      <c r="BE185" s="148">
        <f>IF(U185="základní",N185,0)</f>
        <v>0</v>
      </c>
      <c r="BF185" s="148">
        <f>IF(U185="snížená",N185,0)</f>
        <v>0</v>
      </c>
      <c r="BG185" s="148">
        <f>IF(U185="zákl. přenesená",N185,0)</f>
        <v>0</v>
      </c>
      <c r="BH185" s="148">
        <f>IF(U185="sníž. přenesená",N185,0)</f>
        <v>0</v>
      </c>
      <c r="BI185" s="148">
        <f>IF(U185="nulová",N185,0)</f>
        <v>0</v>
      </c>
      <c r="BJ185" s="21" t="s">
        <v>82</v>
      </c>
      <c r="BK185" s="148">
        <f>ROUND(L185*K185,2)</f>
        <v>0</v>
      </c>
      <c r="BL185" s="21" t="s">
        <v>92</v>
      </c>
      <c r="BM185" s="21" t="s">
        <v>402</v>
      </c>
    </row>
    <row r="186" spans="2:65" s="11" customFormat="1" ht="16.5" customHeight="1">
      <c r="B186" s="157"/>
      <c r="C186" s="158"/>
      <c r="D186" s="158"/>
      <c r="E186" s="159" t="s">
        <v>5</v>
      </c>
      <c r="F186" s="264" t="s">
        <v>275</v>
      </c>
      <c r="G186" s="265"/>
      <c r="H186" s="265"/>
      <c r="I186" s="265"/>
      <c r="J186" s="158"/>
      <c r="K186" s="159" t="s">
        <v>5</v>
      </c>
      <c r="L186" s="158"/>
      <c r="M186" s="158"/>
      <c r="N186" s="158"/>
      <c r="O186" s="158"/>
      <c r="P186" s="158"/>
      <c r="Q186" s="158"/>
      <c r="R186" s="160"/>
      <c r="T186" s="161"/>
      <c r="U186" s="158"/>
      <c r="V186" s="158"/>
      <c r="W186" s="158"/>
      <c r="X186" s="158"/>
      <c r="Y186" s="158"/>
      <c r="Z186" s="158"/>
      <c r="AA186" s="162"/>
      <c r="AT186" s="163" t="s">
        <v>173</v>
      </c>
      <c r="AU186" s="163" t="s">
        <v>86</v>
      </c>
      <c r="AV186" s="11" t="s">
        <v>82</v>
      </c>
      <c r="AW186" s="11" t="s">
        <v>32</v>
      </c>
      <c r="AX186" s="11" t="s">
        <v>75</v>
      </c>
      <c r="AY186" s="163" t="s">
        <v>166</v>
      </c>
    </row>
    <row r="187" spans="2:65" s="11" customFormat="1" ht="16.5" customHeight="1">
      <c r="B187" s="157"/>
      <c r="C187" s="158"/>
      <c r="D187" s="158"/>
      <c r="E187" s="159" t="s">
        <v>5</v>
      </c>
      <c r="F187" s="229" t="s">
        <v>276</v>
      </c>
      <c r="G187" s="230"/>
      <c r="H187" s="230"/>
      <c r="I187" s="230"/>
      <c r="J187" s="158"/>
      <c r="K187" s="159" t="s">
        <v>5</v>
      </c>
      <c r="L187" s="158"/>
      <c r="M187" s="158"/>
      <c r="N187" s="158"/>
      <c r="O187" s="158"/>
      <c r="P187" s="158"/>
      <c r="Q187" s="158"/>
      <c r="R187" s="160"/>
      <c r="T187" s="161"/>
      <c r="U187" s="158"/>
      <c r="V187" s="158"/>
      <c r="W187" s="158"/>
      <c r="X187" s="158"/>
      <c r="Y187" s="158"/>
      <c r="Z187" s="158"/>
      <c r="AA187" s="162"/>
      <c r="AT187" s="163" t="s">
        <v>173</v>
      </c>
      <c r="AU187" s="163" t="s">
        <v>86</v>
      </c>
      <c r="AV187" s="11" t="s">
        <v>82</v>
      </c>
      <c r="AW187" s="11" t="s">
        <v>32</v>
      </c>
      <c r="AX187" s="11" t="s">
        <v>75</v>
      </c>
      <c r="AY187" s="163" t="s">
        <v>166</v>
      </c>
    </row>
    <row r="188" spans="2:65" s="11" customFormat="1" ht="16.5" customHeight="1">
      <c r="B188" s="157"/>
      <c r="C188" s="158"/>
      <c r="D188" s="158"/>
      <c r="E188" s="159" t="s">
        <v>5</v>
      </c>
      <c r="F188" s="229" t="s">
        <v>277</v>
      </c>
      <c r="G188" s="230"/>
      <c r="H188" s="230"/>
      <c r="I188" s="230"/>
      <c r="J188" s="158"/>
      <c r="K188" s="159" t="s">
        <v>5</v>
      </c>
      <c r="L188" s="158"/>
      <c r="M188" s="158"/>
      <c r="N188" s="158"/>
      <c r="O188" s="158"/>
      <c r="P188" s="158"/>
      <c r="Q188" s="158"/>
      <c r="R188" s="160"/>
      <c r="T188" s="161"/>
      <c r="U188" s="158"/>
      <c r="V188" s="158"/>
      <c r="W188" s="158"/>
      <c r="X188" s="158"/>
      <c r="Y188" s="158"/>
      <c r="Z188" s="158"/>
      <c r="AA188" s="162"/>
      <c r="AT188" s="163" t="s">
        <v>173</v>
      </c>
      <c r="AU188" s="163" t="s">
        <v>86</v>
      </c>
      <c r="AV188" s="11" t="s">
        <v>82</v>
      </c>
      <c r="AW188" s="11" t="s">
        <v>32</v>
      </c>
      <c r="AX188" s="11" t="s">
        <v>75</v>
      </c>
      <c r="AY188" s="163" t="s">
        <v>166</v>
      </c>
    </row>
    <row r="189" spans="2:65" s="10" customFormat="1" ht="16.5" customHeight="1">
      <c r="B189" s="149"/>
      <c r="C189" s="150"/>
      <c r="D189" s="150"/>
      <c r="E189" s="151" t="s">
        <v>5</v>
      </c>
      <c r="F189" s="262" t="s">
        <v>1863</v>
      </c>
      <c r="G189" s="263"/>
      <c r="H189" s="263"/>
      <c r="I189" s="263"/>
      <c r="J189" s="150"/>
      <c r="K189" s="152">
        <v>11.625</v>
      </c>
      <c r="L189" s="150"/>
      <c r="M189" s="150"/>
      <c r="N189" s="150"/>
      <c r="O189" s="150"/>
      <c r="P189" s="150"/>
      <c r="Q189" s="150"/>
      <c r="R189" s="153"/>
      <c r="T189" s="154"/>
      <c r="U189" s="150"/>
      <c r="V189" s="150"/>
      <c r="W189" s="150"/>
      <c r="X189" s="150"/>
      <c r="Y189" s="150"/>
      <c r="Z189" s="150"/>
      <c r="AA189" s="155"/>
      <c r="AT189" s="156" t="s">
        <v>173</v>
      </c>
      <c r="AU189" s="156" t="s">
        <v>86</v>
      </c>
      <c r="AV189" s="10" t="s">
        <v>86</v>
      </c>
      <c r="AW189" s="10" t="s">
        <v>32</v>
      </c>
      <c r="AX189" s="10" t="s">
        <v>82</v>
      </c>
      <c r="AY189" s="156" t="s">
        <v>166</v>
      </c>
    </row>
    <row r="190" spans="2:65" s="1" customFormat="1" ht="16.5" customHeight="1">
      <c r="B190" s="139"/>
      <c r="C190" s="176" t="s">
        <v>353</v>
      </c>
      <c r="D190" s="176" t="s">
        <v>388</v>
      </c>
      <c r="E190" s="177" t="s">
        <v>405</v>
      </c>
      <c r="F190" s="266" t="s">
        <v>406</v>
      </c>
      <c r="G190" s="266"/>
      <c r="H190" s="266"/>
      <c r="I190" s="266"/>
      <c r="J190" s="178" t="s">
        <v>374</v>
      </c>
      <c r="K190" s="179">
        <v>23.25</v>
      </c>
      <c r="L190" s="267">
        <v>0</v>
      </c>
      <c r="M190" s="267"/>
      <c r="N190" s="267">
        <f>ROUND(L190*K190,2)</f>
        <v>0</v>
      </c>
      <c r="O190" s="232"/>
      <c r="P190" s="232"/>
      <c r="Q190" s="232"/>
      <c r="R190" s="144"/>
      <c r="T190" s="145" t="s">
        <v>5</v>
      </c>
      <c r="U190" s="43" t="s">
        <v>40</v>
      </c>
      <c r="V190" s="146">
        <v>0</v>
      </c>
      <c r="W190" s="146">
        <f>V190*K190</f>
        <v>0</v>
      </c>
      <c r="X190" s="146">
        <v>1</v>
      </c>
      <c r="Y190" s="146">
        <f>X190*K190</f>
        <v>23.25</v>
      </c>
      <c r="Z190" s="146">
        <v>0</v>
      </c>
      <c r="AA190" s="147">
        <f>Z190*K190</f>
        <v>0</v>
      </c>
      <c r="AR190" s="21" t="s">
        <v>104</v>
      </c>
      <c r="AT190" s="21" t="s">
        <v>388</v>
      </c>
      <c r="AU190" s="21" t="s">
        <v>86</v>
      </c>
      <c r="AY190" s="21" t="s">
        <v>166</v>
      </c>
      <c r="BE190" s="148">
        <f>IF(U190="základní",N190,0)</f>
        <v>0</v>
      </c>
      <c r="BF190" s="148">
        <f>IF(U190="snížená",N190,0)</f>
        <v>0</v>
      </c>
      <c r="BG190" s="148">
        <f>IF(U190="zákl. přenesená",N190,0)</f>
        <v>0</v>
      </c>
      <c r="BH190" s="148">
        <f>IF(U190="sníž. přenesená",N190,0)</f>
        <v>0</v>
      </c>
      <c r="BI190" s="148">
        <f>IF(U190="nulová",N190,0)</f>
        <v>0</v>
      </c>
      <c r="BJ190" s="21" t="s">
        <v>82</v>
      </c>
      <c r="BK190" s="148">
        <f>ROUND(L190*K190,2)</f>
        <v>0</v>
      </c>
      <c r="BL190" s="21" t="s">
        <v>92</v>
      </c>
      <c r="BM190" s="21" t="s">
        <v>407</v>
      </c>
    </row>
    <row r="191" spans="2:65" s="10" customFormat="1" ht="16.5" customHeight="1">
      <c r="B191" s="149"/>
      <c r="C191" s="150"/>
      <c r="D191" s="150"/>
      <c r="E191" s="151" t="s">
        <v>5</v>
      </c>
      <c r="F191" s="240" t="s">
        <v>1869</v>
      </c>
      <c r="G191" s="241"/>
      <c r="H191" s="241"/>
      <c r="I191" s="241"/>
      <c r="J191" s="150"/>
      <c r="K191" s="152">
        <v>23.25</v>
      </c>
      <c r="L191" s="150"/>
      <c r="M191" s="150"/>
      <c r="N191" s="150"/>
      <c r="O191" s="150"/>
      <c r="P191" s="150"/>
      <c r="Q191" s="150"/>
      <c r="R191" s="153"/>
      <c r="T191" s="154"/>
      <c r="U191" s="150"/>
      <c r="V191" s="150"/>
      <c r="W191" s="150"/>
      <c r="X191" s="150"/>
      <c r="Y191" s="150"/>
      <c r="Z191" s="150"/>
      <c r="AA191" s="155"/>
      <c r="AT191" s="156" t="s">
        <v>173</v>
      </c>
      <c r="AU191" s="156" t="s">
        <v>86</v>
      </c>
      <c r="AV191" s="10" t="s">
        <v>86</v>
      </c>
      <c r="AW191" s="10" t="s">
        <v>32</v>
      </c>
      <c r="AX191" s="10" t="s">
        <v>82</v>
      </c>
      <c r="AY191" s="156" t="s">
        <v>166</v>
      </c>
    </row>
    <row r="192" spans="2:65" s="1" customFormat="1" ht="16.5" customHeight="1">
      <c r="B192" s="139"/>
      <c r="C192" s="140" t="s">
        <v>358</v>
      </c>
      <c r="D192" s="140" t="s">
        <v>167</v>
      </c>
      <c r="E192" s="141" t="s">
        <v>410</v>
      </c>
      <c r="F192" s="231" t="s">
        <v>411</v>
      </c>
      <c r="G192" s="231"/>
      <c r="H192" s="231"/>
      <c r="I192" s="231"/>
      <c r="J192" s="142" t="s">
        <v>270</v>
      </c>
      <c r="K192" s="143">
        <v>309</v>
      </c>
      <c r="L192" s="232">
        <v>0</v>
      </c>
      <c r="M192" s="232"/>
      <c r="N192" s="232">
        <f>ROUND(L192*K192,2)</f>
        <v>0</v>
      </c>
      <c r="O192" s="232"/>
      <c r="P192" s="232"/>
      <c r="Q192" s="232"/>
      <c r="R192" s="144"/>
      <c r="T192" s="145" t="s">
        <v>5</v>
      </c>
      <c r="U192" s="43" t="s">
        <v>40</v>
      </c>
      <c r="V192" s="146">
        <v>3.5000000000000003E-2</v>
      </c>
      <c r="W192" s="146">
        <f>V192*K192</f>
        <v>10.815000000000001</v>
      </c>
      <c r="X192" s="146">
        <v>0</v>
      </c>
      <c r="Y192" s="146">
        <f>X192*K192</f>
        <v>0</v>
      </c>
      <c r="Z192" s="146">
        <v>0</v>
      </c>
      <c r="AA192" s="147">
        <f>Z192*K192</f>
        <v>0</v>
      </c>
      <c r="AR192" s="21" t="s">
        <v>92</v>
      </c>
      <c r="AT192" s="21" t="s">
        <v>167</v>
      </c>
      <c r="AU192" s="21" t="s">
        <v>86</v>
      </c>
      <c r="AY192" s="21" t="s">
        <v>166</v>
      </c>
      <c r="BE192" s="148">
        <f>IF(U192="základní",N192,0)</f>
        <v>0</v>
      </c>
      <c r="BF192" s="148">
        <f>IF(U192="snížená",N192,0)</f>
        <v>0</v>
      </c>
      <c r="BG192" s="148">
        <f>IF(U192="zákl. přenesená",N192,0)</f>
        <v>0</v>
      </c>
      <c r="BH192" s="148">
        <f>IF(U192="sníž. přenesená",N192,0)</f>
        <v>0</v>
      </c>
      <c r="BI192" s="148">
        <f>IF(U192="nulová",N192,0)</f>
        <v>0</v>
      </c>
      <c r="BJ192" s="21" t="s">
        <v>82</v>
      </c>
      <c r="BK192" s="148">
        <f>ROUND(L192*K192,2)</f>
        <v>0</v>
      </c>
      <c r="BL192" s="21" t="s">
        <v>92</v>
      </c>
      <c r="BM192" s="21" t="s">
        <v>1870</v>
      </c>
    </row>
    <row r="193" spans="2:65" s="1" customFormat="1" ht="38.25" customHeight="1">
      <c r="B193" s="139"/>
      <c r="C193" s="140" t="s">
        <v>10</v>
      </c>
      <c r="D193" s="140" t="s">
        <v>167</v>
      </c>
      <c r="E193" s="141" t="s">
        <v>414</v>
      </c>
      <c r="F193" s="231" t="s">
        <v>415</v>
      </c>
      <c r="G193" s="231"/>
      <c r="H193" s="231"/>
      <c r="I193" s="231"/>
      <c r="J193" s="142" t="s">
        <v>270</v>
      </c>
      <c r="K193" s="143">
        <v>81</v>
      </c>
      <c r="L193" s="232">
        <v>0</v>
      </c>
      <c r="M193" s="232"/>
      <c r="N193" s="232">
        <f>ROUND(L193*K193,2)</f>
        <v>0</v>
      </c>
      <c r="O193" s="232"/>
      <c r="P193" s="232"/>
      <c r="Q193" s="232"/>
      <c r="R193" s="144"/>
      <c r="T193" s="145" t="s">
        <v>5</v>
      </c>
      <c r="U193" s="43" t="s">
        <v>40</v>
      </c>
      <c r="V193" s="146">
        <v>0.13</v>
      </c>
      <c r="W193" s="146">
        <f>V193*K193</f>
        <v>10.530000000000001</v>
      </c>
      <c r="X193" s="146">
        <v>0</v>
      </c>
      <c r="Y193" s="146">
        <f>X193*K193</f>
        <v>0</v>
      </c>
      <c r="Z193" s="146">
        <v>0</v>
      </c>
      <c r="AA193" s="147">
        <f>Z193*K193</f>
        <v>0</v>
      </c>
      <c r="AR193" s="21" t="s">
        <v>92</v>
      </c>
      <c r="AT193" s="21" t="s">
        <v>167</v>
      </c>
      <c r="AU193" s="21" t="s">
        <v>86</v>
      </c>
      <c r="AY193" s="21" t="s">
        <v>166</v>
      </c>
      <c r="BE193" s="148">
        <f>IF(U193="základní",N193,0)</f>
        <v>0</v>
      </c>
      <c r="BF193" s="148">
        <f>IF(U193="snížená",N193,0)</f>
        <v>0</v>
      </c>
      <c r="BG193" s="148">
        <f>IF(U193="zákl. přenesená",N193,0)</f>
        <v>0</v>
      </c>
      <c r="BH193" s="148">
        <f>IF(U193="sníž. přenesená",N193,0)</f>
        <v>0</v>
      </c>
      <c r="BI193" s="148">
        <f>IF(U193="nulová",N193,0)</f>
        <v>0</v>
      </c>
      <c r="BJ193" s="21" t="s">
        <v>82</v>
      </c>
      <c r="BK193" s="148">
        <f>ROUND(L193*K193,2)</f>
        <v>0</v>
      </c>
      <c r="BL193" s="21" t="s">
        <v>92</v>
      </c>
      <c r="BM193" s="21" t="s">
        <v>416</v>
      </c>
    </row>
    <row r="194" spans="2:65" s="11" customFormat="1" ht="16.5" customHeight="1">
      <c r="B194" s="157"/>
      <c r="C194" s="158"/>
      <c r="D194" s="158"/>
      <c r="E194" s="159" t="s">
        <v>5</v>
      </c>
      <c r="F194" s="264" t="s">
        <v>275</v>
      </c>
      <c r="G194" s="265"/>
      <c r="H194" s="265"/>
      <c r="I194" s="265"/>
      <c r="J194" s="158"/>
      <c r="K194" s="159" t="s">
        <v>5</v>
      </c>
      <c r="L194" s="158"/>
      <c r="M194" s="158"/>
      <c r="N194" s="158"/>
      <c r="O194" s="158"/>
      <c r="P194" s="158"/>
      <c r="Q194" s="158"/>
      <c r="R194" s="160"/>
      <c r="T194" s="161"/>
      <c r="U194" s="158"/>
      <c r="V194" s="158"/>
      <c r="W194" s="158"/>
      <c r="X194" s="158"/>
      <c r="Y194" s="158"/>
      <c r="Z194" s="158"/>
      <c r="AA194" s="162"/>
      <c r="AT194" s="163" t="s">
        <v>173</v>
      </c>
      <c r="AU194" s="163" t="s">
        <v>86</v>
      </c>
      <c r="AV194" s="11" t="s">
        <v>82</v>
      </c>
      <c r="AW194" s="11" t="s">
        <v>32</v>
      </c>
      <c r="AX194" s="11" t="s">
        <v>75</v>
      </c>
      <c r="AY194" s="163" t="s">
        <v>166</v>
      </c>
    </row>
    <row r="195" spans="2:65" s="11" customFormat="1" ht="16.5" customHeight="1">
      <c r="B195" s="157"/>
      <c r="C195" s="158"/>
      <c r="D195" s="158"/>
      <c r="E195" s="159" t="s">
        <v>5</v>
      </c>
      <c r="F195" s="229" t="s">
        <v>276</v>
      </c>
      <c r="G195" s="230"/>
      <c r="H195" s="230"/>
      <c r="I195" s="230"/>
      <c r="J195" s="158"/>
      <c r="K195" s="159" t="s">
        <v>5</v>
      </c>
      <c r="L195" s="158"/>
      <c r="M195" s="158"/>
      <c r="N195" s="158"/>
      <c r="O195" s="158"/>
      <c r="P195" s="158"/>
      <c r="Q195" s="158"/>
      <c r="R195" s="160"/>
      <c r="T195" s="161"/>
      <c r="U195" s="158"/>
      <c r="V195" s="158"/>
      <c r="W195" s="158"/>
      <c r="X195" s="158"/>
      <c r="Y195" s="158"/>
      <c r="Z195" s="158"/>
      <c r="AA195" s="162"/>
      <c r="AT195" s="163" t="s">
        <v>173</v>
      </c>
      <c r="AU195" s="163" t="s">
        <v>86</v>
      </c>
      <c r="AV195" s="11" t="s">
        <v>82</v>
      </c>
      <c r="AW195" s="11" t="s">
        <v>32</v>
      </c>
      <c r="AX195" s="11" t="s">
        <v>75</v>
      </c>
      <c r="AY195" s="163" t="s">
        <v>166</v>
      </c>
    </row>
    <row r="196" spans="2:65" s="11" customFormat="1" ht="16.5" customHeight="1">
      <c r="B196" s="157"/>
      <c r="C196" s="158"/>
      <c r="D196" s="158"/>
      <c r="E196" s="159" t="s">
        <v>5</v>
      </c>
      <c r="F196" s="229" t="s">
        <v>277</v>
      </c>
      <c r="G196" s="230"/>
      <c r="H196" s="230"/>
      <c r="I196" s="230"/>
      <c r="J196" s="158"/>
      <c r="K196" s="159" t="s">
        <v>5</v>
      </c>
      <c r="L196" s="158"/>
      <c r="M196" s="158"/>
      <c r="N196" s="158"/>
      <c r="O196" s="158"/>
      <c r="P196" s="158"/>
      <c r="Q196" s="158"/>
      <c r="R196" s="160"/>
      <c r="T196" s="161"/>
      <c r="U196" s="158"/>
      <c r="V196" s="158"/>
      <c r="W196" s="158"/>
      <c r="X196" s="158"/>
      <c r="Y196" s="158"/>
      <c r="Z196" s="158"/>
      <c r="AA196" s="162"/>
      <c r="AT196" s="163" t="s">
        <v>173</v>
      </c>
      <c r="AU196" s="163" t="s">
        <v>86</v>
      </c>
      <c r="AV196" s="11" t="s">
        <v>82</v>
      </c>
      <c r="AW196" s="11" t="s">
        <v>32</v>
      </c>
      <c r="AX196" s="11" t="s">
        <v>75</v>
      </c>
      <c r="AY196" s="163" t="s">
        <v>166</v>
      </c>
    </row>
    <row r="197" spans="2:65" s="10" customFormat="1" ht="16.5" customHeight="1">
      <c r="B197" s="149"/>
      <c r="C197" s="150"/>
      <c r="D197" s="150"/>
      <c r="E197" s="151" t="s">
        <v>5</v>
      </c>
      <c r="F197" s="262" t="s">
        <v>1871</v>
      </c>
      <c r="G197" s="263"/>
      <c r="H197" s="263"/>
      <c r="I197" s="263"/>
      <c r="J197" s="150"/>
      <c r="K197" s="152">
        <v>81</v>
      </c>
      <c r="L197" s="150"/>
      <c r="M197" s="150"/>
      <c r="N197" s="150"/>
      <c r="O197" s="150"/>
      <c r="P197" s="150"/>
      <c r="Q197" s="150"/>
      <c r="R197" s="153"/>
      <c r="T197" s="154"/>
      <c r="U197" s="150"/>
      <c r="V197" s="150"/>
      <c r="W197" s="150"/>
      <c r="X197" s="150"/>
      <c r="Y197" s="150"/>
      <c r="Z197" s="150"/>
      <c r="AA197" s="155"/>
      <c r="AT197" s="156" t="s">
        <v>173</v>
      </c>
      <c r="AU197" s="156" t="s">
        <v>86</v>
      </c>
      <c r="AV197" s="10" t="s">
        <v>86</v>
      </c>
      <c r="AW197" s="10" t="s">
        <v>32</v>
      </c>
      <c r="AX197" s="10" t="s">
        <v>82</v>
      </c>
      <c r="AY197" s="156" t="s">
        <v>166</v>
      </c>
    </row>
    <row r="198" spans="2:65" s="1" customFormat="1" ht="16.5" customHeight="1">
      <c r="B198" s="139"/>
      <c r="C198" s="176" t="s">
        <v>367</v>
      </c>
      <c r="D198" s="176" t="s">
        <v>388</v>
      </c>
      <c r="E198" s="177" t="s">
        <v>419</v>
      </c>
      <c r="F198" s="266" t="s">
        <v>420</v>
      </c>
      <c r="G198" s="266"/>
      <c r="H198" s="266"/>
      <c r="I198" s="266"/>
      <c r="J198" s="178" t="s">
        <v>322</v>
      </c>
      <c r="K198" s="179">
        <v>8.1</v>
      </c>
      <c r="L198" s="267">
        <v>0</v>
      </c>
      <c r="M198" s="267"/>
      <c r="N198" s="267">
        <f>ROUND(L198*K198,2)</f>
        <v>0</v>
      </c>
      <c r="O198" s="232"/>
      <c r="P198" s="232"/>
      <c r="Q198" s="232"/>
      <c r="R198" s="144"/>
      <c r="T198" s="145" t="s">
        <v>5</v>
      </c>
      <c r="U198" s="43" t="s">
        <v>40</v>
      </c>
      <c r="V198" s="146">
        <v>0</v>
      </c>
      <c r="W198" s="146">
        <f>V198*K198</f>
        <v>0</v>
      </c>
      <c r="X198" s="146">
        <v>0</v>
      </c>
      <c r="Y198" s="146">
        <f>X198*K198</f>
        <v>0</v>
      </c>
      <c r="Z198" s="146">
        <v>0</v>
      </c>
      <c r="AA198" s="147">
        <f>Z198*K198</f>
        <v>0</v>
      </c>
      <c r="AR198" s="21" t="s">
        <v>104</v>
      </c>
      <c r="AT198" s="21" t="s">
        <v>388</v>
      </c>
      <c r="AU198" s="21" t="s">
        <v>86</v>
      </c>
      <c r="AY198" s="21" t="s">
        <v>166</v>
      </c>
      <c r="BE198" s="148">
        <f>IF(U198="základní",N198,0)</f>
        <v>0</v>
      </c>
      <c r="BF198" s="148">
        <f>IF(U198="snížená",N198,0)</f>
        <v>0</v>
      </c>
      <c r="BG198" s="148">
        <f>IF(U198="zákl. přenesená",N198,0)</f>
        <v>0</v>
      </c>
      <c r="BH198" s="148">
        <f>IF(U198="sníž. přenesená",N198,0)</f>
        <v>0</v>
      </c>
      <c r="BI198" s="148">
        <f>IF(U198="nulová",N198,0)</f>
        <v>0</v>
      </c>
      <c r="BJ198" s="21" t="s">
        <v>82</v>
      </c>
      <c r="BK198" s="148">
        <f>ROUND(L198*K198,2)</f>
        <v>0</v>
      </c>
      <c r="BL198" s="21" t="s">
        <v>92</v>
      </c>
      <c r="BM198" s="21" t="s">
        <v>421</v>
      </c>
    </row>
    <row r="199" spans="2:65" s="10" customFormat="1" ht="16.5" customHeight="1">
      <c r="B199" s="149"/>
      <c r="C199" s="150"/>
      <c r="D199" s="150"/>
      <c r="E199" s="151" t="s">
        <v>5</v>
      </c>
      <c r="F199" s="240" t="s">
        <v>1872</v>
      </c>
      <c r="G199" s="241"/>
      <c r="H199" s="241"/>
      <c r="I199" s="241"/>
      <c r="J199" s="150"/>
      <c r="K199" s="152">
        <v>8.1</v>
      </c>
      <c r="L199" s="150"/>
      <c r="M199" s="150"/>
      <c r="N199" s="150"/>
      <c r="O199" s="150"/>
      <c r="P199" s="150"/>
      <c r="Q199" s="150"/>
      <c r="R199" s="153"/>
      <c r="T199" s="154"/>
      <c r="U199" s="150"/>
      <c r="V199" s="150"/>
      <c r="W199" s="150"/>
      <c r="X199" s="150"/>
      <c r="Y199" s="150"/>
      <c r="Z199" s="150"/>
      <c r="AA199" s="155"/>
      <c r="AT199" s="156" t="s">
        <v>173</v>
      </c>
      <c r="AU199" s="156" t="s">
        <v>86</v>
      </c>
      <c r="AV199" s="10" t="s">
        <v>86</v>
      </c>
      <c r="AW199" s="10" t="s">
        <v>32</v>
      </c>
      <c r="AX199" s="10" t="s">
        <v>82</v>
      </c>
      <c r="AY199" s="156" t="s">
        <v>166</v>
      </c>
    </row>
    <row r="200" spans="2:65" s="1" customFormat="1" ht="38.25" customHeight="1">
      <c r="B200" s="139"/>
      <c r="C200" s="140" t="s">
        <v>371</v>
      </c>
      <c r="D200" s="140" t="s">
        <v>167</v>
      </c>
      <c r="E200" s="141" t="s">
        <v>424</v>
      </c>
      <c r="F200" s="231" t="s">
        <v>425</v>
      </c>
      <c r="G200" s="231"/>
      <c r="H200" s="231"/>
      <c r="I200" s="231"/>
      <c r="J200" s="142" t="s">
        <v>270</v>
      </c>
      <c r="K200" s="143">
        <v>81</v>
      </c>
      <c r="L200" s="232">
        <v>0</v>
      </c>
      <c r="M200" s="232"/>
      <c r="N200" s="232">
        <f>ROUND(L200*K200,2)</f>
        <v>0</v>
      </c>
      <c r="O200" s="232"/>
      <c r="P200" s="232"/>
      <c r="Q200" s="232"/>
      <c r="R200" s="144"/>
      <c r="T200" s="145" t="s">
        <v>5</v>
      </c>
      <c r="U200" s="43" t="s">
        <v>40</v>
      </c>
      <c r="V200" s="146">
        <v>5.8000000000000003E-2</v>
      </c>
      <c r="W200" s="146">
        <f>V200*K200</f>
        <v>4.6980000000000004</v>
      </c>
      <c r="X200" s="146">
        <v>0</v>
      </c>
      <c r="Y200" s="146">
        <f>X200*K200</f>
        <v>0</v>
      </c>
      <c r="Z200" s="146">
        <v>0</v>
      </c>
      <c r="AA200" s="147">
        <f>Z200*K200</f>
        <v>0</v>
      </c>
      <c r="AR200" s="21" t="s">
        <v>92</v>
      </c>
      <c r="AT200" s="21" t="s">
        <v>167</v>
      </c>
      <c r="AU200" s="21" t="s">
        <v>86</v>
      </c>
      <c r="AY200" s="21" t="s">
        <v>166</v>
      </c>
      <c r="BE200" s="148">
        <f>IF(U200="základní",N200,0)</f>
        <v>0</v>
      </c>
      <c r="BF200" s="148">
        <f>IF(U200="snížená",N200,0)</f>
        <v>0</v>
      </c>
      <c r="BG200" s="148">
        <f>IF(U200="zákl. přenesená",N200,0)</f>
        <v>0</v>
      </c>
      <c r="BH200" s="148">
        <f>IF(U200="sníž. přenesená",N200,0)</f>
        <v>0</v>
      </c>
      <c r="BI200" s="148">
        <f>IF(U200="nulová",N200,0)</f>
        <v>0</v>
      </c>
      <c r="BJ200" s="21" t="s">
        <v>82</v>
      </c>
      <c r="BK200" s="148">
        <f>ROUND(L200*K200,2)</f>
        <v>0</v>
      </c>
      <c r="BL200" s="21" t="s">
        <v>92</v>
      </c>
      <c r="BM200" s="21" t="s">
        <v>426</v>
      </c>
    </row>
    <row r="201" spans="2:65" s="1" customFormat="1" ht="16.5" customHeight="1">
      <c r="B201" s="139"/>
      <c r="C201" s="176" t="s">
        <v>377</v>
      </c>
      <c r="D201" s="176" t="s">
        <v>388</v>
      </c>
      <c r="E201" s="177" t="s">
        <v>428</v>
      </c>
      <c r="F201" s="266" t="s">
        <v>429</v>
      </c>
      <c r="G201" s="266"/>
      <c r="H201" s="266"/>
      <c r="I201" s="266"/>
      <c r="J201" s="178" t="s">
        <v>430</v>
      </c>
      <c r="K201" s="179">
        <v>1.2150000000000001</v>
      </c>
      <c r="L201" s="267">
        <v>0</v>
      </c>
      <c r="M201" s="267"/>
      <c r="N201" s="267">
        <f>ROUND(L201*K201,2)</f>
        <v>0</v>
      </c>
      <c r="O201" s="232"/>
      <c r="P201" s="232"/>
      <c r="Q201" s="232"/>
      <c r="R201" s="144"/>
      <c r="T201" s="145" t="s">
        <v>5</v>
      </c>
      <c r="U201" s="43" t="s">
        <v>40</v>
      </c>
      <c r="V201" s="146">
        <v>0</v>
      </c>
      <c r="W201" s="146">
        <f>V201*K201</f>
        <v>0</v>
      </c>
      <c r="X201" s="146">
        <v>1E-3</v>
      </c>
      <c r="Y201" s="146">
        <f>X201*K201</f>
        <v>1.2150000000000002E-3</v>
      </c>
      <c r="Z201" s="146">
        <v>0</v>
      </c>
      <c r="AA201" s="147">
        <f>Z201*K201</f>
        <v>0</v>
      </c>
      <c r="AR201" s="21" t="s">
        <v>104</v>
      </c>
      <c r="AT201" s="21" t="s">
        <v>388</v>
      </c>
      <c r="AU201" s="21" t="s">
        <v>86</v>
      </c>
      <c r="AY201" s="21" t="s">
        <v>166</v>
      </c>
      <c r="BE201" s="148">
        <f>IF(U201="základní",N201,0)</f>
        <v>0</v>
      </c>
      <c r="BF201" s="148">
        <f>IF(U201="snížená",N201,0)</f>
        <v>0</v>
      </c>
      <c r="BG201" s="148">
        <f>IF(U201="zákl. přenesená",N201,0)</f>
        <v>0</v>
      </c>
      <c r="BH201" s="148">
        <f>IF(U201="sníž. přenesená",N201,0)</f>
        <v>0</v>
      </c>
      <c r="BI201" s="148">
        <f>IF(U201="nulová",N201,0)</f>
        <v>0</v>
      </c>
      <c r="BJ201" s="21" t="s">
        <v>82</v>
      </c>
      <c r="BK201" s="148">
        <f>ROUND(L201*K201,2)</f>
        <v>0</v>
      </c>
      <c r="BL201" s="21" t="s">
        <v>92</v>
      </c>
      <c r="BM201" s="21" t="s">
        <v>431</v>
      </c>
    </row>
    <row r="202" spans="2:65" s="9" customFormat="1" ht="29.85" customHeight="1">
      <c r="B202" s="129"/>
      <c r="C202" s="130"/>
      <c r="D202" s="164" t="s">
        <v>260</v>
      </c>
      <c r="E202" s="164"/>
      <c r="F202" s="164"/>
      <c r="G202" s="164"/>
      <c r="H202" s="164"/>
      <c r="I202" s="164"/>
      <c r="J202" s="164"/>
      <c r="K202" s="164"/>
      <c r="L202" s="164"/>
      <c r="M202" s="164"/>
      <c r="N202" s="260">
        <f>BK202</f>
        <v>0</v>
      </c>
      <c r="O202" s="261"/>
      <c r="P202" s="261"/>
      <c r="Q202" s="261"/>
      <c r="R202" s="132"/>
      <c r="T202" s="133"/>
      <c r="U202" s="130"/>
      <c r="V202" s="130"/>
      <c r="W202" s="134">
        <f>SUM(W203:W210)</f>
        <v>17.670000000000002</v>
      </c>
      <c r="X202" s="130"/>
      <c r="Y202" s="134">
        <f>SUM(Y203:Y210)</f>
        <v>10.774980000000001</v>
      </c>
      <c r="Z202" s="130"/>
      <c r="AA202" s="135">
        <f>SUM(AA203:AA210)</f>
        <v>0</v>
      </c>
      <c r="AR202" s="136" t="s">
        <v>82</v>
      </c>
      <c r="AT202" s="137" t="s">
        <v>74</v>
      </c>
      <c r="AU202" s="137" t="s">
        <v>82</v>
      </c>
      <c r="AY202" s="136" t="s">
        <v>166</v>
      </c>
      <c r="BK202" s="138">
        <f>SUM(BK203:BK210)</f>
        <v>0</v>
      </c>
    </row>
    <row r="203" spans="2:65" s="1" customFormat="1" ht="38.25" customHeight="1">
      <c r="B203" s="139"/>
      <c r="C203" s="140" t="s">
        <v>382</v>
      </c>
      <c r="D203" s="140" t="s">
        <v>167</v>
      </c>
      <c r="E203" s="141" t="s">
        <v>433</v>
      </c>
      <c r="F203" s="231" t="s">
        <v>434</v>
      </c>
      <c r="G203" s="231"/>
      <c r="H203" s="231"/>
      <c r="I203" s="231"/>
      <c r="J203" s="142" t="s">
        <v>270</v>
      </c>
      <c r="K203" s="143">
        <v>93</v>
      </c>
      <c r="L203" s="232">
        <v>0</v>
      </c>
      <c r="M203" s="232"/>
      <c r="N203" s="232">
        <f>ROUND(L203*K203,2)</f>
        <v>0</v>
      </c>
      <c r="O203" s="232"/>
      <c r="P203" s="232"/>
      <c r="Q203" s="232"/>
      <c r="R203" s="144"/>
      <c r="T203" s="145" t="s">
        <v>5</v>
      </c>
      <c r="U203" s="43" t="s">
        <v>40</v>
      </c>
      <c r="V203" s="146">
        <v>7.4999999999999997E-2</v>
      </c>
      <c r="W203" s="146">
        <f>V203*K203</f>
        <v>6.9749999999999996</v>
      </c>
      <c r="X203" s="146">
        <v>1.7000000000000001E-4</v>
      </c>
      <c r="Y203" s="146">
        <f>X203*K203</f>
        <v>1.5810000000000001E-2</v>
      </c>
      <c r="Z203" s="146">
        <v>0</v>
      </c>
      <c r="AA203" s="147">
        <f>Z203*K203</f>
        <v>0</v>
      </c>
      <c r="AR203" s="21" t="s">
        <v>92</v>
      </c>
      <c r="AT203" s="21" t="s">
        <v>167</v>
      </c>
      <c r="AU203" s="21" t="s">
        <v>86</v>
      </c>
      <c r="AY203" s="21" t="s">
        <v>166</v>
      </c>
      <c r="BE203" s="148">
        <f>IF(U203="základní",N203,0)</f>
        <v>0</v>
      </c>
      <c r="BF203" s="148">
        <f>IF(U203="snížená",N203,0)</f>
        <v>0</v>
      </c>
      <c r="BG203" s="148">
        <f>IF(U203="zákl. přenesená",N203,0)</f>
        <v>0</v>
      </c>
      <c r="BH203" s="148">
        <f>IF(U203="sníž. přenesená",N203,0)</f>
        <v>0</v>
      </c>
      <c r="BI203" s="148">
        <f>IF(U203="nulová",N203,0)</f>
        <v>0</v>
      </c>
      <c r="BJ203" s="21" t="s">
        <v>82</v>
      </c>
      <c r="BK203" s="148">
        <f>ROUND(L203*K203,2)</f>
        <v>0</v>
      </c>
      <c r="BL203" s="21" t="s">
        <v>92</v>
      </c>
      <c r="BM203" s="21" t="s">
        <v>1873</v>
      </c>
    </row>
    <row r="204" spans="2:65" s="10" customFormat="1" ht="16.5" customHeight="1">
      <c r="B204" s="149"/>
      <c r="C204" s="150"/>
      <c r="D204" s="150"/>
      <c r="E204" s="151" t="s">
        <v>5</v>
      </c>
      <c r="F204" s="240" t="s">
        <v>1874</v>
      </c>
      <c r="G204" s="241"/>
      <c r="H204" s="241"/>
      <c r="I204" s="241"/>
      <c r="J204" s="150"/>
      <c r="K204" s="152">
        <v>93</v>
      </c>
      <c r="L204" s="150"/>
      <c r="M204" s="150"/>
      <c r="N204" s="150"/>
      <c r="O204" s="150"/>
      <c r="P204" s="150"/>
      <c r="Q204" s="150"/>
      <c r="R204" s="153"/>
      <c r="T204" s="154"/>
      <c r="U204" s="150"/>
      <c r="V204" s="150"/>
      <c r="W204" s="150"/>
      <c r="X204" s="150"/>
      <c r="Y204" s="150"/>
      <c r="Z204" s="150"/>
      <c r="AA204" s="155"/>
      <c r="AT204" s="156" t="s">
        <v>173</v>
      </c>
      <c r="AU204" s="156" t="s">
        <v>86</v>
      </c>
      <c r="AV204" s="10" t="s">
        <v>86</v>
      </c>
      <c r="AW204" s="10" t="s">
        <v>32</v>
      </c>
      <c r="AX204" s="10" t="s">
        <v>82</v>
      </c>
      <c r="AY204" s="156" t="s">
        <v>166</v>
      </c>
    </row>
    <row r="205" spans="2:65" s="1" customFormat="1" ht="16.5" customHeight="1">
      <c r="B205" s="139"/>
      <c r="C205" s="176" t="s">
        <v>387</v>
      </c>
      <c r="D205" s="176" t="s">
        <v>388</v>
      </c>
      <c r="E205" s="177" t="s">
        <v>438</v>
      </c>
      <c r="F205" s="266" t="s">
        <v>439</v>
      </c>
      <c r="G205" s="266"/>
      <c r="H205" s="266"/>
      <c r="I205" s="266"/>
      <c r="J205" s="178" t="s">
        <v>270</v>
      </c>
      <c r="K205" s="179">
        <v>93</v>
      </c>
      <c r="L205" s="267">
        <v>0</v>
      </c>
      <c r="M205" s="267"/>
      <c r="N205" s="267">
        <f>ROUND(L205*K205,2)</f>
        <v>0</v>
      </c>
      <c r="O205" s="232"/>
      <c r="P205" s="232"/>
      <c r="Q205" s="232"/>
      <c r="R205" s="144"/>
      <c r="T205" s="145" t="s">
        <v>5</v>
      </c>
      <c r="U205" s="43" t="s">
        <v>40</v>
      </c>
      <c r="V205" s="146">
        <v>0</v>
      </c>
      <c r="W205" s="146">
        <f>V205*K205</f>
        <v>0</v>
      </c>
      <c r="X205" s="146">
        <v>4.0000000000000002E-4</v>
      </c>
      <c r="Y205" s="146">
        <f>X205*K205</f>
        <v>3.7200000000000004E-2</v>
      </c>
      <c r="Z205" s="146">
        <v>0</v>
      </c>
      <c r="AA205" s="147">
        <f>Z205*K205</f>
        <v>0</v>
      </c>
      <c r="AR205" s="21" t="s">
        <v>104</v>
      </c>
      <c r="AT205" s="21" t="s">
        <v>388</v>
      </c>
      <c r="AU205" s="21" t="s">
        <v>86</v>
      </c>
      <c r="AY205" s="21" t="s">
        <v>166</v>
      </c>
      <c r="BE205" s="148">
        <f>IF(U205="základní",N205,0)</f>
        <v>0</v>
      </c>
      <c r="BF205" s="148">
        <f>IF(U205="snížená",N205,0)</f>
        <v>0</v>
      </c>
      <c r="BG205" s="148">
        <f>IF(U205="zákl. přenesená",N205,0)</f>
        <v>0</v>
      </c>
      <c r="BH205" s="148">
        <f>IF(U205="sníž. přenesená",N205,0)</f>
        <v>0</v>
      </c>
      <c r="BI205" s="148">
        <f>IF(U205="nulová",N205,0)</f>
        <v>0</v>
      </c>
      <c r="BJ205" s="21" t="s">
        <v>82</v>
      </c>
      <c r="BK205" s="148">
        <f>ROUND(L205*K205,2)</f>
        <v>0</v>
      </c>
      <c r="BL205" s="21" t="s">
        <v>92</v>
      </c>
      <c r="BM205" s="21" t="s">
        <v>1875</v>
      </c>
    </row>
    <row r="206" spans="2:65" s="1" customFormat="1" ht="38.25" customHeight="1">
      <c r="B206" s="139"/>
      <c r="C206" s="140" t="s">
        <v>393</v>
      </c>
      <c r="D206" s="140" t="s">
        <v>167</v>
      </c>
      <c r="E206" s="141" t="s">
        <v>442</v>
      </c>
      <c r="F206" s="231" t="s">
        <v>443</v>
      </c>
      <c r="G206" s="231"/>
      <c r="H206" s="231"/>
      <c r="I206" s="231"/>
      <c r="J206" s="142" t="s">
        <v>309</v>
      </c>
      <c r="K206" s="143">
        <v>46.5</v>
      </c>
      <c r="L206" s="232">
        <v>0</v>
      </c>
      <c r="M206" s="232"/>
      <c r="N206" s="232">
        <f>ROUND(L206*K206,2)</f>
        <v>0</v>
      </c>
      <c r="O206" s="232"/>
      <c r="P206" s="232"/>
      <c r="Q206" s="232"/>
      <c r="R206" s="144"/>
      <c r="T206" s="145" t="s">
        <v>5</v>
      </c>
      <c r="U206" s="43" t="s">
        <v>40</v>
      </c>
      <c r="V206" s="146">
        <v>0.23</v>
      </c>
      <c r="W206" s="146">
        <f>V206*K206</f>
        <v>10.695</v>
      </c>
      <c r="X206" s="146">
        <v>0.23058000000000001</v>
      </c>
      <c r="Y206" s="146">
        <f>X206*K206</f>
        <v>10.721970000000001</v>
      </c>
      <c r="Z206" s="146">
        <v>0</v>
      </c>
      <c r="AA206" s="147">
        <f>Z206*K206</f>
        <v>0</v>
      </c>
      <c r="AR206" s="21" t="s">
        <v>92</v>
      </c>
      <c r="AT206" s="21" t="s">
        <v>167</v>
      </c>
      <c r="AU206" s="21" t="s">
        <v>86</v>
      </c>
      <c r="AY206" s="21" t="s">
        <v>166</v>
      </c>
      <c r="BE206" s="148">
        <f>IF(U206="základní",N206,0)</f>
        <v>0</v>
      </c>
      <c r="BF206" s="148">
        <f>IF(U206="snížená",N206,0)</f>
        <v>0</v>
      </c>
      <c r="BG206" s="148">
        <f>IF(U206="zákl. přenesená",N206,0)</f>
        <v>0</v>
      </c>
      <c r="BH206" s="148">
        <f>IF(U206="sníž. přenesená",N206,0)</f>
        <v>0</v>
      </c>
      <c r="BI206" s="148">
        <f>IF(U206="nulová",N206,0)</f>
        <v>0</v>
      </c>
      <c r="BJ206" s="21" t="s">
        <v>82</v>
      </c>
      <c r="BK206" s="148">
        <f>ROUND(L206*K206,2)</f>
        <v>0</v>
      </c>
      <c r="BL206" s="21" t="s">
        <v>92</v>
      </c>
      <c r="BM206" s="21" t="s">
        <v>444</v>
      </c>
    </row>
    <row r="207" spans="2:65" s="11" customFormat="1" ht="16.5" customHeight="1">
      <c r="B207" s="157"/>
      <c r="C207" s="158"/>
      <c r="D207" s="158"/>
      <c r="E207" s="159" t="s">
        <v>5</v>
      </c>
      <c r="F207" s="264" t="s">
        <v>275</v>
      </c>
      <c r="G207" s="265"/>
      <c r="H207" s="265"/>
      <c r="I207" s="265"/>
      <c r="J207" s="158"/>
      <c r="K207" s="159" t="s">
        <v>5</v>
      </c>
      <c r="L207" s="158"/>
      <c r="M207" s="158"/>
      <c r="N207" s="158"/>
      <c r="O207" s="158"/>
      <c r="P207" s="158"/>
      <c r="Q207" s="158"/>
      <c r="R207" s="160"/>
      <c r="T207" s="161"/>
      <c r="U207" s="158"/>
      <c r="V207" s="158"/>
      <c r="W207" s="158"/>
      <c r="X207" s="158"/>
      <c r="Y207" s="158"/>
      <c r="Z207" s="158"/>
      <c r="AA207" s="162"/>
      <c r="AT207" s="163" t="s">
        <v>173</v>
      </c>
      <c r="AU207" s="163" t="s">
        <v>86</v>
      </c>
      <c r="AV207" s="11" t="s">
        <v>82</v>
      </c>
      <c r="AW207" s="11" t="s">
        <v>32</v>
      </c>
      <c r="AX207" s="11" t="s">
        <v>75</v>
      </c>
      <c r="AY207" s="163" t="s">
        <v>166</v>
      </c>
    </row>
    <row r="208" spans="2:65" s="11" customFormat="1" ht="16.5" customHeight="1">
      <c r="B208" s="157"/>
      <c r="C208" s="158"/>
      <c r="D208" s="158"/>
      <c r="E208" s="159" t="s">
        <v>5</v>
      </c>
      <c r="F208" s="229" t="s">
        <v>276</v>
      </c>
      <c r="G208" s="230"/>
      <c r="H208" s="230"/>
      <c r="I208" s="230"/>
      <c r="J208" s="158"/>
      <c r="K208" s="159" t="s">
        <v>5</v>
      </c>
      <c r="L208" s="158"/>
      <c r="M208" s="158"/>
      <c r="N208" s="158"/>
      <c r="O208" s="158"/>
      <c r="P208" s="158"/>
      <c r="Q208" s="158"/>
      <c r="R208" s="160"/>
      <c r="T208" s="161"/>
      <c r="U208" s="158"/>
      <c r="V208" s="158"/>
      <c r="W208" s="158"/>
      <c r="X208" s="158"/>
      <c r="Y208" s="158"/>
      <c r="Z208" s="158"/>
      <c r="AA208" s="162"/>
      <c r="AT208" s="163" t="s">
        <v>173</v>
      </c>
      <c r="AU208" s="163" t="s">
        <v>86</v>
      </c>
      <c r="AV208" s="11" t="s">
        <v>82</v>
      </c>
      <c r="AW208" s="11" t="s">
        <v>32</v>
      </c>
      <c r="AX208" s="11" t="s">
        <v>75</v>
      </c>
      <c r="AY208" s="163" t="s">
        <v>166</v>
      </c>
    </row>
    <row r="209" spans="2:65" s="11" customFormat="1" ht="16.5" customHeight="1">
      <c r="B209" s="157"/>
      <c r="C209" s="158"/>
      <c r="D209" s="158"/>
      <c r="E209" s="159" t="s">
        <v>5</v>
      </c>
      <c r="F209" s="229" t="s">
        <v>277</v>
      </c>
      <c r="G209" s="230"/>
      <c r="H209" s="230"/>
      <c r="I209" s="230"/>
      <c r="J209" s="158"/>
      <c r="K209" s="159" t="s">
        <v>5</v>
      </c>
      <c r="L209" s="158"/>
      <c r="M209" s="158"/>
      <c r="N209" s="158"/>
      <c r="O209" s="158"/>
      <c r="P209" s="158"/>
      <c r="Q209" s="158"/>
      <c r="R209" s="160"/>
      <c r="T209" s="161"/>
      <c r="U209" s="158"/>
      <c r="V209" s="158"/>
      <c r="W209" s="158"/>
      <c r="X209" s="158"/>
      <c r="Y209" s="158"/>
      <c r="Z209" s="158"/>
      <c r="AA209" s="162"/>
      <c r="AT209" s="163" t="s">
        <v>173</v>
      </c>
      <c r="AU209" s="163" t="s">
        <v>86</v>
      </c>
      <c r="AV209" s="11" t="s">
        <v>82</v>
      </c>
      <c r="AW209" s="11" t="s">
        <v>32</v>
      </c>
      <c r="AX209" s="11" t="s">
        <v>75</v>
      </c>
      <c r="AY209" s="163" t="s">
        <v>166</v>
      </c>
    </row>
    <row r="210" spans="2:65" s="10" customFormat="1" ht="16.5" customHeight="1">
      <c r="B210" s="149"/>
      <c r="C210" s="150"/>
      <c r="D210" s="150"/>
      <c r="E210" s="151" t="s">
        <v>5</v>
      </c>
      <c r="F210" s="262" t="s">
        <v>1876</v>
      </c>
      <c r="G210" s="263"/>
      <c r="H210" s="263"/>
      <c r="I210" s="263"/>
      <c r="J210" s="150"/>
      <c r="K210" s="152">
        <v>46.5</v>
      </c>
      <c r="L210" s="150"/>
      <c r="M210" s="150"/>
      <c r="N210" s="150"/>
      <c r="O210" s="150"/>
      <c r="P210" s="150"/>
      <c r="Q210" s="150"/>
      <c r="R210" s="153"/>
      <c r="T210" s="154"/>
      <c r="U210" s="150"/>
      <c r="V210" s="150"/>
      <c r="W210" s="150"/>
      <c r="X210" s="150"/>
      <c r="Y210" s="150"/>
      <c r="Z210" s="150"/>
      <c r="AA210" s="155"/>
      <c r="AT210" s="156" t="s">
        <v>173</v>
      </c>
      <c r="AU210" s="156" t="s">
        <v>86</v>
      </c>
      <c r="AV210" s="10" t="s">
        <v>86</v>
      </c>
      <c r="AW210" s="10" t="s">
        <v>32</v>
      </c>
      <c r="AX210" s="10" t="s">
        <v>82</v>
      </c>
      <c r="AY210" s="156" t="s">
        <v>166</v>
      </c>
    </row>
    <row r="211" spans="2:65" s="9" customFormat="1" ht="29.85" customHeight="1">
      <c r="B211" s="129"/>
      <c r="C211" s="130"/>
      <c r="D211" s="164" t="s">
        <v>263</v>
      </c>
      <c r="E211" s="164"/>
      <c r="F211" s="164"/>
      <c r="G211" s="164"/>
      <c r="H211" s="164"/>
      <c r="I211" s="164"/>
      <c r="J211" s="164"/>
      <c r="K211" s="164"/>
      <c r="L211" s="164"/>
      <c r="M211" s="164"/>
      <c r="N211" s="237">
        <f>BK211</f>
        <v>0</v>
      </c>
      <c r="O211" s="238"/>
      <c r="P211" s="238"/>
      <c r="Q211" s="238"/>
      <c r="R211" s="132"/>
      <c r="T211" s="133"/>
      <c r="U211" s="130"/>
      <c r="V211" s="130"/>
      <c r="W211" s="134">
        <f>SUM(W212:W254)</f>
        <v>92.465249999999983</v>
      </c>
      <c r="X211" s="130"/>
      <c r="Y211" s="134">
        <f>SUM(Y212:Y254)</f>
        <v>3.7680599999999997</v>
      </c>
      <c r="Z211" s="130"/>
      <c r="AA211" s="135">
        <f>SUM(AA212:AA254)</f>
        <v>0</v>
      </c>
      <c r="AR211" s="136" t="s">
        <v>82</v>
      </c>
      <c r="AT211" s="137" t="s">
        <v>74</v>
      </c>
      <c r="AU211" s="137" t="s">
        <v>82</v>
      </c>
      <c r="AY211" s="136" t="s">
        <v>166</v>
      </c>
      <c r="BK211" s="138">
        <f>SUM(BK212:BK254)</f>
        <v>0</v>
      </c>
    </row>
    <row r="212" spans="2:65" s="1" customFormat="1" ht="16.5" customHeight="1">
      <c r="B212" s="139"/>
      <c r="C212" s="140" t="s">
        <v>399</v>
      </c>
      <c r="D212" s="140" t="s">
        <v>167</v>
      </c>
      <c r="E212" s="141" t="s">
        <v>458</v>
      </c>
      <c r="F212" s="231" t="s">
        <v>459</v>
      </c>
      <c r="G212" s="231"/>
      <c r="H212" s="231"/>
      <c r="I212" s="231"/>
      <c r="J212" s="142" t="s">
        <v>270</v>
      </c>
      <c r="K212" s="143">
        <v>270.375</v>
      </c>
      <c r="L212" s="232">
        <v>0</v>
      </c>
      <c r="M212" s="232"/>
      <c r="N212" s="232">
        <f>ROUND(L212*K212,2)</f>
        <v>0</v>
      </c>
      <c r="O212" s="232"/>
      <c r="P212" s="232"/>
      <c r="Q212" s="232"/>
      <c r="R212" s="144"/>
      <c r="T212" s="145" t="s">
        <v>5</v>
      </c>
      <c r="U212" s="43" t="s">
        <v>40</v>
      </c>
      <c r="V212" s="146">
        <v>2.5999999999999999E-2</v>
      </c>
      <c r="W212" s="146">
        <f>V212*K212</f>
        <v>7.0297499999999999</v>
      </c>
      <c r="X212" s="146">
        <v>0</v>
      </c>
      <c r="Y212" s="146">
        <f>X212*K212</f>
        <v>0</v>
      </c>
      <c r="Z212" s="146">
        <v>0</v>
      </c>
      <c r="AA212" s="147">
        <f>Z212*K212</f>
        <v>0</v>
      </c>
      <c r="AR212" s="21" t="s">
        <v>92</v>
      </c>
      <c r="AT212" s="21" t="s">
        <v>167</v>
      </c>
      <c r="AU212" s="21" t="s">
        <v>86</v>
      </c>
      <c r="AY212" s="21" t="s">
        <v>166</v>
      </c>
      <c r="BE212" s="148">
        <f>IF(U212="základní",N212,0)</f>
        <v>0</v>
      </c>
      <c r="BF212" s="148">
        <f>IF(U212="snížená",N212,0)</f>
        <v>0</v>
      </c>
      <c r="BG212" s="148">
        <f>IF(U212="zákl. přenesená",N212,0)</f>
        <v>0</v>
      </c>
      <c r="BH212" s="148">
        <f>IF(U212="sníž. přenesená",N212,0)</f>
        <v>0</v>
      </c>
      <c r="BI212" s="148">
        <f>IF(U212="nulová",N212,0)</f>
        <v>0</v>
      </c>
      <c r="BJ212" s="21" t="s">
        <v>82</v>
      </c>
      <c r="BK212" s="148">
        <f>ROUND(L212*K212,2)</f>
        <v>0</v>
      </c>
      <c r="BL212" s="21" t="s">
        <v>92</v>
      </c>
      <c r="BM212" s="21" t="s">
        <v>460</v>
      </c>
    </row>
    <row r="213" spans="2:65" s="10" customFormat="1" ht="16.5" customHeight="1">
      <c r="B213" s="149"/>
      <c r="C213" s="150"/>
      <c r="D213" s="150"/>
      <c r="E213" s="151" t="s">
        <v>5</v>
      </c>
      <c r="F213" s="240" t="s">
        <v>1877</v>
      </c>
      <c r="G213" s="241"/>
      <c r="H213" s="241"/>
      <c r="I213" s="241"/>
      <c r="J213" s="150"/>
      <c r="K213" s="152">
        <v>270.375</v>
      </c>
      <c r="L213" s="150"/>
      <c r="M213" s="150"/>
      <c r="N213" s="150"/>
      <c r="O213" s="150"/>
      <c r="P213" s="150"/>
      <c r="Q213" s="150"/>
      <c r="R213" s="153"/>
      <c r="T213" s="154"/>
      <c r="U213" s="150"/>
      <c r="V213" s="150"/>
      <c r="W213" s="150"/>
      <c r="X213" s="150"/>
      <c r="Y213" s="150"/>
      <c r="Z213" s="150"/>
      <c r="AA213" s="155"/>
      <c r="AT213" s="156" t="s">
        <v>173</v>
      </c>
      <c r="AU213" s="156" t="s">
        <v>86</v>
      </c>
      <c r="AV213" s="10" t="s">
        <v>86</v>
      </c>
      <c r="AW213" s="10" t="s">
        <v>32</v>
      </c>
      <c r="AX213" s="10" t="s">
        <v>82</v>
      </c>
      <c r="AY213" s="156" t="s">
        <v>166</v>
      </c>
    </row>
    <row r="214" spans="2:65" s="1" customFormat="1" ht="16.5" customHeight="1">
      <c r="B214" s="139"/>
      <c r="C214" s="140" t="s">
        <v>404</v>
      </c>
      <c r="D214" s="140" t="s">
        <v>167</v>
      </c>
      <c r="E214" s="141" t="s">
        <v>463</v>
      </c>
      <c r="F214" s="231" t="s">
        <v>464</v>
      </c>
      <c r="G214" s="231"/>
      <c r="H214" s="231"/>
      <c r="I214" s="231"/>
      <c r="J214" s="142" t="s">
        <v>270</v>
      </c>
      <c r="K214" s="143">
        <v>309</v>
      </c>
      <c r="L214" s="232">
        <v>0</v>
      </c>
      <c r="M214" s="232"/>
      <c r="N214" s="232">
        <f>ROUND(L214*K214,2)</f>
        <v>0</v>
      </c>
      <c r="O214" s="232"/>
      <c r="P214" s="232"/>
      <c r="Q214" s="232"/>
      <c r="R214" s="144"/>
      <c r="T214" s="145" t="s">
        <v>5</v>
      </c>
      <c r="U214" s="43" t="s">
        <v>40</v>
      </c>
      <c r="V214" s="146">
        <v>2.5999999999999999E-2</v>
      </c>
      <c r="W214" s="146">
        <f>V214*K214</f>
        <v>8.0339999999999989</v>
      </c>
      <c r="X214" s="146">
        <v>0</v>
      </c>
      <c r="Y214" s="146">
        <f>X214*K214</f>
        <v>0</v>
      </c>
      <c r="Z214" s="146">
        <v>0</v>
      </c>
      <c r="AA214" s="147">
        <f>Z214*K214</f>
        <v>0</v>
      </c>
      <c r="AR214" s="21" t="s">
        <v>92</v>
      </c>
      <c r="AT214" s="21" t="s">
        <v>167</v>
      </c>
      <c r="AU214" s="21" t="s">
        <v>86</v>
      </c>
      <c r="AY214" s="21" t="s">
        <v>166</v>
      </c>
      <c r="BE214" s="148">
        <f>IF(U214="základní",N214,0)</f>
        <v>0</v>
      </c>
      <c r="BF214" s="148">
        <f>IF(U214="snížená",N214,0)</f>
        <v>0</v>
      </c>
      <c r="BG214" s="148">
        <f>IF(U214="zákl. přenesená",N214,0)</f>
        <v>0</v>
      </c>
      <c r="BH214" s="148">
        <f>IF(U214="sníž. přenesená",N214,0)</f>
        <v>0</v>
      </c>
      <c r="BI214" s="148">
        <f>IF(U214="nulová",N214,0)</f>
        <v>0</v>
      </c>
      <c r="BJ214" s="21" t="s">
        <v>82</v>
      </c>
      <c r="BK214" s="148">
        <f>ROUND(L214*K214,2)</f>
        <v>0</v>
      </c>
      <c r="BL214" s="21" t="s">
        <v>92</v>
      </c>
      <c r="BM214" s="21" t="s">
        <v>465</v>
      </c>
    </row>
    <row r="215" spans="2:65" s="10" customFormat="1" ht="16.5" customHeight="1">
      <c r="B215" s="149"/>
      <c r="C215" s="150"/>
      <c r="D215" s="150"/>
      <c r="E215" s="151" t="s">
        <v>5</v>
      </c>
      <c r="F215" s="240" t="s">
        <v>1878</v>
      </c>
      <c r="G215" s="241"/>
      <c r="H215" s="241"/>
      <c r="I215" s="241"/>
      <c r="J215" s="150"/>
      <c r="K215" s="152">
        <v>309</v>
      </c>
      <c r="L215" s="150"/>
      <c r="M215" s="150"/>
      <c r="N215" s="150"/>
      <c r="O215" s="150"/>
      <c r="P215" s="150"/>
      <c r="Q215" s="150"/>
      <c r="R215" s="153"/>
      <c r="T215" s="154"/>
      <c r="U215" s="150"/>
      <c r="V215" s="150"/>
      <c r="W215" s="150"/>
      <c r="X215" s="150"/>
      <c r="Y215" s="150"/>
      <c r="Z215" s="150"/>
      <c r="AA215" s="155"/>
      <c r="AT215" s="156" t="s">
        <v>173</v>
      </c>
      <c r="AU215" s="156" t="s">
        <v>86</v>
      </c>
      <c r="AV215" s="10" t="s">
        <v>86</v>
      </c>
      <c r="AW215" s="10" t="s">
        <v>32</v>
      </c>
      <c r="AX215" s="10" t="s">
        <v>82</v>
      </c>
      <c r="AY215" s="156" t="s">
        <v>166</v>
      </c>
    </row>
    <row r="216" spans="2:65" s="1" customFormat="1" ht="16.5" customHeight="1">
      <c r="B216" s="139"/>
      <c r="C216" s="140" t="s">
        <v>409</v>
      </c>
      <c r="D216" s="140" t="s">
        <v>167</v>
      </c>
      <c r="E216" s="141" t="s">
        <v>468</v>
      </c>
      <c r="F216" s="231" t="s">
        <v>469</v>
      </c>
      <c r="G216" s="231"/>
      <c r="H216" s="231"/>
      <c r="I216" s="231"/>
      <c r="J216" s="142" t="s">
        <v>270</v>
      </c>
      <c r="K216" s="143">
        <v>21.5</v>
      </c>
      <c r="L216" s="232">
        <v>0</v>
      </c>
      <c r="M216" s="232"/>
      <c r="N216" s="232">
        <f>ROUND(L216*K216,2)</f>
        <v>0</v>
      </c>
      <c r="O216" s="232"/>
      <c r="P216" s="232"/>
      <c r="Q216" s="232"/>
      <c r="R216" s="144"/>
      <c r="T216" s="145" t="s">
        <v>5</v>
      </c>
      <c r="U216" s="43" t="s">
        <v>40</v>
      </c>
      <c r="V216" s="146">
        <v>2.9000000000000001E-2</v>
      </c>
      <c r="W216" s="146">
        <f>V216*K216</f>
        <v>0.62350000000000005</v>
      </c>
      <c r="X216" s="146">
        <v>0</v>
      </c>
      <c r="Y216" s="146">
        <f>X216*K216</f>
        <v>0</v>
      </c>
      <c r="Z216" s="146">
        <v>0</v>
      </c>
      <c r="AA216" s="147">
        <f>Z216*K216</f>
        <v>0</v>
      </c>
      <c r="AR216" s="21" t="s">
        <v>92</v>
      </c>
      <c r="AT216" s="21" t="s">
        <v>167</v>
      </c>
      <c r="AU216" s="21" t="s">
        <v>86</v>
      </c>
      <c r="AY216" s="21" t="s">
        <v>166</v>
      </c>
      <c r="BE216" s="148">
        <f>IF(U216="základní",N216,0)</f>
        <v>0</v>
      </c>
      <c r="BF216" s="148">
        <f>IF(U216="snížená",N216,0)</f>
        <v>0</v>
      </c>
      <c r="BG216" s="148">
        <f>IF(U216="zákl. přenesená",N216,0)</f>
        <v>0</v>
      </c>
      <c r="BH216" s="148">
        <f>IF(U216="sníž. přenesená",N216,0)</f>
        <v>0</v>
      </c>
      <c r="BI216" s="148">
        <f>IF(U216="nulová",N216,0)</f>
        <v>0</v>
      </c>
      <c r="BJ216" s="21" t="s">
        <v>82</v>
      </c>
      <c r="BK216" s="148">
        <f>ROUND(L216*K216,2)</f>
        <v>0</v>
      </c>
      <c r="BL216" s="21" t="s">
        <v>92</v>
      </c>
      <c r="BM216" s="21" t="s">
        <v>470</v>
      </c>
    </row>
    <row r="217" spans="2:65" s="11" customFormat="1" ht="16.5" customHeight="1">
      <c r="B217" s="157"/>
      <c r="C217" s="158"/>
      <c r="D217" s="158"/>
      <c r="E217" s="159" t="s">
        <v>5</v>
      </c>
      <c r="F217" s="264" t="s">
        <v>275</v>
      </c>
      <c r="G217" s="265"/>
      <c r="H217" s="265"/>
      <c r="I217" s="265"/>
      <c r="J217" s="158"/>
      <c r="K217" s="159" t="s">
        <v>5</v>
      </c>
      <c r="L217" s="158"/>
      <c r="M217" s="158"/>
      <c r="N217" s="158"/>
      <c r="O217" s="158"/>
      <c r="P217" s="158"/>
      <c r="Q217" s="158"/>
      <c r="R217" s="160"/>
      <c r="T217" s="161"/>
      <c r="U217" s="158"/>
      <c r="V217" s="158"/>
      <c r="W217" s="158"/>
      <c r="X217" s="158"/>
      <c r="Y217" s="158"/>
      <c r="Z217" s="158"/>
      <c r="AA217" s="162"/>
      <c r="AT217" s="163" t="s">
        <v>173</v>
      </c>
      <c r="AU217" s="163" t="s">
        <v>86</v>
      </c>
      <c r="AV217" s="11" t="s">
        <v>82</v>
      </c>
      <c r="AW217" s="11" t="s">
        <v>32</v>
      </c>
      <c r="AX217" s="11" t="s">
        <v>75</v>
      </c>
      <c r="AY217" s="163" t="s">
        <v>166</v>
      </c>
    </row>
    <row r="218" spans="2:65" s="11" customFormat="1" ht="16.5" customHeight="1">
      <c r="B218" s="157"/>
      <c r="C218" s="158"/>
      <c r="D218" s="158"/>
      <c r="E218" s="159" t="s">
        <v>5</v>
      </c>
      <c r="F218" s="229" t="s">
        <v>276</v>
      </c>
      <c r="G218" s="230"/>
      <c r="H218" s="230"/>
      <c r="I218" s="230"/>
      <c r="J218" s="158"/>
      <c r="K218" s="159" t="s">
        <v>5</v>
      </c>
      <c r="L218" s="158"/>
      <c r="M218" s="158"/>
      <c r="N218" s="158"/>
      <c r="O218" s="158"/>
      <c r="P218" s="158"/>
      <c r="Q218" s="158"/>
      <c r="R218" s="160"/>
      <c r="T218" s="161"/>
      <c r="U218" s="158"/>
      <c r="V218" s="158"/>
      <c r="W218" s="158"/>
      <c r="X218" s="158"/>
      <c r="Y218" s="158"/>
      <c r="Z218" s="158"/>
      <c r="AA218" s="162"/>
      <c r="AT218" s="163" t="s">
        <v>173</v>
      </c>
      <c r="AU218" s="163" t="s">
        <v>86</v>
      </c>
      <c r="AV218" s="11" t="s">
        <v>82</v>
      </c>
      <c r="AW218" s="11" t="s">
        <v>32</v>
      </c>
      <c r="AX218" s="11" t="s">
        <v>75</v>
      </c>
      <c r="AY218" s="163" t="s">
        <v>166</v>
      </c>
    </row>
    <row r="219" spans="2:65" s="11" customFormat="1" ht="16.5" customHeight="1">
      <c r="B219" s="157"/>
      <c r="C219" s="158"/>
      <c r="D219" s="158"/>
      <c r="E219" s="159" t="s">
        <v>5</v>
      </c>
      <c r="F219" s="229" t="s">
        <v>277</v>
      </c>
      <c r="G219" s="230"/>
      <c r="H219" s="230"/>
      <c r="I219" s="230"/>
      <c r="J219" s="158"/>
      <c r="K219" s="159" t="s">
        <v>5</v>
      </c>
      <c r="L219" s="158"/>
      <c r="M219" s="158"/>
      <c r="N219" s="158"/>
      <c r="O219" s="158"/>
      <c r="P219" s="158"/>
      <c r="Q219" s="158"/>
      <c r="R219" s="160"/>
      <c r="T219" s="161"/>
      <c r="U219" s="158"/>
      <c r="V219" s="158"/>
      <c r="W219" s="158"/>
      <c r="X219" s="158"/>
      <c r="Y219" s="158"/>
      <c r="Z219" s="158"/>
      <c r="AA219" s="162"/>
      <c r="AT219" s="163" t="s">
        <v>173</v>
      </c>
      <c r="AU219" s="163" t="s">
        <v>86</v>
      </c>
      <c r="AV219" s="11" t="s">
        <v>82</v>
      </c>
      <c r="AW219" s="11" t="s">
        <v>32</v>
      </c>
      <c r="AX219" s="11" t="s">
        <v>75</v>
      </c>
      <c r="AY219" s="163" t="s">
        <v>166</v>
      </c>
    </row>
    <row r="220" spans="2:65" s="11" customFormat="1" ht="16.5" customHeight="1">
      <c r="B220" s="157"/>
      <c r="C220" s="158"/>
      <c r="D220" s="158"/>
      <c r="E220" s="159" t="s">
        <v>5</v>
      </c>
      <c r="F220" s="229" t="s">
        <v>1227</v>
      </c>
      <c r="G220" s="230"/>
      <c r="H220" s="230"/>
      <c r="I220" s="230"/>
      <c r="J220" s="158"/>
      <c r="K220" s="159" t="s">
        <v>5</v>
      </c>
      <c r="L220" s="158"/>
      <c r="M220" s="158"/>
      <c r="N220" s="158"/>
      <c r="O220" s="158"/>
      <c r="P220" s="158"/>
      <c r="Q220" s="158"/>
      <c r="R220" s="160"/>
      <c r="T220" s="161"/>
      <c r="U220" s="158"/>
      <c r="V220" s="158"/>
      <c r="W220" s="158"/>
      <c r="X220" s="158"/>
      <c r="Y220" s="158"/>
      <c r="Z220" s="158"/>
      <c r="AA220" s="162"/>
      <c r="AT220" s="163" t="s">
        <v>173</v>
      </c>
      <c r="AU220" s="163" t="s">
        <v>86</v>
      </c>
      <c r="AV220" s="11" t="s">
        <v>82</v>
      </c>
      <c r="AW220" s="11" t="s">
        <v>32</v>
      </c>
      <c r="AX220" s="11" t="s">
        <v>75</v>
      </c>
      <c r="AY220" s="163" t="s">
        <v>166</v>
      </c>
    </row>
    <row r="221" spans="2:65" s="10" customFormat="1" ht="16.5" customHeight="1">
      <c r="B221" s="149"/>
      <c r="C221" s="150"/>
      <c r="D221" s="150"/>
      <c r="E221" s="151" t="s">
        <v>5</v>
      </c>
      <c r="F221" s="262" t="s">
        <v>1850</v>
      </c>
      <c r="G221" s="263"/>
      <c r="H221" s="263"/>
      <c r="I221" s="263"/>
      <c r="J221" s="150"/>
      <c r="K221" s="152">
        <v>21.5</v>
      </c>
      <c r="L221" s="150"/>
      <c r="M221" s="150"/>
      <c r="N221" s="150"/>
      <c r="O221" s="150"/>
      <c r="P221" s="150"/>
      <c r="Q221" s="150"/>
      <c r="R221" s="153"/>
      <c r="T221" s="154"/>
      <c r="U221" s="150"/>
      <c r="V221" s="150"/>
      <c r="W221" s="150"/>
      <c r="X221" s="150"/>
      <c r="Y221" s="150"/>
      <c r="Z221" s="150"/>
      <c r="AA221" s="155"/>
      <c r="AT221" s="156" t="s">
        <v>173</v>
      </c>
      <c r="AU221" s="156" t="s">
        <v>86</v>
      </c>
      <c r="AV221" s="10" t="s">
        <v>86</v>
      </c>
      <c r="AW221" s="10" t="s">
        <v>32</v>
      </c>
      <c r="AX221" s="10" t="s">
        <v>82</v>
      </c>
      <c r="AY221" s="156" t="s">
        <v>166</v>
      </c>
    </row>
    <row r="222" spans="2:65" s="1" customFormat="1" ht="16.5" customHeight="1">
      <c r="B222" s="139"/>
      <c r="C222" s="140" t="s">
        <v>413</v>
      </c>
      <c r="D222" s="140" t="s">
        <v>167</v>
      </c>
      <c r="E222" s="141" t="s">
        <v>475</v>
      </c>
      <c r="F222" s="231" t="s">
        <v>476</v>
      </c>
      <c r="G222" s="231"/>
      <c r="H222" s="231"/>
      <c r="I222" s="231"/>
      <c r="J222" s="142" t="s">
        <v>270</v>
      </c>
      <c r="K222" s="143">
        <v>13</v>
      </c>
      <c r="L222" s="232">
        <v>0</v>
      </c>
      <c r="M222" s="232"/>
      <c r="N222" s="232">
        <f>ROUND(L222*K222,2)</f>
        <v>0</v>
      </c>
      <c r="O222" s="232"/>
      <c r="P222" s="232"/>
      <c r="Q222" s="232"/>
      <c r="R222" s="144"/>
      <c r="T222" s="145" t="s">
        <v>5</v>
      </c>
      <c r="U222" s="43" t="s">
        <v>40</v>
      </c>
      <c r="V222" s="146">
        <v>3.1E-2</v>
      </c>
      <c r="W222" s="146">
        <f>V222*K222</f>
        <v>0.40300000000000002</v>
      </c>
      <c r="X222" s="146">
        <v>0</v>
      </c>
      <c r="Y222" s="146">
        <f>X222*K222</f>
        <v>0</v>
      </c>
      <c r="Z222" s="146">
        <v>0</v>
      </c>
      <c r="AA222" s="147">
        <f>Z222*K222</f>
        <v>0</v>
      </c>
      <c r="AR222" s="21" t="s">
        <v>92</v>
      </c>
      <c r="AT222" s="21" t="s">
        <v>167</v>
      </c>
      <c r="AU222" s="21" t="s">
        <v>86</v>
      </c>
      <c r="AY222" s="21" t="s">
        <v>166</v>
      </c>
      <c r="BE222" s="148">
        <f>IF(U222="základní",N222,0)</f>
        <v>0</v>
      </c>
      <c r="BF222" s="148">
        <f>IF(U222="snížená",N222,0)</f>
        <v>0</v>
      </c>
      <c r="BG222" s="148">
        <f>IF(U222="zákl. přenesená",N222,0)</f>
        <v>0</v>
      </c>
      <c r="BH222" s="148">
        <f>IF(U222="sníž. přenesená",N222,0)</f>
        <v>0</v>
      </c>
      <c r="BI222" s="148">
        <f>IF(U222="nulová",N222,0)</f>
        <v>0</v>
      </c>
      <c r="BJ222" s="21" t="s">
        <v>82</v>
      </c>
      <c r="BK222" s="148">
        <f>ROUND(L222*K222,2)</f>
        <v>0</v>
      </c>
      <c r="BL222" s="21" t="s">
        <v>92</v>
      </c>
      <c r="BM222" s="21" t="s">
        <v>477</v>
      </c>
    </row>
    <row r="223" spans="2:65" s="11" customFormat="1" ht="16.5" customHeight="1">
      <c r="B223" s="157"/>
      <c r="C223" s="158"/>
      <c r="D223" s="158"/>
      <c r="E223" s="159" t="s">
        <v>5</v>
      </c>
      <c r="F223" s="264" t="s">
        <v>275</v>
      </c>
      <c r="G223" s="265"/>
      <c r="H223" s="265"/>
      <c r="I223" s="265"/>
      <c r="J223" s="158"/>
      <c r="K223" s="159" t="s">
        <v>5</v>
      </c>
      <c r="L223" s="158"/>
      <c r="M223" s="158"/>
      <c r="N223" s="158"/>
      <c r="O223" s="158"/>
      <c r="P223" s="158"/>
      <c r="Q223" s="158"/>
      <c r="R223" s="160"/>
      <c r="T223" s="161"/>
      <c r="U223" s="158"/>
      <c r="V223" s="158"/>
      <c r="W223" s="158"/>
      <c r="X223" s="158"/>
      <c r="Y223" s="158"/>
      <c r="Z223" s="158"/>
      <c r="AA223" s="162"/>
      <c r="AT223" s="163" t="s">
        <v>173</v>
      </c>
      <c r="AU223" s="163" t="s">
        <v>86</v>
      </c>
      <c r="AV223" s="11" t="s">
        <v>82</v>
      </c>
      <c r="AW223" s="11" t="s">
        <v>32</v>
      </c>
      <c r="AX223" s="11" t="s">
        <v>75</v>
      </c>
      <c r="AY223" s="163" t="s">
        <v>166</v>
      </c>
    </row>
    <row r="224" spans="2:65" s="11" customFormat="1" ht="16.5" customHeight="1">
      <c r="B224" s="157"/>
      <c r="C224" s="158"/>
      <c r="D224" s="158"/>
      <c r="E224" s="159" t="s">
        <v>5</v>
      </c>
      <c r="F224" s="229" t="s">
        <v>276</v>
      </c>
      <c r="G224" s="230"/>
      <c r="H224" s="230"/>
      <c r="I224" s="230"/>
      <c r="J224" s="158"/>
      <c r="K224" s="159" t="s">
        <v>5</v>
      </c>
      <c r="L224" s="158"/>
      <c r="M224" s="158"/>
      <c r="N224" s="158"/>
      <c r="O224" s="158"/>
      <c r="P224" s="158"/>
      <c r="Q224" s="158"/>
      <c r="R224" s="160"/>
      <c r="T224" s="161"/>
      <c r="U224" s="158"/>
      <c r="V224" s="158"/>
      <c r="W224" s="158"/>
      <c r="X224" s="158"/>
      <c r="Y224" s="158"/>
      <c r="Z224" s="158"/>
      <c r="AA224" s="162"/>
      <c r="AT224" s="163" t="s">
        <v>173</v>
      </c>
      <c r="AU224" s="163" t="s">
        <v>86</v>
      </c>
      <c r="AV224" s="11" t="s">
        <v>82</v>
      </c>
      <c r="AW224" s="11" t="s">
        <v>32</v>
      </c>
      <c r="AX224" s="11" t="s">
        <v>75</v>
      </c>
      <c r="AY224" s="163" t="s">
        <v>166</v>
      </c>
    </row>
    <row r="225" spans="2:65" s="11" customFormat="1" ht="16.5" customHeight="1">
      <c r="B225" s="157"/>
      <c r="C225" s="158"/>
      <c r="D225" s="158"/>
      <c r="E225" s="159" t="s">
        <v>5</v>
      </c>
      <c r="F225" s="229" t="s">
        <v>277</v>
      </c>
      <c r="G225" s="230"/>
      <c r="H225" s="230"/>
      <c r="I225" s="230"/>
      <c r="J225" s="158"/>
      <c r="K225" s="159" t="s">
        <v>5</v>
      </c>
      <c r="L225" s="158"/>
      <c r="M225" s="158"/>
      <c r="N225" s="158"/>
      <c r="O225" s="158"/>
      <c r="P225" s="158"/>
      <c r="Q225" s="158"/>
      <c r="R225" s="160"/>
      <c r="T225" s="161"/>
      <c r="U225" s="158"/>
      <c r="V225" s="158"/>
      <c r="W225" s="158"/>
      <c r="X225" s="158"/>
      <c r="Y225" s="158"/>
      <c r="Z225" s="158"/>
      <c r="AA225" s="162"/>
      <c r="AT225" s="163" t="s">
        <v>173</v>
      </c>
      <c r="AU225" s="163" t="s">
        <v>86</v>
      </c>
      <c r="AV225" s="11" t="s">
        <v>82</v>
      </c>
      <c r="AW225" s="11" t="s">
        <v>32</v>
      </c>
      <c r="AX225" s="11" t="s">
        <v>75</v>
      </c>
      <c r="AY225" s="163" t="s">
        <v>166</v>
      </c>
    </row>
    <row r="226" spans="2:65" s="11" customFormat="1" ht="16.5" customHeight="1">
      <c r="B226" s="157"/>
      <c r="C226" s="158"/>
      <c r="D226" s="158"/>
      <c r="E226" s="159" t="s">
        <v>5</v>
      </c>
      <c r="F226" s="229" t="s">
        <v>290</v>
      </c>
      <c r="G226" s="230"/>
      <c r="H226" s="230"/>
      <c r="I226" s="230"/>
      <c r="J226" s="158"/>
      <c r="K226" s="159" t="s">
        <v>5</v>
      </c>
      <c r="L226" s="158"/>
      <c r="M226" s="158"/>
      <c r="N226" s="158"/>
      <c r="O226" s="158"/>
      <c r="P226" s="158"/>
      <c r="Q226" s="158"/>
      <c r="R226" s="160"/>
      <c r="T226" s="161"/>
      <c r="U226" s="158"/>
      <c r="V226" s="158"/>
      <c r="W226" s="158"/>
      <c r="X226" s="158"/>
      <c r="Y226" s="158"/>
      <c r="Z226" s="158"/>
      <c r="AA226" s="162"/>
      <c r="AT226" s="163" t="s">
        <v>173</v>
      </c>
      <c r="AU226" s="163" t="s">
        <v>86</v>
      </c>
      <c r="AV226" s="11" t="s">
        <v>82</v>
      </c>
      <c r="AW226" s="11" t="s">
        <v>32</v>
      </c>
      <c r="AX226" s="11" t="s">
        <v>75</v>
      </c>
      <c r="AY226" s="163" t="s">
        <v>166</v>
      </c>
    </row>
    <row r="227" spans="2:65" s="10" customFormat="1" ht="16.5" customHeight="1">
      <c r="B227" s="149"/>
      <c r="C227" s="150"/>
      <c r="D227" s="150"/>
      <c r="E227" s="151" t="s">
        <v>5</v>
      </c>
      <c r="F227" s="262" t="s">
        <v>1849</v>
      </c>
      <c r="G227" s="263"/>
      <c r="H227" s="263"/>
      <c r="I227" s="263"/>
      <c r="J227" s="150"/>
      <c r="K227" s="152">
        <v>13</v>
      </c>
      <c r="L227" s="150"/>
      <c r="M227" s="150"/>
      <c r="N227" s="150"/>
      <c r="O227" s="150"/>
      <c r="P227" s="150"/>
      <c r="Q227" s="150"/>
      <c r="R227" s="153"/>
      <c r="T227" s="154"/>
      <c r="U227" s="150"/>
      <c r="V227" s="150"/>
      <c r="W227" s="150"/>
      <c r="X227" s="150"/>
      <c r="Y227" s="150"/>
      <c r="Z227" s="150"/>
      <c r="AA227" s="155"/>
      <c r="AT227" s="156" t="s">
        <v>173</v>
      </c>
      <c r="AU227" s="156" t="s">
        <v>86</v>
      </c>
      <c r="AV227" s="10" t="s">
        <v>86</v>
      </c>
      <c r="AW227" s="10" t="s">
        <v>32</v>
      </c>
      <c r="AX227" s="10" t="s">
        <v>82</v>
      </c>
      <c r="AY227" s="156" t="s">
        <v>166</v>
      </c>
    </row>
    <row r="228" spans="2:65" s="1" customFormat="1" ht="25.5" customHeight="1">
      <c r="B228" s="139"/>
      <c r="C228" s="140" t="s">
        <v>418</v>
      </c>
      <c r="D228" s="140" t="s">
        <v>167</v>
      </c>
      <c r="E228" s="141" t="s">
        <v>481</v>
      </c>
      <c r="F228" s="231" t="s">
        <v>482</v>
      </c>
      <c r="G228" s="231"/>
      <c r="H228" s="231"/>
      <c r="I228" s="231"/>
      <c r="J228" s="142" t="s">
        <v>270</v>
      </c>
      <c r="K228" s="143">
        <v>309</v>
      </c>
      <c r="L228" s="232">
        <v>0</v>
      </c>
      <c r="M228" s="232"/>
      <c r="N228" s="232">
        <f>ROUND(L228*K228,2)</f>
        <v>0</v>
      </c>
      <c r="O228" s="232"/>
      <c r="P228" s="232"/>
      <c r="Q228" s="232"/>
      <c r="R228" s="144"/>
      <c r="T228" s="145" t="s">
        <v>5</v>
      </c>
      <c r="U228" s="43" t="s">
        <v>40</v>
      </c>
      <c r="V228" s="146">
        <v>4.1000000000000002E-2</v>
      </c>
      <c r="W228" s="146">
        <f>V228*K228</f>
        <v>12.669</v>
      </c>
      <c r="X228" s="146">
        <v>0</v>
      </c>
      <c r="Y228" s="146">
        <f>X228*K228</f>
        <v>0</v>
      </c>
      <c r="Z228" s="146">
        <v>0</v>
      </c>
      <c r="AA228" s="147">
        <f>Z228*K228</f>
        <v>0</v>
      </c>
      <c r="AR228" s="21" t="s">
        <v>92</v>
      </c>
      <c r="AT228" s="21" t="s">
        <v>167</v>
      </c>
      <c r="AU228" s="21" t="s">
        <v>86</v>
      </c>
      <c r="AY228" s="21" t="s">
        <v>166</v>
      </c>
      <c r="BE228" s="148">
        <f>IF(U228="základní",N228,0)</f>
        <v>0</v>
      </c>
      <c r="BF228" s="148">
        <f>IF(U228="snížená",N228,0)</f>
        <v>0</v>
      </c>
      <c r="BG228" s="148">
        <f>IF(U228="zákl. přenesená",N228,0)</f>
        <v>0</v>
      </c>
      <c r="BH228" s="148">
        <f>IF(U228="sníž. přenesená",N228,0)</f>
        <v>0</v>
      </c>
      <c r="BI228" s="148">
        <f>IF(U228="nulová",N228,0)</f>
        <v>0</v>
      </c>
      <c r="BJ228" s="21" t="s">
        <v>82</v>
      </c>
      <c r="BK228" s="148">
        <f>ROUND(L228*K228,2)</f>
        <v>0</v>
      </c>
      <c r="BL228" s="21" t="s">
        <v>92</v>
      </c>
      <c r="BM228" s="21" t="s">
        <v>483</v>
      </c>
    </row>
    <row r="229" spans="2:65" s="11" customFormat="1" ht="16.5" customHeight="1">
      <c r="B229" s="157"/>
      <c r="C229" s="158"/>
      <c r="D229" s="158"/>
      <c r="E229" s="159" t="s">
        <v>5</v>
      </c>
      <c r="F229" s="264" t="s">
        <v>484</v>
      </c>
      <c r="G229" s="265"/>
      <c r="H229" s="265"/>
      <c r="I229" s="265"/>
      <c r="J229" s="158"/>
      <c r="K229" s="159" t="s">
        <v>5</v>
      </c>
      <c r="L229" s="158"/>
      <c r="M229" s="158"/>
      <c r="N229" s="158"/>
      <c r="O229" s="158"/>
      <c r="P229" s="158"/>
      <c r="Q229" s="158"/>
      <c r="R229" s="160"/>
      <c r="T229" s="161"/>
      <c r="U229" s="158"/>
      <c r="V229" s="158"/>
      <c r="W229" s="158"/>
      <c r="X229" s="158"/>
      <c r="Y229" s="158"/>
      <c r="Z229" s="158"/>
      <c r="AA229" s="162"/>
      <c r="AT229" s="163" t="s">
        <v>173</v>
      </c>
      <c r="AU229" s="163" t="s">
        <v>86</v>
      </c>
      <c r="AV229" s="11" t="s">
        <v>82</v>
      </c>
      <c r="AW229" s="11" t="s">
        <v>32</v>
      </c>
      <c r="AX229" s="11" t="s">
        <v>75</v>
      </c>
      <c r="AY229" s="163" t="s">
        <v>166</v>
      </c>
    </row>
    <row r="230" spans="2:65" s="10" customFormat="1" ht="16.5" customHeight="1">
      <c r="B230" s="149"/>
      <c r="C230" s="150"/>
      <c r="D230" s="150"/>
      <c r="E230" s="151" t="s">
        <v>5</v>
      </c>
      <c r="F230" s="262" t="s">
        <v>1878</v>
      </c>
      <c r="G230" s="263"/>
      <c r="H230" s="263"/>
      <c r="I230" s="263"/>
      <c r="J230" s="150"/>
      <c r="K230" s="152">
        <v>309</v>
      </c>
      <c r="L230" s="150"/>
      <c r="M230" s="150"/>
      <c r="N230" s="150"/>
      <c r="O230" s="150"/>
      <c r="P230" s="150"/>
      <c r="Q230" s="150"/>
      <c r="R230" s="153"/>
      <c r="T230" s="154"/>
      <c r="U230" s="150"/>
      <c r="V230" s="150"/>
      <c r="W230" s="150"/>
      <c r="X230" s="150"/>
      <c r="Y230" s="150"/>
      <c r="Z230" s="150"/>
      <c r="AA230" s="155"/>
      <c r="AT230" s="156" t="s">
        <v>173</v>
      </c>
      <c r="AU230" s="156" t="s">
        <v>86</v>
      </c>
      <c r="AV230" s="10" t="s">
        <v>86</v>
      </c>
      <c r="AW230" s="10" t="s">
        <v>32</v>
      </c>
      <c r="AX230" s="10" t="s">
        <v>82</v>
      </c>
      <c r="AY230" s="156" t="s">
        <v>166</v>
      </c>
    </row>
    <row r="231" spans="2:65" s="1" customFormat="1" ht="25.5" customHeight="1">
      <c r="B231" s="139"/>
      <c r="C231" s="140" t="s">
        <v>423</v>
      </c>
      <c r="D231" s="140" t="s">
        <v>167</v>
      </c>
      <c r="E231" s="141" t="s">
        <v>486</v>
      </c>
      <c r="F231" s="231" t="s">
        <v>487</v>
      </c>
      <c r="G231" s="231"/>
      <c r="H231" s="231"/>
      <c r="I231" s="231"/>
      <c r="J231" s="142" t="s">
        <v>270</v>
      </c>
      <c r="K231" s="143">
        <v>257.5</v>
      </c>
      <c r="L231" s="232">
        <v>0</v>
      </c>
      <c r="M231" s="232"/>
      <c r="N231" s="232">
        <f>ROUND(L231*K231,2)</f>
        <v>0</v>
      </c>
      <c r="O231" s="232"/>
      <c r="P231" s="232"/>
      <c r="Q231" s="232"/>
      <c r="R231" s="144"/>
      <c r="T231" s="145" t="s">
        <v>5</v>
      </c>
      <c r="U231" s="43" t="s">
        <v>40</v>
      </c>
      <c r="V231" s="146">
        <v>4.8000000000000001E-2</v>
      </c>
      <c r="W231" s="146">
        <f>V231*K231</f>
        <v>12.36</v>
      </c>
      <c r="X231" s="146">
        <v>0</v>
      </c>
      <c r="Y231" s="146">
        <f>X231*K231</f>
        <v>0</v>
      </c>
      <c r="Z231" s="146">
        <v>0</v>
      </c>
      <c r="AA231" s="147">
        <f>Z231*K231</f>
        <v>0</v>
      </c>
      <c r="AR231" s="21" t="s">
        <v>92</v>
      </c>
      <c r="AT231" s="21" t="s">
        <v>167</v>
      </c>
      <c r="AU231" s="21" t="s">
        <v>86</v>
      </c>
      <c r="AY231" s="21" t="s">
        <v>166</v>
      </c>
      <c r="BE231" s="148">
        <f>IF(U231="základní",N231,0)</f>
        <v>0</v>
      </c>
      <c r="BF231" s="148">
        <f>IF(U231="snížená",N231,0)</f>
        <v>0</v>
      </c>
      <c r="BG231" s="148">
        <f>IF(U231="zákl. přenesená",N231,0)</f>
        <v>0</v>
      </c>
      <c r="BH231" s="148">
        <f>IF(U231="sníž. přenesená",N231,0)</f>
        <v>0</v>
      </c>
      <c r="BI231" s="148">
        <f>IF(U231="nulová",N231,0)</f>
        <v>0</v>
      </c>
      <c r="BJ231" s="21" t="s">
        <v>82</v>
      </c>
      <c r="BK231" s="148">
        <f>ROUND(L231*K231,2)</f>
        <v>0</v>
      </c>
      <c r="BL231" s="21" t="s">
        <v>92</v>
      </c>
      <c r="BM231" s="21" t="s">
        <v>1879</v>
      </c>
    </row>
    <row r="232" spans="2:65" s="11" customFormat="1" ht="16.5" customHeight="1">
      <c r="B232" s="157"/>
      <c r="C232" s="158"/>
      <c r="D232" s="158"/>
      <c r="E232" s="159" t="s">
        <v>5</v>
      </c>
      <c r="F232" s="264" t="s">
        <v>275</v>
      </c>
      <c r="G232" s="265"/>
      <c r="H232" s="265"/>
      <c r="I232" s="265"/>
      <c r="J232" s="158"/>
      <c r="K232" s="159" t="s">
        <v>5</v>
      </c>
      <c r="L232" s="158"/>
      <c r="M232" s="158"/>
      <c r="N232" s="158"/>
      <c r="O232" s="158"/>
      <c r="P232" s="158"/>
      <c r="Q232" s="158"/>
      <c r="R232" s="160"/>
      <c r="T232" s="161"/>
      <c r="U232" s="158"/>
      <c r="V232" s="158"/>
      <c r="W232" s="158"/>
      <c r="X232" s="158"/>
      <c r="Y232" s="158"/>
      <c r="Z232" s="158"/>
      <c r="AA232" s="162"/>
      <c r="AT232" s="163" t="s">
        <v>173</v>
      </c>
      <c r="AU232" s="163" t="s">
        <v>86</v>
      </c>
      <c r="AV232" s="11" t="s">
        <v>82</v>
      </c>
      <c r="AW232" s="11" t="s">
        <v>32</v>
      </c>
      <c r="AX232" s="11" t="s">
        <v>75</v>
      </c>
      <c r="AY232" s="163" t="s">
        <v>166</v>
      </c>
    </row>
    <row r="233" spans="2:65" s="11" customFormat="1" ht="16.5" customHeight="1">
      <c r="B233" s="157"/>
      <c r="C233" s="158"/>
      <c r="D233" s="158"/>
      <c r="E233" s="159" t="s">
        <v>5</v>
      </c>
      <c r="F233" s="229" t="s">
        <v>276</v>
      </c>
      <c r="G233" s="230"/>
      <c r="H233" s="230"/>
      <c r="I233" s="230"/>
      <c r="J233" s="158"/>
      <c r="K233" s="159" t="s">
        <v>5</v>
      </c>
      <c r="L233" s="158"/>
      <c r="M233" s="158"/>
      <c r="N233" s="158"/>
      <c r="O233" s="158"/>
      <c r="P233" s="158"/>
      <c r="Q233" s="158"/>
      <c r="R233" s="160"/>
      <c r="T233" s="161"/>
      <c r="U233" s="158"/>
      <c r="V233" s="158"/>
      <c r="W233" s="158"/>
      <c r="X233" s="158"/>
      <c r="Y233" s="158"/>
      <c r="Z233" s="158"/>
      <c r="AA233" s="162"/>
      <c r="AT233" s="163" t="s">
        <v>173</v>
      </c>
      <c r="AU233" s="163" t="s">
        <v>86</v>
      </c>
      <c r="AV233" s="11" t="s">
        <v>82</v>
      </c>
      <c r="AW233" s="11" t="s">
        <v>32</v>
      </c>
      <c r="AX233" s="11" t="s">
        <v>75</v>
      </c>
      <c r="AY233" s="163" t="s">
        <v>166</v>
      </c>
    </row>
    <row r="234" spans="2:65" s="11" customFormat="1" ht="16.5" customHeight="1">
      <c r="B234" s="157"/>
      <c r="C234" s="158"/>
      <c r="D234" s="158"/>
      <c r="E234" s="159" t="s">
        <v>5</v>
      </c>
      <c r="F234" s="229" t="s">
        <v>277</v>
      </c>
      <c r="G234" s="230"/>
      <c r="H234" s="230"/>
      <c r="I234" s="230"/>
      <c r="J234" s="158"/>
      <c r="K234" s="159" t="s">
        <v>5</v>
      </c>
      <c r="L234" s="158"/>
      <c r="M234" s="158"/>
      <c r="N234" s="158"/>
      <c r="O234" s="158"/>
      <c r="P234" s="158"/>
      <c r="Q234" s="158"/>
      <c r="R234" s="160"/>
      <c r="T234" s="161"/>
      <c r="U234" s="158"/>
      <c r="V234" s="158"/>
      <c r="W234" s="158"/>
      <c r="X234" s="158"/>
      <c r="Y234" s="158"/>
      <c r="Z234" s="158"/>
      <c r="AA234" s="162"/>
      <c r="AT234" s="163" t="s">
        <v>173</v>
      </c>
      <c r="AU234" s="163" t="s">
        <v>86</v>
      </c>
      <c r="AV234" s="11" t="s">
        <v>82</v>
      </c>
      <c r="AW234" s="11" t="s">
        <v>32</v>
      </c>
      <c r="AX234" s="11" t="s">
        <v>75</v>
      </c>
      <c r="AY234" s="163" t="s">
        <v>166</v>
      </c>
    </row>
    <row r="235" spans="2:65" s="11" customFormat="1" ht="16.5" customHeight="1">
      <c r="B235" s="157"/>
      <c r="C235" s="158"/>
      <c r="D235" s="158"/>
      <c r="E235" s="159" t="s">
        <v>5</v>
      </c>
      <c r="F235" s="229" t="s">
        <v>298</v>
      </c>
      <c r="G235" s="230"/>
      <c r="H235" s="230"/>
      <c r="I235" s="230"/>
      <c r="J235" s="158"/>
      <c r="K235" s="159" t="s">
        <v>5</v>
      </c>
      <c r="L235" s="158"/>
      <c r="M235" s="158"/>
      <c r="N235" s="158"/>
      <c r="O235" s="158"/>
      <c r="P235" s="158"/>
      <c r="Q235" s="158"/>
      <c r="R235" s="160"/>
      <c r="T235" s="161"/>
      <c r="U235" s="158"/>
      <c r="V235" s="158"/>
      <c r="W235" s="158"/>
      <c r="X235" s="158"/>
      <c r="Y235" s="158"/>
      <c r="Z235" s="158"/>
      <c r="AA235" s="162"/>
      <c r="AT235" s="163" t="s">
        <v>173</v>
      </c>
      <c r="AU235" s="163" t="s">
        <v>86</v>
      </c>
      <c r="AV235" s="11" t="s">
        <v>82</v>
      </c>
      <c r="AW235" s="11" t="s">
        <v>32</v>
      </c>
      <c r="AX235" s="11" t="s">
        <v>75</v>
      </c>
      <c r="AY235" s="163" t="s">
        <v>166</v>
      </c>
    </row>
    <row r="236" spans="2:65" s="10" customFormat="1" ht="16.5" customHeight="1">
      <c r="B236" s="149"/>
      <c r="C236" s="150"/>
      <c r="D236" s="150"/>
      <c r="E236" s="151" t="s">
        <v>5</v>
      </c>
      <c r="F236" s="262" t="s">
        <v>1851</v>
      </c>
      <c r="G236" s="263"/>
      <c r="H236" s="263"/>
      <c r="I236" s="263"/>
      <c r="J236" s="150"/>
      <c r="K236" s="152">
        <v>257.5</v>
      </c>
      <c r="L236" s="150"/>
      <c r="M236" s="150"/>
      <c r="N236" s="150"/>
      <c r="O236" s="150"/>
      <c r="P236" s="150"/>
      <c r="Q236" s="150"/>
      <c r="R236" s="153"/>
      <c r="T236" s="154"/>
      <c r="U236" s="150"/>
      <c r="V236" s="150"/>
      <c r="W236" s="150"/>
      <c r="X236" s="150"/>
      <c r="Y236" s="150"/>
      <c r="Z236" s="150"/>
      <c r="AA236" s="155"/>
      <c r="AT236" s="156" t="s">
        <v>173</v>
      </c>
      <c r="AU236" s="156" t="s">
        <v>86</v>
      </c>
      <c r="AV236" s="10" t="s">
        <v>86</v>
      </c>
      <c r="AW236" s="10" t="s">
        <v>32</v>
      </c>
      <c r="AX236" s="10" t="s">
        <v>82</v>
      </c>
      <c r="AY236" s="156" t="s">
        <v>166</v>
      </c>
    </row>
    <row r="237" spans="2:65" s="1" customFormat="1" ht="25.5" customHeight="1">
      <c r="B237" s="139"/>
      <c r="C237" s="140" t="s">
        <v>427</v>
      </c>
      <c r="D237" s="140" t="s">
        <v>167</v>
      </c>
      <c r="E237" s="141" t="s">
        <v>490</v>
      </c>
      <c r="F237" s="231" t="s">
        <v>491</v>
      </c>
      <c r="G237" s="231"/>
      <c r="H237" s="231"/>
      <c r="I237" s="231"/>
      <c r="J237" s="142" t="s">
        <v>270</v>
      </c>
      <c r="K237" s="143">
        <v>257.5</v>
      </c>
      <c r="L237" s="232">
        <v>0</v>
      </c>
      <c r="M237" s="232"/>
      <c r="N237" s="232">
        <f>ROUND(L237*K237,2)</f>
        <v>0</v>
      </c>
      <c r="O237" s="232"/>
      <c r="P237" s="232"/>
      <c r="Q237" s="232"/>
      <c r="R237" s="144"/>
      <c r="T237" s="145" t="s">
        <v>5</v>
      </c>
      <c r="U237" s="43" t="s">
        <v>40</v>
      </c>
      <c r="V237" s="146">
        <v>4.0000000000000001E-3</v>
      </c>
      <c r="W237" s="146">
        <f>V237*K237</f>
        <v>1.03</v>
      </c>
      <c r="X237" s="146">
        <v>0</v>
      </c>
      <c r="Y237" s="146">
        <f>X237*K237</f>
        <v>0</v>
      </c>
      <c r="Z237" s="146">
        <v>0</v>
      </c>
      <c r="AA237" s="147">
        <f>Z237*K237</f>
        <v>0</v>
      </c>
      <c r="AR237" s="21" t="s">
        <v>92</v>
      </c>
      <c r="AT237" s="21" t="s">
        <v>167</v>
      </c>
      <c r="AU237" s="21" t="s">
        <v>86</v>
      </c>
      <c r="AY237" s="21" t="s">
        <v>166</v>
      </c>
      <c r="BE237" s="148">
        <f>IF(U237="základní",N237,0)</f>
        <v>0</v>
      </c>
      <c r="BF237" s="148">
        <f>IF(U237="snížená",N237,0)</f>
        <v>0</v>
      </c>
      <c r="BG237" s="148">
        <f>IF(U237="zákl. přenesená",N237,0)</f>
        <v>0</v>
      </c>
      <c r="BH237" s="148">
        <f>IF(U237="sníž. přenesená",N237,0)</f>
        <v>0</v>
      </c>
      <c r="BI237" s="148">
        <f>IF(U237="nulová",N237,0)</f>
        <v>0</v>
      </c>
      <c r="BJ237" s="21" t="s">
        <v>82</v>
      </c>
      <c r="BK237" s="148">
        <f>ROUND(L237*K237,2)</f>
        <v>0</v>
      </c>
      <c r="BL237" s="21" t="s">
        <v>92</v>
      </c>
      <c r="BM237" s="21" t="s">
        <v>492</v>
      </c>
    </row>
    <row r="238" spans="2:65" s="1" customFormat="1" ht="25.5" customHeight="1">
      <c r="B238" s="139"/>
      <c r="C238" s="140" t="s">
        <v>432</v>
      </c>
      <c r="D238" s="140" t="s">
        <v>167</v>
      </c>
      <c r="E238" s="141" t="s">
        <v>494</v>
      </c>
      <c r="F238" s="231" t="s">
        <v>495</v>
      </c>
      <c r="G238" s="231"/>
      <c r="H238" s="231"/>
      <c r="I238" s="231"/>
      <c r="J238" s="142" t="s">
        <v>270</v>
      </c>
      <c r="K238" s="143">
        <v>527</v>
      </c>
      <c r="L238" s="232">
        <v>0</v>
      </c>
      <c r="M238" s="232"/>
      <c r="N238" s="232">
        <f>ROUND(L238*K238,2)</f>
        <v>0</v>
      </c>
      <c r="O238" s="232"/>
      <c r="P238" s="232"/>
      <c r="Q238" s="232"/>
      <c r="R238" s="144"/>
      <c r="T238" s="145" t="s">
        <v>5</v>
      </c>
      <c r="U238" s="43" t="s">
        <v>40</v>
      </c>
      <c r="V238" s="146">
        <v>2E-3</v>
      </c>
      <c r="W238" s="146">
        <f>V238*K238</f>
        <v>1.054</v>
      </c>
      <c r="X238" s="146">
        <v>0</v>
      </c>
      <c r="Y238" s="146">
        <f>X238*K238</f>
        <v>0</v>
      </c>
      <c r="Z238" s="146">
        <v>0</v>
      </c>
      <c r="AA238" s="147">
        <f>Z238*K238</f>
        <v>0</v>
      </c>
      <c r="AR238" s="21" t="s">
        <v>92</v>
      </c>
      <c r="AT238" s="21" t="s">
        <v>167</v>
      </c>
      <c r="AU238" s="21" t="s">
        <v>86</v>
      </c>
      <c r="AY238" s="21" t="s">
        <v>166</v>
      </c>
      <c r="BE238" s="148">
        <f>IF(U238="základní",N238,0)</f>
        <v>0</v>
      </c>
      <c r="BF238" s="148">
        <f>IF(U238="snížená",N238,0)</f>
        <v>0</v>
      </c>
      <c r="BG238" s="148">
        <f>IF(U238="zákl. přenesená",N238,0)</f>
        <v>0</v>
      </c>
      <c r="BH238" s="148">
        <f>IF(U238="sníž. přenesená",N238,0)</f>
        <v>0</v>
      </c>
      <c r="BI238" s="148">
        <f>IF(U238="nulová",N238,0)</f>
        <v>0</v>
      </c>
      <c r="BJ238" s="21" t="s">
        <v>82</v>
      </c>
      <c r="BK238" s="148">
        <f>ROUND(L238*K238,2)</f>
        <v>0</v>
      </c>
      <c r="BL238" s="21" t="s">
        <v>92</v>
      </c>
      <c r="BM238" s="21" t="s">
        <v>496</v>
      </c>
    </row>
    <row r="239" spans="2:65" s="10" customFormat="1" ht="16.5" customHeight="1">
      <c r="B239" s="149"/>
      <c r="C239" s="150"/>
      <c r="D239" s="150"/>
      <c r="E239" s="151" t="s">
        <v>5</v>
      </c>
      <c r="F239" s="240" t="s">
        <v>1880</v>
      </c>
      <c r="G239" s="241"/>
      <c r="H239" s="241"/>
      <c r="I239" s="241"/>
      <c r="J239" s="150"/>
      <c r="K239" s="152">
        <v>527</v>
      </c>
      <c r="L239" s="150"/>
      <c r="M239" s="150"/>
      <c r="N239" s="150"/>
      <c r="O239" s="150"/>
      <c r="P239" s="150"/>
      <c r="Q239" s="150"/>
      <c r="R239" s="153"/>
      <c r="T239" s="154"/>
      <c r="U239" s="150"/>
      <c r="V239" s="150"/>
      <c r="W239" s="150"/>
      <c r="X239" s="150"/>
      <c r="Y239" s="150"/>
      <c r="Z239" s="150"/>
      <c r="AA239" s="155"/>
      <c r="AT239" s="156" t="s">
        <v>173</v>
      </c>
      <c r="AU239" s="156" t="s">
        <v>86</v>
      </c>
      <c r="AV239" s="10" t="s">
        <v>86</v>
      </c>
      <c r="AW239" s="10" t="s">
        <v>32</v>
      </c>
      <c r="AX239" s="10" t="s">
        <v>82</v>
      </c>
      <c r="AY239" s="156" t="s">
        <v>166</v>
      </c>
    </row>
    <row r="240" spans="2:65" s="1" customFormat="1" ht="25.5" customHeight="1">
      <c r="B240" s="139"/>
      <c r="C240" s="140" t="s">
        <v>437</v>
      </c>
      <c r="D240" s="140" t="s">
        <v>167</v>
      </c>
      <c r="E240" s="141" t="s">
        <v>499</v>
      </c>
      <c r="F240" s="231" t="s">
        <v>500</v>
      </c>
      <c r="G240" s="231"/>
      <c r="H240" s="231"/>
      <c r="I240" s="231"/>
      <c r="J240" s="142" t="s">
        <v>270</v>
      </c>
      <c r="K240" s="143">
        <v>263.5</v>
      </c>
      <c r="L240" s="232">
        <v>0</v>
      </c>
      <c r="M240" s="232"/>
      <c r="N240" s="232">
        <f>ROUND(L240*K240,2)</f>
        <v>0</v>
      </c>
      <c r="O240" s="232"/>
      <c r="P240" s="232"/>
      <c r="Q240" s="232"/>
      <c r="R240" s="144"/>
      <c r="T240" s="145" t="s">
        <v>5</v>
      </c>
      <c r="U240" s="43" t="s">
        <v>40</v>
      </c>
      <c r="V240" s="146">
        <v>4.8000000000000001E-2</v>
      </c>
      <c r="W240" s="146">
        <f>V240*K240</f>
        <v>12.648</v>
      </c>
      <c r="X240" s="146">
        <v>0</v>
      </c>
      <c r="Y240" s="146">
        <f>X240*K240</f>
        <v>0</v>
      </c>
      <c r="Z240" s="146">
        <v>0</v>
      </c>
      <c r="AA240" s="147">
        <f>Z240*K240</f>
        <v>0</v>
      </c>
      <c r="AR240" s="21" t="s">
        <v>92</v>
      </c>
      <c r="AT240" s="21" t="s">
        <v>167</v>
      </c>
      <c r="AU240" s="21" t="s">
        <v>86</v>
      </c>
      <c r="AY240" s="21" t="s">
        <v>166</v>
      </c>
      <c r="BE240" s="148">
        <f>IF(U240="základní",N240,0)</f>
        <v>0</v>
      </c>
      <c r="BF240" s="148">
        <f>IF(U240="snížená",N240,0)</f>
        <v>0</v>
      </c>
      <c r="BG240" s="148">
        <f>IF(U240="zákl. přenesená",N240,0)</f>
        <v>0</v>
      </c>
      <c r="BH240" s="148">
        <f>IF(U240="sníž. přenesená",N240,0)</f>
        <v>0</v>
      </c>
      <c r="BI240" s="148">
        <f>IF(U240="nulová",N240,0)</f>
        <v>0</v>
      </c>
      <c r="BJ240" s="21" t="s">
        <v>82</v>
      </c>
      <c r="BK240" s="148">
        <f>ROUND(L240*K240,2)</f>
        <v>0</v>
      </c>
      <c r="BL240" s="21" t="s">
        <v>92</v>
      </c>
      <c r="BM240" s="21" t="s">
        <v>1881</v>
      </c>
    </row>
    <row r="241" spans="2:65" s="10" customFormat="1" ht="16.5" customHeight="1">
      <c r="B241" s="149"/>
      <c r="C241" s="150"/>
      <c r="D241" s="150"/>
      <c r="E241" s="151" t="s">
        <v>5</v>
      </c>
      <c r="F241" s="240" t="s">
        <v>1882</v>
      </c>
      <c r="G241" s="241"/>
      <c r="H241" s="241"/>
      <c r="I241" s="241"/>
      <c r="J241" s="150"/>
      <c r="K241" s="152">
        <v>263.5</v>
      </c>
      <c r="L241" s="150"/>
      <c r="M241" s="150"/>
      <c r="N241" s="150"/>
      <c r="O241" s="150"/>
      <c r="P241" s="150"/>
      <c r="Q241" s="150"/>
      <c r="R241" s="153"/>
      <c r="T241" s="154"/>
      <c r="U241" s="150"/>
      <c r="V241" s="150"/>
      <c r="W241" s="150"/>
      <c r="X241" s="150"/>
      <c r="Y241" s="150"/>
      <c r="Z241" s="150"/>
      <c r="AA241" s="155"/>
      <c r="AT241" s="156" t="s">
        <v>173</v>
      </c>
      <c r="AU241" s="156" t="s">
        <v>86</v>
      </c>
      <c r="AV241" s="10" t="s">
        <v>86</v>
      </c>
      <c r="AW241" s="10" t="s">
        <v>32</v>
      </c>
      <c r="AX241" s="10" t="s">
        <v>82</v>
      </c>
      <c r="AY241" s="156" t="s">
        <v>166</v>
      </c>
    </row>
    <row r="242" spans="2:65" s="1" customFormat="1" ht="25.5" customHeight="1">
      <c r="B242" s="139"/>
      <c r="C242" s="140" t="s">
        <v>441</v>
      </c>
      <c r="D242" s="140" t="s">
        <v>167</v>
      </c>
      <c r="E242" s="141" t="s">
        <v>504</v>
      </c>
      <c r="F242" s="231" t="s">
        <v>505</v>
      </c>
      <c r="G242" s="231"/>
      <c r="H242" s="231"/>
      <c r="I242" s="231"/>
      <c r="J242" s="142" t="s">
        <v>270</v>
      </c>
      <c r="K242" s="143">
        <v>263.5</v>
      </c>
      <c r="L242" s="232">
        <v>0</v>
      </c>
      <c r="M242" s="232"/>
      <c r="N242" s="232">
        <f>ROUND(L242*K242,2)</f>
        <v>0</v>
      </c>
      <c r="O242" s="232"/>
      <c r="P242" s="232"/>
      <c r="Q242" s="232"/>
      <c r="R242" s="144"/>
      <c r="T242" s="145" t="s">
        <v>5</v>
      </c>
      <c r="U242" s="43" t="s">
        <v>40</v>
      </c>
      <c r="V242" s="146">
        <v>6.3E-2</v>
      </c>
      <c r="W242" s="146">
        <f>V242*K242</f>
        <v>16.6005</v>
      </c>
      <c r="X242" s="146">
        <v>0</v>
      </c>
      <c r="Y242" s="146">
        <f>X242*K242</f>
        <v>0</v>
      </c>
      <c r="Z242" s="146">
        <v>0</v>
      </c>
      <c r="AA242" s="147">
        <f>Z242*K242</f>
        <v>0</v>
      </c>
      <c r="AR242" s="21" t="s">
        <v>92</v>
      </c>
      <c r="AT242" s="21" t="s">
        <v>167</v>
      </c>
      <c r="AU242" s="21" t="s">
        <v>86</v>
      </c>
      <c r="AY242" s="21" t="s">
        <v>166</v>
      </c>
      <c r="BE242" s="148">
        <f>IF(U242="základní",N242,0)</f>
        <v>0</v>
      </c>
      <c r="BF242" s="148">
        <f>IF(U242="snížená",N242,0)</f>
        <v>0</v>
      </c>
      <c r="BG242" s="148">
        <f>IF(U242="zákl. přenesená",N242,0)</f>
        <v>0</v>
      </c>
      <c r="BH242" s="148">
        <f>IF(U242="sníž. přenesená",N242,0)</f>
        <v>0</v>
      </c>
      <c r="BI242" s="148">
        <f>IF(U242="nulová",N242,0)</f>
        <v>0</v>
      </c>
      <c r="BJ242" s="21" t="s">
        <v>82</v>
      </c>
      <c r="BK242" s="148">
        <f>ROUND(L242*K242,2)</f>
        <v>0</v>
      </c>
      <c r="BL242" s="21" t="s">
        <v>92</v>
      </c>
      <c r="BM242" s="21" t="s">
        <v>1883</v>
      </c>
    </row>
    <row r="243" spans="2:65" s="1" customFormat="1" ht="25.5" customHeight="1">
      <c r="B243" s="139"/>
      <c r="C243" s="140" t="s">
        <v>446</v>
      </c>
      <c r="D243" s="140" t="s">
        <v>167</v>
      </c>
      <c r="E243" s="141" t="s">
        <v>508</v>
      </c>
      <c r="F243" s="231" t="s">
        <v>509</v>
      </c>
      <c r="G243" s="231"/>
      <c r="H243" s="231"/>
      <c r="I243" s="231"/>
      <c r="J243" s="142" t="s">
        <v>270</v>
      </c>
      <c r="K243" s="143">
        <v>21.5</v>
      </c>
      <c r="L243" s="232">
        <v>0</v>
      </c>
      <c r="M243" s="232"/>
      <c r="N243" s="232">
        <f>ROUND(L243*K243,2)</f>
        <v>0</v>
      </c>
      <c r="O243" s="232"/>
      <c r="P243" s="232"/>
      <c r="Q243" s="232"/>
      <c r="R243" s="144"/>
      <c r="T243" s="145" t="s">
        <v>5</v>
      </c>
      <c r="U243" s="43" t="s">
        <v>40</v>
      </c>
      <c r="V243" s="146">
        <v>0.42499999999999999</v>
      </c>
      <c r="W243" s="146">
        <f>V243*K243</f>
        <v>9.1374999999999993</v>
      </c>
      <c r="X243" s="146">
        <v>0</v>
      </c>
      <c r="Y243" s="146">
        <f>X243*K243</f>
        <v>0</v>
      </c>
      <c r="Z243" s="146">
        <v>0</v>
      </c>
      <c r="AA243" s="147">
        <f>Z243*K243</f>
        <v>0</v>
      </c>
      <c r="AR243" s="21" t="s">
        <v>92</v>
      </c>
      <c r="AT243" s="21" t="s">
        <v>167</v>
      </c>
      <c r="AU243" s="21" t="s">
        <v>86</v>
      </c>
      <c r="AY243" s="21" t="s">
        <v>166</v>
      </c>
      <c r="BE243" s="148">
        <f>IF(U243="základní",N243,0)</f>
        <v>0</v>
      </c>
      <c r="BF243" s="148">
        <f>IF(U243="snížená",N243,0)</f>
        <v>0</v>
      </c>
      <c r="BG243" s="148">
        <f>IF(U243="zákl. přenesená",N243,0)</f>
        <v>0</v>
      </c>
      <c r="BH243" s="148">
        <f>IF(U243="sníž. přenesená",N243,0)</f>
        <v>0</v>
      </c>
      <c r="BI243" s="148">
        <f>IF(U243="nulová",N243,0)</f>
        <v>0</v>
      </c>
      <c r="BJ243" s="21" t="s">
        <v>82</v>
      </c>
      <c r="BK243" s="148">
        <f>ROUND(L243*K243,2)</f>
        <v>0</v>
      </c>
      <c r="BL243" s="21" t="s">
        <v>92</v>
      </c>
      <c r="BM243" s="21" t="s">
        <v>510</v>
      </c>
    </row>
    <row r="244" spans="2:65" s="11" customFormat="1" ht="16.5" customHeight="1">
      <c r="B244" s="157"/>
      <c r="C244" s="158"/>
      <c r="D244" s="158"/>
      <c r="E244" s="159" t="s">
        <v>5</v>
      </c>
      <c r="F244" s="264" t="s">
        <v>1227</v>
      </c>
      <c r="G244" s="265"/>
      <c r="H244" s="265"/>
      <c r="I244" s="265"/>
      <c r="J244" s="158"/>
      <c r="K244" s="159" t="s">
        <v>5</v>
      </c>
      <c r="L244" s="158"/>
      <c r="M244" s="158"/>
      <c r="N244" s="158"/>
      <c r="O244" s="158"/>
      <c r="P244" s="158"/>
      <c r="Q244" s="158"/>
      <c r="R244" s="160"/>
      <c r="T244" s="161"/>
      <c r="U244" s="158"/>
      <c r="V244" s="158"/>
      <c r="W244" s="158"/>
      <c r="X244" s="158"/>
      <c r="Y244" s="158"/>
      <c r="Z244" s="158"/>
      <c r="AA244" s="162"/>
      <c r="AT244" s="163" t="s">
        <v>173</v>
      </c>
      <c r="AU244" s="163" t="s">
        <v>86</v>
      </c>
      <c r="AV244" s="11" t="s">
        <v>82</v>
      </c>
      <c r="AW244" s="11" t="s">
        <v>32</v>
      </c>
      <c r="AX244" s="11" t="s">
        <v>75</v>
      </c>
      <c r="AY244" s="163" t="s">
        <v>166</v>
      </c>
    </row>
    <row r="245" spans="2:65" s="10" customFormat="1" ht="16.5" customHeight="1">
      <c r="B245" s="149"/>
      <c r="C245" s="150"/>
      <c r="D245" s="150"/>
      <c r="E245" s="151" t="s">
        <v>5</v>
      </c>
      <c r="F245" s="262" t="s">
        <v>1850</v>
      </c>
      <c r="G245" s="263"/>
      <c r="H245" s="263"/>
      <c r="I245" s="263"/>
      <c r="J245" s="150"/>
      <c r="K245" s="152">
        <v>21.5</v>
      </c>
      <c r="L245" s="150"/>
      <c r="M245" s="150"/>
      <c r="N245" s="150"/>
      <c r="O245" s="150"/>
      <c r="P245" s="150"/>
      <c r="Q245" s="150"/>
      <c r="R245" s="153"/>
      <c r="T245" s="154"/>
      <c r="U245" s="150"/>
      <c r="V245" s="150"/>
      <c r="W245" s="150"/>
      <c r="X245" s="150"/>
      <c r="Y245" s="150"/>
      <c r="Z245" s="150"/>
      <c r="AA245" s="155"/>
      <c r="AT245" s="156" t="s">
        <v>173</v>
      </c>
      <c r="AU245" s="156" t="s">
        <v>86</v>
      </c>
      <c r="AV245" s="10" t="s">
        <v>86</v>
      </c>
      <c r="AW245" s="10" t="s">
        <v>32</v>
      </c>
      <c r="AX245" s="10" t="s">
        <v>82</v>
      </c>
      <c r="AY245" s="156" t="s">
        <v>166</v>
      </c>
    </row>
    <row r="246" spans="2:65" s="1" customFormat="1" ht="38.25" customHeight="1">
      <c r="B246" s="139"/>
      <c r="C246" s="140" t="s">
        <v>452</v>
      </c>
      <c r="D246" s="140" t="s">
        <v>167</v>
      </c>
      <c r="E246" s="141" t="s">
        <v>529</v>
      </c>
      <c r="F246" s="231" t="s">
        <v>530</v>
      </c>
      <c r="G246" s="231"/>
      <c r="H246" s="231"/>
      <c r="I246" s="231"/>
      <c r="J246" s="142" t="s">
        <v>270</v>
      </c>
      <c r="K246" s="143">
        <v>13</v>
      </c>
      <c r="L246" s="232">
        <v>0</v>
      </c>
      <c r="M246" s="232"/>
      <c r="N246" s="232">
        <f>ROUND(L246*K246,2)</f>
        <v>0</v>
      </c>
      <c r="O246" s="232"/>
      <c r="P246" s="232"/>
      <c r="Q246" s="232"/>
      <c r="R246" s="144"/>
      <c r="T246" s="145" t="s">
        <v>5</v>
      </c>
      <c r="U246" s="43" t="s">
        <v>40</v>
      </c>
      <c r="V246" s="146">
        <v>0.75700000000000001</v>
      </c>
      <c r="W246" s="146">
        <f>V246*K246</f>
        <v>9.8409999999999993</v>
      </c>
      <c r="X246" s="146">
        <v>0.10362</v>
      </c>
      <c r="Y246" s="146">
        <f>X246*K246</f>
        <v>1.3470600000000001</v>
      </c>
      <c r="Z246" s="146">
        <v>0</v>
      </c>
      <c r="AA246" s="147">
        <f>Z246*K246</f>
        <v>0</v>
      </c>
      <c r="AR246" s="21" t="s">
        <v>92</v>
      </c>
      <c r="AT246" s="21" t="s">
        <v>167</v>
      </c>
      <c r="AU246" s="21" t="s">
        <v>86</v>
      </c>
      <c r="AY246" s="21" t="s">
        <v>166</v>
      </c>
      <c r="BE246" s="148">
        <f>IF(U246="základní",N246,0)</f>
        <v>0</v>
      </c>
      <c r="BF246" s="148">
        <f>IF(U246="snížená",N246,0)</f>
        <v>0</v>
      </c>
      <c r="BG246" s="148">
        <f>IF(U246="zákl. přenesená",N246,0)</f>
        <v>0</v>
      </c>
      <c r="BH246" s="148">
        <f>IF(U246="sníž. přenesená",N246,0)</f>
        <v>0</v>
      </c>
      <c r="BI246" s="148">
        <f>IF(U246="nulová",N246,0)</f>
        <v>0</v>
      </c>
      <c r="BJ246" s="21" t="s">
        <v>82</v>
      </c>
      <c r="BK246" s="148">
        <f>ROUND(L246*K246,2)</f>
        <v>0</v>
      </c>
      <c r="BL246" s="21" t="s">
        <v>92</v>
      </c>
      <c r="BM246" s="21" t="s">
        <v>531</v>
      </c>
    </row>
    <row r="247" spans="2:65" s="1" customFormat="1" ht="16.5" customHeight="1">
      <c r="B247" s="139"/>
      <c r="C247" s="176" t="s">
        <v>457</v>
      </c>
      <c r="D247" s="176" t="s">
        <v>388</v>
      </c>
      <c r="E247" s="177" t="s">
        <v>533</v>
      </c>
      <c r="F247" s="266" t="s">
        <v>534</v>
      </c>
      <c r="G247" s="266"/>
      <c r="H247" s="266"/>
      <c r="I247" s="266"/>
      <c r="J247" s="178" t="s">
        <v>270</v>
      </c>
      <c r="K247" s="179">
        <v>13</v>
      </c>
      <c r="L247" s="267">
        <v>0</v>
      </c>
      <c r="M247" s="267"/>
      <c r="N247" s="267">
        <f>ROUND(L247*K247,2)</f>
        <v>0</v>
      </c>
      <c r="O247" s="232"/>
      <c r="P247" s="232"/>
      <c r="Q247" s="232"/>
      <c r="R247" s="144"/>
      <c r="T247" s="145" t="s">
        <v>5</v>
      </c>
      <c r="U247" s="43" t="s">
        <v>40</v>
      </c>
      <c r="V247" s="146">
        <v>0</v>
      </c>
      <c r="W247" s="146">
        <f>V247*K247</f>
        <v>0</v>
      </c>
      <c r="X247" s="146">
        <v>0.18</v>
      </c>
      <c r="Y247" s="146">
        <f>X247*K247</f>
        <v>2.34</v>
      </c>
      <c r="Z247" s="146">
        <v>0</v>
      </c>
      <c r="AA247" s="147">
        <f>Z247*K247</f>
        <v>0</v>
      </c>
      <c r="AR247" s="21" t="s">
        <v>104</v>
      </c>
      <c r="AT247" s="21" t="s">
        <v>388</v>
      </c>
      <c r="AU247" s="21" t="s">
        <v>86</v>
      </c>
      <c r="AY247" s="21" t="s">
        <v>166</v>
      </c>
      <c r="BE247" s="148">
        <f>IF(U247="základní",N247,0)</f>
        <v>0</v>
      </c>
      <c r="BF247" s="148">
        <f>IF(U247="snížená",N247,0)</f>
        <v>0</v>
      </c>
      <c r="BG247" s="148">
        <f>IF(U247="zákl. přenesená",N247,0)</f>
        <v>0</v>
      </c>
      <c r="BH247" s="148">
        <f>IF(U247="sníž. přenesená",N247,0)</f>
        <v>0</v>
      </c>
      <c r="BI247" s="148">
        <f>IF(U247="nulová",N247,0)</f>
        <v>0</v>
      </c>
      <c r="BJ247" s="21" t="s">
        <v>82</v>
      </c>
      <c r="BK247" s="148">
        <f>ROUND(L247*K247,2)</f>
        <v>0</v>
      </c>
      <c r="BL247" s="21" t="s">
        <v>92</v>
      </c>
      <c r="BM247" s="21" t="s">
        <v>535</v>
      </c>
    </row>
    <row r="248" spans="2:65" s="11" customFormat="1" ht="16.5" customHeight="1">
      <c r="B248" s="157"/>
      <c r="C248" s="158"/>
      <c r="D248" s="158"/>
      <c r="E248" s="159" t="s">
        <v>5</v>
      </c>
      <c r="F248" s="264" t="s">
        <v>290</v>
      </c>
      <c r="G248" s="265"/>
      <c r="H248" s="265"/>
      <c r="I248" s="265"/>
      <c r="J248" s="158"/>
      <c r="K248" s="159" t="s">
        <v>5</v>
      </c>
      <c r="L248" s="158"/>
      <c r="M248" s="158"/>
      <c r="N248" s="158"/>
      <c r="O248" s="158"/>
      <c r="P248" s="158"/>
      <c r="Q248" s="158"/>
      <c r="R248" s="160"/>
      <c r="T248" s="161"/>
      <c r="U248" s="158"/>
      <c r="V248" s="158"/>
      <c r="W248" s="158"/>
      <c r="X248" s="158"/>
      <c r="Y248" s="158"/>
      <c r="Z248" s="158"/>
      <c r="AA248" s="162"/>
      <c r="AT248" s="163" t="s">
        <v>173</v>
      </c>
      <c r="AU248" s="163" t="s">
        <v>86</v>
      </c>
      <c r="AV248" s="11" t="s">
        <v>82</v>
      </c>
      <c r="AW248" s="11" t="s">
        <v>32</v>
      </c>
      <c r="AX248" s="11" t="s">
        <v>75</v>
      </c>
      <c r="AY248" s="163" t="s">
        <v>166</v>
      </c>
    </row>
    <row r="249" spans="2:65" s="10" customFormat="1" ht="16.5" customHeight="1">
      <c r="B249" s="149"/>
      <c r="C249" s="150"/>
      <c r="D249" s="150"/>
      <c r="E249" s="151" t="s">
        <v>5</v>
      </c>
      <c r="F249" s="262" t="s">
        <v>1849</v>
      </c>
      <c r="G249" s="263"/>
      <c r="H249" s="263"/>
      <c r="I249" s="263"/>
      <c r="J249" s="150"/>
      <c r="K249" s="152">
        <v>13</v>
      </c>
      <c r="L249" s="150"/>
      <c r="M249" s="150"/>
      <c r="N249" s="150"/>
      <c r="O249" s="150"/>
      <c r="P249" s="150"/>
      <c r="Q249" s="150"/>
      <c r="R249" s="153"/>
      <c r="T249" s="154"/>
      <c r="U249" s="150"/>
      <c r="V249" s="150"/>
      <c r="W249" s="150"/>
      <c r="X249" s="150"/>
      <c r="Y249" s="150"/>
      <c r="Z249" s="150"/>
      <c r="AA249" s="155"/>
      <c r="AT249" s="156" t="s">
        <v>173</v>
      </c>
      <c r="AU249" s="156" t="s">
        <v>86</v>
      </c>
      <c r="AV249" s="10" t="s">
        <v>86</v>
      </c>
      <c r="AW249" s="10" t="s">
        <v>32</v>
      </c>
      <c r="AX249" s="10" t="s">
        <v>82</v>
      </c>
      <c r="AY249" s="156" t="s">
        <v>166</v>
      </c>
    </row>
    <row r="250" spans="2:65" s="1" customFormat="1" ht="25.5" customHeight="1">
      <c r="B250" s="139"/>
      <c r="C250" s="140" t="s">
        <v>462</v>
      </c>
      <c r="D250" s="140" t="s">
        <v>167</v>
      </c>
      <c r="E250" s="141" t="s">
        <v>544</v>
      </c>
      <c r="F250" s="231" t="s">
        <v>545</v>
      </c>
      <c r="G250" s="231"/>
      <c r="H250" s="231"/>
      <c r="I250" s="231"/>
      <c r="J250" s="142" t="s">
        <v>309</v>
      </c>
      <c r="K250" s="143">
        <v>22.5</v>
      </c>
      <c r="L250" s="232">
        <v>0</v>
      </c>
      <c r="M250" s="232"/>
      <c r="N250" s="232">
        <f>ROUND(L250*K250,2)</f>
        <v>0</v>
      </c>
      <c r="O250" s="232"/>
      <c r="P250" s="232"/>
      <c r="Q250" s="232"/>
      <c r="R250" s="144"/>
      <c r="T250" s="145" t="s">
        <v>5</v>
      </c>
      <c r="U250" s="43" t="s">
        <v>40</v>
      </c>
      <c r="V250" s="146">
        <v>4.5999999999999999E-2</v>
      </c>
      <c r="W250" s="146">
        <f>V250*K250</f>
        <v>1.0349999999999999</v>
      </c>
      <c r="X250" s="146">
        <v>3.5999999999999999E-3</v>
      </c>
      <c r="Y250" s="146">
        <f>X250*K250</f>
        <v>8.1000000000000003E-2</v>
      </c>
      <c r="Z250" s="146">
        <v>0</v>
      </c>
      <c r="AA250" s="147">
        <f>Z250*K250</f>
        <v>0</v>
      </c>
      <c r="AR250" s="21" t="s">
        <v>92</v>
      </c>
      <c r="AT250" s="21" t="s">
        <v>167</v>
      </c>
      <c r="AU250" s="21" t="s">
        <v>86</v>
      </c>
      <c r="AY250" s="21" t="s">
        <v>166</v>
      </c>
      <c r="BE250" s="148">
        <f>IF(U250="základní",N250,0)</f>
        <v>0</v>
      </c>
      <c r="BF250" s="148">
        <f>IF(U250="snížená",N250,0)</f>
        <v>0</v>
      </c>
      <c r="BG250" s="148">
        <f>IF(U250="zákl. přenesená",N250,0)</f>
        <v>0</v>
      </c>
      <c r="BH250" s="148">
        <f>IF(U250="sníž. přenesená",N250,0)</f>
        <v>0</v>
      </c>
      <c r="BI250" s="148">
        <f>IF(U250="nulová",N250,0)</f>
        <v>0</v>
      </c>
      <c r="BJ250" s="21" t="s">
        <v>82</v>
      </c>
      <c r="BK250" s="148">
        <f>ROUND(L250*K250,2)</f>
        <v>0</v>
      </c>
      <c r="BL250" s="21" t="s">
        <v>92</v>
      </c>
      <c r="BM250" s="21" t="s">
        <v>546</v>
      </c>
    </row>
    <row r="251" spans="2:65" s="11" customFormat="1" ht="16.5" customHeight="1">
      <c r="B251" s="157"/>
      <c r="C251" s="158"/>
      <c r="D251" s="158"/>
      <c r="E251" s="159" t="s">
        <v>5</v>
      </c>
      <c r="F251" s="264" t="s">
        <v>275</v>
      </c>
      <c r="G251" s="265"/>
      <c r="H251" s="265"/>
      <c r="I251" s="265"/>
      <c r="J251" s="158"/>
      <c r="K251" s="159" t="s">
        <v>5</v>
      </c>
      <c r="L251" s="158"/>
      <c r="M251" s="158"/>
      <c r="N251" s="158"/>
      <c r="O251" s="158"/>
      <c r="P251" s="158"/>
      <c r="Q251" s="158"/>
      <c r="R251" s="160"/>
      <c r="T251" s="161"/>
      <c r="U251" s="158"/>
      <c r="V251" s="158"/>
      <c r="W251" s="158"/>
      <c r="X251" s="158"/>
      <c r="Y251" s="158"/>
      <c r="Z251" s="158"/>
      <c r="AA251" s="162"/>
      <c r="AT251" s="163" t="s">
        <v>173</v>
      </c>
      <c r="AU251" s="163" t="s">
        <v>86</v>
      </c>
      <c r="AV251" s="11" t="s">
        <v>82</v>
      </c>
      <c r="AW251" s="11" t="s">
        <v>32</v>
      </c>
      <c r="AX251" s="11" t="s">
        <v>75</v>
      </c>
      <c r="AY251" s="163" t="s">
        <v>166</v>
      </c>
    </row>
    <row r="252" spans="2:65" s="11" customFormat="1" ht="16.5" customHeight="1">
      <c r="B252" s="157"/>
      <c r="C252" s="158"/>
      <c r="D252" s="158"/>
      <c r="E252" s="159" t="s">
        <v>5</v>
      </c>
      <c r="F252" s="229" t="s">
        <v>276</v>
      </c>
      <c r="G252" s="230"/>
      <c r="H252" s="230"/>
      <c r="I252" s="230"/>
      <c r="J252" s="158"/>
      <c r="K252" s="159" t="s">
        <v>5</v>
      </c>
      <c r="L252" s="158"/>
      <c r="M252" s="158"/>
      <c r="N252" s="158"/>
      <c r="O252" s="158"/>
      <c r="P252" s="158"/>
      <c r="Q252" s="158"/>
      <c r="R252" s="160"/>
      <c r="T252" s="161"/>
      <c r="U252" s="158"/>
      <c r="V252" s="158"/>
      <c r="W252" s="158"/>
      <c r="X252" s="158"/>
      <c r="Y252" s="158"/>
      <c r="Z252" s="158"/>
      <c r="AA252" s="162"/>
      <c r="AT252" s="163" t="s">
        <v>173</v>
      </c>
      <c r="AU252" s="163" t="s">
        <v>86</v>
      </c>
      <c r="AV252" s="11" t="s">
        <v>82</v>
      </c>
      <c r="AW252" s="11" t="s">
        <v>32</v>
      </c>
      <c r="AX252" s="11" t="s">
        <v>75</v>
      </c>
      <c r="AY252" s="163" t="s">
        <v>166</v>
      </c>
    </row>
    <row r="253" spans="2:65" s="11" customFormat="1" ht="16.5" customHeight="1">
      <c r="B253" s="157"/>
      <c r="C253" s="158"/>
      <c r="D253" s="158"/>
      <c r="E253" s="159" t="s">
        <v>5</v>
      </c>
      <c r="F253" s="229" t="s">
        <v>277</v>
      </c>
      <c r="G253" s="230"/>
      <c r="H253" s="230"/>
      <c r="I253" s="230"/>
      <c r="J253" s="158"/>
      <c r="K253" s="159" t="s">
        <v>5</v>
      </c>
      <c r="L253" s="158"/>
      <c r="M253" s="158"/>
      <c r="N253" s="158"/>
      <c r="O253" s="158"/>
      <c r="P253" s="158"/>
      <c r="Q253" s="158"/>
      <c r="R253" s="160"/>
      <c r="T253" s="161"/>
      <c r="U253" s="158"/>
      <c r="V253" s="158"/>
      <c r="W253" s="158"/>
      <c r="X253" s="158"/>
      <c r="Y253" s="158"/>
      <c r="Z253" s="158"/>
      <c r="AA253" s="162"/>
      <c r="AT253" s="163" t="s">
        <v>173</v>
      </c>
      <c r="AU253" s="163" t="s">
        <v>86</v>
      </c>
      <c r="AV253" s="11" t="s">
        <v>82</v>
      </c>
      <c r="AW253" s="11" t="s">
        <v>32</v>
      </c>
      <c r="AX253" s="11" t="s">
        <v>75</v>
      </c>
      <c r="AY253" s="163" t="s">
        <v>166</v>
      </c>
    </row>
    <row r="254" spans="2:65" s="10" customFormat="1" ht="16.5" customHeight="1">
      <c r="B254" s="149"/>
      <c r="C254" s="150"/>
      <c r="D254" s="150"/>
      <c r="E254" s="151" t="s">
        <v>5</v>
      </c>
      <c r="F254" s="262" t="s">
        <v>1884</v>
      </c>
      <c r="G254" s="263"/>
      <c r="H254" s="263"/>
      <c r="I254" s="263"/>
      <c r="J254" s="150"/>
      <c r="K254" s="152">
        <v>22.5</v>
      </c>
      <c r="L254" s="150"/>
      <c r="M254" s="150"/>
      <c r="N254" s="150"/>
      <c r="O254" s="150"/>
      <c r="P254" s="150"/>
      <c r="Q254" s="150"/>
      <c r="R254" s="153"/>
      <c r="T254" s="154"/>
      <c r="U254" s="150"/>
      <c r="V254" s="150"/>
      <c r="W254" s="150"/>
      <c r="X254" s="150"/>
      <c r="Y254" s="150"/>
      <c r="Z254" s="150"/>
      <c r="AA254" s="155"/>
      <c r="AT254" s="156" t="s">
        <v>173</v>
      </c>
      <c r="AU254" s="156" t="s">
        <v>86</v>
      </c>
      <c r="AV254" s="10" t="s">
        <v>86</v>
      </c>
      <c r="AW254" s="10" t="s">
        <v>32</v>
      </c>
      <c r="AX254" s="10" t="s">
        <v>82</v>
      </c>
      <c r="AY254" s="156" t="s">
        <v>166</v>
      </c>
    </row>
    <row r="255" spans="2:65" s="9" customFormat="1" ht="29.85" customHeight="1">
      <c r="B255" s="129"/>
      <c r="C255" s="130"/>
      <c r="D255" s="164" t="s">
        <v>264</v>
      </c>
      <c r="E255" s="164"/>
      <c r="F255" s="164"/>
      <c r="G255" s="164"/>
      <c r="H255" s="164"/>
      <c r="I255" s="164"/>
      <c r="J255" s="164"/>
      <c r="K255" s="164"/>
      <c r="L255" s="164"/>
      <c r="M255" s="164"/>
      <c r="N255" s="237">
        <f>BK255</f>
        <v>0</v>
      </c>
      <c r="O255" s="238"/>
      <c r="P255" s="238"/>
      <c r="Q255" s="238"/>
      <c r="R255" s="132"/>
      <c r="T255" s="133"/>
      <c r="U255" s="130"/>
      <c r="V255" s="130"/>
      <c r="W255" s="134">
        <f>SUM(W256:W260)</f>
        <v>3.8170000000000002</v>
      </c>
      <c r="X255" s="130"/>
      <c r="Y255" s="134">
        <f>SUM(Y256:Y260)</f>
        <v>0.42080000000000001</v>
      </c>
      <c r="Z255" s="130"/>
      <c r="AA255" s="135">
        <f>SUM(AA256:AA260)</f>
        <v>0</v>
      </c>
      <c r="AR255" s="136" t="s">
        <v>82</v>
      </c>
      <c r="AT255" s="137" t="s">
        <v>74</v>
      </c>
      <c r="AU255" s="137" t="s">
        <v>82</v>
      </c>
      <c r="AY255" s="136" t="s">
        <v>166</v>
      </c>
      <c r="BK255" s="138">
        <f>SUM(BK256:BK260)</f>
        <v>0</v>
      </c>
    </row>
    <row r="256" spans="2:65" s="1" customFormat="1" ht="25.5" customHeight="1">
      <c r="B256" s="139"/>
      <c r="C256" s="140" t="s">
        <v>467</v>
      </c>
      <c r="D256" s="140" t="s">
        <v>167</v>
      </c>
      <c r="E256" s="141" t="s">
        <v>600</v>
      </c>
      <c r="F256" s="231" t="s">
        <v>601</v>
      </c>
      <c r="G256" s="231"/>
      <c r="H256" s="231"/>
      <c r="I256" s="231"/>
      <c r="J256" s="142" t="s">
        <v>560</v>
      </c>
      <c r="K256" s="143">
        <v>1</v>
      </c>
      <c r="L256" s="232">
        <v>0</v>
      </c>
      <c r="M256" s="232"/>
      <c r="N256" s="232">
        <f>ROUND(L256*K256,2)</f>
        <v>0</v>
      </c>
      <c r="O256" s="232"/>
      <c r="P256" s="232"/>
      <c r="Q256" s="232"/>
      <c r="R256" s="144"/>
      <c r="T256" s="145" t="s">
        <v>5</v>
      </c>
      <c r="U256" s="43" t="s">
        <v>40</v>
      </c>
      <c r="V256" s="146">
        <v>3.8170000000000002</v>
      </c>
      <c r="W256" s="146">
        <f>V256*K256</f>
        <v>3.8170000000000002</v>
      </c>
      <c r="X256" s="146">
        <v>0.42080000000000001</v>
      </c>
      <c r="Y256" s="146">
        <f>X256*K256</f>
        <v>0.42080000000000001</v>
      </c>
      <c r="Z256" s="146">
        <v>0</v>
      </c>
      <c r="AA256" s="147">
        <f>Z256*K256</f>
        <v>0</v>
      </c>
      <c r="AR256" s="21" t="s">
        <v>92</v>
      </c>
      <c r="AT256" s="21" t="s">
        <v>167</v>
      </c>
      <c r="AU256" s="21" t="s">
        <v>86</v>
      </c>
      <c r="AY256" s="21" t="s">
        <v>166</v>
      </c>
      <c r="BE256" s="148">
        <f>IF(U256="základní",N256,0)</f>
        <v>0</v>
      </c>
      <c r="BF256" s="148">
        <f>IF(U256="snížená",N256,0)</f>
        <v>0</v>
      </c>
      <c r="BG256" s="148">
        <f>IF(U256="zákl. přenesená",N256,0)</f>
        <v>0</v>
      </c>
      <c r="BH256" s="148">
        <f>IF(U256="sníž. přenesená",N256,0)</f>
        <v>0</v>
      </c>
      <c r="BI256" s="148">
        <f>IF(U256="nulová",N256,0)</f>
        <v>0</v>
      </c>
      <c r="BJ256" s="21" t="s">
        <v>82</v>
      </c>
      <c r="BK256" s="148">
        <f>ROUND(L256*K256,2)</f>
        <v>0</v>
      </c>
      <c r="BL256" s="21" t="s">
        <v>92</v>
      </c>
      <c r="BM256" s="21" t="s">
        <v>602</v>
      </c>
    </row>
    <row r="257" spans="2:65" s="11" customFormat="1" ht="16.5" customHeight="1">
      <c r="B257" s="157"/>
      <c r="C257" s="158"/>
      <c r="D257" s="158"/>
      <c r="E257" s="159" t="s">
        <v>5</v>
      </c>
      <c r="F257" s="264" t="s">
        <v>275</v>
      </c>
      <c r="G257" s="265"/>
      <c r="H257" s="265"/>
      <c r="I257" s="265"/>
      <c r="J257" s="158"/>
      <c r="K257" s="159" t="s">
        <v>5</v>
      </c>
      <c r="L257" s="158"/>
      <c r="M257" s="158"/>
      <c r="N257" s="158"/>
      <c r="O257" s="158"/>
      <c r="P257" s="158"/>
      <c r="Q257" s="158"/>
      <c r="R257" s="160"/>
      <c r="T257" s="161"/>
      <c r="U257" s="158"/>
      <c r="V257" s="158"/>
      <c r="W257" s="158"/>
      <c r="X257" s="158"/>
      <c r="Y257" s="158"/>
      <c r="Z257" s="158"/>
      <c r="AA257" s="162"/>
      <c r="AT257" s="163" t="s">
        <v>173</v>
      </c>
      <c r="AU257" s="163" t="s">
        <v>86</v>
      </c>
      <c r="AV257" s="11" t="s">
        <v>82</v>
      </c>
      <c r="AW257" s="11" t="s">
        <v>32</v>
      </c>
      <c r="AX257" s="11" t="s">
        <v>75</v>
      </c>
      <c r="AY257" s="163" t="s">
        <v>166</v>
      </c>
    </row>
    <row r="258" spans="2:65" s="11" customFormat="1" ht="16.5" customHeight="1">
      <c r="B258" s="157"/>
      <c r="C258" s="158"/>
      <c r="D258" s="158"/>
      <c r="E258" s="159" t="s">
        <v>5</v>
      </c>
      <c r="F258" s="229" t="s">
        <v>276</v>
      </c>
      <c r="G258" s="230"/>
      <c r="H258" s="230"/>
      <c r="I258" s="230"/>
      <c r="J258" s="158"/>
      <c r="K258" s="159" t="s">
        <v>5</v>
      </c>
      <c r="L258" s="158"/>
      <c r="M258" s="158"/>
      <c r="N258" s="158"/>
      <c r="O258" s="158"/>
      <c r="P258" s="158"/>
      <c r="Q258" s="158"/>
      <c r="R258" s="160"/>
      <c r="T258" s="161"/>
      <c r="U258" s="158"/>
      <c r="V258" s="158"/>
      <c r="W258" s="158"/>
      <c r="X258" s="158"/>
      <c r="Y258" s="158"/>
      <c r="Z258" s="158"/>
      <c r="AA258" s="162"/>
      <c r="AT258" s="163" t="s">
        <v>173</v>
      </c>
      <c r="AU258" s="163" t="s">
        <v>86</v>
      </c>
      <c r="AV258" s="11" t="s">
        <v>82</v>
      </c>
      <c r="AW258" s="11" t="s">
        <v>32</v>
      </c>
      <c r="AX258" s="11" t="s">
        <v>75</v>
      </c>
      <c r="AY258" s="163" t="s">
        <v>166</v>
      </c>
    </row>
    <row r="259" spans="2:65" s="11" customFormat="1" ht="16.5" customHeight="1">
      <c r="B259" s="157"/>
      <c r="C259" s="158"/>
      <c r="D259" s="158"/>
      <c r="E259" s="159" t="s">
        <v>5</v>
      </c>
      <c r="F259" s="229" t="s">
        <v>277</v>
      </c>
      <c r="G259" s="230"/>
      <c r="H259" s="230"/>
      <c r="I259" s="230"/>
      <c r="J259" s="158"/>
      <c r="K259" s="159" t="s">
        <v>5</v>
      </c>
      <c r="L259" s="158"/>
      <c r="M259" s="158"/>
      <c r="N259" s="158"/>
      <c r="O259" s="158"/>
      <c r="P259" s="158"/>
      <c r="Q259" s="158"/>
      <c r="R259" s="160"/>
      <c r="T259" s="161"/>
      <c r="U259" s="158"/>
      <c r="V259" s="158"/>
      <c r="W259" s="158"/>
      <c r="X259" s="158"/>
      <c r="Y259" s="158"/>
      <c r="Z259" s="158"/>
      <c r="AA259" s="162"/>
      <c r="AT259" s="163" t="s">
        <v>173</v>
      </c>
      <c r="AU259" s="163" t="s">
        <v>86</v>
      </c>
      <c r="AV259" s="11" t="s">
        <v>82</v>
      </c>
      <c r="AW259" s="11" t="s">
        <v>32</v>
      </c>
      <c r="AX259" s="11" t="s">
        <v>75</v>
      </c>
      <c r="AY259" s="163" t="s">
        <v>166</v>
      </c>
    </row>
    <row r="260" spans="2:65" s="10" customFormat="1" ht="16.5" customHeight="1">
      <c r="B260" s="149"/>
      <c r="C260" s="150"/>
      <c r="D260" s="150"/>
      <c r="E260" s="151" t="s">
        <v>5</v>
      </c>
      <c r="F260" s="262" t="s">
        <v>82</v>
      </c>
      <c r="G260" s="263"/>
      <c r="H260" s="263"/>
      <c r="I260" s="263"/>
      <c r="J260" s="150"/>
      <c r="K260" s="152">
        <v>1</v>
      </c>
      <c r="L260" s="150"/>
      <c r="M260" s="150"/>
      <c r="N260" s="150"/>
      <c r="O260" s="150"/>
      <c r="P260" s="150"/>
      <c r="Q260" s="150"/>
      <c r="R260" s="153"/>
      <c r="T260" s="154"/>
      <c r="U260" s="150"/>
      <c r="V260" s="150"/>
      <c r="W260" s="150"/>
      <c r="X260" s="150"/>
      <c r="Y260" s="150"/>
      <c r="Z260" s="150"/>
      <c r="AA260" s="155"/>
      <c r="AT260" s="156" t="s">
        <v>173</v>
      </c>
      <c r="AU260" s="156" t="s">
        <v>86</v>
      </c>
      <c r="AV260" s="10" t="s">
        <v>86</v>
      </c>
      <c r="AW260" s="10" t="s">
        <v>32</v>
      </c>
      <c r="AX260" s="10" t="s">
        <v>82</v>
      </c>
      <c r="AY260" s="156" t="s">
        <v>166</v>
      </c>
    </row>
    <row r="261" spans="2:65" s="9" customFormat="1" ht="29.85" customHeight="1">
      <c r="B261" s="129"/>
      <c r="C261" s="130"/>
      <c r="D261" s="164" t="s">
        <v>265</v>
      </c>
      <c r="E261" s="164"/>
      <c r="F261" s="164"/>
      <c r="G261" s="164"/>
      <c r="H261" s="164"/>
      <c r="I261" s="164"/>
      <c r="J261" s="164"/>
      <c r="K261" s="164"/>
      <c r="L261" s="164"/>
      <c r="M261" s="164"/>
      <c r="N261" s="237">
        <f>BK261</f>
        <v>0</v>
      </c>
      <c r="O261" s="238"/>
      <c r="P261" s="238"/>
      <c r="Q261" s="238"/>
      <c r="R261" s="132"/>
      <c r="T261" s="133"/>
      <c r="U261" s="130"/>
      <c r="V261" s="130"/>
      <c r="W261" s="134">
        <f>SUM(W262:W273)</f>
        <v>28.439999999999998</v>
      </c>
      <c r="X261" s="130"/>
      <c r="Y261" s="134">
        <f>SUM(Y262:Y273)</f>
        <v>0.21320999999999998</v>
      </c>
      <c r="Z261" s="130"/>
      <c r="AA261" s="135">
        <f>SUM(AA262:AA273)</f>
        <v>0</v>
      </c>
      <c r="AR261" s="136" t="s">
        <v>82</v>
      </c>
      <c r="AT261" s="137" t="s">
        <v>74</v>
      </c>
      <c r="AU261" s="137" t="s">
        <v>82</v>
      </c>
      <c r="AY261" s="136" t="s">
        <v>166</v>
      </c>
      <c r="BK261" s="138">
        <f>SUM(BK262:BK273)</f>
        <v>0</v>
      </c>
    </row>
    <row r="262" spans="2:65" s="1" customFormat="1" ht="16.5" customHeight="1">
      <c r="B262" s="139"/>
      <c r="C262" s="140" t="s">
        <v>474</v>
      </c>
      <c r="D262" s="140" t="s">
        <v>167</v>
      </c>
      <c r="E262" s="141" t="s">
        <v>604</v>
      </c>
      <c r="F262" s="231" t="s">
        <v>605</v>
      </c>
      <c r="G262" s="231"/>
      <c r="H262" s="231"/>
      <c r="I262" s="231"/>
      <c r="J262" s="142" t="s">
        <v>560</v>
      </c>
      <c r="K262" s="189">
        <v>3</v>
      </c>
      <c r="L262" s="232">
        <v>0</v>
      </c>
      <c r="M262" s="232"/>
      <c r="N262" s="232">
        <f>ROUND(L262*K262,2)</f>
        <v>0</v>
      </c>
      <c r="O262" s="232"/>
      <c r="P262" s="232"/>
      <c r="Q262" s="232"/>
      <c r="R262" s="144"/>
      <c r="T262" s="145" t="s">
        <v>5</v>
      </c>
      <c r="U262" s="43" t="s">
        <v>40</v>
      </c>
      <c r="V262" s="146">
        <v>0</v>
      </c>
      <c r="W262" s="146">
        <f>V262*K262</f>
        <v>0</v>
      </c>
      <c r="X262" s="146">
        <v>0</v>
      </c>
      <c r="Y262" s="146">
        <f>X262*K262</f>
        <v>0</v>
      </c>
      <c r="Z262" s="146">
        <v>0</v>
      </c>
      <c r="AA262" s="147">
        <f>Z262*K262</f>
        <v>0</v>
      </c>
      <c r="AR262" s="21" t="s">
        <v>92</v>
      </c>
      <c r="AT262" s="21" t="s">
        <v>167</v>
      </c>
      <c r="AU262" s="21" t="s">
        <v>86</v>
      </c>
      <c r="AY262" s="21" t="s">
        <v>166</v>
      </c>
      <c r="BE262" s="148">
        <f>IF(U262="základní",N262,0)</f>
        <v>0</v>
      </c>
      <c r="BF262" s="148">
        <f>IF(U262="snížená",N262,0)</f>
        <v>0</v>
      </c>
      <c r="BG262" s="148">
        <f>IF(U262="zákl. přenesená",N262,0)</f>
        <v>0</v>
      </c>
      <c r="BH262" s="148">
        <f>IF(U262="sníž. přenesená",N262,0)</f>
        <v>0</v>
      </c>
      <c r="BI262" s="148">
        <f>IF(U262="nulová",N262,0)</f>
        <v>0</v>
      </c>
      <c r="BJ262" s="21" t="s">
        <v>82</v>
      </c>
      <c r="BK262" s="148">
        <f>ROUND(L262*K262,2)</f>
        <v>0</v>
      </c>
      <c r="BL262" s="21" t="s">
        <v>92</v>
      </c>
      <c r="BM262" s="21" t="s">
        <v>606</v>
      </c>
    </row>
    <row r="263" spans="2:65" s="1" customFormat="1" ht="25.5" customHeight="1">
      <c r="B263" s="139"/>
      <c r="C263" s="140" t="s">
        <v>480</v>
      </c>
      <c r="D263" s="140" t="s">
        <v>167</v>
      </c>
      <c r="E263" s="141" t="s">
        <v>655</v>
      </c>
      <c r="F263" s="231" t="s">
        <v>656</v>
      </c>
      <c r="G263" s="231"/>
      <c r="H263" s="231"/>
      <c r="I263" s="231"/>
      <c r="J263" s="142" t="s">
        <v>270</v>
      </c>
      <c r="K263" s="143">
        <v>309</v>
      </c>
      <c r="L263" s="232">
        <v>0</v>
      </c>
      <c r="M263" s="232"/>
      <c r="N263" s="232">
        <f>ROUND(L263*K263,2)</f>
        <v>0</v>
      </c>
      <c r="O263" s="232"/>
      <c r="P263" s="232"/>
      <c r="Q263" s="232"/>
      <c r="R263" s="144"/>
      <c r="T263" s="145" t="s">
        <v>5</v>
      </c>
      <c r="U263" s="43" t="s">
        <v>40</v>
      </c>
      <c r="V263" s="146">
        <v>0.08</v>
      </c>
      <c r="W263" s="146">
        <f>V263*K263</f>
        <v>24.72</v>
      </c>
      <c r="X263" s="146">
        <v>6.8999999999999997E-4</v>
      </c>
      <c r="Y263" s="146">
        <f>X263*K263</f>
        <v>0.21320999999999998</v>
      </c>
      <c r="Z263" s="146">
        <v>0</v>
      </c>
      <c r="AA263" s="147">
        <f>Z263*K263</f>
        <v>0</v>
      </c>
      <c r="AR263" s="21" t="s">
        <v>92</v>
      </c>
      <c r="AT263" s="21" t="s">
        <v>167</v>
      </c>
      <c r="AU263" s="21" t="s">
        <v>86</v>
      </c>
      <c r="AY263" s="21" t="s">
        <v>166</v>
      </c>
      <c r="BE263" s="148">
        <f>IF(U263="základní",N263,0)</f>
        <v>0</v>
      </c>
      <c r="BF263" s="148">
        <f>IF(U263="snížená",N263,0)</f>
        <v>0</v>
      </c>
      <c r="BG263" s="148">
        <f>IF(U263="zákl. přenesená",N263,0)</f>
        <v>0</v>
      </c>
      <c r="BH263" s="148">
        <f>IF(U263="sníž. přenesená",N263,0)</f>
        <v>0</v>
      </c>
      <c r="BI263" s="148">
        <f>IF(U263="nulová",N263,0)</f>
        <v>0</v>
      </c>
      <c r="BJ263" s="21" t="s">
        <v>82</v>
      </c>
      <c r="BK263" s="148">
        <f>ROUND(L263*K263,2)</f>
        <v>0</v>
      </c>
      <c r="BL263" s="21" t="s">
        <v>92</v>
      </c>
      <c r="BM263" s="21" t="s">
        <v>657</v>
      </c>
    </row>
    <row r="264" spans="2:65" s="11" customFormat="1" ht="16.5" customHeight="1">
      <c r="B264" s="157"/>
      <c r="C264" s="158"/>
      <c r="D264" s="158"/>
      <c r="E264" s="159" t="s">
        <v>5</v>
      </c>
      <c r="F264" s="264" t="s">
        <v>275</v>
      </c>
      <c r="G264" s="265"/>
      <c r="H264" s="265"/>
      <c r="I264" s="265"/>
      <c r="J264" s="158"/>
      <c r="K264" s="159" t="s">
        <v>5</v>
      </c>
      <c r="L264" s="158"/>
      <c r="M264" s="158"/>
      <c r="N264" s="158"/>
      <c r="O264" s="158"/>
      <c r="P264" s="158"/>
      <c r="Q264" s="158"/>
      <c r="R264" s="160"/>
      <c r="T264" s="161"/>
      <c r="U264" s="158"/>
      <c r="V264" s="158"/>
      <c r="W264" s="158"/>
      <c r="X264" s="158"/>
      <c r="Y264" s="158"/>
      <c r="Z264" s="158"/>
      <c r="AA264" s="162"/>
      <c r="AT264" s="163" t="s">
        <v>173</v>
      </c>
      <c r="AU264" s="163" t="s">
        <v>86</v>
      </c>
      <c r="AV264" s="11" t="s">
        <v>82</v>
      </c>
      <c r="AW264" s="11" t="s">
        <v>32</v>
      </c>
      <c r="AX264" s="11" t="s">
        <v>75</v>
      </c>
      <c r="AY264" s="163" t="s">
        <v>166</v>
      </c>
    </row>
    <row r="265" spans="2:65" s="11" customFormat="1" ht="16.5" customHeight="1">
      <c r="B265" s="157"/>
      <c r="C265" s="158"/>
      <c r="D265" s="158"/>
      <c r="E265" s="159" t="s">
        <v>5</v>
      </c>
      <c r="F265" s="229" t="s">
        <v>276</v>
      </c>
      <c r="G265" s="230"/>
      <c r="H265" s="230"/>
      <c r="I265" s="230"/>
      <c r="J265" s="158"/>
      <c r="K265" s="159" t="s">
        <v>5</v>
      </c>
      <c r="L265" s="158"/>
      <c r="M265" s="158"/>
      <c r="N265" s="158"/>
      <c r="O265" s="158"/>
      <c r="P265" s="158"/>
      <c r="Q265" s="158"/>
      <c r="R265" s="160"/>
      <c r="T265" s="161"/>
      <c r="U265" s="158"/>
      <c r="V265" s="158"/>
      <c r="W265" s="158"/>
      <c r="X265" s="158"/>
      <c r="Y265" s="158"/>
      <c r="Z265" s="158"/>
      <c r="AA265" s="162"/>
      <c r="AT265" s="163" t="s">
        <v>173</v>
      </c>
      <c r="AU265" s="163" t="s">
        <v>86</v>
      </c>
      <c r="AV265" s="11" t="s">
        <v>82</v>
      </c>
      <c r="AW265" s="11" t="s">
        <v>32</v>
      </c>
      <c r="AX265" s="11" t="s">
        <v>75</v>
      </c>
      <c r="AY265" s="163" t="s">
        <v>166</v>
      </c>
    </row>
    <row r="266" spans="2:65" s="11" customFormat="1" ht="16.5" customHeight="1">
      <c r="B266" s="157"/>
      <c r="C266" s="158"/>
      <c r="D266" s="158"/>
      <c r="E266" s="159" t="s">
        <v>5</v>
      </c>
      <c r="F266" s="229" t="s">
        <v>277</v>
      </c>
      <c r="G266" s="230"/>
      <c r="H266" s="230"/>
      <c r="I266" s="230"/>
      <c r="J266" s="158"/>
      <c r="K266" s="159" t="s">
        <v>5</v>
      </c>
      <c r="L266" s="158"/>
      <c r="M266" s="158"/>
      <c r="N266" s="158"/>
      <c r="O266" s="158"/>
      <c r="P266" s="158"/>
      <c r="Q266" s="158"/>
      <c r="R266" s="160"/>
      <c r="T266" s="161"/>
      <c r="U266" s="158"/>
      <c r="V266" s="158"/>
      <c r="W266" s="158"/>
      <c r="X266" s="158"/>
      <c r="Y266" s="158"/>
      <c r="Z266" s="158"/>
      <c r="AA266" s="162"/>
      <c r="AT266" s="163" t="s">
        <v>173</v>
      </c>
      <c r="AU266" s="163" t="s">
        <v>86</v>
      </c>
      <c r="AV266" s="11" t="s">
        <v>82</v>
      </c>
      <c r="AW266" s="11" t="s">
        <v>32</v>
      </c>
      <c r="AX266" s="11" t="s">
        <v>75</v>
      </c>
      <c r="AY266" s="163" t="s">
        <v>166</v>
      </c>
    </row>
    <row r="267" spans="2:65" s="11" customFormat="1" ht="16.5" customHeight="1">
      <c r="B267" s="157"/>
      <c r="C267" s="158"/>
      <c r="D267" s="158"/>
      <c r="E267" s="159" t="s">
        <v>5</v>
      </c>
      <c r="F267" s="229" t="s">
        <v>298</v>
      </c>
      <c r="G267" s="230"/>
      <c r="H267" s="230"/>
      <c r="I267" s="230"/>
      <c r="J267" s="158"/>
      <c r="K267" s="159" t="s">
        <v>5</v>
      </c>
      <c r="L267" s="158"/>
      <c r="M267" s="158"/>
      <c r="N267" s="158"/>
      <c r="O267" s="158"/>
      <c r="P267" s="158"/>
      <c r="Q267" s="158"/>
      <c r="R267" s="160"/>
      <c r="T267" s="161"/>
      <c r="U267" s="158"/>
      <c r="V267" s="158"/>
      <c r="W267" s="158"/>
      <c r="X267" s="158"/>
      <c r="Y267" s="158"/>
      <c r="Z267" s="158"/>
      <c r="AA267" s="162"/>
      <c r="AT267" s="163" t="s">
        <v>173</v>
      </c>
      <c r="AU267" s="163" t="s">
        <v>86</v>
      </c>
      <c r="AV267" s="11" t="s">
        <v>82</v>
      </c>
      <c r="AW267" s="11" t="s">
        <v>32</v>
      </c>
      <c r="AX267" s="11" t="s">
        <v>75</v>
      </c>
      <c r="AY267" s="163" t="s">
        <v>166</v>
      </c>
    </row>
    <row r="268" spans="2:65" s="10" customFormat="1" ht="16.5" customHeight="1">
      <c r="B268" s="149"/>
      <c r="C268" s="150"/>
      <c r="D268" s="150"/>
      <c r="E268" s="151" t="s">
        <v>5</v>
      </c>
      <c r="F268" s="262" t="s">
        <v>1878</v>
      </c>
      <c r="G268" s="263"/>
      <c r="H268" s="263"/>
      <c r="I268" s="263"/>
      <c r="J268" s="150"/>
      <c r="K268" s="152">
        <v>309</v>
      </c>
      <c r="L268" s="150"/>
      <c r="M268" s="150"/>
      <c r="N268" s="150"/>
      <c r="O268" s="150"/>
      <c r="P268" s="150"/>
      <c r="Q268" s="150"/>
      <c r="R268" s="153"/>
      <c r="T268" s="154"/>
      <c r="U268" s="150"/>
      <c r="V268" s="150"/>
      <c r="W268" s="150"/>
      <c r="X268" s="150"/>
      <c r="Y268" s="150"/>
      <c r="Z268" s="150"/>
      <c r="AA268" s="155"/>
      <c r="AT268" s="156" t="s">
        <v>173</v>
      </c>
      <c r="AU268" s="156" t="s">
        <v>86</v>
      </c>
      <c r="AV268" s="10" t="s">
        <v>86</v>
      </c>
      <c r="AW268" s="10" t="s">
        <v>32</v>
      </c>
      <c r="AX268" s="10" t="s">
        <v>82</v>
      </c>
      <c r="AY268" s="156" t="s">
        <v>166</v>
      </c>
    </row>
    <row r="269" spans="2:65" s="1" customFormat="1" ht="25.5" customHeight="1">
      <c r="B269" s="139"/>
      <c r="C269" s="140" t="s">
        <v>485</v>
      </c>
      <c r="D269" s="140" t="s">
        <v>167</v>
      </c>
      <c r="E269" s="141" t="s">
        <v>659</v>
      </c>
      <c r="F269" s="231" t="s">
        <v>660</v>
      </c>
      <c r="G269" s="231"/>
      <c r="H269" s="231"/>
      <c r="I269" s="231"/>
      <c r="J269" s="142" t="s">
        <v>309</v>
      </c>
      <c r="K269" s="143">
        <v>24</v>
      </c>
      <c r="L269" s="232">
        <v>0</v>
      </c>
      <c r="M269" s="232"/>
      <c r="N269" s="232">
        <f>ROUND(L269*K269,2)</f>
        <v>0</v>
      </c>
      <c r="O269" s="232"/>
      <c r="P269" s="232"/>
      <c r="Q269" s="232"/>
      <c r="R269" s="144"/>
      <c r="T269" s="145" t="s">
        <v>5</v>
      </c>
      <c r="U269" s="43" t="s">
        <v>40</v>
      </c>
      <c r="V269" s="146">
        <v>0.155</v>
      </c>
      <c r="W269" s="146">
        <f>V269*K269</f>
        <v>3.7199999999999998</v>
      </c>
      <c r="X269" s="146">
        <v>0</v>
      </c>
      <c r="Y269" s="146">
        <f>X269*K269</f>
        <v>0</v>
      </c>
      <c r="Z269" s="146">
        <v>0</v>
      </c>
      <c r="AA269" s="147">
        <f>Z269*K269</f>
        <v>0</v>
      </c>
      <c r="AR269" s="21" t="s">
        <v>92</v>
      </c>
      <c r="AT269" s="21" t="s">
        <v>167</v>
      </c>
      <c r="AU269" s="21" t="s">
        <v>86</v>
      </c>
      <c r="AY269" s="21" t="s">
        <v>166</v>
      </c>
      <c r="BE269" s="148">
        <f>IF(U269="základní",N269,0)</f>
        <v>0</v>
      </c>
      <c r="BF269" s="148">
        <f>IF(U269="snížená",N269,0)</f>
        <v>0</v>
      </c>
      <c r="BG269" s="148">
        <f>IF(U269="zákl. přenesená",N269,0)</f>
        <v>0</v>
      </c>
      <c r="BH269" s="148">
        <f>IF(U269="sníž. přenesená",N269,0)</f>
        <v>0</v>
      </c>
      <c r="BI269" s="148">
        <f>IF(U269="nulová",N269,0)</f>
        <v>0</v>
      </c>
      <c r="BJ269" s="21" t="s">
        <v>82</v>
      </c>
      <c r="BK269" s="148">
        <f>ROUND(L269*K269,2)</f>
        <v>0</v>
      </c>
      <c r="BL269" s="21" t="s">
        <v>92</v>
      </c>
      <c r="BM269" s="21" t="s">
        <v>661</v>
      </c>
    </row>
    <row r="270" spans="2:65" s="11" customFormat="1" ht="16.5" customHeight="1">
      <c r="B270" s="157"/>
      <c r="C270" s="158"/>
      <c r="D270" s="158"/>
      <c r="E270" s="159" t="s">
        <v>5</v>
      </c>
      <c r="F270" s="264" t="s">
        <v>275</v>
      </c>
      <c r="G270" s="265"/>
      <c r="H270" s="265"/>
      <c r="I270" s="265"/>
      <c r="J270" s="158"/>
      <c r="K270" s="159" t="s">
        <v>5</v>
      </c>
      <c r="L270" s="158"/>
      <c r="M270" s="158"/>
      <c r="N270" s="158"/>
      <c r="O270" s="158"/>
      <c r="P270" s="158"/>
      <c r="Q270" s="158"/>
      <c r="R270" s="160"/>
      <c r="T270" s="161"/>
      <c r="U270" s="158"/>
      <c r="V270" s="158"/>
      <c r="W270" s="158"/>
      <c r="X270" s="158"/>
      <c r="Y270" s="158"/>
      <c r="Z270" s="158"/>
      <c r="AA270" s="162"/>
      <c r="AT270" s="163" t="s">
        <v>173</v>
      </c>
      <c r="AU270" s="163" t="s">
        <v>86</v>
      </c>
      <c r="AV270" s="11" t="s">
        <v>82</v>
      </c>
      <c r="AW270" s="11" t="s">
        <v>32</v>
      </c>
      <c r="AX270" s="11" t="s">
        <v>75</v>
      </c>
      <c r="AY270" s="163" t="s">
        <v>166</v>
      </c>
    </row>
    <row r="271" spans="2:65" s="11" customFormat="1" ht="16.5" customHeight="1">
      <c r="B271" s="157"/>
      <c r="C271" s="158"/>
      <c r="D271" s="158"/>
      <c r="E271" s="159" t="s">
        <v>5</v>
      </c>
      <c r="F271" s="229" t="s">
        <v>276</v>
      </c>
      <c r="G271" s="230"/>
      <c r="H271" s="230"/>
      <c r="I271" s="230"/>
      <c r="J271" s="158"/>
      <c r="K271" s="159" t="s">
        <v>5</v>
      </c>
      <c r="L271" s="158"/>
      <c r="M271" s="158"/>
      <c r="N271" s="158"/>
      <c r="O271" s="158"/>
      <c r="P271" s="158"/>
      <c r="Q271" s="158"/>
      <c r="R271" s="160"/>
      <c r="T271" s="161"/>
      <c r="U271" s="158"/>
      <c r="V271" s="158"/>
      <c r="W271" s="158"/>
      <c r="X271" s="158"/>
      <c r="Y271" s="158"/>
      <c r="Z271" s="158"/>
      <c r="AA271" s="162"/>
      <c r="AT271" s="163" t="s">
        <v>173</v>
      </c>
      <c r="AU271" s="163" t="s">
        <v>86</v>
      </c>
      <c r="AV271" s="11" t="s">
        <v>82</v>
      </c>
      <c r="AW271" s="11" t="s">
        <v>32</v>
      </c>
      <c r="AX271" s="11" t="s">
        <v>75</v>
      </c>
      <c r="AY271" s="163" t="s">
        <v>166</v>
      </c>
    </row>
    <row r="272" spans="2:65" s="11" customFormat="1" ht="16.5" customHeight="1">
      <c r="B272" s="157"/>
      <c r="C272" s="158"/>
      <c r="D272" s="158"/>
      <c r="E272" s="159" t="s">
        <v>5</v>
      </c>
      <c r="F272" s="229" t="s">
        <v>277</v>
      </c>
      <c r="G272" s="230"/>
      <c r="H272" s="230"/>
      <c r="I272" s="230"/>
      <c r="J272" s="158"/>
      <c r="K272" s="159" t="s">
        <v>5</v>
      </c>
      <c r="L272" s="158"/>
      <c r="M272" s="158"/>
      <c r="N272" s="158"/>
      <c r="O272" s="158"/>
      <c r="P272" s="158"/>
      <c r="Q272" s="158"/>
      <c r="R272" s="160"/>
      <c r="T272" s="161"/>
      <c r="U272" s="158"/>
      <c r="V272" s="158"/>
      <c r="W272" s="158"/>
      <c r="X272" s="158"/>
      <c r="Y272" s="158"/>
      <c r="Z272" s="158"/>
      <c r="AA272" s="162"/>
      <c r="AT272" s="163" t="s">
        <v>173</v>
      </c>
      <c r="AU272" s="163" t="s">
        <v>86</v>
      </c>
      <c r="AV272" s="11" t="s">
        <v>82</v>
      </c>
      <c r="AW272" s="11" t="s">
        <v>32</v>
      </c>
      <c r="AX272" s="11" t="s">
        <v>75</v>
      </c>
      <c r="AY272" s="163" t="s">
        <v>166</v>
      </c>
    </row>
    <row r="273" spans="2:65" s="10" customFormat="1" ht="16.5" customHeight="1">
      <c r="B273" s="149"/>
      <c r="C273" s="150"/>
      <c r="D273" s="150"/>
      <c r="E273" s="151" t="s">
        <v>5</v>
      </c>
      <c r="F273" s="262" t="s">
        <v>1885</v>
      </c>
      <c r="G273" s="263"/>
      <c r="H273" s="263"/>
      <c r="I273" s="263"/>
      <c r="J273" s="150"/>
      <c r="K273" s="152">
        <v>24</v>
      </c>
      <c r="L273" s="150"/>
      <c r="M273" s="150"/>
      <c r="N273" s="150"/>
      <c r="O273" s="150"/>
      <c r="P273" s="150"/>
      <c r="Q273" s="150"/>
      <c r="R273" s="153"/>
      <c r="T273" s="154"/>
      <c r="U273" s="150"/>
      <c r="V273" s="150"/>
      <c r="W273" s="150"/>
      <c r="X273" s="150"/>
      <c r="Y273" s="150"/>
      <c r="Z273" s="150"/>
      <c r="AA273" s="155"/>
      <c r="AT273" s="156" t="s">
        <v>173</v>
      </c>
      <c r="AU273" s="156" t="s">
        <v>86</v>
      </c>
      <c r="AV273" s="10" t="s">
        <v>86</v>
      </c>
      <c r="AW273" s="10" t="s">
        <v>32</v>
      </c>
      <c r="AX273" s="10" t="s">
        <v>82</v>
      </c>
      <c r="AY273" s="156" t="s">
        <v>166</v>
      </c>
    </row>
    <row r="274" spans="2:65" s="9" customFormat="1" ht="29.85" customHeight="1">
      <c r="B274" s="129"/>
      <c r="C274" s="130"/>
      <c r="D274" s="164" t="s">
        <v>266</v>
      </c>
      <c r="E274" s="164"/>
      <c r="F274" s="164"/>
      <c r="G274" s="164"/>
      <c r="H274" s="164"/>
      <c r="I274" s="164"/>
      <c r="J274" s="164"/>
      <c r="K274" s="164"/>
      <c r="L274" s="164"/>
      <c r="M274" s="164"/>
      <c r="N274" s="237">
        <f>BK274</f>
        <v>0</v>
      </c>
      <c r="O274" s="238"/>
      <c r="P274" s="238"/>
      <c r="Q274" s="238"/>
      <c r="R274" s="132"/>
      <c r="T274" s="133"/>
      <c r="U274" s="130"/>
      <c r="V274" s="130"/>
      <c r="W274" s="134">
        <f>SUM(W275:W279)</f>
        <v>12.043008</v>
      </c>
      <c r="X274" s="130"/>
      <c r="Y274" s="134">
        <f>SUM(Y275:Y279)</f>
        <v>0</v>
      </c>
      <c r="Z274" s="130"/>
      <c r="AA274" s="135">
        <f>SUM(AA275:AA279)</f>
        <v>0</v>
      </c>
      <c r="AR274" s="136" t="s">
        <v>82</v>
      </c>
      <c r="AT274" s="137" t="s">
        <v>74</v>
      </c>
      <c r="AU274" s="137" t="s">
        <v>82</v>
      </c>
      <c r="AY274" s="136" t="s">
        <v>166</v>
      </c>
      <c r="BK274" s="138">
        <f>SUM(BK275:BK279)</f>
        <v>0</v>
      </c>
    </row>
    <row r="275" spans="2:65" s="1" customFormat="1" ht="25.5" customHeight="1">
      <c r="B275" s="139"/>
      <c r="C275" s="140" t="s">
        <v>489</v>
      </c>
      <c r="D275" s="140" t="s">
        <v>167</v>
      </c>
      <c r="E275" s="141" t="s">
        <v>668</v>
      </c>
      <c r="F275" s="231" t="s">
        <v>669</v>
      </c>
      <c r="G275" s="231"/>
      <c r="H275" s="231"/>
      <c r="I275" s="231"/>
      <c r="J275" s="142" t="s">
        <v>374</v>
      </c>
      <c r="K275" s="143">
        <v>250.89599999999999</v>
      </c>
      <c r="L275" s="232">
        <v>0</v>
      </c>
      <c r="M275" s="232"/>
      <c r="N275" s="232">
        <f>ROUND(L275*K275,2)</f>
        <v>0</v>
      </c>
      <c r="O275" s="232"/>
      <c r="P275" s="232"/>
      <c r="Q275" s="232"/>
      <c r="R275" s="144"/>
      <c r="T275" s="145" t="s">
        <v>5</v>
      </c>
      <c r="U275" s="43" t="s">
        <v>40</v>
      </c>
      <c r="V275" s="146">
        <v>0.03</v>
      </c>
      <c r="W275" s="146">
        <f>V275*K275</f>
        <v>7.5268799999999993</v>
      </c>
      <c r="X275" s="146">
        <v>0</v>
      </c>
      <c r="Y275" s="146">
        <f>X275*K275</f>
        <v>0</v>
      </c>
      <c r="Z275" s="146">
        <v>0</v>
      </c>
      <c r="AA275" s="147">
        <f>Z275*K275</f>
        <v>0</v>
      </c>
      <c r="AR275" s="21" t="s">
        <v>92</v>
      </c>
      <c r="AT275" s="21" t="s">
        <v>167</v>
      </c>
      <c r="AU275" s="21" t="s">
        <v>86</v>
      </c>
      <c r="AY275" s="21" t="s">
        <v>166</v>
      </c>
      <c r="BE275" s="148">
        <f>IF(U275="základní",N275,0)</f>
        <v>0</v>
      </c>
      <c r="BF275" s="148">
        <f>IF(U275="snížená",N275,0)</f>
        <v>0</v>
      </c>
      <c r="BG275" s="148">
        <f>IF(U275="zákl. přenesená",N275,0)</f>
        <v>0</v>
      </c>
      <c r="BH275" s="148">
        <f>IF(U275="sníž. přenesená",N275,0)</f>
        <v>0</v>
      </c>
      <c r="BI275" s="148">
        <f>IF(U275="nulová",N275,0)</f>
        <v>0</v>
      </c>
      <c r="BJ275" s="21" t="s">
        <v>82</v>
      </c>
      <c r="BK275" s="148">
        <f>ROUND(L275*K275,2)</f>
        <v>0</v>
      </c>
      <c r="BL275" s="21" t="s">
        <v>92</v>
      </c>
      <c r="BM275" s="21" t="s">
        <v>670</v>
      </c>
    </row>
    <row r="276" spans="2:65" s="1" customFormat="1" ht="25.5" customHeight="1">
      <c r="B276" s="139"/>
      <c r="C276" s="140" t="s">
        <v>493</v>
      </c>
      <c r="D276" s="140" t="s">
        <v>167</v>
      </c>
      <c r="E276" s="141" t="s">
        <v>672</v>
      </c>
      <c r="F276" s="231" t="s">
        <v>673</v>
      </c>
      <c r="G276" s="231"/>
      <c r="H276" s="231"/>
      <c r="I276" s="231"/>
      <c r="J276" s="142" t="s">
        <v>374</v>
      </c>
      <c r="K276" s="143">
        <v>2258.0639999999999</v>
      </c>
      <c r="L276" s="232">
        <v>0</v>
      </c>
      <c r="M276" s="232"/>
      <c r="N276" s="232">
        <f>ROUND(L276*K276,2)</f>
        <v>0</v>
      </c>
      <c r="O276" s="232"/>
      <c r="P276" s="232"/>
      <c r="Q276" s="232"/>
      <c r="R276" s="144"/>
      <c r="T276" s="145" t="s">
        <v>5</v>
      </c>
      <c r="U276" s="43" t="s">
        <v>40</v>
      </c>
      <c r="V276" s="146">
        <v>2E-3</v>
      </c>
      <c r="W276" s="146">
        <f>V276*K276</f>
        <v>4.5161280000000001</v>
      </c>
      <c r="X276" s="146">
        <v>0</v>
      </c>
      <c r="Y276" s="146">
        <f>X276*K276</f>
        <v>0</v>
      </c>
      <c r="Z276" s="146">
        <v>0</v>
      </c>
      <c r="AA276" s="147">
        <f>Z276*K276</f>
        <v>0</v>
      </c>
      <c r="AR276" s="21" t="s">
        <v>92</v>
      </c>
      <c r="AT276" s="21" t="s">
        <v>167</v>
      </c>
      <c r="AU276" s="21" t="s">
        <v>86</v>
      </c>
      <c r="AY276" s="21" t="s">
        <v>166</v>
      </c>
      <c r="BE276" s="148">
        <f>IF(U276="základní",N276,0)</f>
        <v>0</v>
      </c>
      <c r="BF276" s="148">
        <f>IF(U276="snížená",N276,0)</f>
        <v>0</v>
      </c>
      <c r="BG276" s="148">
        <f>IF(U276="zákl. přenesená",N276,0)</f>
        <v>0</v>
      </c>
      <c r="BH276" s="148">
        <f>IF(U276="sníž. přenesená",N276,0)</f>
        <v>0</v>
      </c>
      <c r="BI276" s="148">
        <f>IF(U276="nulová",N276,0)</f>
        <v>0</v>
      </c>
      <c r="BJ276" s="21" t="s">
        <v>82</v>
      </c>
      <c r="BK276" s="148">
        <f>ROUND(L276*K276,2)</f>
        <v>0</v>
      </c>
      <c r="BL276" s="21" t="s">
        <v>92</v>
      </c>
      <c r="BM276" s="21" t="s">
        <v>674</v>
      </c>
    </row>
    <row r="277" spans="2:65" s="1" customFormat="1" ht="25.5" customHeight="1">
      <c r="B277" s="139"/>
      <c r="C277" s="140" t="s">
        <v>498</v>
      </c>
      <c r="D277" s="140" t="s">
        <v>167</v>
      </c>
      <c r="E277" s="141" t="s">
        <v>676</v>
      </c>
      <c r="F277" s="231" t="s">
        <v>677</v>
      </c>
      <c r="G277" s="231"/>
      <c r="H277" s="231"/>
      <c r="I277" s="231"/>
      <c r="J277" s="142" t="s">
        <v>374</v>
      </c>
      <c r="K277" s="143">
        <v>16.818000000000001</v>
      </c>
      <c r="L277" s="232">
        <v>0</v>
      </c>
      <c r="M277" s="232"/>
      <c r="N277" s="232">
        <f>ROUND(L277*K277,2)</f>
        <v>0</v>
      </c>
      <c r="O277" s="232"/>
      <c r="P277" s="232"/>
      <c r="Q277" s="232"/>
      <c r="R277" s="144"/>
      <c r="T277" s="145" t="s">
        <v>5</v>
      </c>
      <c r="U277" s="43" t="s">
        <v>40</v>
      </c>
      <c r="V277" s="146">
        <v>0</v>
      </c>
      <c r="W277" s="146">
        <f>V277*K277</f>
        <v>0</v>
      </c>
      <c r="X277" s="146">
        <v>0</v>
      </c>
      <c r="Y277" s="146">
        <f>X277*K277</f>
        <v>0</v>
      </c>
      <c r="Z277" s="146">
        <v>0</v>
      </c>
      <c r="AA277" s="147">
        <f>Z277*K277</f>
        <v>0</v>
      </c>
      <c r="AR277" s="21" t="s">
        <v>92</v>
      </c>
      <c r="AT277" s="21" t="s">
        <v>167</v>
      </c>
      <c r="AU277" s="21" t="s">
        <v>86</v>
      </c>
      <c r="AY277" s="21" t="s">
        <v>166</v>
      </c>
      <c r="BE277" s="148">
        <f>IF(U277="základní",N277,0)</f>
        <v>0</v>
      </c>
      <c r="BF277" s="148">
        <f>IF(U277="snížená",N277,0)</f>
        <v>0</v>
      </c>
      <c r="BG277" s="148">
        <f>IF(U277="zákl. přenesená",N277,0)</f>
        <v>0</v>
      </c>
      <c r="BH277" s="148">
        <f>IF(U277="sníž. přenesená",N277,0)</f>
        <v>0</v>
      </c>
      <c r="BI277" s="148">
        <f>IF(U277="nulová",N277,0)</f>
        <v>0</v>
      </c>
      <c r="BJ277" s="21" t="s">
        <v>82</v>
      </c>
      <c r="BK277" s="148">
        <f>ROUND(L277*K277,2)</f>
        <v>0</v>
      </c>
      <c r="BL277" s="21" t="s">
        <v>92</v>
      </c>
      <c r="BM277" s="21" t="s">
        <v>678</v>
      </c>
    </row>
    <row r="278" spans="2:65" s="1" customFormat="1" ht="25.5" customHeight="1">
      <c r="B278" s="139"/>
      <c r="C278" s="140" t="s">
        <v>503</v>
      </c>
      <c r="D278" s="140" t="s">
        <v>167</v>
      </c>
      <c r="E278" s="141" t="s">
        <v>680</v>
      </c>
      <c r="F278" s="231" t="s">
        <v>681</v>
      </c>
      <c r="G278" s="231"/>
      <c r="H278" s="231"/>
      <c r="I278" s="231"/>
      <c r="J278" s="142" t="s">
        <v>374</v>
      </c>
      <c r="K278" s="143">
        <v>66.537999999999997</v>
      </c>
      <c r="L278" s="232">
        <v>0</v>
      </c>
      <c r="M278" s="232"/>
      <c r="N278" s="232">
        <f>ROUND(L278*K278,2)</f>
        <v>0</v>
      </c>
      <c r="O278" s="232"/>
      <c r="P278" s="232"/>
      <c r="Q278" s="232"/>
      <c r="R278" s="144"/>
      <c r="T278" s="145" t="s">
        <v>5</v>
      </c>
      <c r="U278" s="43" t="s">
        <v>40</v>
      </c>
      <c r="V278" s="146">
        <v>0</v>
      </c>
      <c r="W278" s="146">
        <f>V278*K278</f>
        <v>0</v>
      </c>
      <c r="X278" s="146">
        <v>0</v>
      </c>
      <c r="Y278" s="146">
        <f>X278*K278</f>
        <v>0</v>
      </c>
      <c r="Z278" s="146">
        <v>0</v>
      </c>
      <c r="AA278" s="147">
        <f>Z278*K278</f>
        <v>0</v>
      </c>
      <c r="AR278" s="21" t="s">
        <v>92</v>
      </c>
      <c r="AT278" s="21" t="s">
        <v>167</v>
      </c>
      <c r="AU278" s="21" t="s">
        <v>86</v>
      </c>
      <c r="AY278" s="21" t="s">
        <v>166</v>
      </c>
      <c r="BE278" s="148">
        <f>IF(U278="základní",N278,0)</f>
        <v>0</v>
      </c>
      <c r="BF278" s="148">
        <f>IF(U278="snížená",N278,0)</f>
        <v>0</v>
      </c>
      <c r="BG278" s="148">
        <f>IF(U278="zákl. přenesená",N278,0)</f>
        <v>0</v>
      </c>
      <c r="BH278" s="148">
        <f>IF(U278="sníž. přenesená",N278,0)</f>
        <v>0</v>
      </c>
      <c r="BI278" s="148">
        <f>IF(U278="nulová",N278,0)</f>
        <v>0</v>
      </c>
      <c r="BJ278" s="21" t="s">
        <v>82</v>
      </c>
      <c r="BK278" s="148">
        <f>ROUND(L278*K278,2)</f>
        <v>0</v>
      </c>
      <c r="BL278" s="21" t="s">
        <v>92</v>
      </c>
      <c r="BM278" s="21" t="s">
        <v>682</v>
      </c>
    </row>
    <row r="279" spans="2:65" s="1" customFormat="1" ht="25.5" customHeight="1">
      <c r="B279" s="139"/>
      <c r="C279" s="140" t="s">
        <v>507</v>
      </c>
      <c r="D279" s="140" t="s">
        <v>167</v>
      </c>
      <c r="E279" s="141" t="s">
        <v>684</v>
      </c>
      <c r="F279" s="231" t="s">
        <v>685</v>
      </c>
      <c r="G279" s="231"/>
      <c r="H279" s="231"/>
      <c r="I279" s="231"/>
      <c r="J279" s="142" t="s">
        <v>374</v>
      </c>
      <c r="K279" s="143">
        <v>167.54</v>
      </c>
      <c r="L279" s="232">
        <v>0</v>
      </c>
      <c r="M279" s="232"/>
      <c r="N279" s="232">
        <f>ROUND(L279*K279,2)</f>
        <v>0</v>
      </c>
      <c r="O279" s="232"/>
      <c r="P279" s="232"/>
      <c r="Q279" s="232"/>
      <c r="R279" s="144"/>
      <c r="T279" s="145" t="s">
        <v>5</v>
      </c>
      <c r="U279" s="43" t="s">
        <v>40</v>
      </c>
      <c r="V279" s="146">
        <v>0</v>
      </c>
      <c r="W279" s="146">
        <f>V279*K279</f>
        <v>0</v>
      </c>
      <c r="X279" s="146">
        <v>0</v>
      </c>
      <c r="Y279" s="146">
        <f>X279*K279</f>
        <v>0</v>
      </c>
      <c r="Z279" s="146">
        <v>0</v>
      </c>
      <c r="AA279" s="147">
        <f>Z279*K279</f>
        <v>0</v>
      </c>
      <c r="AR279" s="21" t="s">
        <v>92</v>
      </c>
      <c r="AT279" s="21" t="s">
        <v>167</v>
      </c>
      <c r="AU279" s="21" t="s">
        <v>86</v>
      </c>
      <c r="AY279" s="21" t="s">
        <v>166</v>
      </c>
      <c r="BE279" s="148">
        <f>IF(U279="základní",N279,0)</f>
        <v>0</v>
      </c>
      <c r="BF279" s="148">
        <f>IF(U279="snížená",N279,0)</f>
        <v>0</v>
      </c>
      <c r="BG279" s="148">
        <f>IF(U279="zákl. přenesená",N279,0)</f>
        <v>0</v>
      </c>
      <c r="BH279" s="148">
        <f>IF(U279="sníž. přenesená",N279,0)</f>
        <v>0</v>
      </c>
      <c r="BI279" s="148">
        <f>IF(U279="nulová",N279,0)</f>
        <v>0</v>
      </c>
      <c r="BJ279" s="21" t="s">
        <v>82</v>
      </c>
      <c r="BK279" s="148">
        <f>ROUND(L279*K279,2)</f>
        <v>0</v>
      </c>
      <c r="BL279" s="21" t="s">
        <v>92</v>
      </c>
      <c r="BM279" s="21" t="s">
        <v>686</v>
      </c>
    </row>
    <row r="280" spans="2:65" s="9" customFormat="1" ht="29.85" customHeight="1">
      <c r="B280" s="129"/>
      <c r="C280" s="130"/>
      <c r="D280" s="164" t="s">
        <v>267</v>
      </c>
      <c r="E280" s="164"/>
      <c r="F280" s="164"/>
      <c r="G280" s="164"/>
      <c r="H280" s="164"/>
      <c r="I280" s="164"/>
      <c r="J280" s="164"/>
      <c r="K280" s="164"/>
      <c r="L280" s="164"/>
      <c r="M280" s="164"/>
      <c r="N280" s="260">
        <f>BK280</f>
        <v>0</v>
      </c>
      <c r="O280" s="261"/>
      <c r="P280" s="261"/>
      <c r="Q280" s="261"/>
      <c r="R280" s="132"/>
      <c r="T280" s="133"/>
      <c r="U280" s="130"/>
      <c r="V280" s="130"/>
      <c r="W280" s="134">
        <f>W281</f>
        <v>2.5376340000000002</v>
      </c>
      <c r="X280" s="130"/>
      <c r="Y280" s="134">
        <f>Y281</f>
        <v>0</v>
      </c>
      <c r="Z280" s="130"/>
      <c r="AA280" s="135">
        <f>AA281</f>
        <v>0</v>
      </c>
      <c r="AR280" s="136" t="s">
        <v>82</v>
      </c>
      <c r="AT280" s="137" t="s">
        <v>74</v>
      </c>
      <c r="AU280" s="137" t="s">
        <v>82</v>
      </c>
      <c r="AY280" s="136" t="s">
        <v>166</v>
      </c>
      <c r="BK280" s="138">
        <f>BK281</f>
        <v>0</v>
      </c>
    </row>
    <row r="281" spans="2:65" s="1" customFormat="1" ht="38.25" customHeight="1">
      <c r="B281" s="139"/>
      <c r="C281" s="140" t="s">
        <v>513</v>
      </c>
      <c r="D281" s="140" t="s">
        <v>167</v>
      </c>
      <c r="E281" s="141" t="s">
        <v>688</v>
      </c>
      <c r="F281" s="231" t="s">
        <v>689</v>
      </c>
      <c r="G281" s="231"/>
      <c r="H281" s="231"/>
      <c r="I281" s="231"/>
      <c r="J281" s="142" t="s">
        <v>374</v>
      </c>
      <c r="K281" s="143">
        <v>38.448999999999998</v>
      </c>
      <c r="L281" s="232">
        <v>0</v>
      </c>
      <c r="M281" s="232"/>
      <c r="N281" s="232">
        <f>ROUND(L281*K281,2)</f>
        <v>0</v>
      </c>
      <c r="O281" s="232"/>
      <c r="P281" s="232"/>
      <c r="Q281" s="232"/>
      <c r="R281" s="144"/>
      <c r="T281" s="145" t="s">
        <v>5</v>
      </c>
      <c r="U281" s="165" t="s">
        <v>40</v>
      </c>
      <c r="V281" s="166">
        <v>6.6000000000000003E-2</v>
      </c>
      <c r="W281" s="166">
        <f>V281*K281</f>
        <v>2.5376340000000002</v>
      </c>
      <c r="X281" s="166">
        <v>0</v>
      </c>
      <c r="Y281" s="166">
        <f>X281*K281</f>
        <v>0</v>
      </c>
      <c r="Z281" s="166">
        <v>0</v>
      </c>
      <c r="AA281" s="167">
        <f>Z281*K281</f>
        <v>0</v>
      </c>
      <c r="AR281" s="21" t="s">
        <v>92</v>
      </c>
      <c r="AT281" s="21" t="s">
        <v>167</v>
      </c>
      <c r="AU281" s="21" t="s">
        <v>86</v>
      </c>
      <c r="AY281" s="21" t="s">
        <v>166</v>
      </c>
      <c r="BE281" s="148">
        <f>IF(U281="základní",N281,0)</f>
        <v>0</v>
      </c>
      <c r="BF281" s="148">
        <f>IF(U281="snížená",N281,0)</f>
        <v>0</v>
      </c>
      <c r="BG281" s="148">
        <f>IF(U281="zákl. přenesená",N281,0)</f>
        <v>0</v>
      </c>
      <c r="BH281" s="148">
        <f>IF(U281="sníž. přenesená",N281,0)</f>
        <v>0</v>
      </c>
      <c r="BI281" s="148">
        <f>IF(U281="nulová",N281,0)</f>
        <v>0</v>
      </c>
      <c r="BJ281" s="21" t="s">
        <v>82</v>
      </c>
      <c r="BK281" s="148">
        <f>ROUND(L281*K281,2)</f>
        <v>0</v>
      </c>
      <c r="BL281" s="21" t="s">
        <v>92</v>
      </c>
      <c r="BM281" s="21" t="s">
        <v>690</v>
      </c>
    </row>
    <row r="282" spans="2:65" s="1" customFormat="1" ht="6.95" customHeight="1">
      <c r="B282" s="58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60"/>
    </row>
  </sheetData>
  <mergeCells count="325">
    <mergeCell ref="C2:Q2"/>
    <mergeCell ref="C4:Q4"/>
    <mergeCell ref="F6:P6"/>
    <mergeCell ref="F7:P7"/>
    <mergeCell ref="O9:P9"/>
    <mergeCell ref="O11:P11"/>
    <mergeCell ref="O12:P12"/>
    <mergeCell ref="O14:P14"/>
    <mergeCell ref="O15:P15"/>
    <mergeCell ref="O17:P17"/>
    <mergeCell ref="O18:P18"/>
    <mergeCell ref="O20:P20"/>
    <mergeCell ref="O21:P21"/>
    <mergeCell ref="E24:L24"/>
    <mergeCell ref="M27:P27"/>
    <mergeCell ref="M28:P28"/>
    <mergeCell ref="M30:P30"/>
    <mergeCell ref="H32:J32"/>
    <mergeCell ref="M32:P32"/>
    <mergeCell ref="H33:J33"/>
    <mergeCell ref="M33:P33"/>
    <mergeCell ref="H34:J34"/>
    <mergeCell ref="M34:P34"/>
    <mergeCell ref="H35:J35"/>
    <mergeCell ref="M35:P35"/>
    <mergeCell ref="H36:J36"/>
    <mergeCell ref="M36:P36"/>
    <mergeCell ref="L38:P38"/>
    <mergeCell ref="C76:Q76"/>
    <mergeCell ref="F78:P78"/>
    <mergeCell ref="F79:P79"/>
    <mergeCell ref="M81:P81"/>
    <mergeCell ref="M83:Q83"/>
    <mergeCell ref="M84:Q84"/>
    <mergeCell ref="C86:G86"/>
    <mergeCell ref="N86:Q86"/>
    <mergeCell ref="N88:Q88"/>
    <mergeCell ref="N89:Q89"/>
    <mergeCell ref="N90:Q90"/>
    <mergeCell ref="N91:Q91"/>
    <mergeCell ref="N92:Q92"/>
    <mergeCell ref="N93:Q93"/>
    <mergeCell ref="N94:Q94"/>
    <mergeCell ref="N95:Q95"/>
    <mergeCell ref="N96:Q96"/>
    <mergeCell ref="N98:Q98"/>
    <mergeCell ref="L100:Q100"/>
    <mergeCell ref="C106:Q106"/>
    <mergeCell ref="F108:P108"/>
    <mergeCell ref="F109:P109"/>
    <mergeCell ref="M111:P111"/>
    <mergeCell ref="M113:Q113"/>
    <mergeCell ref="M114:Q114"/>
    <mergeCell ref="F116:I116"/>
    <mergeCell ref="L116:M116"/>
    <mergeCell ref="N116:Q116"/>
    <mergeCell ref="F120:I120"/>
    <mergeCell ref="L120:M120"/>
    <mergeCell ref="N120:Q120"/>
    <mergeCell ref="F121:I121"/>
    <mergeCell ref="L121:M121"/>
    <mergeCell ref="N121:Q121"/>
    <mergeCell ref="F122:I122"/>
    <mergeCell ref="F123:I123"/>
    <mergeCell ref="F124:I124"/>
    <mergeCell ref="F125:I125"/>
    <mergeCell ref="F126:I126"/>
    <mergeCell ref="F127:I127"/>
    <mergeCell ref="L127:M127"/>
    <mergeCell ref="N127:Q127"/>
    <mergeCell ref="F128:I128"/>
    <mergeCell ref="F129:I129"/>
    <mergeCell ref="F130:I130"/>
    <mergeCell ref="F131:I131"/>
    <mergeCell ref="F132:I132"/>
    <mergeCell ref="F133:I133"/>
    <mergeCell ref="L133:M133"/>
    <mergeCell ref="N133:Q133"/>
    <mergeCell ref="F134:I134"/>
    <mergeCell ref="F135:I135"/>
    <mergeCell ref="F136:I136"/>
    <mergeCell ref="F137:I137"/>
    <mergeCell ref="F138:I138"/>
    <mergeCell ref="F139:I139"/>
    <mergeCell ref="F140:I140"/>
    <mergeCell ref="F141:I141"/>
    <mergeCell ref="F142:I142"/>
    <mergeCell ref="L142:M142"/>
    <mergeCell ref="N142:Q142"/>
    <mergeCell ref="F143:I143"/>
    <mergeCell ref="F144:I144"/>
    <mergeCell ref="F145:I145"/>
    <mergeCell ref="F146:I146"/>
    <mergeCell ref="F147:I147"/>
    <mergeCell ref="L147:M147"/>
    <mergeCell ref="N147:Q147"/>
    <mergeCell ref="F148:I148"/>
    <mergeCell ref="F149:I149"/>
    <mergeCell ref="F150:I150"/>
    <mergeCell ref="F151:I151"/>
    <mergeCell ref="F152:I152"/>
    <mergeCell ref="L152:M152"/>
    <mergeCell ref="N152:Q152"/>
    <mergeCell ref="F153:I153"/>
    <mergeCell ref="F154:I154"/>
    <mergeCell ref="F155:I155"/>
    <mergeCell ref="F156:I156"/>
    <mergeCell ref="F157:I157"/>
    <mergeCell ref="L157:M157"/>
    <mergeCell ref="N157:Q157"/>
    <mergeCell ref="F158:I158"/>
    <mergeCell ref="F159:I159"/>
    <mergeCell ref="F160:I160"/>
    <mergeCell ref="F161:I161"/>
    <mergeCell ref="F162:I162"/>
    <mergeCell ref="L162:M162"/>
    <mergeCell ref="N162:Q162"/>
    <mergeCell ref="F163:I163"/>
    <mergeCell ref="L163:M163"/>
    <mergeCell ref="N163:Q163"/>
    <mergeCell ref="F164:I164"/>
    <mergeCell ref="L164:M164"/>
    <mergeCell ref="N164:Q164"/>
    <mergeCell ref="F165:I165"/>
    <mergeCell ref="F166:I166"/>
    <mergeCell ref="F167:I167"/>
    <mergeCell ref="F168:I168"/>
    <mergeCell ref="F169:I169"/>
    <mergeCell ref="L169:M169"/>
    <mergeCell ref="N169:Q169"/>
    <mergeCell ref="F170:I170"/>
    <mergeCell ref="L170:M170"/>
    <mergeCell ref="N170:Q170"/>
    <mergeCell ref="F171:I171"/>
    <mergeCell ref="F172:I172"/>
    <mergeCell ref="F173:I173"/>
    <mergeCell ref="F174:I174"/>
    <mergeCell ref="L174:M174"/>
    <mergeCell ref="N174:Q174"/>
    <mergeCell ref="F175:I175"/>
    <mergeCell ref="L175:M175"/>
    <mergeCell ref="N175:Q175"/>
    <mergeCell ref="F176:I176"/>
    <mergeCell ref="F177:I177"/>
    <mergeCell ref="L177:M177"/>
    <mergeCell ref="N177:Q177"/>
    <mergeCell ref="F178:I178"/>
    <mergeCell ref="F179:I179"/>
    <mergeCell ref="L179:M179"/>
    <mergeCell ref="N179:Q179"/>
    <mergeCell ref="F180:I180"/>
    <mergeCell ref="F181:I181"/>
    <mergeCell ref="F182:I182"/>
    <mergeCell ref="F183:I183"/>
    <mergeCell ref="F184:I184"/>
    <mergeCell ref="F185:I185"/>
    <mergeCell ref="L185:M185"/>
    <mergeCell ref="N185:Q185"/>
    <mergeCell ref="F186:I186"/>
    <mergeCell ref="F187:I187"/>
    <mergeCell ref="F188:I188"/>
    <mergeCell ref="F189:I189"/>
    <mergeCell ref="F190:I190"/>
    <mergeCell ref="L190:M190"/>
    <mergeCell ref="N190:Q190"/>
    <mergeCell ref="F191:I191"/>
    <mergeCell ref="F192:I192"/>
    <mergeCell ref="L192:M192"/>
    <mergeCell ref="N192:Q192"/>
    <mergeCell ref="F193:I193"/>
    <mergeCell ref="L193:M193"/>
    <mergeCell ref="N193:Q193"/>
    <mergeCell ref="F194:I194"/>
    <mergeCell ref="F195:I195"/>
    <mergeCell ref="F196:I196"/>
    <mergeCell ref="F197:I197"/>
    <mergeCell ref="F198:I198"/>
    <mergeCell ref="L198:M198"/>
    <mergeCell ref="N198:Q198"/>
    <mergeCell ref="F199:I199"/>
    <mergeCell ref="F200:I200"/>
    <mergeCell ref="L200:M200"/>
    <mergeCell ref="N200:Q200"/>
    <mergeCell ref="F201:I201"/>
    <mergeCell ref="L201:M201"/>
    <mergeCell ref="N201:Q201"/>
    <mergeCell ref="F203:I203"/>
    <mergeCell ref="L203:M203"/>
    <mergeCell ref="N203:Q203"/>
    <mergeCell ref="F204:I204"/>
    <mergeCell ref="F205:I205"/>
    <mergeCell ref="L205:M205"/>
    <mergeCell ref="N205:Q205"/>
    <mergeCell ref="F206:I206"/>
    <mergeCell ref="L206:M206"/>
    <mergeCell ref="N206:Q206"/>
    <mergeCell ref="F207:I207"/>
    <mergeCell ref="F208:I208"/>
    <mergeCell ref="F209:I209"/>
    <mergeCell ref="F210:I210"/>
    <mergeCell ref="F212:I212"/>
    <mergeCell ref="L212:M212"/>
    <mergeCell ref="N212:Q212"/>
    <mergeCell ref="F213:I213"/>
    <mergeCell ref="F214:I214"/>
    <mergeCell ref="L214:M214"/>
    <mergeCell ref="N214:Q214"/>
    <mergeCell ref="F215:I215"/>
    <mergeCell ref="F216:I216"/>
    <mergeCell ref="L216:M216"/>
    <mergeCell ref="N216:Q216"/>
    <mergeCell ref="F217:I217"/>
    <mergeCell ref="F218:I218"/>
    <mergeCell ref="F219:I219"/>
    <mergeCell ref="F220:I220"/>
    <mergeCell ref="F221:I221"/>
    <mergeCell ref="F222:I222"/>
    <mergeCell ref="L222:M222"/>
    <mergeCell ref="N222:Q222"/>
    <mergeCell ref="F223:I223"/>
    <mergeCell ref="F224:I224"/>
    <mergeCell ref="F225:I225"/>
    <mergeCell ref="F226:I226"/>
    <mergeCell ref="F227:I227"/>
    <mergeCell ref="F228:I228"/>
    <mergeCell ref="L228:M228"/>
    <mergeCell ref="N228:Q228"/>
    <mergeCell ref="F229:I229"/>
    <mergeCell ref="F230:I230"/>
    <mergeCell ref="F231:I231"/>
    <mergeCell ref="L231:M231"/>
    <mergeCell ref="N231:Q231"/>
    <mergeCell ref="F232:I232"/>
    <mergeCell ref="F233:I233"/>
    <mergeCell ref="F234:I234"/>
    <mergeCell ref="F235:I235"/>
    <mergeCell ref="L242:M242"/>
    <mergeCell ref="N242:Q242"/>
    <mergeCell ref="F243:I243"/>
    <mergeCell ref="L243:M243"/>
    <mergeCell ref="N243:Q243"/>
    <mergeCell ref="F244:I244"/>
    <mergeCell ref="F245:I245"/>
    <mergeCell ref="F236:I236"/>
    <mergeCell ref="F237:I237"/>
    <mergeCell ref="L237:M237"/>
    <mergeCell ref="N237:Q237"/>
    <mergeCell ref="F238:I238"/>
    <mergeCell ref="L238:M238"/>
    <mergeCell ref="N238:Q238"/>
    <mergeCell ref="F239:I239"/>
    <mergeCell ref="F240:I240"/>
    <mergeCell ref="L240:M240"/>
    <mergeCell ref="N240:Q240"/>
    <mergeCell ref="F262:I262"/>
    <mergeCell ref="L262:M262"/>
    <mergeCell ref="N262:Q262"/>
    <mergeCell ref="F263:I263"/>
    <mergeCell ref="L263:M263"/>
    <mergeCell ref="N263:Q263"/>
    <mergeCell ref="F264:I264"/>
    <mergeCell ref="F251:I251"/>
    <mergeCell ref="F252:I252"/>
    <mergeCell ref="F253:I253"/>
    <mergeCell ref="F254:I254"/>
    <mergeCell ref="F256:I256"/>
    <mergeCell ref="L256:M256"/>
    <mergeCell ref="N256:Q256"/>
    <mergeCell ref="F257:I257"/>
    <mergeCell ref="F258:I258"/>
    <mergeCell ref="F265:I265"/>
    <mergeCell ref="F266:I266"/>
    <mergeCell ref="F267:I267"/>
    <mergeCell ref="F268:I268"/>
    <mergeCell ref="F269:I269"/>
    <mergeCell ref="L269:M269"/>
    <mergeCell ref="N269:Q269"/>
    <mergeCell ref="F270:I270"/>
    <mergeCell ref="F271:I271"/>
    <mergeCell ref="F272:I272"/>
    <mergeCell ref="F273:I273"/>
    <mergeCell ref="F275:I275"/>
    <mergeCell ref="L275:M275"/>
    <mergeCell ref="N275:Q275"/>
    <mergeCell ref="F276:I276"/>
    <mergeCell ref="L276:M276"/>
    <mergeCell ref="N276:Q276"/>
    <mergeCell ref="F277:I277"/>
    <mergeCell ref="L277:M277"/>
    <mergeCell ref="N277:Q277"/>
    <mergeCell ref="N274:Q274"/>
    <mergeCell ref="N280:Q280"/>
    <mergeCell ref="F278:I278"/>
    <mergeCell ref="L278:M278"/>
    <mergeCell ref="N278:Q278"/>
    <mergeCell ref="F279:I279"/>
    <mergeCell ref="L279:M279"/>
    <mergeCell ref="N279:Q279"/>
    <mergeCell ref="F281:I281"/>
    <mergeCell ref="L281:M281"/>
    <mergeCell ref="N281:Q281"/>
    <mergeCell ref="H1:K1"/>
    <mergeCell ref="S2:AC2"/>
    <mergeCell ref="N117:Q117"/>
    <mergeCell ref="N118:Q118"/>
    <mergeCell ref="N119:Q119"/>
    <mergeCell ref="N202:Q202"/>
    <mergeCell ref="N211:Q211"/>
    <mergeCell ref="N255:Q255"/>
    <mergeCell ref="N261:Q261"/>
    <mergeCell ref="F259:I259"/>
    <mergeCell ref="F260:I260"/>
    <mergeCell ref="F246:I246"/>
    <mergeCell ref="L246:M246"/>
    <mergeCell ref="N246:Q246"/>
    <mergeCell ref="F247:I247"/>
    <mergeCell ref="L247:M247"/>
    <mergeCell ref="N247:Q247"/>
    <mergeCell ref="F248:I248"/>
    <mergeCell ref="F249:I249"/>
    <mergeCell ref="F250:I250"/>
    <mergeCell ref="L250:M250"/>
    <mergeCell ref="N250:Q250"/>
    <mergeCell ref="F241:I241"/>
    <mergeCell ref="F242:I242"/>
  </mergeCells>
  <hyperlinks>
    <hyperlink ref="F1:G1" location="C2" display="1) Krycí list rozpočtu"/>
    <hyperlink ref="H1:K1" location="C86" display="2) Rekapitulace rozpočtu"/>
    <hyperlink ref="L1" location="C116" display="3) Rozpočet"/>
    <hyperlink ref="S1:T1" location="'Rekapitulace stavby'!C2" display="Rekapitulace stavby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K109"/>
  <sheetViews>
    <sheetView showGridLines="0" workbookViewId="0">
      <pane ySplit="1" topLeftCell="A2" activePane="bottomLeft" state="frozen"/>
      <selection pane="bottomLeft" activeCell="BO113" sqref="BO113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33" width="2.5" customWidth="1"/>
    <col min="34" max="34" width="3.33203125" customWidth="1"/>
    <col min="35" max="37" width="2.5" customWidth="1"/>
    <col min="38" max="38" width="8.33203125" customWidth="1"/>
    <col min="39" max="39" width="3.33203125" customWidth="1"/>
    <col min="40" max="40" width="13.33203125" customWidth="1"/>
    <col min="41" max="41" width="7.5" customWidth="1"/>
    <col min="42" max="42" width="4.1640625" customWidth="1"/>
    <col min="43" max="43" width="1.6640625" customWidth="1"/>
    <col min="44" max="44" width="13.6640625" customWidth="1"/>
    <col min="45" max="46" width="25.83203125" hidden="1" customWidth="1"/>
    <col min="47" max="47" width="25" hidden="1" customWidth="1"/>
    <col min="48" max="52" width="21.6640625" hidden="1" customWidth="1"/>
    <col min="53" max="53" width="19.1640625" hidden="1" customWidth="1"/>
    <col min="54" max="54" width="25" hidden="1" customWidth="1"/>
    <col min="55" max="56" width="19.1640625" hidden="1" customWidth="1"/>
    <col min="57" max="57" width="66.5" customWidth="1"/>
    <col min="71" max="89" width="9.33203125" hidden="1"/>
  </cols>
  <sheetData>
    <row r="1" spans="1:73" ht="21.4" customHeight="1">
      <c r="A1" s="13" t="s">
        <v>0</v>
      </c>
      <c r="B1" s="14"/>
      <c r="C1" s="14"/>
      <c r="D1" s="15" t="s">
        <v>1</v>
      </c>
      <c r="E1" s="14"/>
      <c r="F1" s="14"/>
      <c r="G1" s="14"/>
      <c r="H1" s="14"/>
      <c r="I1" s="14"/>
      <c r="J1" s="14"/>
      <c r="K1" s="16" t="s">
        <v>2</v>
      </c>
      <c r="L1" s="16"/>
      <c r="M1" s="16"/>
      <c r="N1" s="16"/>
      <c r="O1" s="16"/>
      <c r="P1" s="16"/>
      <c r="Q1" s="16"/>
      <c r="R1" s="16"/>
      <c r="S1" s="16"/>
      <c r="T1" s="14"/>
      <c r="U1" s="14"/>
      <c r="V1" s="14"/>
      <c r="W1" s="16" t="s">
        <v>3</v>
      </c>
      <c r="X1" s="16"/>
      <c r="Y1" s="16"/>
      <c r="Z1" s="16"/>
      <c r="AA1" s="16"/>
      <c r="AB1" s="16"/>
      <c r="AC1" s="16"/>
      <c r="AD1" s="16"/>
      <c r="AE1" s="16"/>
      <c r="AF1" s="16"/>
      <c r="AG1" s="14"/>
      <c r="AH1" s="14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8" t="s">
        <v>4</v>
      </c>
      <c r="BB1" s="18" t="s">
        <v>5</v>
      </c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T1" s="19" t="s">
        <v>6</v>
      </c>
      <c r="BU1" s="19" t="s">
        <v>6</v>
      </c>
    </row>
    <row r="2" spans="1:73" ht="36.950000000000003" customHeight="1">
      <c r="C2" s="220" t="s">
        <v>7</v>
      </c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221"/>
      <c r="AB2" s="221"/>
      <c r="AC2" s="221"/>
      <c r="AD2" s="221"/>
      <c r="AE2" s="221"/>
      <c r="AF2" s="221"/>
      <c r="AG2" s="221"/>
      <c r="AH2" s="221"/>
      <c r="AI2" s="221"/>
      <c r="AJ2" s="221"/>
      <c r="AK2" s="221"/>
      <c r="AL2" s="221"/>
      <c r="AM2" s="221"/>
      <c r="AN2" s="221"/>
      <c r="AO2" s="221"/>
      <c r="AP2" s="221"/>
      <c r="AR2" s="194" t="s">
        <v>8</v>
      </c>
      <c r="AS2" s="195"/>
      <c r="AT2" s="195"/>
      <c r="AU2" s="195"/>
      <c r="AV2" s="195"/>
      <c r="AW2" s="195"/>
      <c r="AX2" s="195"/>
      <c r="AY2" s="195"/>
      <c r="AZ2" s="195"/>
      <c r="BA2" s="195"/>
      <c r="BB2" s="195"/>
      <c r="BC2" s="195"/>
      <c r="BD2" s="195"/>
      <c r="BE2" s="195"/>
      <c r="BS2" s="21" t="s">
        <v>9</v>
      </c>
      <c r="BT2" s="21" t="s">
        <v>10</v>
      </c>
    </row>
    <row r="3" spans="1:73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4"/>
      <c r="BS3" s="21" t="s">
        <v>9</v>
      </c>
      <c r="BT3" s="21" t="s">
        <v>11</v>
      </c>
    </row>
    <row r="4" spans="1:73" ht="36.950000000000003" customHeight="1">
      <c r="B4" s="25"/>
      <c r="C4" s="211" t="s">
        <v>12</v>
      </c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Q4" s="212"/>
      <c r="R4" s="212"/>
      <c r="S4" s="212"/>
      <c r="T4" s="212"/>
      <c r="U4" s="212"/>
      <c r="V4" s="212"/>
      <c r="W4" s="212"/>
      <c r="X4" s="212"/>
      <c r="Y4" s="212"/>
      <c r="Z4" s="212"/>
      <c r="AA4" s="212"/>
      <c r="AB4" s="212"/>
      <c r="AC4" s="212"/>
      <c r="AD4" s="212"/>
      <c r="AE4" s="212"/>
      <c r="AF4" s="212"/>
      <c r="AG4" s="212"/>
      <c r="AH4" s="212"/>
      <c r="AI4" s="212"/>
      <c r="AJ4" s="212"/>
      <c r="AK4" s="212"/>
      <c r="AL4" s="212"/>
      <c r="AM4" s="212"/>
      <c r="AN4" s="212"/>
      <c r="AO4" s="212"/>
      <c r="AP4" s="212"/>
      <c r="AQ4" s="26"/>
      <c r="AS4" s="20" t="s">
        <v>13</v>
      </c>
      <c r="BS4" s="21" t="s">
        <v>14</v>
      </c>
    </row>
    <row r="5" spans="1:73" ht="14.45" customHeight="1">
      <c r="B5" s="25"/>
      <c r="C5" s="27"/>
      <c r="D5" s="28" t="s">
        <v>15</v>
      </c>
      <c r="E5" s="27"/>
      <c r="F5" s="27"/>
      <c r="G5" s="27"/>
      <c r="H5" s="27"/>
      <c r="I5" s="27"/>
      <c r="J5" s="27"/>
      <c r="K5" s="222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  <c r="Y5" s="223"/>
      <c r="Z5" s="223"/>
      <c r="AA5" s="223"/>
      <c r="AB5" s="223"/>
      <c r="AC5" s="223"/>
      <c r="AD5" s="223"/>
      <c r="AE5" s="223"/>
      <c r="AF5" s="223"/>
      <c r="AG5" s="223"/>
      <c r="AH5" s="223"/>
      <c r="AI5" s="223"/>
      <c r="AJ5" s="223"/>
      <c r="AK5" s="223"/>
      <c r="AL5" s="223"/>
      <c r="AM5" s="223"/>
      <c r="AN5" s="223"/>
      <c r="AO5" s="223"/>
      <c r="AP5" s="27"/>
      <c r="AQ5" s="26"/>
      <c r="BS5" s="21" t="s">
        <v>9</v>
      </c>
    </row>
    <row r="6" spans="1:73" ht="36.950000000000003" customHeight="1">
      <c r="B6" s="25"/>
      <c r="C6" s="27"/>
      <c r="D6" s="30" t="s">
        <v>16</v>
      </c>
      <c r="E6" s="27"/>
      <c r="F6" s="27"/>
      <c r="G6" s="27"/>
      <c r="H6" s="27"/>
      <c r="I6" s="27"/>
      <c r="J6" s="27"/>
      <c r="K6" s="224" t="s">
        <v>17</v>
      </c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7"/>
      <c r="AQ6" s="26"/>
      <c r="BS6" s="21" t="s">
        <v>9</v>
      </c>
    </row>
    <row r="7" spans="1:73" ht="14.45" customHeight="1">
      <c r="B7" s="25"/>
      <c r="C7" s="27"/>
      <c r="D7" s="31" t="s">
        <v>18</v>
      </c>
      <c r="E7" s="27"/>
      <c r="F7" s="27"/>
      <c r="G7" s="27"/>
      <c r="H7" s="27"/>
      <c r="I7" s="27"/>
      <c r="J7" s="27"/>
      <c r="K7" s="29" t="s">
        <v>5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31" t="s">
        <v>19</v>
      </c>
      <c r="AL7" s="27"/>
      <c r="AM7" s="27"/>
      <c r="AN7" s="29" t="s">
        <v>5</v>
      </c>
      <c r="AO7" s="27"/>
      <c r="AP7" s="27"/>
      <c r="AQ7" s="26"/>
      <c r="BS7" s="21" t="s">
        <v>9</v>
      </c>
    </row>
    <row r="8" spans="1:73" ht="14.45" customHeight="1">
      <c r="B8" s="25"/>
      <c r="C8" s="27"/>
      <c r="D8" s="31" t="s">
        <v>20</v>
      </c>
      <c r="E8" s="27"/>
      <c r="F8" s="27"/>
      <c r="G8" s="27"/>
      <c r="H8" s="27"/>
      <c r="I8" s="27"/>
      <c r="J8" s="27"/>
      <c r="K8" s="29" t="s">
        <v>21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31" t="s">
        <v>22</v>
      </c>
      <c r="AL8" s="27"/>
      <c r="AM8" s="27"/>
      <c r="AN8" s="29" t="s">
        <v>23</v>
      </c>
      <c r="AO8" s="27"/>
      <c r="AP8" s="27"/>
      <c r="AQ8" s="26"/>
      <c r="BS8" s="21" t="s">
        <v>9</v>
      </c>
    </row>
    <row r="9" spans="1:73" ht="14.45" customHeight="1">
      <c r="B9" s="25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6"/>
      <c r="BS9" s="21" t="s">
        <v>9</v>
      </c>
    </row>
    <row r="10" spans="1:73" ht="14.45" customHeight="1">
      <c r="B10" s="25"/>
      <c r="C10" s="27"/>
      <c r="D10" s="31" t="s">
        <v>24</v>
      </c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31" t="s">
        <v>25</v>
      </c>
      <c r="AL10" s="27"/>
      <c r="AM10" s="27"/>
      <c r="AN10" s="29" t="s">
        <v>5</v>
      </c>
      <c r="AO10" s="27"/>
      <c r="AP10" s="27"/>
      <c r="AQ10" s="26"/>
      <c r="BS10" s="21" t="s">
        <v>9</v>
      </c>
    </row>
    <row r="11" spans="1:73" ht="18.399999999999999" customHeight="1">
      <c r="B11" s="25"/>
      <c r="C11" s="27"/>
      <c r="D11" s="27"/>
      <c r="E11" s="29" t="s">
        <v>26</v>
      </c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31" t="s">
        <v>27</v>
      </c>
      <c r="AL11" s="27"/>
      <c r="AM11" s="27"/>
      <c r="AN11" s="29" t="s">
        <v>5</v>
      </c>
      <c r="AO11" s="27"/>
      <c r="AP11" s="27"/>
      <c r="AQ11" s="26"/>
      <c r="BS11" s="21" t="s">
        <v>9</v>
      </c>
    </row>
    <row r="12" spans="1:73" ht="6.95" customHeight="1">
      <c r="B12" s="25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6"/>
      <c r="BS12" s="21" t="s">
        <v>9</v>
      </c>
    </row>
    <row r="13" spans="1:73" ht="14.45" customHeight="1">
      <c r="B13" s="25"/>
      <c r="C13" s="27"/>
      <c r="D13" s="31" t="s">
        <v>28</v>
      </c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31" t="s">
        <v>25</v>
      </c>
      <c r="AL13" s="27"/>
      <c r="AM13" s="27"/>
      <c r="AN13" s="29" t="s">
        <v>5</v>
      </c>
      <c r="AO13" s="27"/>
      <c r="AP13" s="27"/>
      <c r="AQ13" s="26"/>
      <c r="BS13" s="21" t="s">
        <v>9</v>
      </c>
    </row>
    <row r="14" spans="1:73" ht="15">
      <c r="B14" s="25"/>
      <c r="C14" s="27"/>
      <c r="D14" s="27"/>
      <c r="E14" s="29" t="s">
        <v>29</v>
      </c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31" t="s">
        <v>27</v>
      </c>
      <c r="AL14" s="27"/>
      <c r="AM14" s="27"/>
      <c r="AN14" s="29" t="s">
        <v>5</v>
      </c>
      <c r="AO14" s="27"/>
      <c r="AP14" s="27"/>
      <c r="AQ14" s="26"/>
      <c r="BS14" s="21" t="s">
        <v>9</v>
      </c>
    </row>
    <row r="15" spans="1:73" ht="6.95" customHeight="1">
      <c r="B15" s="25"/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6"/>
      <c r="BS15" s="21" t="s">
        <v>6</v>
      </c>
    </row>
    <row r="16" spans="1:73" ht="14.45" customHeight="1">
      <c r="B16" s="25"/>
      <c r="C16" s="27"/>
      <c r="D16" s="31" t="s">
        <v>30</v>
      </c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31" t="s">
        <v>25</v>
      </c>
      <c r="AL16" s="27"/>
      <c r="AM16" s="27"/>
      <c r="AN16" s="29" t="s">
        <v>5</v>
      </c>
      <c r="AO16" s="27"/>
      <c r="AP16" s="27"/>
      <c r="AQ16" s="26"/>
      <c r="BS16" s="21" t="s">
        <v>6</v>
      </c>
    </row>
    <row r="17" spans="2:71" ht="18.399999999999999" customHeight="1">
      <c r="B17" s="25"/>
      <c r="C17" s="27"/>
      <c r="D17" s="27"/>
      <c r="E17" s="29" t="s">
        <v>31</v>
      </c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31" t="s">
        <v>27</v>
      </c>
      <c r="AL17" s="27"/>
      <c r="AM17" s="27"/>
      <c r="AN17" s="29" t="s">
        <v>5</v>
      </c>
      <c r="AO17" s="27"/>
      <c r="AP17" s="27"/>
      <c r="AQ17" s="26"/>
      <c r="BS17" s="21" t="s">
        <v>32</v>
      </c>
    </row>
    <row r="18" spans="2:71" ht="6.95" customHeight="1">
      <c r="B18" s="25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6"/>
      <c r="BS18" s="21" t="s">
        <v>9</v>
      </c>
    </row>
    <row r="19" spans="2:71" ht="14.45" customHeight="1">
      <c r="B19" s="25"/>
      <c r="C19" s="27"/>
      <c r="D19" s="31" t="s">
        <v>33</v>
      </c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31" t="s">
        <v>25</v>
      </c>
      <c r="AL19" s="27"/>
      <c r="AM19" s="27"/>
      <c r="AN19" s="29" t="s">
        <v>5</v>
      </c>
      <c r="AO19" s="27"/>
      <c r="AP19" s="27"/>
      <c r="AQ19" s="26"/>
      <c r="BS19" s="21" t="s">
        <v>9</v>
      </c>
    </row>
    <row r="20" spans="2:71" ht="18.399999999999999" customHeight="1">
      <c r="B20" s="25"/>
      <c r="C20" s="27"/>
      <c r="D20" s="27"/>
      <c r="E20" s="29" t="s">
        <v>34</v>
      </c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31" t="s">
        <v>27</v>
      </c>
      <c r="AL20" s="27"/>
      <c r="AM20" s="27"/>
      <c r="AN20" s="29" t="s">
        <v>5</v>
      </c>
      <c r="AO20" s="27"/>
      <c r="AP20" s="27"/>
      <c r="AQ20" s="26"/>
    </row>
    <row r="21" spans="2:71" ht="6.95" customHeight="1">
      <c r="B21" s="25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6"/>
    </row>
    <row r="22" spans="2:71" ht="15">
      <c r="B22" s="25"/>
      <c r="C22" s="27"/>
      <c r="D22" s="31" t="s">
        <v>35</v>
      </c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6"/>
    </row>
    <row r="23" spans="2:71" ht="16.5" customHeight="1">
      <c r="B23" s="25"/>
      <c r="C23" s="27"/>
      <c r="D23" s="27"/>
      <c r="E23" s="225" t="s">
        <v>5</v>
      </c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5"/>
      <c r="AD23" s="225"/>
      <c r="AE23" s="225"/>
      <c r="AF23" s="225"/>
      <c r="AG23" s="225"/>
      <c r="AH23" s="225"/>
      <c r="AI23" s="225"/>
      <c r="AJ23" s="225"/>
      <c r="AK23" s="225"/>
      <c r="AL23" s="225"/>
      <c r="AM23" s="225"/>
      <c r="AN23" s="225"/>
      <c r="AO23" s="27"/>
      <c r="AP23" s="27"/>
      <c r="AQ23" s="26"/>
    </row>
    <row r="24" spans="2:71" ht="6.95" customHeight="1">
      <c r="B24" s="25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6"/>
    </row>
    <row r="25" spans="2:71" ht="6.95" customHeight="1">
      <c r="B25" s="25"/>
      <c r="C25" s="27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27"/>
      <c r="AQ25" s="26"/>
    </row>
    <row r="26" spans="2:71" ht="14.45" customHeight="1">
      <c r="B26" s="25"/>
      <c r="C26" s="27"/>
      <c r="D26" s="33" t="s">
        <v>36</v>
      </c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26">
        <f>ROUND(AG87,2)</f>
        <v>0</v>
      </c>
      <c r="AL26" s="223"/>
      <c r="AM26" s="223"/>
      <c r="AN26" s="223"/>
      <c r="AO26" s="223"/>
      <c r="AP26" s="27"/>
      <c r="AQ26" s="26"/>
    </row>
    <row r="27" spans="2:71" ht="14.45" customHeight="1">
      <c r="B27" s="25"/>
      <c r="C27" s="27"/>
      <c r="D27" s="33" t="s">
        <v>37</v>
      </c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26">
        <f>ROUND(AG106,2)</f>
        <v>0</v>
      </c>
      <c r="AL27" s="226"/>
      <c r="AM27" s="226"/>
      <c r="AN27" s="226"/>
      <c r="AO27" s="226"/>
      <c r="AP27" s="27"/>
      <c r="AQ27" s="26"/>
    </row>
    <row r="28" spans="2:71" s="1" customFormat="1" ht="6.95" customHeight="1">
      <c r="B28" s="34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6"/>
    </row>
    <row r="29" spans="2:71" s="1" customFormat="1" ht="25.9" customHeight="1">
      <c r="B29" s="34"/>
      <c r="C29" s="35"/>
      <c r="D29" s="37" t="s">
        <v>38</v>
      </c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227">
        <f>ROUND(AK26+AK27,2)</f>
        <v>0</v>
      </c>
      <c r="AL29" s="228"/>
      <c r="AM29" s="228"/>
      <c r="AN29" s="228"/>
      <c r="AO29" s="228"/>
      <c r="AP29" s="35"/>
      <c r="AQ29" s="36"/>
    </row>
    <row r="30" spans="2:71" s="1" customFormat="1" ht="6.95" customHeight="1">
      <c r="B30" s="34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6"/>
    </row>
    <row r="31" spans="2:71" s="2" customFormat="1" ht="14.45" customHeight="1">
      <c r="B31" s="39"/>
      <c r="C31" s="40"/>
      <c r="D31" s="41" t="s">
        <v>39</v>
      </c>
      <c r="E31" s="40"/>
      <c r="F31" s="41" t="s">
        <v>40</v>
      </c>
      <c r="G31" s="40"/>
      <c r="H31" s="40"/>
      <c r="I31" s="40"/>
      <c r="J31" s="40"/>
      <c r="K31" s="40"/>
      <c r="L31" s="204">
        <v>0.21</v>
      </c>
      <c r="M31" s="205"/>
      <c r="N31" s="205"/>
      <c r="O31" s="205"/>
      <c r="P31" s="40"/>
      <c r="Q31" s="40"/>
      <c r="R31" s="40"/>
      <c r="S31" s="40"/>
      <c r="T31" s="43" t="s">
        <v>41</v>
      </c>
      <c r="U31" s="40"/>
      <c r="V31" s="40"/>
      <c r="W31" s="206">
        <f>ROUND(AZ87+SUM(CD107),2)</f>
        <v>0</v>
      </c>
      <c r="X31" s="205"/>
      <c r="Y31" s="205"/>
      <c r="Z31" s="205"/>
      <c r="AA31" s="205"/>
      <c r="AB31" s="205"/>
      <c r="AC31" s="205"/>
      <c r="AD31" s="205"/>
      <c r="AE31" s="205"/>
      <c r="AF31" s="40"/>
      <c r="AG31" s="40"/>
      <c r="AH31" s="40"/>
      <c r="AI31" s="40"/>
      <c r="AJ31" s="40"/>
      <c r="AK31" s="206">
        <f>ROUND(AV87+SUM(BY107),2)</f>
        <v>0</v>
      </c>
      <c r="AL31" s="205"/>
      <c r="AM31" s="205"/>
      <c r="AN31" s="205"/>
      <c r="AO31" s="205"/>
      <c r="AP31" s="40"/>
      <c r="AQ31" s="44"/>
    </row>
    <row r="32" spans="2:71" s="2" customFormat="1" ht="14.45" customHeight="1">
      <c r="B32" s="39"/>
      <c r="C32" s="40"/>
      <c r="D32" s="40"/>
      <c r="E32" s="40"/>
      <c r="F32" s="41" t="s">
        <v>42</v>
      </c>
      <c r="G32" s="40"/>
      <c r="H32" s="40"/>
      <c r="I32" s="40"/>
      <c r="J32" s="40"/>
      <c r="K32" s="40"/>
      <c r="L32" s="204">
        <v>0.15</v>
      </c>
      <c r="M32" s="205"/>
      <c r="N32" s="205"/>
      <c r="O32" s="205"/>
      <c r="P32" s="40"/>
      <c r="Q32" s="40"/>
      <c r="R32" s="40"/>
      <c r="S32" s="40"/>
      <c r="T32" s="43" t="s">
        <v>41</v>
      </c>
      <c r="U32" s="40"/>
      <c r="V32" s="40"/>
      <c r="W32" s="206">
        <f>ROUND(BA87+SUM(CE107),2)</f>
        <v>0</v>
      </c>
      <c r="X32" s="205"/>
      <c r="Y32" s="205"/>
      <c r="Z32" s="205"/>
      <c r="AA32" s="205"/>
      <c r="AB32" s="205"/>
      <c r="AC32" s="205"/>
      <c r="AD32" s="205"/>
      <c r="AE32" s="205"/>
      <c r="AF32" s="40"/>
      <c r="AG32" s="40"/>
      <c r="AH32" s="40"/>
      <c r="AI32" s="40"/>
      <c r="AJ32" s="40"/>
      <c r="AK32" s="206">
        <f>ROUND(AW87+SUM(BZ107),2)</f>
        <v>0</v>
      </c>
      <c r="AL32" s="205"/>
      <c r="AM32" s="205"/>
      <c r="AN32" s="205"/>
      <c r="AO32" s="205"/>
      <c r="AP32" s="40"/>
      <c r="AQ32" s="44"/>
    </row>
    <row r="33" spans="2:43" s="2" customFormat="1" ht="14.45" hidden="1" customHeight="1">
      <c r="B33" s="39"/>
      <c r="C33" s="40"/>
      <c r="D33" s="40"/>
      <c r="E33" s="40"/>
      <c r="F33" s="41" t="s">
        <v>43</v>
      </c>
      <c r="G33" s="40"/>
      <c r="H33" s="40"/>
      <c r="I33" s="40"/>
      <c r="J33" s="40"/>
      <c r="K33" s="40"/>
      <c r="L33" s="204">
        <v>0.21</v>
      </c>
      <c r="M33" s="205"/>
      <c r="N33" s="205"/>
      <c r="O33" s="205"/>
      <c r="P33" s="40"/>
      <c r="Q33" s="40"/>
      <c r="R33" s="40"/>
      <c r="S33" s="40"/>
      <c r="T33" s="43" t="s">
        <v>41</v>
      </c>
      <c r="U33" s="40"/>
      <c r="V33" s="40"/>
      <c r="W33" s="206">
        <f>ROUND(BB87+SUM(CF107),2)</f>
        <v>0</v>
      </c>
      <c r="X33" s="205"/>
      <c r="Y33" s="205"/>
      <c r="Z33" s="205"/>
      <c r="AA33" s="205"/>
      <c r="AB33" s="205"/>
      <c r="AC33" s="205"/>
      <c r="AD33" s="205"/>
      <c r="AE33" s="205"/>
      <c r="AF33" s="40"/>
      <c r="AG33" s="40"/>
      <c r="AH33" s="40"/>
      <c r="AI33" s="40"/>
      <c r="AJ33" s="40"/>
      <c r="AK33" s="206">
        <v>0</v>
      </c>
      <c r="AL33" s="205"/>
      <c r="AM33" s="205"/>
      <c r="AN33" s="205"/>
      <c r="AO33" s="205"/>
      <c r="AP33" s="40"/>
      <c r="AQ33" s="44"/>
    </row>
    <row r="34" spans="2:43" s="2" customFormat="1" ht="14.45" hidden="1" customHeight="1">
      <c r="B34" s="39"/>
      <c r="C34" s="40"/>
      <c r="D34" s="40"/>
      <c r="E34" s="40"/>
      <c r="F34" s="41" t="s">
        <v>44</v>
      </c>
      <c r="G34" s="40"/>
      <c r="H34" s="40"/>
      <c r="I34" s="40"/>
      <c r="J34" s="40"/>
      <c r="K34" s="40"/>
      <c r="L34" s="204">
        <v>0.15</v>
      </c>
      <c r="M34" s="205"/>
      <c r="N34" s="205"/>
      <c r="O34" s="205"/>
      <c r="P34" s="40"/>
      <c r="Q34" s="40"/>
      <c r="R34" s="40"/>
      <c r="S34" s="40"/>
      <c r="T34" s="43" t="s">
        <v>41</v>
      </c>
      <c r="U34" s="40"/>
      <c r="V34" s="40"/>
      <c r="W34" s="206">
        <f>ROUND(BC87+SUM(CG107),2)</f>
        <v>0</v>
      </c>
      <c r="X34" s="205"/>
      <c r="Y34" s="205"/>
      <c r="Z34" s="205"/>
      <c r="AA34" s="205"/>
      <c r="AB34" s="205"/>
      <c r="AC34" s="205"/>
      <c r="AD34" s="205"/>
      <c r="AE34" s="205"/>
      <c r="AF34" s="40"/>
      <c r="AG34" s="40"/>
      <c r="AH34" s="40"/>
      <c r="AI34" s="40"/>
      <c r="AJ34" s="40"/>
      <c r="AK34" s="206">
        <v>0</v>
      </c>
      <c r="AL34" s="205"/>
      <c r="AM34" s="205"/>
      <c r="AN34" s="205"/>
      <c r="AO34" s="205"/>
      <c r="AP34" s="40"/>
      <c r="AQ34" s="44"/>
    </row>
    <row r="35" spans="2:43" s="2" customFormat="1" ht="14.45" hidden="1" customHeight="1">
      <c r="B35" s="39"/>
      <c r="C35" s="40"/>
      <c r="D35" s="40"/>
      <c r="E35" s="40"/>
      <c r="F35" s="41" t="s">
        <v>45</v>
      </c>
      <c r="G35" s="40"/>
      <c r="H35" s="40"/>
      <c r="I35" s="40"/>
      <c r="J35" s="40"/>
      <c r="K35" s="40"/>
      <c r="L35" s="204">
        <v>0</v>
      </c>
      <c r="M35" s="205"/>
      <c r="N35" s="205"/>
      <c r="O35" s="205"/>
      <c r="P35" s="40"/>
      <c r="Q35" s="40"/>
      <c r="R35" s="40"/>
      <c r="S35" s="40"/>
      <c r="T35" s="43" t="s">
        <v>41</v>
      </c>
      <c r="U35" s="40"/>
      <c r="V35" s="40"/>
      <c r="W35" s="206">
        <f>ROUND(BD87+SUM(CH107),2)</f>
        <v>0</v>
      </c>
      <c r="X35" s="205"/>
      <c r="Y35" s="205"/>
      <c r="Z35" s="205"/>
      <c r="AA35" s="205"/>
      <c r="AB35" s="205"/>
      <c r="AC35" s="205"/>
      <c r="AD35" s="205"/>
      <c r="AE35" s="205"/>
      <c r="AF35" s="40"/>
      <c r="AG35" s="40"/>
      <c r="AH35" s="40"/>
      <c r="AI35" s="40"/>
      <c r="AJ35" s="40"/>
      <c r="AK35" s="206">
        <v>0</v>
      </c>
      <c r="AL35" s="205"/>
      <c r="AM35" s="205"/>
      <c r="AN35" s="205"/>
      <c r="AO35" s="205"/>
      <c r="AP35" s="40"/>
      <c r="AQ35" s="44"/>
    </row>
    <row r="36" spans="2:43" s="1" customFormat="1" ht="6.95" customHeight="1">
      <c r="B36" s="34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6"/>
    </row>
    <row r="37" spans="2:43" s="1" customFormat="1" ht="25.9" customHeight="1">
      <c r="B37" s="34"/>
      <c r="C37" s="45"/>
      <c r="D37" s="46" t="s">
        <v>46</v>
      </c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8" t="s">
        <v>47</v>
      </c>
      <c r="U37" s="47"/>
      <c r="V37" s="47"/>
      <c r="W37" s="47"/>
      <c r="X37" s="207" t="s">
        <v>48</v>
      </c>
      <c r="Y37" s="208"/>
      <c r="Z37" s="208"/>
      <c r="AA37" s="208"/>
      <c r="AB37" s="208"/>
      <c r="AC37" s="47"/>
      <c r="AD37" s="47"/>
      <c r="AE37" s="47"/>
      <c r="AF37" s="47"/>
      <c r="AG37" s="47"/>
      <c r="AH37" s="47"/>
      <c r="AI37" s="47"/>
      <c r="AJ37" s="47"/>
      <c r="AK37" s="209">
        <f>SUM(AK29:AK35)</f>
        <v>0</v>
      </c>
      <c r="AL37" s="208"/>
      <c r="AM37" s="208"/>
      <c r="AN37" s="208"/>
      <c r="AO37" s="210"/>
      <c r="AP37" s="45"/>
      <c r="AQ37" s="36"/>
    </row>
    <row r="38" spans="2:43" s="1" customFormat="1" ht="14.45" customHeight="1">
      <c r="B38" s="34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6"/>
    </row>
    <row r="39" spans="2:43">
      <c r="B39" s="25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6"/>
    </row>
    <row r="40" spans="2:43">
      <c r="B40" s="25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6"/>
    </row>
    <row r="41" spans="2:43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6"/>
    </row>
    <row r="42" spans="2:43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6"/>
    </row>
    <row r="43" spans="2:43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6"/>
    </row>
    <row r="44" spans="2:43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6"/>
    </row>
    <row r="45" spans="2:43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6"/>
    </row>
    <row r="46" spans="2:43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6"/>
    </row>
    <row r="47" spans="2:43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6"/>
    </row>
    <row r="48" spans="2:43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6"/>
    </row>
    <row r="49" spans="2:43" s="1" customFormat="1" ht="15">
      <c r="B49" s="34"/>
      <c r="C49" s="35"/>
      <c r="D49" s="49" t="s">
        <v>49</v>
      </c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1"/>
      <c r="AA49" s="35"/>
      <c r="AB49" s="35"/>
      <c r="AC49" s="49" t="s">
        <v>50</v>
      </c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1"/>
      <c r="AP49" s="35"/>
      <c r="AQ49" s="36"/>
    </row>
    <row r="50" spans="2:43">
      <c r="B50" s="25"/>
      <c r="C50" s="27"/>
      <c r="D50" s="52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53"/>
      <c r="AA50" s="27"/>
      <c r="AB50" s="27"/>
      <c r="AC50" s="52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53"/>
      <c r="AP50" s="27"/>
      <c r="AQ50" s="26"/>
    </row>
    <row r="51" spans="2:43">
      <c r="B51" s="25"/>
      <c r="C51" s="27"/>
      <c r="D51" s="52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53"/>
      <c r="AA51" s="27"/>
      <c r="AB51" s="27"/>
      <c r="AC51" s="52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53"/>
      <c r="AP51" s="27"/>
      <c r="AQ51" s="26"/>
    </row>
    <row r="52" spans="2:43">
      <c r="B52" s="25"/>
      <c r="C52" s="27"/>
      <c r="D52" s="52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53"/>
      <c r="AA52" s="27"/>
      <c r="AB52" s="27"/>
      <c r="AC52" s="52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53"/>
      <c r="AP52" s="27"/>
      <c r="AQ52" s="26"/>
    </row>
    <row r="53" spans="2:43">
      <c r="B53" s="25"/>
      <c r="C53" s="27"/>
      <c r="D53" s="52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53"/>
      <c r="AA53" s="27"/>
      <c r="AB53" s="27"/>
      <c r="AC53" s="52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53"/>
      <c r="AP53" s="27"/>
      <c r="AQ53" s="26"/>
    </row>
    <row r="54" spans="2:43">
      <c r="B54" s="25"/>
      <c r="C54" s="27"/>
      <c r="D54" s="52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53"/>
      <c r="AA54" s="27"/>
      <c r="AB54" s="27"/>
      <c r="AC54" s="52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53"/>
      <c r="AP54" s="27"/>
      <c r="AQ54" s="26"/>
    </row>
    <row r="55" spans="2:43">
      <c r="B55" s="25"/>
      <c r="C55" s="27"/>
      <c r="D55" s="52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53"/>
      <c r="AA55" s="27"/>
      <c r="AB55" s="27"/>
      <c r="AC55" s="52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53"/>
      <c r="AP55" s="27"/>
      <c r="AQ55" s="26"/>
    </row>
    <row r="56" spans="2:43">
      <c r="B56" s="25"/>
      <c r="C56" s="27"/>
      <c r="D56" s="52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53"/>
      <c r="AA56" s="27"/>
      <c r="AB56" s="27"/>
      <c r="AC56" s="52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53"/>
      <c r="AP56" s="27"/>
      <c r="AQ56" s="26"/>
    </row>
    <row r="57" spans="2:43">
      <c r="B57" s="25"/>
      <c r="C57" s="27"/>
      <c r="D57" s="52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53"/>
      <c r="AA57" s="27"/>
      <c r="AB57" s="27"/>
      <c r="AC57" s="52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53"/>
      <c r="AP57" s="27"/>
      <c r="AQ57" s="26"/>
    </row>
    <row r="58" spans="2:43" s="1" customFormat="1" ht="15">
      <c r="B58" s="34"/>
      <c r="C58" s="35"/>
      <c r="D58" s="54" t="s">
        <v>51</v>
      </c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6" t="s">
        <v>52</v>
      </c>
      <c r="S58" s="55"/>
      <c r="T58" s="55"/>
      <c r="U58" s="55"/>
      <c r="V58" s="55"/>
      <c r="W58" s="55"/>
      <c r="X58" s="55"/>
      <c r="Y58" s="55"/>
      <c r="Z58" s="57"/>
      <c r="AA58" s="35"/>
      <c r="AB58" s="35"/>
      <c r="AC58" s="54" t="s">
        <v>51</v>
      </c>
      <c r="AD58" s="55"/>
      <c r="AE58" s="55"/>
      <c r="AF58" s="55"/>
      <c r="AG58" s="55"/>
      <c r="AH58" s="55"/>
      <c r="AI58" s="55"/>
      <c r="AJ58" s="55"/>
      <c r="AK58" s="55"/>
      <c r="AL58" s="55"/>
      <c r="AM58" s="56" t="s">
        <v>52</v>
      </c>
      <c r="AN58" s="55"/>
      <c r="AO58" s="57"/>
      <c r="AP58" s="35"/>
      <c r="AQ58" s="36"/>
    </row>
    <row r="59" spans="2:43">
      <c r="B59" s="25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6"/>
    </row>
    <row r="60" spans="2:43" s="1" customFormat="1" ht="15">
      <c r="B60" s="34"/>
      <c r="C60" s="35"/>
      <c r="D60" s="49" t="s">
        <v>53</v>
      </c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1"/>
      <c r="AA60" s="35"/>
      <c r="AB60" s="35"/>
      <c r="AC60" s="49" t="s">
        <v>54</v>
      </c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1"/>
      <c r="AP60" s="35"/>
      <c r="AQ60" s="36"/>
    </row>
    <row r="61" spans="2:43">
      <c r="B61" s="25"/>
      <c r="C61" s="27"/>
      <c r="D61" s="52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53"/>
      <c r="AA61" s="27"/>
      <c r="AB61" s="27"/>
      <c r="AC61" s="52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53"/>
      <c r="AP61" s="27"/>
      <c r="AQ61" s="26"/>
    </row>
    <row r="62" spans="2:43">
      <c r="B62" s="25"/>
      <c r="C62" s="27"/>
      <c r="D62" s="52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53"/>
      <c r="AA62" s="27"/>
      <c r="AB62" s="27"/>
      <c r="AC62" s="52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53"/>
      <c r="AP62" s="27"/>
      <c r="AQ62" s="26"/>
    </row>
    <row r="63" spans="2:43">
      <c r="B63" s="25"/>
      <c r="C63" s="27"/>
      <c r="D63" s="52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53"/>
      <c r="AA63" s="27"/>
      <c r="AB63" s="27"/>
      <c r="AC63" s="52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53"/>
      <c r="AP63" s="27"/>
      <c r="AQ63" s="26"/>
    </row>
    <row r="64" spans="2:43">
      <c r="B64" s="25"/>
      <c r="C64" s="27"/>
      <c r="D64" s="52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53"/>
      <c r="AA64" s="27"/>
      <c r="AB64" s="27"/>
      <c r="AC64" s="52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53"/>
      <c r="AP64" s="27"/>
      <c r="AQ64" s="26"/>
    </row>
    <row r="65" spans="2:43">
      <c r="B65" s="25"/>
      <c r="C65" s="27"/>
      <c r="D65" s="52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53"/>
      <c r="AA65" s="27"/>
      <c r="AB65" s="27"/>
      <c r="AC65" s="52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53"/>
      <c r="AP65" s="27"/>
      <c r="AQ65" s="26"/>
    </row>
    <row r="66" spans="2:43">
      <c r="B66" s="25"/>
      <c r="C66" s="27"/>
      <c r="D66" s="52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53"/>
      <c r="AA66" s="27"/>
      <c r="AB66" s="27"/>
      <c r="AC66" s="52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53"/>
      <c r="AP66" s="27"/>
      <c r="AQ66" s="26"/>
    </row>
    <row r="67" spans="2:43">
      <c r="B67" s="25"/>
      <c r="C67" s="27"/>
      <c r="D67" s="52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53"/>
      <c r="AA67" s="27"/>
      <c r="AB67" s="27"/>
      <c r="AC67" s="52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53"/>
      <c r="AP67" s="27"/>
      <c r="AQ67" s="26"/>
    </row>
    <row r="68" spans="2:43">
      <c r="B68" s="25"/>
      <c r="C68" s="27"/>
      <c r="D68" s="52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53"/>
      <c r="AA68" s="27"/>
      <c r="AB68" s="27"/>
      <c r="AC68" s="52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53"/>
      <c r="AP68" s="27"/>
      <c r="AQ68" s="26"/>
    </row>
    <row r="69" spans="2:43" s="1" customFormat="1" ht="15">
      <c r="B69" s="34"/>
      <c r="C69" s="35"/>
      <c r="D69" s="54" t="s">
        <v>51</v>
      </c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6" t="s">
        <v>52</v>
      </c>
      <c r="S69" s="55"/>
      <c r="T69" s="55"/>
      <c r="U69" s="55"/>
      <c r="V69" s="55"/>
      <c r="W69" s="55"/>
      <c r="X69" s="55"/>
      <c r="Y69" s="55"/>
      <c r="Z69" s="57"/>
      <c r="AA69" s="35"/>
      <c r="AB69" s="35"/>
      <c r="AC69" s="54" t="s">
        <v>51</v>
      </c>
      <c r="AD69" s="55"/>
      <c r="AE69" s="55"/>
      <c r="AF69" s="55"/>
      <c r="AG69" s="55"/>
      <c r="AH69" s="55"/>
      <c r="AI69" s="55"/>
      <c r="AJ69" s="55"/>
      <c r="AK69" s="55"/>
      <c r="AL69" s="55"/>
      <c r="AM69" s="56" t="s">
        <v>52</v>
      </c>
      <c r="AN69" s="55"/>
      <c r="AO69" s="57"/>
      <c r="AP69" s="35"/>
      <c r="AQ69" s="36"/>
    </row>
    <row r="70" spans="2:43" s="1" customFormat="1" ht="6.95" customHeight="1">
      <c r="B70" s="34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6"/>
    </row>
    <row r="71" spans="2:43" s="1" customFormat="1" ht="6.9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  <c r="AQ71" s="60"/>
    </row>
    <row r="75" spans="2:43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3"/>
    </row>
    <row r="76" spans="2:43" s="1" customFormat="1" ht="36.950000000000003" customHeight="1">
      <c r="B76" s="34"/>
      <c r="C76" s="211" t="s">
        <v>55</v>
      </c>
      <c r="D76" s="212"/>
      <c r="E76" s="212"/>
      <c r="F76" s="212"/>
      <c r="G76" s="212"/>
      <c r="H76" s="212"/>
      <c r="I76" s="212"/>
      <c r="J76" s="212"/>
      <c r="K76" s="212"/>
      <c r="L76" s="212"/>
      <c r="M76" s="212"/>
      <c r="N76" s="212"/>
      <c r="O76" s="212"/>
      <c r="P76" s="212"/>
      <c r="Q76" s="212"/>
      <c r="R76" s="212"/>
      <c r="S76" s="212"/>
      <c r="T76" s="212"/>
      <c r="U76" s="212"/>
      <c r="V76" s="212"/>
      <c r="W76" s="212"/>
      <c r="X76" s="212"/>
      <c r="Y76" s="212"/>
      <c r="Z76" s="212"/>
      <c r="AA76" s="212"/>
      <c r="AB76" s="212"/>
      <c r="AC76" s="212"/>
      <c r="AD76" s="212"/>
      <c r="AE76" s="212"/>
      <c r="AF76" s="212"/>
      <c r="AG76" s="212"/>
      <c r="AH76" s="212"/>
      <c r="AI76" s="212"/>
      <c r="AJ76" s="212"/>
      <c r="AK76" s="212"/>
      <c r="AL76" s="212"/>
      <c r="AM76" s="212"/>
      <c r="AN76" s="212"/>
      <c r="AO76" s="212"/>
      <c r="AP76" s="212"/>
      <c r="AQ76" s="36"/>
    </row>
    <row r="77" spans="2:43" s="3" customFormat="1" ht="14.45" customHeight="1">
      <c r="B77" s="64"/>
      <c r="C77" s="31" t="s">
        <v>15</v>
      </c>
      <c r="D77" s="65"/>
      <c r="E77" s="65"/>
      <c r="F77" s="65"/>
      <c r="G77" s="65"/>
      <c r="H77" s="65"/>
      <c r="I77" s="65"/>
      <c r="J77" s="65"/>
      <c r="K77" s="65"/>
      <c r="L77" s="65">
        <f>K5</f>
        <v>0</v>
      </c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6"/>
    </row>
    <row r="78" spans="2:43" s="4" customFormat="1" ht="36.950000000000003" customHeight="1">
      <c r="B78" s="67"/>
      <c r="C78" s="68" t="s">
        <v>16</v>
      </c>
      <c r="D78" s="69"/>
      <c r="E78" s="69"/>
      <c r="F78" s="69"/>
      <c r="G78" s="69"/>
      <c r="H78" s="69"/>
      <c r="I78" s="69"/>
      <c r="J78" s="69"/>
      <c r="K78" s="69"/>
      <c r="L78" s="213" t="str">
        <f>K6</f>
        <v>Rekonstrukce vodovodu a kanalizace Radvanice a Bartovice - komunikace</v>
      </c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69"/>
      <c r="AQ78" s="70"/>
    </row>
    <row r="79" spans="2:43" s="1" customFormat="1" ht="6.95" customHeight="1">
      <c r="B79" s="34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6"/>
    </row>
    <row r="80" spans="2:43" s="1" customFormat="1" ht="15">
      <c r="B80" s="34"/>
      <c r="C80" s="31" t="s">
        <v>20</v>
      </c>
      <c r="D80" s="35"/>
      <c r="E80" s="35"/>
      <c r="F80" s="35"/>
      <c r="G80" s="35"/>
      <c r="H80" s="35"/>
      <c r="I80" s="35"/>
      <c r="J80" s="35"/>
      <c r="K80" s="35"/>
      <c r="L80" s="71" t="str">
        <f>IF(K8="","",K8)</f>
        <v>Ostrava</v>
      </c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1" t="s">
        <v>22</v>
      </c>
      <c r="AJ80" s="35"/>
      <c r="AK80" s="35"/>
      <c r="AL80" s="35"/>
      <c r="AM80" s="72" t="str">
        <f>IF(AN8= "","",AN8)</f>
        <v>25. 4. 2018</v>
      </c>
      <c r="AN80" s="35"/>
      <c r="AO80" s="35"/>
      <c r="AP80" s="35"/>
      <c r="AQ80" s="36"/>
    </row>
    <row r="81" spans="1:76" s="1" customFormat="1" ht="6.95" customHeight="1">
      <c r="B81" s="34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6"/>
    </row>
    <row r="82" spans="1:76" s="1" customFormat="1" ht="15">
      <c r="B82" s="34"/>
      <c r="C82" s="31" t="s">
        <v>24</v>
      </c>
      <c r="D82" s="35"/>
      <c r="E82" s="35"/>
      <c r="F82" s="35"/>
      <c r="G82" s="35"/>
      <c r="H82" s="35"/>
      <c r="I82" s="35"/>
      <c r="J82" s="35"/>
      <c r="K82" s="35"/>
      <c r="L82" s="65" t="str">
        <f>IF(E11= "","",E11)</f>
        <v>Statutární město Ostrava</v>
      </c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1" t="s">
        <v>30</v>
      </c>
      <c r="AJ82" s="35"/>
      <c r="AK82" s="35"/>
      <c r="AL82" s="35"/>
      <c r="AM82" s="215" t="str">
        <f>IF(E17="","",E17)</f>
        <v>Projekt 2010, s.r.o.</v>
      </c>
      <c r="AN82" s="215"/>
      <c r="AO82" s="215"/>
      <c r="AP82" s="215"/>
      <c r="AQ82" s="36"/>
      <c r="AS82" s="216" t="s">
        <v>56</v>
      </c>
      <c r="AT82" s="217"/>
      <c r="AU82" s="50"/>
      <c r="AV82" s="50"/>
      <c r="AW82" s="50"/>
      <c r="AX82" s="50"/>
      <c r="AY82" s="50"/>
      <c r="AZ82" s="50"/>
      <c r="BA82" s="50"/>
      <c r="BB82" s="50"/>
      <c r="BC82" s="50"/>
      <c r="BD82" s="51"/>
    </row>
    <row r="83" spans="1:76" s="1" customFormat="1" ht="15">
      <c r="B83" s="34"/>
      <c r="C83" s="31" t="s">
        <v>28</v>
      </c>
      <c r="D83" s="35"/>
      <c r="E83" s="35"/>
      <c r="F83" s="35"/>
      <c r="G83" s="35"/>
      <c r="H83" s="35"/>
      <c r="I83" s="35"/>
      <c r="J83" s="35"/>
      <c r="K83" s="35"/>
      <c r="L83" s="65" t="str">
        <f>IF(E14="","",E14)</f>
        <v xml:space="preserve"> </v>
      </c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1" t="s">
        <v>33</v>
      </c>
      <c r="AJ83" s="35"/>
      <c r="AK83" s="35"/>
      <c r="AL83" s="35"/>
      <c r="AM83" s="215" t="str">
        <f>IF(E20="","",E20)</f>
        <v>Jakub Nevyjel</v>
      </c>
      <c r="AN83" s="215"/>
      <c r="AO83" s="215"/>
      <c r="AP83" s="215"/>
      <c r="AQ83" s="36"/>
      <c r="AS83" s="218"/>
      <c r="AT83" s="219"/>
      <c r="AU83" s="35"/>
      <c r="AV83" s="35"/>
      <c r="AW83" s="35"/>
      <c r="AX83" s="35"/>
      <c r="AY83" s="35"/>
      <c r="AZ83" s="35"/>
      <c r="BA83" s="35"/>
      <c r="BB83" s="35"/>
      <c r="BC83" s="35"/>
      <c r="BD83" s="73"/>
    </row>
    <row r="84" spans="1:76" s="1" customFormat="1" ht="10.9" customHeight="1">
      <c r="B84" s="34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6"/>
      <c r="AS84" s="218"/>
      <c r="AT84" s="219"/>
      <c r="AU84" s="35"/>
      <c r="AV84" s="35"/>
      <c r="AW84" s="35"/>
      <c r="AX84" s="35"/>
      <c r="AY84" s="35"/>
      <c r="AZ84" s="35"/>
      <c r="BA84" s="35"/>
      <c r="BB84" s="35"/>
      <c r="BC84" s="35"/>
      <c r="BD84" s="73"/>
    </row>
    <row r="85" spans="1:76" s="1" customFormat="1" ht="29.25" customHeight="1">
      <c r="B85" s="34"/>
      <c r="C85" s="199" t="s">
        <v>57</v>
      </c>
      <c r="D85" s="200"/>
      <c r="E85" s="200"/>
      <c r="F85" s="200"/>
      <c r="G85" s="200"/>
      <c r="H85" s="74"/>
      <c r="I85" s="201" t="s">
        <v>58</v>
      </c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1" t="s">
        <v>59</v>
      </c>
      <c r="AH85" s="200"/>
      <c r="AI85" s="200"/>
      <c r="AJ85" s="200"/>
      <c r="AK85" s="200"/>
      <c r="AL85" s="200"/>
      <c r="AM85" s="200"/>
      <c r="AN85" s="201" t="s">
        <v>60</v>
      </c>
      <c r="AO85" s="200"/>
      <c r="AP85" s="202"/>
      <c r="AQ85" s="36"/>
      <c r="AS85" s="75" t="s">
        <v>61</v>
      </c>
      <c r="AT85" s="76" t="s">
        <v>62</v>
      </c>
      <c r="AU85" s="76" t="s">
        <v>63</v>
      </c>
      <c r="AV85" s="76" t="s">
        <v>64</v>
      </c>
      <c r="AW85" s="76" t="s">
        <v>65</v>
      </c>
      <c r="AX85" s="76" t="s">
        <v>66</v>
      </c>
      <c r="AY85" s="76" t="s">
        <v>67</v>
      </c>
      <c r="AZ85" s="76" t="s">
        <v>68</v>
      </c>
      <c r="BA85" s="76" t="s">
        <v>69</v>
      </c>
      <c r="BB85" s="76" t="s">
        <v>70</v>
      </c>
      <c r="BC85" s="76" t="s">
        <v>71</v>
      </c>
      <c r="BD85" s="77" t="s">
        <v>72</v>
      </c>
    </row>
    <row r="86" spans="1:76" s="1" customFormat="1" ht="10.9" customHeight="1">
      <c r="B86" s="34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6"/>
      <c r="AS86" s="78"/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1"/>
    </row>
    <row r="87" spans="1:76" s="4" customFormat="1" ht="32.450000000000003" customHeight="1">
      <c r="B87" s="67"/>
      <c r="C87" s="79" t="s">
        <v>73</v>
      </c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203">
        <f>ROUND(SUM(AG88:AG104),2)</f>
        <v>0</v>
      </c>
      <c r="AH87" s="203"/>
      <c r="AI87" s="203"/>
      <c r="AJ87" s="203"/>
      <c r="AK87" s="203"/>
      <c r="AL87" s="203"/>
      <c r="AM87" s="203"/>
      <c r="AN87" s="192">
        <f t="shared" ref="AN87:AN104" si="0">SUM(AG87,AT87)</f>
        <v>0</v>
      </c>
      <c r="AO87" s="192"/>
      <c r="AP87" s="192"/>
      <c r="AQ87" s="70"/>
      <c r="AS87" s="81">
        <f>ROUND(SUM(AS88:AS104),2)</f>
        <v>0</v>
      </c>
      <c r="AT87" s="82">
        <f t="shared" ref="AT87:AT104" si="1">ROUND(SUM(AV87:AW87),2)</f>
        <v>0</v>
      </c>
      <c r="AU87" s="83">
        <f>ROUND(SUM(AU88:AU104),5)</f>
        <v>49023.52418</v>
      </c>
      <c r="AV87" s="82">
        <f>ROUND(AZ87*L31,2)</f>
        <v>0</v>
      </c>
      <c r="AW87" s="82">
        <f>ROUND(BA87*L32,2)</f>
        <v>0</v>
      </c>
      <c r="AX87" s="82">
        <f>ROUND(BB87*L31,2)</f>
        <v>0</v>
      </c>
      <c r="AY87" s="82">
        <f>ROUND(BC87*L32,2)</f>
        <v>0</v>
      </c>
      <c r="AZ87" s="82">
        <f>ROUND(SUM(AZ88:AZ104),2)</f>
        <v>0</v>
      </c>
      <c r="BA87" s="82">
        <f>ROUND(SUM(BA88:BA104),2)</f>
        <v>0</v>
      </c>
      <c r="BB87" s="82">
        <f>ROUND(SUM(BB88:BB104),2)</f>
        <v>0</v>
      </c>
      <c r="BC87" s="82">
        <f>ROUND(SUM(BC88:BC104),2)</f>
        <v>0</v>
      </c>
      <c r="BD87" s="84">
        <f>ROUND(SUM(BD88:BD104),2)</f>
        <v>0</v>
      </c>
      <c r="BS87" s="85" t="s">
        <v>74</v>
      </c>
      <c r="BT87" s="85" t="s">
        <v>75</v>
      </c>
      <c r="BU87" s="86" t="s">
        <v>76</v>
      </c>
      <c r="BV87" s="85" t="s">
        <v>77</v>
      </c>
      <c r="BW87" s="85" t="s">
        <v>78</v>
      </c>
      <c r="BX87" s="85" t="s">
        <v>79</v>
      </c>
    </row>
    <row r="88" spans="1:76" s="5" customFormat="1" ht="16.5" customHeight="1">
      <c r="A88" s="87" t="s">
        <v>80</v>
      </c>
      <c r="B88" s="88"/>
      <c r="C88" s="89"/>
      <c r="D88" s="198" t="s">
        <v>75</v>
      </c>
      <c r="E88" s="198"/>
      <c r="F88" s="198"/>
      <c r="G88" s="198"/>
      <c r="H88" s="198"/>
      <c r="I88" s="90"/>
      <c r="J88" s="198" t="s">
        <v>81</v>
      </c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6">
        <f>'0 - Ostatní a vedlejší ná...'!M30</f>
        <v>0</v>
      </c>
      <c r="AH88" s="197"/>
      <c r="AI88" s="197"/>
      <c r="AJ88" s="197"/>
      <c r="AK88" s="197"/>
      <c r="AL88" s="197"/>
      <c r="AM88" s="197"/>
      <c r="AN88" s="196">
        <f t="shared" si="0"/>
        <v>0</v>
      </c>
      <c r="AO88" s="197"/>
      <c r="AP88" s="197"/>
      <c r="AQ88" s="91"/>
      <c r="AS88" s="92">
        <f>'0 - Ostatní a vedlejší ná...'!M28</f>
        <v>0</v>
      </c>
      <c r="AT88" s="93">
        <f t="shared" si="1"/>
        <v>0</v>
      </c>
      <c r="AU88" s="94">
        <f>'0 - Ostatní a vedlejší ná...'!W111</f>
        <v>0</v>
      </c>
      <c r="AV88" s="93">
        <f>'0 - Ostatní a vedlejší ná...'!M32</f>
        <v>0</v>
      </c>
      <c r="AW88" s="93">
        <f>'0 - Ostatní a vedlejší ná...'!M33</f>
        <v>0</v>
      </c>
      <c r="AX88" s="93">
        <f>'0 - Ostatní a vedlejší ná...'!M34</f>
        <v>0</v>
      </c>
      <c r="AY88" s="93">
        <f>'0 - Ostatní a vedlejší ná...'!M35</f>
        <v>0</v>
      </c>
      <c r="AZ88" s="93">
        <f>'0 - Ostatní a vedlejší ná...'!H32</f>
        <v>0</v>
      </c>
      <c r="BA88" s="93">
        <f>'0 - Ostatní a vedlejší ná...'!H33</f>
        <v>0</v>
      </c>
      <c r="BB88" s="93">
        <f>'0 - Ostatní a vedlejší ná...'!H34</f>
        <v>0</v>
      </c>
      <c r="BC88" s="93">
        <f>'0 - Ostatní a vedlejší ná...'!H35</f>
        <v>0</v>
      </c>
      <c r="BD88" s="95">
        <f>'0 - Ostatní a vedlejší ná...'!H36</f>
        <v>0</v>
      </c>
      <c r="BT88" s="96" t="s">
        <v>82</v>
      </c>
      <c r="BV88" s="96" t="s">
        <v>77</v>
      </c>
      <c r="BW88" s="96" t="s">
        <v>83</v>
      </c>
      <c r="BX88" s="96" t="s">
        <v>78</v>
      </c>
    </row>
    <row r="89" spans="1:76" s="5" customFormat="1" ht="16.5" customHeight="1">
      <c r="A89" s="87" t="s">
        <v>80</v>
      </c>
      <c r="B89" s="88"/>
      <c r="C89" s="89"/>
      <c r="D89" s="198" t="s">
        <v>82</v>
      </c>
      <c r="E89" s="198"/>
      <c r="F89" s="198"/>
      <c r="G89" s="198"/>
      <c r="H89" s="198"/>
      <c r="I89" s="90"/>
      <c r="J89" s="198" t="s">
        <v>84</v>
      </c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6">
        <f>'1 - SO 101 - Ul. Menšíkova'!M30</f>
        <v>0</v>
      </c>
      <c r="AH89" s="197"/>
      <c r="AI89" s="197"/>
      <c r="AJ89" s="197"/>
      <c r="AK89" s="197"/>
      <c r="AL89" s="197"/>
      <c r="AM89" s="197"/>
      <c r="AN89" s="196">
        <f t="shared" si="0"/>
        <v>0</v>
      </c>
      <c r="AO89" s="197"/>
      <c r="AP89" s="197"/>
      <c r="AQ89" s="91"/>
      <c r="AS89" s="92">
        <f>'1 - SO 101 - Ul. Menšíkova'!M28</f>
        <v>0</v>
      </c>
      <c r="AT89" s="93">
        <f t="shared" si="1"/>
        <v>0</v>
      </c>
      <c r="AU89" s="94">
        <f>'1 - SO 101 - Ul. Menšíkova'!W119</f>
        <v>3646.9055500000004</v>
      </c>
      <c r="AV89" s="93">
        <f>'1 - SO 101 - Ul. Menšíkova'!M32</f>
        <v>0</v>
      </c>
      <c r="AW89" s="93">
        <f>'1 - SO 101 - Ul. Menšíkova'!M33</f>
        <v>0</v>
      </c>
      <c r="AX89" s="93">
        <f>'1 - SO 101 - Ul. Menšíkova'!M34</f>
        <v>0</v>
      </c>
      <c r="AY89" s="93">
        <f>'1 - SO 101 - Ul. Menšíkova'!M35</f>
        <v>0</v>
      </c>
      <c r="AZ89" s="93">
        <f>'1 - SO 101 - Ul. Menšíkova'!H32</f>
        <v>0</v>
      </c>
      <c r="BA89" s="93">
        <f>'1 - SO 101 - Ul. Menšíkova'!H33</f>
        <v>0</v>
      </c>
      <c r="BB89" s="93">
        <f>'1 - SO 101 - Ul. Menšíkova'!H34</f>
        <v>0</v>
      </c>
      <c r="BC89" s="93">
        <f>'1 - SO 101 - Ul. Menšíkova'!H35</f>
        <v>0</v>
      </c>
      <c r="BD89" s="95">
        <f>'1 - SO 101 - Ul. Menšíkova'!H36</f>
        <v>0</v>
      </c>
      <c r="BT89" s="96" t="s">
        <v>82</v>
      </c>
      <c r="BV89" s="96" t="s">
        <v>77</v>
      </c>
      <c r="BW89" s="96" t="s">
        <v>85</v>
      </c>
      <c r="BX89" s="96" t="s">
        <v>78</v>
      </c>
    </row>
    <row r="90" spans="1:76" s="5" customFormat="1" ht="16.5" customHeight="1">
      <c r="A90" s="87" t="s">
        <v>80</v>
      </c>
      <c r="B90" s="88"/>
      <c r="C90" s="89"/>
      <c r="D90" s="198" t="s">
        <v>86</v>
      </c>
      <c r="E90" s="198"/>
      <c r="F90" s="198"/>
      <c r="G90" s="198"/>
      <c r="H90" s="198"/>
      <c r="I90" s="90"/>
      <c r="J90" s="198" t="s">
        <v>87</v>
      </c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6">
        <f>'2 - SO 102 - Ul. Budovcova'!M30</f>
        <v>0</v>
      </c>
      <c r="AH90" s="197"/>
      <c r="AI90" s="197"/>
      <c r="AJ90" s="197"/>
      <c r="AK90" s="197"/>
      <c r="AL90" s="197"/>
      <c r="AM90" s="197"/>
      <c r="AN90" s="196">
        <f t="shared" si="0"/>
        <v>0</v>
      </c>
      <c r="AO90" s="197"/>
      <c r="AP90" s="197"/>
      <c r="AQ90" s="91"/>
      <c r="AS90" s="92">
        <f>'2 - SO 102 - Ul. Budovcova'!M28</f>
        <v>0</v>
      </c>
      <c r="AT90" s="93">
        <f t="shared" si="1"/>
        <v>0</v>
      </c>
      <c r="AU90" s="94">
        <f>'2 - SO 102 - Ul. Budovcova'!W119</f>
        <v>2545.9977429999999</v>
      </c>
      <c r="AV90" s="93">
        <f>'2 - SO 102 - Ul. Budovcova'!M32</f>
        <v>0</v>
      </c>
      <c r="AW90" s="93">
        <f>'2 - SO 102 - Ul. Budovcova'!M33</f>
        <v>0</v>
      </c>
      <c r="AX90" s="93">
        <f>'2 - SO 102 - Ul. Budovcova'!M34</f>
        <v>0</v>
      </c>
      <c r="AY90" s="93">
        <f>'2 - SO 102 - Ul. Budovcova'!M35</f>
        <v>0</v>
      </c>
      <c r="AZ90" s="93">
        <f>'2 - SO 102 - Ul. Budovcova'!H32</f>
        <v>0</v>
      </c>
      <c r="BA90" s="93">
        <f>'2 - SO 102 - Ul. Budovcova'!H33</f>
        <v>0</v>
      </c>
      <c r="BB90" s="93">
        <f>'2 - SO 102 - Ul. Budovcova'!H34</f>
        <v>0</v>
      </c>
      <c r="BC90" s="93">
        <f>'2 - SO 102 - Ul. Budovcova'!H35</f>
        <v>0</v>
      </c>
      <c r="BD90" s="95">
        <f>'2 - SO 102 - Ul. Budovcova'!H36</f>
        <v>0</v>
      </c>
      <c r="BT90" s="96" t="s">
        <v>82</v>
      </c>
      <c r="BV90" s="96" t="s">
        <v>77</v>
      </c>
      <c r="BW90" s="96" t="s">
        <v>88</v>
      </c>
      <c r="BX90" s="96" t="s">
        <v>78</v>
      </c>
    </row>
    <row r="91" spans="1:76" s="5" customFormat="1" ht="16.5" customHeight="1">
      <c r="A91" s="87" t="s">
        <v>80</v>
      </c>
      <c r="B91" s="88"/>
      <c r="C91" s="89"/>
      <c r="D91" s="198" t="s">
        <v>89</v>
      </c>
      <c r="E91" s="198"/>
      <c r="F91" s="198"/>
      <c r="G91" s="198"/>
      <c r="H91" s="198"/>
      <c r="I91" s="90"/>
      <c r="J91" s="198" t="s">
        <v>90</v>
      </c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6">
        <f>'3 - SO 103 - Ul. Ščerbovs...'!M30</f>
        <v>0</v>
      </c>
      <c r="AH91" s="197"/>
      <c r="AI91" s="197"/>
      <c r="AJ91" s="197"/>
      <c r="AK91" s="197"/>
      <c r="AL91" s="197"/>
      <c r="AM91" s="197"/>
      <c r="AN91" s="196">
        <f t="shared" si="0"/>
        <v>0</v>
      </c>
      <c r="AO91" s="197"/>
      <c r="AP91" s="197"/>
      <c r="AQ91" s="91"/>
      <c r="AS91" s="92">
        <f>'3 - SO 103 - Ul. Ščerbovs...'!M28</f>
        <v>0</v>
      </c>
      <c r="AT91" s="93">
        <f t="shared" si="1"/>
        <v>0</v>
      </c>
      <c r="AU91" s="94">
        <f>'3 - SO 103 - Ul. Ščerbovs...'!W119</f>
        <v>3652.2599829999995</v>
      </c>
      <c r="AV91" s="93">
        <f>'3 - SO 103 - Ul. Ščerbovs...'!M32</f>
        <v>0</v>
      </c>
      <c r="AW91" s="93">
        <f>'3 - SO 103 - Ul. Ščerbovs...'!M33</f>
        <v>0</v>
      </c>
      <c r="AX91" s="93">
        <f>'3 - SO 103 - Ul. Ščerbovs...'!M34</f>
        <v>0</v>
      </c>
      <c r="AY91" s="93">
        <f>'3 - SO 103 - Ul. Ščerbovs...'!M35</f>
        <v>0</v>
      </c>
      <c r="AZ91" s="93">
        <f>'3 - SO 103 - Ul. Ščerbovs...'!H32</f>
        <v>0</v>
      </c>
      <c r="BA91" s="93">
        <f>'3 - SO 103 - Ul. Ščerbovs...'!H33</f>
        <v>0</v>
      </c>
      <c r="BB91" s="93">
        <f>'3 - SO 103 - Ul. Ščerbovs...'!H34</f>
        <v>0</v>
      </c>
      <c r="BC91" s="93">
        <f>'3 - SO 103 - Ul. Ščerbovs...'!H35</f>
        <v>0</v>
      </c>
      <c r="BD91" s="95">
        <f>'3 - SO 103 - Ul. Ščerbovs...'!H36</f>
        <v>0</v>
      </c>
      <c r="BT91" s="96" t="s">
        <v>82</v>
      </c>
      <c r="BV91" s="96" t="s">
        <v>77</v>
      </c>
      <c r="BW91" s="96" t="s">
        <v>91</v>
      </c>
      <c r="BX91" s="96" t="s">
        <v>78</v>
      </c>
    </row>
    <row r="92" spans="1:76" s="5" customFormat="1" ht="31.5" customHeight="1">
      <c r="A92" s="87" t="s">
        <v>80</v>
      </c>
      <c r="B92" s="88"/>
      <c r="C92" s="89"/>
      <c r="D92" s="198" t="s">
        <v>92</v>
      </c>
      <c r="E92" s="198"/>
      <c r="F92" s="198"/>
      <c r="G92" s="198"/>
      <c r="H92" s="198"/>
      <c r="I92" s="90"/>
      <c r="J92" s="198" t="s">
        <v>93</v>
      </c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6">
        <f>'4 - SO 104 - Ul. Rokycano...'!M30</f>
        <v>0</v>
      </c>
      <c r="AH92" s="197"/>
      <c r="AI92" s="197"/>
      <c r="AJ92" s="197"/>
      <c r="AK92" s="197"/>
      <c r="AL92" s="197"/>
      <c r="AM92" s="197"/>
      <c r="AN92" s="196">
        <f t="shared" si="0"/>
        <v>0</v>
      </c>
      <c r="AO92" s="197"/>
      <c r="AP92" s="197"/>
      <c r="AQ92" s="91"/>
      <c r="AS92" s="92">
        <f>'4 - SO 104 - Ul. Rokycano...'!M28</f>
        <v>0</v>
      </c>
      <c r="AT92" s="93">
        <f t="shared" si="1"/>
        <v>0</v>
      </c>
      <c r="AU92" s="94">
        <f>'4 - SO 104 - Ul. Rokycano...'!W120</f>
        <v>4789.4278699999995</v>
      </c>
      <c r="AV92" s="93">
        <f>'4 - SO 104 - Ul. Rokycano...'!M32</f>
        <v>0</v>
      </c>
      <c r="AW92" s="93">
        <f>'4 - SO 104 - Ul. Rokycano...'!M33</f>
        <v>0</v>
      </c>
      <c r="AX92" s="93">
        <f>'4 - SO 104 - Ul. Rokycano...'!M34</f>
        <v>0</v>
      </c>
      <c r="AY92" s="93">
        <f>'4 - SO 104 - Ul. Rokycano...'!M35</f>
        <v>0</v>
      </c>
      <c r="AZ92" s="93">
        <f>'4 - SO 104 - Ul. Rokycano...'!H32</f>
        <v>0</v>
      </c>
      <c r="BA92" s="93">
        <f>'4 - SO 104 - Ul. Rokycano...'!H33</f>
        <v>0</v>
      </c>
      <c r="BB92" s="93">
        <f>'4 - SO 104 - Ul. Rokycano...'!H34</f>
        <v>0</v>
      </c>
      <c r="BC92" s="93">
        <f>'4 - SO 104 - Ul. Rokycano...'!H35</f>
        <v>0</v>
      </c>
      <c r="BD92" s="95">
        <f>'4 - SO 104 - Ul. Rokycano...'!H36</f>
        <v>0</v>
      </c>
      <c r="BT92" s="96" t="s">
        <v>82</v>
      </c>
      <c r="BV92" s="96" t="s">
        <v>77</v>
      </c>
      <c r="BW92" s="96" t="s">
        <v>94</v>
      </c>
      <c r="BX92" s="96" t="s">
        <v>78</v>
      </c>
    </row>
    <row r="93" spans="1:76" s="5" customFormat="1" ht="16.5" customHeight="1">
      <c r="A93" s="87" t="s">
        <v>80</v>
      </c>
      <c r="B93" s="88"/>
      <c r="C93" s="89"/>
      <c r="D93" s="198" t="s">
        <v>95</v>
      </c>
      <c r="E93" s="198"/>
      <c r="F93" s="198"/>
      <c r="G93" s="198"/>
      <c r="H93" s="198"/>
      <c r="I93" s="90"/>
      <c r="J93" s="198" t="s">
        <v>96</v>
      </c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6">
        <f>'5 - SO 105 - Ul. Kobrova'!M30</f>
        <v>0</v>
      </c>
      <c r="AH93" s="197"/>
      <c r="AI93" s="197"/>
      <c r="AJ93" s="197"/>
      <c r="AK93" s="197"/>
      <c r="AL93" s="197"/>
      <c r="AM93" s="197"/>
      <c r="AN93" s="196">
        <f t="shared" si="0"/>
        <v>0</v>
      </c>
      <c r="AO93" s="197"/>
      <c r="AP93" s="197"/>
      <c r="AQ93" s="91"/>
      <c r="AS93" s="92">
        <f>'5 - SO 105 - Ul. Kobrova'!M28</f>
        <v>0</v>
      </c>
      <c r="AT93" s="93">
        <f t="shared" si="1"/>
        <v>0</v>
      </c>
      <c r="AU93" s="94">
        <f>'5 - SO 105 - Ul. Kobrova'!W119</f>
        <v>2178.4924870000004</v>
      </c>
      <c r="AV93" s="93">
        <f>'5 - SO 105 - Ul. Kobrova'!M32</f>
        <v>0</v>
      </c>
      <c r="AW93" s="93">
        <f>'5 - SO 105 - Ul. Kobrova'!M33</f>
        <v>0</v>
      </c>
      <c r="AX93" s="93">
        <f>'5 - SO 105 - Ul. Kobrova'!M34</f>
        <v>0</v>
      </c>
      <c r="AY93" s="93">
        <f>'5 - SO 105 - Ul. Kobrova'!M35</f>
        <v>0</v>
      </c>
      <c r="AZ93" s="93">
        <f>'5 - SO 105 - Ul. Kobrova'!H32</f>
        <v>0</v>
      </c>
      <c r="BA93" s="93">
        <f>'5 - SO 105 - Ul. Kobrova'!H33</f>
        <v>0</v>
      </c>
      <c r="BB93" s="93">
        <f>'5 - SO 105 - Ul. Kobrova'!H34</f>
        <v>0</v>
      </c>
      <c r="BC93" s="93">
        <f>'5 - SO 105 - Ul. Kobrova'!H35</f>
        <v>0</v>
      </c>
      <c r="BD93" s="95">
        <f>'5 - SO 105 - Ul. Kobrova'!H36</f>
        <v>0</v>
      </c>
      <c r="BT93" s="96" t="s">
        <v>82</v>
      </c>
      <c r="BV93" s="96" t="s">
        <v>77</v>
      </c>
      <c r="BW93" s="96" t="s">
        <v>97</v>
      </c>
      <c r="BX93" s="96" t="s">
        <v>78</v>
      </c>
    </row>
    <row r="94" spans="1:76" s="5" customFormat="1" ht="16.5" customHeight="1">
      <c r="A94" s="87" t="s">
        <v>80</v>
      </c>
      <c r="B94" s="88"/>
      <c r="C94" s="89"/>
      <c r="D94" s="198" t="s">
        <v>98</v>
      </c>
      <c r="E94" s="198"/>
      <c r="F94" s="198"/>
      <c r="G94" s="198"/>
      <c r="H94" s="198"/>
      <c r="I94" s="90"/>
      <c r="J94" s="198" t="s">
        <v>99</v>
      </c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6">
        <f>'6 - SO 106 - Ul. Revírní'!M30</f>
        <v>0</v>
      </c>
      <c r="AH94" s="197"/>
      <c r="AI94" s="197"/>
      <c r="AJ94" s="197"/>
      <c r="AK94" s="197"/>
      <c r="AL94" s="197"/>
      <c r="AM94" s="197"/>
      <c r="AN94" s="196">
        <f t="shared" si="0"/>
        <v>0</v>
      </c>
      <c r="AO94" s="197"/>
      <c r="AP94" s="197"/>
      <c r="AQ94" s="91"/>
      <c r="AS94" s="92">
        <f>'6 - SO 106 - Ul. Revírní'!M28</f>
        <v>0</v>
      </c>
      <c r="AT94" s="93">
        <f t="shared" si="1"/>
        <v>0</v>
      </c>
      <c r="AU94" s="94">
        <f>'6 - SO 106 - Ul. Revírní'!W119</f>
        <v>2394.4472350000005</v>
      </c>
      <c r="AV94" s="93">
        <f>'6 - SO 106 - Ul. Revírní'!M32</f>
        <v>0</v>
      </c>
      <c r="AW94" s="93">
        <f>'6 - SO 106 - Ul. Revírní'!M33</f>
        <v>0</v>
      </c>
      <c r="AX94" s="93">
        <f>'6 - SO 106 - Ul. Revírní'!M34</f>
        <v>0</v>
      </c>
      <c r="AY94" s="93">
        <f>'6 - SO 106 - Ul. Revírní'!M35</f>
        <v>0</v>
      </c>
      <c r="AZ94" s="93">
        <f>'6 - SO 106 - Ul. Revírní'!H32</f>
        <v>0</v>
      </c>
      <c r="BA94" s="93">
        <f>'6 - SO 106 - Ul. Revírní'!H33</f>
        <v>0</v>
      </c>
      <c r="BB94" s="93">
        <f>'6 - SO 106 - Ul. Revírní'!H34</f>
        <v>0</v>
      </c>
      <c r="BC94" s="93">
        <f>'6 - SO 106 - Ul. Revírní'!H35</f>
        <v>0</v>
      </c>
      <c r="BD94" s="95">
        <f>'6 - SO 106 - Ul. Revírní'!H36</f>
        <v>0</v>
      </c>
      <c r="BT94" s="96" t="s">
        <v>82</v>
      </c>
      <c r="BV94" s="96" t="s">
        <v>77</v>
      </c>
      <c r="BW94" s="96" t="s">
        <v>100</v>
      </c>
      <c r="BX94" s="96" t="s">
        <v>78</v>
      </c>
    </row>
    <row r="95" spans="1:76" s="5" customFormat="1" ht="16.5" customHeight="1">
      <c r="A95" s="87" t="s">
        <v>80</v>
      </c>
      <c r="B95" s="88"/>
      <c r="C95" s="89"/>
      <c r="D95" s="198" t="s">
        <v>101</v>
      </c>
      <c r="E95" s="198"/>
      <c r="F95" s="198"/>
      <c r="G95" s="198"/>
      <c r="H95" s="198"/>
      <c r="I95" s="90"/>
      <c r="J95" s="198" t="s">
        <v>102</v>
      </c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6">
        <f>'7 - SO 107 - Ul. Matušins...'!M30</f>
        <v>0</v>
      </c>
      <c r="AH95" s="197"/>
      <c r="AI95" s="197"/>
      <c r="AJ95" s="197"/>
      <c r="AK95" s="197"/>
      <c r="AL95" s="197"/>
      <c r="AM95" s="197"/>
      <c r="AN95" s="196">
        <f t="shared" si="0"/>
        <v>0</v>
      </c>
      <c r="AO95" s="197"/>
      <c r="AP95" s="197"/>
      <c r="AQ95" s="91"/>
      <c r="AS95" s="92">
        <f>'7 - SO 107 - Ul. Matušins...'!M28</f>
        <v>0</v>
      </c>
      <c r="AT95" s="93">
        <f t="shared" si="1"/>
        <v>0</v>
      </c>
      <c r="AU95" s="94">
        <f>'7 - SO 107 - Ul. Matušins...'!W119</f>
        <v>1813.3731739999998</v>
      </c>
      <c r="AV95" s="93">
        <f>'7 - SO 107 - Ul. Matušins...'!M32</f>
        <v>0</v>
      </c>
      <c r="AW95" s="93">
        <f>'7 - SO 107 - Ul. Matušins...'!M33</f>
        <v>0</v>
      </c>
      <c r="AX95" s="93">
        <f>'7 - SO 107 - Ul. Matušins...'!M34</f>
        <v>0</v>
      </c>
      <c r="AY95" s="93">
        <f>'7 - SO 107 - Ul. Matušins...'!M35</f>
        <v>0</v>
      </c>
      <c r="AZ95" s="93">
        <f>'7 - SO 107 - Ul. Matušins...'!H32</f>
        <v>0</v>
      </c>
      <c r="BA95" s="93">
        <f>'7 - SO 107 - Ul. Matušins...'!H33</f>
        <v>0</v>
      </c>
      <c r="BB95" s="93">
        <f>'7 - SO 107 - Ul. Matušins...'!H34</f>
        <v>0</v>
      </c>
      <c r="BC95" s="93">
        <f>'7 - SO 107 - Ul. Matušins...'!H35</f>
        <v>0</v>
      </c>
      <c r="BD95" s="95">
        <f>'7 - SO 107 - Ul. Matušins...'!H36</f>
        <v>0</v>
      </c>
      <c r="BT95" s="96" t="s">
        <v>82</v>
      </c>
      <c r="BV95" s="96" t="s">
        <v>77</v>
      </c>
      <c r="BW95" s="96" t="s">
        <v>103</v>
      </c>
      <c r="BX95" s="96" t="s">
        <v>78</v>
      </c>
    </row>
    <row r="96" spans="1:76" s="5" customFormat="1" ht="16.5" customHeight="1">
      <c r="A96" s="87" t="s">
        <v>80</v>
      </c>
      <c r="B96" s="88"/>
      <c r="C96" s="89"/>
      <c r="D96" s="198" t="s">
        <v>104</v>
      </c>
      <c r="E96" s="198"/>
      <c r="F96" s="198"/>
      <c r="G96" s="198"/>
      <c r="H96" s="198"/>
      <c r="I96" s="90"/>
      <c r="J96" s="198" t="s">
        <v>105</v>
      </c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6">
        <f>'8 - SO 108 - Ul. Tomicova'!M30</f>
        <v>0</v>
      </c>
      <c r="AH96" s="197"/>
      <c r="AI96" s="197"/>
      <c r="AJ96" s="197"/>
      <c r="AK96" s="197"/>
      <c r="AL96" s="197"/>
      <c r="AM96" s="197"/>
      <c r="AN96" s="196">
        <f t="shared" si="0"/>
        <v>0</v>
      </c>
      <c r="AO96" s="197"/>
      <c r="AP96" s="197"/>
      <c r="AQ96" s="91"/>
      <c r="AS96" s="92">
        <f>'8 - SO 108 - Ul. Tomicova'!M28</f>
        <v>0</v>
      </c>
      <c r="AT96" s="93">
        <f t="shared" si="1"/>
        <v>0</v>
      </c>
      <c r="AU96" s="94">
        <f>'8 - SO 108 - Ul. Tomicova'!W119</f>
        <v>1687.760014</v>
      </c>
      <c r="AV96" s="93">
        <f>'8 - SO 108 - Ul. Tomicova'!M32</f>
        <v>0</v>
      </c>
      <c r="AW96" s="93">
        <f>'8 - SO 108 - Ul. Tomicova'!M33</f>
        <v>0</v>
      </c>
      <c r="AX96" s="93">
        <f>'8 - SO 108 - Ul. Tomicova'!M34</f>
        <v>0</v>
      </c>
      <c r="AY96" s="93">
        <f>'8 - SO 108 - Ul. Tomicova'!M35</f>
        <v>0</v>
      </c>
      <c r="AZ96" s="93">
        <f>'8 - SO 108 - Ul. Tomicova'!H32</f>
        <v>0</v>
      </c>
      <c r="BA96" s="93">
        <f>'8 - SO 108 - Ul. Tomicova'!H33</f>
        <v>0</v>
      </c>
      <c r="BB96" s="93">
        <f>'8 - SO 108 - Ul. Tomicova'!H34</f>
        <v>0</v>
      </c>
      <c r="BC96" s="93">
        <f>'8 - SO 108 - Ul. Tomicova'!H35</f>
        <v>0</v>
      </c>
      <c r="BD96" s="95">
        <f>'8 - SO 108 - Ul. Tomicova'!H36</f>
        <v>0</v>
      </c>
      <c r="BT96" s="96" t="s">
        <v>82</v>
      </c>
      <c r="BV96" s="96" t="s">
        <v>77</v>
      </c>
      <c r="BW96" s="96" t="s">
        <v>106</v>
      </c>
      <c r="BX96" s="96" t="s">
        <v>78</v>
      </c>
    </row>
    <row r="97" spans="1:76" s="5" customFormat="1" ht="16.5" customHeight="1">
      <c r="A97" s="87" t="s">
        <v>80</v>
      </c>
      <c r="B97" s="88"/>
      <c r="C97" s="89"/>
      <c r="D97" s="198" t="s">
        <v>107</v>
      </c>
      <c r="E97" s="198"/>
      <c r="F97" s="198"/>
      <c r="G97" s="198"/>
      <c r="H97" s="198"/>
      <c r="I97" s="90"/>
      <c r="J97" s="198" t="s">
        <v>108</v>
      </c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6">
        <f>'9 - SO 109 - Ul. Třanovského'!M30</f>
        <v>0</v>
      </c>
      <c r="AH97" s="197"/>
      <c r="AI97" s="197"/>
      <c r="AJ97" s="197"/>
      <c r="AK97" s="197"/>
      <c r="AL97" s="197"/>
      <c r="AM97" s="197"/>
      <c r="AN97" s="196">
        <f t="shared" si="0"/>
        <v>0</v>
      </c>
      <c r="AO97" s="197"/>
      <c r="AP97" s="197"/>
      <c r="AQ97" s="91"/>
      <c r="AS97" s="92">
        <f>'9 - SO 109 - Ul. Třanovského'!M28</f>
        <v>0</v>
      </c>
      <c r="AT97" s="93">
        <f t="shared" si="1"/>
        <v>0</v>
      </c>
      <c r="AU97" s="94">
        <f>'9 - SO 109 - Ul. Třanovského'!W119</f>
        <v>4258.5535430000009</v>
      </c>
      <c r="AV97" s="93">
        <f>'9 - SO 109 - Ul. Třanovského'!M32</f>
        <v>0</v>
      </c>
      <c r="AW97" s="93">
        <f>'9 - SO 109 - Ul. Třanovského'!M33</f>
        <v>0</v>
      </c>
      <c r="AX97" s="93">
        <f>'9 - SO 109 - Ul. Třanovského'!M34</f>
        <v>0</v>
      </c>
      <c r="AY97" s="93">
        <f>'9 - SO 109 - Ul. Třanovského'!M35</f>
        <v>0</v>
      </c>
      <c r="AZ97" s="93">
        <f>'9 - SO 109 - Ul. Třanovského'!H32</f>
        <v>0</v>
      </c>
      <c r="BA97" s="93">
        <f>'9 - SO 109 - Ul. Třanovského'!H33</f>
        <v>0</v>
      </c>
      <c r="BB97" s="93">
        <f>'9 - SO 109 - Ul. Třanovského'!H34</f>
        <v>0</v>
      </c>
      <c r="BC97" s="93">
        <f>'9 - SO 109 - Ul. Třanovského'!H35</f>
        <v>0</v>
      </c>
      <c r="BD97" s="95">
        <f>'9 - SO 109 - Ul. Třanovského'!H36</f>
        <v>0</v>
      </c>
      <c r="BT97" s="96" t="s">
        <v>82</v>
      </c>
      <c r="BV97" s="96" t="s">
        <v>77</v>
      </c>
      <c r="BW97" s="96" t="s">
        <v>109</v>
      </c>
      <c r="BX97" s="96" t="s">
        <v>78</v>
      </c>
    </row>
    <row r="98" spans="1:76" s="5" customFormat="1" ht="16.5" customHeight="1">
      <c r="A98" s="87" t="s">
        <v>80</v>
      </c>
      <c r="B98" s="88"/>
      <c r="C98" s="89"/>
      <c r="D98" s="198" t="s">
        <v>110</v>
      </c>
      <c r="E98" s="198"/>
      <c r="F98" s="198"/>
      <c r="G98" s="198"/>
      <c r="H98" s="198"/>
      <c r="I98" s="90"/>
      <c r="J98" s="198" t="s">
        <v>111</v>
      </c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6">
        <f>'10 - SO 110 - Ul. Karvinská'!M30</f>
        <v>0</v>
      </c>
      <c r="AH98" s="197"/>
      <c r="AI98" s="197"/>
      <c r="AJ98" s="197"/>
      <c r="AK98" s="197"/>
      <c r="AL98" s="197"/>
      <c r="AM98" s="197"/>
      <c r="AN98" s="196">
        <f t="shared" si="0"/>
        <v>0</v>
      </c>
      <c r="AO98" s="197"/>
      <c r="AP98" s="197"/>
      <c r="AQ98" s="91"/>
      <c r="AS98" s="92">
        <f>'10 - SO 110 - Ul. Karvinská'!M28</f>
        <v>0</v>
      </c>
      <c r="AT98" s="93">
        <f t="shared" si="1"/>
        <v>0</v>
      </c>
      <c r="AU98" s="94">
        <f>'10 - SO 110 - Ul. Karvinská'!W119</f>
        <v>5510.6271390000011</v>
      </c>
      <c r="AV98" s="93">
        <f>'10 - SO 110 - Ul. Karvinská'!M32</f>
        <v>0</v>
      </c>
      <c r="AW98" s="93">
        <f>'10 - SO 110 - Ul. Karvinská'!M33</f>
        <v>0</v>
      </c>
      <c r="AX98" s="93">
        <f>'10 - SO 110 - Ul. Karvinská'!M34</f>
        <v>0</v>
      </c>
      <c r="AY98" s="93">
        <f>'10 - SO 110 - Ul. Karvinská'!M35</f>
        <v>0</v>
      </c>
      <c r="AZ98" s="93">
        <f>'10 - SO 110 - Ul. Karvinská'!H32</f>
        <v>0</v>
      </c>
      <c r="BA98" s="93">
        <f>'10 - SO 110 - Ul. Karvinská'!H33</f>
        <v>0</v>
      </c>
      <c r="BB98" s="93">
        <f>'10 - SO 110 - Ul. Karvinská'!H34</f>
        <v>0</v>
      </c>
      <c r="BC98" s="93">
        <f>'10 - SO 110 - Ul. Karvinská'!H35</f>
        <v>0</v>
      </c>
      <c r="BD98" s="95">
        <f>'10 - SO 110 - Ul. Karvinská'!H36</f>
        <v>0</v>
      </c>
      <c r="BT98" s="96" t="s">
        <v>82</v>
      </c>
      <c r="BV98" s="96" t="s">
        <v>77</v>
      </c>
      <c r="BW98" s="96" t="s">
        <v>112</v>
      </c>
      <c r="BX98" s="96" t="s">
        <v>78</v>
      </c>
    </row>
    <row r="99" spans="1:76" s="5" customFormat="1" ht="16.5" customHeight="1">
      <c r="A99" s="87" t="s">
        <v>80</v>
      </c>
      <c r="B99" s="88"/>
      <c r="C99" s="89"/>
      <c r="D99" s="198" t="s">
        <v>113</v>
      </c>
      <c r="E99" s="198"/>
      <c r="F99" s="198"/>
      <c r="G99" s="198"/>
      <c r="H99" s="198"/>
      <c r="I99" s="90"/>
      <c r="J99" s="198" t="s">
        <v>114</v>
      </c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6">
        <f>'11 - SO 111 - Ul. Hviezdo...'!M30</f>
        <v>0</v>
      </c>
      <c r="AH99" s="197"/>
      <c r="AI99" s="197"/>
      <c r="AJ99" s="197"/>
      <c r="AK99" s="197"/>
      <c r="AL99" s="197"/>
      <c r="AM99" s="197"/>
      <c r="AN99" s="196">
        <f t="shared" si="0"/>
        <v>0</v>
      </c>
      <c r="AO99" s="197"/>
      <c r="AP99" s="197"/>
      <c r="AQ99" s="91"/>
      <c r="AS99" s="92">
        <f>'11 - SO 111 - Ul. Hviezdo...'!M28</f>
        <v>0</v>
      </c>
      <c r="AT99" s="93">
        <f t="shared" si="1"/>
        <v>0</v>
      </c>
      <c r="AU99" s="94">
        <f>'11 - SO 111 - Ul. Hviezdo...'!W119</f>
        <v>4544.8727659999995</v>
      </c>
      <c r="AV99" s="93">
        <f>'11 - SO 111 - Ul. Hviezdo...'!M32</f>
        <v>0</v>
      </c>
      <c r="AW99" s="93">
        <f>'11 - SO 111 - Ul. Hviezdo...'!M33</f>
        <v>0</v>
      </c>
      <c r="AX99" s="93">
        <f>'11 - SO 111 - Ul. Hviezdo...'!M34</f>
        <v>0</v>
      </c>
      <c r="AY99" s="93">
        <f>'11 - SO 111 - Ul. Hviezdo...'!M35</f>
        <v>0</v>
      </c>
      <c r="AZ99" s="93">
        <f>'11 - SO 111 - Ul. Hviezdo...'!H32</f>
        <v>0</v>
      </c>
      <c r="BA99" s="93">
        <f>'11 - SO 111 - Ul. Hviezdo...'!H33</f>
        <v>0</v>
      </c>
      <c r="BB99" s="93">
        <f>'11 - SO 111 - Ul. Hviezdo...'!H34</f>
        <v>0</v>
      </c>
      <c r="BC99" s="93">
        <f>'11 - SO 111 - Ul. Hviezdo...'!H35</f>
        <v>0</v>
      </c>
      <c r="BD99" s="95">
        <f>'11 - SO 111 - Ul. Hviezdo...'!H36</f>
        <v>0</v>
      </c>
      <c r="BT99" s="96" t="s">
        <v>82</v>
      </c>
      <c r="BV99" s="96" t="s">
        <v>77</v>
      </c>
      <c r="BW99" s="96" t="s">
        <v>115</v>
      </c>
      <c r="BX99" s="96" t="s">
        <v>78</v>
      </c>
    </row>
    <row r="100" spans="1:76" s="5" customFormat="1" ht="16.5" customHeight="1">
      <c r="A100" s="87" t="s">
        <v>80</v>
      </c>
      <c r="B100" s="88"/>
      <c r="C100" s="89"/>
      <c r="D100" s="198" t="s">
        <v>116</v>
      </c>
      <c r="E100" s="198"/>
      <c r="F100" s="198"/>
      <c r="G100" s="198"/>
      <c r="H100" s="198"/>
      <c r="I100" s="90"/>
      <c r="J100" s="198" t="s">
        <v>117</v>
      </c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6">
        <f>'12 - SO 112 - Ul. U Výhybky'!M30</f>
        <v>0</v>
      </c>
      <c r="AH100" s="197"/>
      <c r="AI100" s="197"/>
      <c r="AJ100" s="197"/>
      <c r="AK100" s="197"/>
      <c r="AL100" s="197"/>
      <c r="AM100" s="197"/>
      <c r="AN100" s="196">
        <f t="shared" si="0"/>
        <v>0</v>
      </c>
      <c r="AO100" s="197"/>
      <c r="AP100" s="197"/>
      <c r="AQ100" s="91"/>
      <c r="AS100" s="92">
        <f>'12 - SO 112 - Ul. U Výhybky'!M28</f>
        <v>0</v>
      </c>
      <c r="AT100" s="93">
        <f t="shared" si="1"/>
        <v>0</v>
      </c>
      <c r="AU100" s="94">
        <f>'12 - SO 112 - Ul. U Výhybky'!W119</f>
        <v>1541.6194030000001</v>
      </c>
      <c r="AV100" s="93">
        <f>'12 - SO 112 - Ul. U Výhybky'!M32</f>
        <v>0</v>
      </c>
      <c r="AW100" s="93">
        <f>'12 - SO 112 - Ul. U Výhybky'!M33</f>
        <v>0</v>
      </c>
      <c r="AX100" s="93">
        <f>'12 - SO 112 - Ul. U Výhybky'!M34</f>
        <v>0</v>
      </c>
      <c r="AY100" s="93">
        <f>'12 - SO 112 - Ul. U Výhybky'!M35</f>
        <v>0</v>
      </c>
      <c r="AZ100" s="93">
        <f>'12 - SO 112 - Ul. U Výhybky'!H32</f>
        <v>0</v>
      </c>
      <c r="BA100" s="93">
        <f>'12 - SO 112 - Ul. U Výhybky'!H33</f>
        <v>0</v>
      </c>
      <c r="BB100" s="93">
        <f>'12 - SO 112 - Ul. U Výhybky'!H34</f>
        <v>0</v>
      </c>
      <c r="BC100" s="93">
        <f>'12 - SO 112 - Ul. U Výhybky'!H35</f>
        <v>0</v>
      </c>
      <c r="BD100" s="95">
        <f>'12 - SO 112 - Ul. U Výhybky'!H36</f>
        <v>0</v>
      </c>
      <c r="BT100" s="96" t="s">
        <v>82</v>
      </c>
      <c r="BV100" s="96" t="s">
        <v>77</v>
      </c>
      <c r="BW100" s="96" t="s">
        <v>118</v>
      </c>
      <c r="BX100" s="96" t="s">
        <v>78</v>
      </c>
    </row>
    <row r="101" spans="1:76" s="5" customFormat="1" ht="16.5" customHeight="1">
      <c r="A101" s="87" t="s">
        <v>80</v>
      </c>
      <c r="B101" s="88"/>
      <c r="C101" s="89"/>
      <c r="D101" s="198" t="s">
        <v>119</v>
      </c>
      <c r="E101" s="198"/>
      <c r="F101" s="198"/>
      <c r="G101" s="198"/>
      <c r="H101" s="198"/>
      <c r="I101" s="90"/>
      <c r="J101" s="198" t="s">
        <v>120</v>
      </c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6">
        <f>'13 - SO 113 - Ul. Holešova'!M30</f>
        <v>0</v>
      </c>
      <c r="AH101" s="197"/>
      <c r="AI101" s="197"/>
      <c r="AJ101" s="197"/>
      <c r="AK101" s="197"/>
      <c r="AL101" s="197"/>
      <c r="AM101" s="197"/>
      <c r="AN101" s="196">
        <f t="shared" si="0"/>
        <v>0</v>
      </c>
      <c r="AO101" s="197"/>
      <c r="AP101" s="197"/>
      <c r="AQ101" s="91"/>
      <c r="AS101" s="92">
        <f>'13 - SO 113 - Ul. Holešova'!M28</f>
        <v>0</v>
      </c>
      <c r="AT101" s="93">
        <f t="shared" si="1"/>
        <v>0</v>
      </c>
      <c r="AU101" s="94">
        <f>'13 - SO 113 - Ul. Holešova'!W119</f>
        <v>1327.1694360000001</v>
      </c>
      <c r="AV101" s="93">
        <f>'13 - SO 113 - Ul. Holešova'!M32</f>
        <v>0</v>
      </c>
      <c r="AW101" s="93">
        <f>'13 - SO 113 - Ul. Holešova'!M33</f>
        <v>0</v>
      </c>
      <c r="AX101" s="93">
        <f>'13 - SO 113 - Ul. Holešova'!M34</f>
        <v>0</v>
      </c>
      <c r="AY101" s="93">
        <f>'13 - SO 113 - Ul. Holešova'!M35</f>
        <v>0</v>
      </c>
      <c r="AZ101" s="93">
        <f>'13 - SO 113 - Ul. Holešova'!H32</f>
        <v>0</v>
      </c>
      <c r="BA101" s="93">
        <f>'13 - SO 113 - Ul. Holešova'!H33</f>
        <v>0</v>
      </c>
      <c r="BB101" s="93">
        <f>'13 - SO 113 - Ul. Holešova'!H34</f>
        <v>0</v>
      </c>
      <c r="BC101" s="93">
        <f>'13 - SO 113 - Ul. Holešova'!H35</f>
        <v>0</v>
      </c>
      <c r="BD101" s="95">
        <f>'13 - SO 113 - Ul. Holešova'!H36</f>
        <v>0</v>
      </c>
      <c r="BT101" s="96" t="s">
        <v>82</v>
      </c>
      <c r="BV101" s="96" t="s">
        <v>77</v>
      </c>
      <c r="BW101" s="96" t="s">
        <v>121</v>
      </c>
      <c r="BX101" s="96" t="s">
        <v>78</v>
      </c>
    </row>
    <row r="102" spans="1:76" s="5" customFormat="1" ht="16.5" customHeight="1">
      <c r="A102" s="87" t="s">
        <v>80</v>
      </c>
      <c r="B102" s="88"/>
      <c r="C102" s="89"/>
      <c r="D102" s="198" t="s">
        <v>122</v>
      </c>
      <c r="E102" s="198"/>
      <c r="F102" s="198"/>
      <c r="G102" s="198"/>
      <c r="H102" s="198"/>
      <c r="I102" s="90"/>
      <c r="J102" s="198" t="s">
        <v>123</v>
      </c>
      <c r="K102" s="198"/>
      <c r="L102" s="198"/>
      <c r="M102" s="198"/>
      <c r="N102" s="198"/>
      <c r="O102" s="198"/>
      <c r="P102" s="198"/>
      <c r="Q102" s="198"/>
      <c r="R102" s="198"/>
      <c r="S102" s="198"/>
      <c r="T102" s="198"/>
      <c r="U102" s="198"/>
      <c r="V102" s="198"/>
      <c r="W102" s="198"/>
      <c r="X102" s="198"/>
      <c r="Y102" s="198"/>
      <c r="Z102" s="198"/>
      <c r="AA102" s="198"/>
      <c r="AB102" s="198"/>
      <c r="AC102" s="198"/>
      <c r="AD102" s="198"/>
      <c r="AE102" s="198"/>
      <c r="AF102" s="198"/>
      <c r="AG102" s="196">
        <f>'14 - SO 114 - Ul. Dalimilova'!M30</f>
        <v>0</v>
      </c>
      <c r="AH102" s="197"/>
      <c r="AI102" s="197"/>
      <c r="AJ102" s="197"/>
      <c r="AK102" s="197"/>
      <c r="AL102" s="197"/>
      <c r="AM102" s="197"/>
      <c r="AN102" s="196">
        <f t="shared" si="0"/>
        <v>0</v>
      </c>
      <c r="AO102" s="197"/>
      <c r="AP102" s="197"/>
      <c r="AQ102" s="91"/>
      <c r="AS102" s="92">
        <f>'14 - SO 114 - Ul. Dalimilova'!M28</f>
        <v>0</v>
      </c>
      <c r="AT102" s="93">
        <f t="shared" si="1"/>
        <v>0</v>
      </c>
      <c r="AU102" s="94">
        <f>'14 - SO 114 - Ul. Dalimilova'!W119</f>
        <v>7345.3441580000017</v>
      </c>
      <c r="AV102" s="93">
        <f>'14 - SO 114 - Ul. Dalimilova'!M32</f>
        <v>0</v>
      </c>
      <c r="AW102" s="93">
        <f>'14 - SO 114 - Ul. Dalimilova'!M33</f>
        <v>0</v>
      </c>
      <c r="AX102" s="93">
        <f>'14 - SO 114 - Ul. Dalimilova'!M34</f>
        <v>0</v>
      </c>
      <c r="AY102" s="93">
        <f>'14 - SO 114 - Ul. Dalimilova'!M35</f>
        <v>0</v>
      </c>
      <c r="AZ102" s="93">
        <f>'14 - SO 114 - Ul. Dalimilova'!H32</f>
        <v>0</v>
      </c>
      <c r="BA102" s="93">
        <f>'14 - SO 114 - Ul. Dalimilova'!H33</f>
        <v>0</v>
      </c>
      <c r="BB102" s="93">
        <f>'14 - SO 114 - Ul. Dalimilova'!H34</f>
        <v>0</v>
      </c>
      <c r="BC102" s="93">
        <f>'14 - SO 114 - Ul. Dalimilova'!H35</f>
        <v>0</v>
      </c>
      <c r="BD102" s="95">
        <f>'14 - SO 114 - Ul. Dalimilova'!H36</f>
        <v>0</v>
      </c>
      <c r="BT102" s="96" t="s">
        <v>82</v>
      </c>
      <c r="BV102" s="96" t="s">
        <v>77</v>
      </c>
      <c r="BW102" s="96" t="s">
        <v>124</v>
      </c>
      <c r="BX102" s="96" t="s">
        <v>78</v>
      </c>
    </row>
    <row r="103" spans="1:76" s="5" customFormat="1" ht="16.5" customHeight="1">
      <c r="A103" s="87" t="s">
        <v>80</v>
      </c>
      <c r="B103" s="88"/>
      <c r="C103" s="89"/>
      <c r="D103" s="198" t="s">
        <v>11</v>
      </c>
      <c r="E103" s="198"/>
      <c r="F103" s="198"/>
      <c r="G103" s="198"/>
      <c r="H103" s="198"/>
      <c r="I103" s="90"/>
      <c r="J103" s="198" t="s">
        <v>125</v>
      </c>
      <c r="K103" s="198"/>
      <c r="L103" s="198"/>
      <c r="M103" s="198"/>
      <c r="N103" s="198"/>
      <c r="O103" s="198"/>
      <c r="P103" s="198"/>
      <c r="Q103" s="198"/>
      <c r="R103" s="198"/>
      <c r="S103" s="198"/>
      <c r="T103" s="198"/>
      <c r="U103" s="198"/>
      <c r="V103" s="198"/>
      <c r="W103" s="198"/>
      <c r="X103" s="198"/>
      <c r="Y103" s="198"/>
      <c r="Z103" s="198"/>
      <c r="AA103" s="198"/>
      <c r="AB103" s="198"/>
      <c r="AC103" s="198"/>
      <c r="AD103" s="198"/>
      <c r="AE103" s="198"/>
      <c r="AF103" s="198"/>
      <c r="AG103" s="196">
        <f>'15 - SO 115 - Ul. Čapkova'!M30</f>
        <v>0</v>
      </c>
      <c r="AH103" s="197"/>
      <c r="AI103" s="197"/>
      <c r="AJ103" s="197"/>
      <c r="AK103" s="197"/>
      <c r="AL103" s="197"/>
      <c r="AM103" s="197"/>
      <c r="AN103" s="196">
        <f t="shared" si="0"/>
        <v>0</v>
      </c>
      <c r="AO103" s="197"/>
      <c r="AP103" s="197"/>
      <c r="AQ103" s="91"/>
      <c r="AS103" s="92">
        <f>'15 - SO 115 - Ul. Čapkova'!M28</f>
        <v>0</v>
      </c>
      <c r="AT103" s="93">
        <f t="shared" si="1"/>
        <v>0</v>
      </c>
      <c r="AU103" s="94">
        <f>'15 - SO 115 - Ul. Čapkova'!W118</f>
        <v>1338.7117079999998</v>
      </c>
      <c r="AV103" s="93">
        <f>'15 - SO 115 - Ul. Čapkova'!M32</f>
        <v>0</v>
      </c>
      <c r="AW103" s="93">
        <f>'15 - SO 115 - Ul. Čapkova'!M33</f>
        <v>0</v>
      </c>
      <c r="AX103" s="93">
        <f>'15 - SO 115 - Ul. Čapkova'!M34</f>
        <v>0</v>
      </c>
      <c r="AY103" s="93">
        <f>'15 - SO 115 - Ul. Čapkova'!M35</f>
        <v>0</v>
      </c>
      <c r="AZ103" s="93">
        <f>'15 - SO 115 - Ul. Čapkova'!H32</f>
        <v>0</v>
      </c>
      <c r="BA103" s="93">
        <f>'15 - SO 115 - Ul. Čapkova'!H33</f>
        <v>0</v>
      </c>
      <c r="BB103" s="93">
        <f>'15 - SO 115 - Ul. Čapkova'!H34</f>
        <v>0</v>
      </c>
      <c r="BC103" s="93">
        <f>'15 - SO 115 - Ul. Čapkova'!H35</f>
        <v>0</v>
      </c>
      <c r="BD103" s="95">
        <f>'15 - SO 115 - Ul. Čapkova'!H36</f>
        <v>0</v>
      </c>
      <c r="BT103" s="96" t="s">
        <v>82</v>
      </c>
      <c r="BV103" s="96" t="s">
        <v>77</v>
      </c>
      <c r="BW103" s="96" t="s">
        <v>126</v>
      </c>
      <c r="BX103" s="96" t="s">
        <v>78</v>
      </c>
    </row>
    <row r="104" spans="1:76" s="5" customFormat="1" ht="16.5" customHeight="1">
      <c r="A104" s="87" t="s">
        <v>80</v>
      </c>
      <c r="B104" s="88"/>
      <c r="C104" s="89"/>
      <c r="D104" s="198" t="s">
        <v>127</v>
      </c>
      <c r="E104" s="198"/>
      <c r="F104" s="198"/>
      <c r="G104" s="198"/>
      <c r="H104" s="198"/>
      <c r="I104" s="90"/>
      <c r="J104" s="198" t="s">
        <v>128</v>
      </c>
      <c r="K104" s="198"/>
      <c r="L104" s="198"/>
      <c r="M104" s="198"/>
      <c r="N104" s="198"/>
      <c r="O104" s="198"/>
      <c r="P104" s="198"/>
      <c r="Q104" s="198"/>
      <c r="R104" s="198"/>
      <c r="S104" s="198"/>
      <c r="T104" s="198"/>
      <c r="U104" s="198"/>
      <c r="V104" s="198"/>
      <c r="W104" s="198"/>
      <c r="X104" s="198"/>
      <c r="Y104" s="198"/>
      <c r="Z104" s="198"/>
      <c r="AA104" s="198"/>
      <c r="AB104" s="198"/>
      <c r="AC104" s="198"/>
      <c r="AD104" s="198"/>
      <c r="AE104" s="198"/>
      <c r="AF104" s="198"/>
      <c r="AG104" s="196">
        <f>'16 - SO 116 - Komunikace ...'!M30</f>
        <v>0</v>
      </c>
      <c r="AH104" s="197"/>
      <c r="AI104" s="197"/>
      <c r="AJ104" s="197"/>
      <c r="AK104" s="197"/>
      <c r="AL104" s="197"/>
      <c r="AM104" s="197"/>
      <c r="AN104" s="196">
        <f t="shared" si="0"/>
        <v>0</v>
      </c>
      <c r="AO104" s="197"/>
      <c r="AP104" s="197"/>
      <c r="AQ104" s="91"/>
      <c r="AS104" s="97">
        <f>'16 - SO 116 - Komunikace ...'!M28</f>
        <v>0</v>
      </c>
      <c r="AT104" s="98">
        <f t="shared" si="1"/>
        <v>0</v>
      </c>
      <c r="AU104" s="99">
        <f>'16 - SO 116 - Komunikace ...'!W117</f>
        <v>447.96197299999994</v>
      </c>
      <c r="AV104" s="98">
        <f>'16 - SO 116 - Komunikace ...'!M32</f>
        <v>0</v>
      </c>
      <c r="AW104" s="98">
        <f>'16 - SO 116 - Komunikace ...'!M33</f>
        <v>0</v>
      </c>
      <c r="AX104" s="98">
        <f>'16 - SO 116 - Komunikace ...'!M34</f>
        <v>0</v>
      </c>
      <c r="AY104" s="98">
        <f>'16 - SO 116 - Komunikace ...'!M35</f>
        <v>0</v>
      </c>
      <c r="AZ104" s="98">
        <f>'16 - SO 116 - Komunikace ...'!H32</f>
        <v>0</v>
      </c>
      <c r="BA104" s="98">
        <f>'16 - SO 116 - Komunikace ...'!H33</f>
        <v>0</v>
      </c>
      <c r="BB104" s="98">
        <f>'16 - SO 116 - Komunikace ...'!H34</f>
        <v>0</v>
      </c>
      <c r="BC104" s="98">
        <f>'16 - SO 116 - Komunikace ...'!H35</f>
        <v>0</v>
      </c>
      <c r="BD104" s="100">
        <f>'16 - SO 116 - Komunikace ...'!H36</f>
        <v>0</v>
      </c>
      <c r="BT104" s="96" t="s">
        <v>82</v>
      </c>
      <c r="BV104" s="96" t="s">
        <v>77</v>
      </c>
      <c r="BW104" s="96" t="s">
        <v>129</v>
      </c>
      <c r="BX104" s="96" t="s">
        <v>78</v>
      </c>
    </row>
    <row r="105" spans="1:76">
      <c r="B105" s="25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6"/>
    </row>
    <row r="106" spans="1:76" s="1" customFormat="1" ht="30" customHeight="1">
      <c r="B106" s="34"/>
      <c r="C106" s="79" t="s">
        <v>130</v>
      </c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192">
        <v>0</v>
      </c>
      <c r="AH106" s="192"/>
      <c r="AI106" s="192"/>
      <c r="AJ106" s="192"/>
      <c r="AK106" s="192"/>
      <c r="AL106" s="192"/>
      <c r="AM106" s="192"/>
      <c r="AN106" s="192">
        <v>0</v>
      </c>
      <c r="AO106" s="192"/>
      <c r="AP106" s="192"/>
      <c r="AQ106" s="36"/>
      <c r="AS106" s="75" t="s">
        <v>131</v>
      </c>
      <c r="AT106" s="76" t="s">
        <v>132</v>
      </c>
      <c r="AU106" s="76" t="s">
        <v>39</v>
      </c>
      <c r="AV106" s="77" t="s">
        <v>62</v>
      </c>
    </row>
    <row r="107" spans="1:76" s="1" customFormat="1" ht="10.9" customHeight="1">
      <c r="B107" s="34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6"/>
      <c r="AS107" s="101"/>
      <c r="AT107" s="55"/>
      <c r="AU107" s="55"/>
      <c r="AV107" s="57"/>
    </row>
    <row r="108" spans="1:76" s="1" customFormat="1" ht="30" customHeight="1">
      <c r="B108" s="34"/>
      <c r="C108" s="102" t="s">
        <v>133</v>
      </c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3"/>
      <c r="AF108" s="103"/>
      <c r="AG108" s="193">
        <f>ROUND(AG87+AG106,2)</f>
        <v>0</v>
      </c>
      <c r="AH108" s="193"/>
      <c r="AI108" s="193"/>
      <c r="AJ108" s="193"/>
      <c r="AK108" s="193"/>
      <c r="AL108" s="193"/>
      <c r="AM108" s="193"/>
      <c r="AN108" s="193">
        <f>AN87+AN106</f>
        <v>0</v>
      </c>
      <c r="AO108" s="193"/>
      <c r="AP108" s="193"/>
      <c r="AQ108" s="36"/>
    </row>
    <row r="109" spans="1:76" s="1" customFormat="1" ht="6.95" customHeight="1">
      <c r="B109" s="58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  <c r="AC109" s="59"/>
      <c r="AD109" s="59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  <c r="AP109" s="59"/>
      <c r="AQ109" s="60"/>
    </row>
  </sheetData>
  <mergeCells count="109">
    <mergeCell ref="C2:AP2"/>
    <mergeCell ref="C4:AP4"/>
    <mergeCell ref="K5:AO5"/>
    <mergeCell ref="K6:AO6"/>
    <mergeCell ref="E23:AN23"/>
    <mergeCell ref="AK26:AO26"/>
    <mergeCell ref="AK27:AO27"/>
    <mergeCell ref="AK29:AO29"/>
    <mergeCell ref="L31:O31"/>
    <mergeCell ref="W31:AE31"/>
    <mergeCell ref="AK31:AO31"/>
    <mergeCell ref="L32:O32"/>
    <mergeCell ref="W32:AE32"/>
    <mergeCell ref="AK32:AO32"/>
    <mergeCell ref="L33:O33"/>
    <mergeCell ref="W33:AE33"/>
    <mergeCell ref="AK33:AO33"/>
    <mergeCell ref="L34:O34"/>
    <mergeCell ref="W34:AE34"/>
    <mergeCell ref="AK34:AO34"/>
    <mergeCell ref="L35:O35"/>
    <mergeCell ref="W35:AE35"/>
    <mergeCell ref="AK35:AO35"/>
    <mergeCell ref="X37:AB37"/>
    <mergeCell ref="AK37:AO37"/>
    <mergeCell ref="C76:AP76"/>
    <mergeCell ref="L78:AO78"/>
    <mergeCell ref="AM82:AP82"/>
    <mergeCell ref="AS82:AT84"/>
    <mergeCell ref="AM83:AP83"/>
    <mergeCell ref="C85:G85"/>
    <mergeCell ref="I85:AF85"/>
    <mergeCell ref="AG85:AM85"/>
    <mergeCell ref="AN85:AP85"/>
    <mergeCell ref="AN88:AP88"/>
    <mergeCell ref="AG88:AM88"/>
    <mergeCell ref="D88:H88"/>
    <mergeCell ref="J88:AF88"/>
    <mergeCell ref="AN89:AP89"/>
    <mergeCell ref="AG89:AM89"/>
    <mergeCell ref="D89:H89"/>
    <mergeCell ref="J89:AF89"/>
    <mergeCell ref="AG87:AM87"/>
    <mergeCell ref="AN87:AP87"/>
    <mergeCell ref="AN90:AP90"/>
    <mergeCell ref="AG90:AM90"/>
    <mergeCell ref="D90:H90"/>
    <mergeCell ref="J90:AF90"/>
    <mergeCell ref="AN91:AP91"/>
    <mergeCell ref="AG91:AM91"/>
    <mergeCell ref="D91:H91"/>
    <mergeCell ref="J91:AF91"/>
    <mergeCell ref="AN92:AP92"/>
    <mergeCell ref="AG92:AM92"/>
    <mergeCell ref="D92:H92"/>
    <mergeCell ref="J92:AF92"/>
    <mergeCell ref="AN93:AP93"/>
    <mergeCell ref="AG93:AM93"/>
    <mergeCell ref="D93:H93"/>
    <mergeCell ref="J93:AF93"/>
    <mergeCell ref="AN94:AP94"/>
    <mergeCell ref="AG94:AM94"/>
    <mergeCell ref="D94:H94"/>
    <mergeCell ref="J94:AF94"/>
    <mergeCell ref="AN95:AP95"/>
    <mergeCell ref="AG95:AM95"/>
    <mergeCell ref="D95:H95"/>
    <mergeCell ref="J95:AF95"/>
    <mergeCell ref="J100:AF100"/>
    <mergeCell ref="AN101:AP101"/>
    <mergeCell ref="AG101:AM101"/>
    <mergeCell ref="D101:H101"/>
    <mergeCell ref="J101:AF101"/>
    <mergeCell ref="AN96:AP96"/>
    <mergeCell ref="AG96:AM96"/>
    <mergeCell ref="D96:H96"/>
    <mergeCell ref="J96:AF96"/>
    <mergeCell ref="AN97:AP97"/>
    <mergeCell ref="AG97:AM97"/>
    <mergeCell ref="D97:H97"/>
    <mergeCell ref="J97:AF97"/>
    <mergeCell ref="AN98:AP98"/>
    <mergeCell ref="AG98:AM98"/>
    <mergeCell ref="D98:H98"/>
    <mergeCell ref="J98:AF98"/>
    <mergeCell ref="AG106:AM106"/>
    <mergeCell ref="AN106:AP106"/>
    <mergeCell ref="AG108:AM108"/>
    <mergeCell ref="AN108:AP108"/>
    <mergeCell ref="AR2:BE2"/>
    <mergeCell ref="AN102:AP102"/>
    <mergeCell ref="AG102:AM102"/>
    <mergeCell ref="D102:H102"/>
    <mergeCell ref="J102:AF102"/>
    <mergeCell ref="AN103:AP103"/>
    <mergeCell ref="AG103:AM103"/>
    <mergeCell ref="D103:H103"/>
    <mergeCell ref="J103:AF103"/>
    <mergeCell ref="AN104:AP104"/>
    <mergeCell ref="AG104:AM104"/>
    <mergeCell ref="D104:H104"/>
    <mergeCell ref="J104:AF104"/>
    <mergeCell ref="AN99:AP99"/>
    <mergeCell ref="AG99:AM99"/>
    <mergeCell ref="D99:H99"/>
    <mergeCell ref="J99:AF99"/>
    <mergeCell ref="AN100:AP100"/>
    <mergeCell ref="AG100:AM100"/>
    <mergeCell ref="D100:H100"/>
  </mergeCells>
  <hyperlinks>
    <hyperlink ref="K1:S1" location="C2" display="1) Souhrnný list stavby"/>
    <hyperlink ref="W1:AF1" location="C87" display="2) Rekapitulace objektů"/>
    <hyperlink ref="A88" location="'0 - Ostatní a vedlejší ná...'!C2" display="/"/>
    <hyperlink ref="A89" location="'1 - SO 101 - Ul. Menšíkova'!C2" display="/"/>
    <hyperlink ref="A90" location="'2 - SO 102 - Ul. Budovcova'!C2" display="/"/>
    <hyperlink ref="A91" location="'3 - SO 103 - Ul. Ščerbovs...'!C2" display="/"/>
    <hyperlink ref="A92" location="'4 - SO 104 - Ul. Rokycano...'!C2" display="/"/>
    <hyperlink ref="A93" location="'5 - SO 105 - Ul. Kobrova'!C2" display="/"/>
    <hyperlink ref="A94" location="'6 - SO 106 - Ul. Revírní'!C2" display="/"/>
    <hyperlink ref="A95" location="'7 - SO 107 - Ul. Matušins...'!C2" display="/"/>
    <hyperlink ref="A96" location="'8 - SO 108 - Ul. Tomicova'!C2" display="/"/>
    <hyperlink ref="A97" location="'9 - SO 109 - Ul. Třanovského'!C2" display="/"/>
    <hyperlink ref="A98" location="'10 - SO 110 - Ul. Karvinská'!C2" display="/"/>
    <hyperlink ref="A99" location="'11 - SO 111 - Ul. Hviezdo...'!C2" display="/"/>
    <hyperlink ref="A100" location="'12 - SO 112 - Ul. U Výhybky'!C2" display="/"/>
    <hyperlink ref="A101" location="'13 - SO 113 - Ul. Holešova'!C2" display="/"/>
    <hyperlink ref="A102" location="'14 - SO 114 - Ul. Dalimilova'!C2" display="/"/>
    <hyperlink ref="A103" location="'15 - SO 115 - Ul. Čapkova'!C2" display="/"/>
    <hyperlink ref="A104" location="'16 - SO 116 - Komunikace ...'!C2" display="/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195"/>
  <sheetViews>
    <sheetView showGridLines="0" workbookViewId="0">
      <pane ySplit="1" topLeftCell="A2" activePane="bottomLeft" state="frozen"/>
      <selection pane="bottomLeft" activeCell="BO227" sqref="BO227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7" width="11.1640625" customWidth="1"/>
    <col min="8" max="8" width="12.5" customWidth="1"/>
    <col min="9" max="9" width="7" customWidth="1"/>
    <col min="10" max="10" width="5.1640625" customWidth="1"/>
    <col min="11" max="11" width="11.5" customWidth="1"/>
    <col min="12" max="12" width="12" customWidth="1"/>
    <col min="13" max="14" width="6" customWidth="1"/>
    <col min="15" max="15" width="2" customWidth="1"/>
    <col min="16" max="16" width="12.5" customWidth="1"/>
    <col min="17" max="17" width="4.1640625" customWidth="1"/>
    <col min="18" max="18" width="1.6640625" customWidth="1"/>
    <col min="19" max="19" width="8.1640625" customWidth="1"/>
    <col min="20" max="20" width="29.6640625" hidden="1" customWidth="1"/>
    <col min="21" max="21" width="16.33203125" hidden="1" customWidth="1"/>
    <col min="22" max="22" width="12.33203125" hidden="1" customWidth="1"/>
    <col min="23" max="23" width="16.33203125" hidden="1" customWidth="1"/>
    <col min="24" max="24" width="12.1640625" hidden="1" customWidth="1"/>
    <col min="25" max="25" width="15" hidden="1" customWidth="1"/>
    <col min="26" max="26" width="11" hidden="1" customWidth="1"/>
    <col min="27" max="27" width="15" hidden="1" customWidth="1"/>
    <col min="28" max="28" width="16.33203125" hidden="1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66" ht="21.75" customHeight="1">
      <c r="A1" s="104"/>
      <c r="B1" s="14"/>
      <c r="C1" s="14"/>
      <c r="D1" s="15" t="s">
        <v>1</v>
      </c>
      <c r="E1" s="14"/>
      <c r="F1" s="16" t="s">
        <v>134</v>
      </c>
      <c r="G1" s="16"/>
      <c r="H1" s="239" t="s">
        <v>135</v>
      </c>
      <c r="I1" s="239"/>
      <c r="J1" s="239"/>
      <c r="K1" s="239"/>
      <c r="L1" s="16" t="s">
        <v>136</v>
      </c>
      <c r="M1" s="14"/>
      <c r="N1" s="14"/>
      <c r="O1" s="15" t="s">
        <v>137</v>
      </c>
      <c r="P1" s="14"/>
      <c r="Q1" s="14"/>
      <c r="R1" s="14"/>
      <c r="S1" s="16" t="s">
        <v>138</v>
      </c>
      <c r="T1" s="16"/>
      <c r="U1" s="104"/>
      <c r="V1" s="104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ht="36.950000000000003" customHeight="1">
      <c r="C2" s="220" t="s">
        <v>7</v>
      </c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S2" s="194" t="s">
        <v>8</v>
      </c>
      <c r="T2" s="195"/>
      <c r="U2" s="195"/>
      <c r="V2" s="195"/>
      <c r="W2" s="195"/>
      <c r="X2" s="195"/>
      <c r="Y2" s="195"/>
      <c r="Z2" s="195"/>
      <c r="AA2" s="195"/>
      <c r="AB2" s="195"/>
      <c r="AC2" s="195"/>
      <c r="AT2" s="21" t="s">
        <v>83</v>
      </c>
    </row>
    <row r="3" spans="1:66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  <c r="AT3" s="21" t="s">
        <v>86</v>
      </c>
    </row>
    <row r="4" spans="1:66" ht="36.950000000000003" customHeight="1">
      <c r="B4" s="25"/>
      <c r="C4" s="211" t="s">
        <v>139</v>
      </c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Q4" s="212"/>
      <c r="R4" s="26"/>
      <c r="T4" s="20" t="s">
        <v>13</v>
      </c>
      <c r="AT4" s="21" t="s">
        <v>6</v>
      </c>
    </row>
    <row r="5" spans="1:66" ht="6.95" customHeight="1">
      <c r="B5" s="25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6"/>
    </row>
    <row r="6" spans="1:66" ht="25.35" customHeight="1">
      <c r="B6" s="25"/>
      <c r="C6" s="27"/>
      <c r="D6" s="31" t="s">
        <v>16</v>
      </c>
      <c r="E6" s="27"/>
      <c r="F6" s="251" t="str">
        <f>'Rekapitulace stavby'!K6</f>
        <v>Rekonstrukce vodovodu a kanalizace Radvanice a Bartovice - komunikace</v>
      </c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7"/>
      <c r="R6" s="26"/>
    </row>
    <row r="7" spans="1:66" s="1" customFormat="1" ht="32.85" customHeight="1">
      <c r="B7" s="34"/>
      <c r="C7" s="35"/>
      <c r="D7" s="30" t="s">
        <v>140</v>
      </c>
      <c r="E7" s="35"/>
      <c r="F7" s="224" t="s">
        <v>141</v>
      </c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35"/>
      <c r="R7" s="36"/>
    </row>
    <row r="8" spans="1:66" s="1" customFormat="1" ht="14.45" customHeight="1">
      <c r="B8" s="34"/>
      <c r="C8" s="35"/>
      <c r="D8" s="31" t="s">
        <v>18</v>
      </c>
      <c r="E8" s="35"/>
      <c r="F8" s="29" t="s">
        <v>5</v>
      </c>
      <c r="G8" s="35"/>
      <c r="H8" s="35"/>
      <c r="I8" s="35"/>
      <c r="J8" s="35"/>
      <c r="K8" s="35"/>
      <c r="L8" s="35"/>
      <c r="M8" s="31" t="s">
        <v>19</v>
      </c>
      <c r="N8" s="35"/>
      <c r="O8" s="29" t="s">
        <v>5</v>
      </c>
      <c r="P8" s="35"/>
      <c r="Q8" s="35"/>
      <c r="R8" s="36"/>
    </row>
    <row r="9" spans="1:66" s="1" customFormat="1" ht="14.45" customHeight="1">
      <c r="B9" s="34"/>
      <c r="C9" s="35"/>
      <c r="D9" s="31" t="s">
        <v>20</v>
      </c>
      <c r="E9" s="35"/>
      <c r="F9" s="29" t="s">
        <v>21</v>
      </c>
      <c r="G9" s="35"/>
      <c r="H9" s="35"/>
      <c r="I9" s="35"/>
      <c r="J9" s="35"/>
      <c r="K9" s="35"/>
      <c r="L9" s="35"/>
      <c r="M9" s="31" t="s">
        <v>22</v>
      </c>
      <c r="N9" s="35"/>
      <c r="O9" s="253" t="str">
        <f>'Rekapitulace stavby'!AN8</f>
        <v>25. 4. 2018</v>
      </c>
      <c r="P9" s="253"/>
      <c r="Q9" s="35"/>
      <c r="R9" s="36"/>
    </row>
    <row r="10" spans="1:66" s="1" customFormat="1" ht="10.9" customHeight="1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6"/>
    </row>
    <row r="11" spans="1:66" s="1" customFormat="1" ht="14.45" customHeight="1">
      <c r="B11" s="34"/>
      <c r="C11" s="35"/>
      <c r="D11" s="31" t="s">
        <v>24</v>
      </c>
      <c r="E11" s="35"/>
      <c r="F11" s="35"/>
      <c r="G11" s="35"/>
      <c r="H11" s="35"/>
      <c r="I11" s="35"/>
      <c r="J11" s="35"/>
      <c r="K11" s="35"/>
      <c r="L11" s="35"/>
      <c r="M11" s="31" t="s">
        <v>25</v>
      </c>
      <c r="N11" s="35"/>
      <c r="O11" s="222" t="s">
        <v>5</v>
      </c>
      <c r="P11" s="222"/>
      <c r="Q11" s="35"/>
      <c r="R11" s="36"/>
    </row>
    <row r="12" spans="1:66" s="1" customFormat="1" ht="18" customHeight="1">
      <c r="B12" s="34"/>
      <c r="C12" s="35"/>
      <c r="D12" s="35"/>
      <c r="E12" s="29" t="s">
        <v>26</v>
      </c>
      <c r="F12" s="35"/>
      <c r="G12" s="35"/>
      <c r="H12" s="35"/>
      <c r="I12" s="35"/>
      <c r="J12" s="35"/>
      <c r="K12" s="35"/>
      <c r="L12" s="35"/>
      <c r="M12" s="31" t="s">
        <v>27</v>
      </c>
      <c r="N12" s="35"/>
      <c r="O12" s="222" t="s">
        <v>5</v>
      </c>
      <c r="P12" s="222"/>
      <c r="Q12" s="35"/>
      <c r="R12" s="36"/>
    </row>
    <row r="13" spans="1:66" s="1" customFormat="1" ht="6.95" customHeight="1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6"/>
    </row>
    <row r="14" spans="1:66" s="1" customFormat="1" ht="14.45" customHeight="1">
      <c r="B14" s="34"/>
      <c r="C14" s="35"/>
      <c r="D14" s="31" t="s">
        <v>28</v>
      </c>
      <c r="E14" s="35"/>
      <c r="F14" s="35"/>
      <c r="G14" s="35"/>
      <c r="H14" s="35"/>
      <c r="I14" s="35"/>
      <c r="J14" s="35"/>
      <c r="K14" s="35"/>
      <c r="L14" s="35"/>
      <c r="M14" s="31" t="s">
        <v>25</v>
      </c>
      <c r="N14" s="35"/>
      <c r="O14" s="222" t="str">
        <f>IF('Rekapitulace stavby'!AN13="","",'Rekapitulace stavby'!AN13)</f>
        <v/>
      </c>
      <c r="P14" s="222"/>
      <c r="Q14" s="35"/>
      <c r="R14" s="36"/>
    </row>
    <row r="15" spans="1:66" s="1" customFormat="1" ht="18" customHeight="1">
      <c r="B15" s="34"/>
      <c r="C15" s="35"/>
      <c r="D15" s="35"/>
      <c r="E15" s="29" t="str">
        <f>IF('Rekapitulace stavby'!E14="","",'Rekapitulace stavby'!E14)</f>
        <v xml:space="preserve"> </v>
      </c>
      <c r="F15" s="35"/>
      <c r="G15" s="35"/>
      <c r="H15" s="35"/>
      <c r="I15" s="35"/>
      <c r="J15" s="35"/>
      <c r="K15" s="35"/>
      <c r="L15" s="35"/>
      <c r="M15" s="31" t="s">
        <v>27</v>
      </c>
      <c r="N15" s="35"/>
      <c r="O15" s="222" t="str">
        <f>IF('Rekapitulace stavby'!AN14="","",'Rekapitulace stavby'!AN14)</f>
        <v/>
      </c>
      <c r="P15" s="222"/>
      <c r="Q15" s="35"/>
      <c r="R15" s="36"/>
    </row>
    <row r="16" spans="1:66" s="1" customFormat="1" ht="6.95" customHeight="1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6"/>
    </row>
    <row r="17" spans="2:18" s="1" customFormat="1" ht="14.45" customHeight="1">
      <c r="B17" s="34"/>
      <c r="C17" s="35"/>
      <c r="D17" s="31" t="s">
        <v>30</v>
      </c>
      <c r="E17" s="35"/>
      <c r="F17" s="35"/>
      <c r="G17" s="35"/>
      <c r="H17" s="35"/>
      <c r="I17" s="35"/>
      <c r="J17" s="35"/>
      <c r="K17" s="35"/>
      <c r="L17" s="35"/>
      <c r="M17" s="31" t="s">
        <v>25</v>
      </c>
      <c r="N17" s="35"/>
      <c r="O17" s="222" t="s">
        <v>5</v>
      </c>
      <c r="P17" s="222"/>
      <c r="Q17" s="35"/>
      <c r="R17" s="36"/>
    </row>
    <row r="18" spans="2:18" s="1" customFormat="1" ht="18" customHeight="1">
      <c r="B18" s="34"/>
      <c r="C18" s="35"/>
      <c r="D18" s="35"/>
      <c r="E18" s="29" t="s">
        <v>31</v>
      </c>
      <c r="F18" s="35"/>
      <c r="G18" s="35"/>
      <c r="H18" s="35"/>
      <c r="I18" s="35"/>
      <c r="J18" s="35"/>
      <c r="K18" s="35"/>
      <c r="L18" s="35"/>
      <c r="M18" s="31" t="s">
        <v>27</v>
      </c>
      <c r="N18" s="35"/>
      <c r="O18" s="222" t="s">
        <v>5</v>
      </c>
      <c r="P18" s="222"/>
      <c r="Q18" s="35"/>
      <c r="R18" s="36"/>
    </row>
    <row r="19" spans="2:18" s="1" customFormat="1" ht="6.95" customHeigh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6"/>
    </row>
    <row r="20" spans="2:18" s="1" customFormat="1" ht="14.45" customHeight="1">
      <c r="B20" s="34"/>
      <c r="C20" s="35"/>
      <c r="D20" s="31" t="s">
        <v>33</v>
      </c>
      <c r="E20" s="35"/>
      <c r="F20" s="35"/>
      <c r="G20" s="35"/>
      <c r="H20" s="35"/>
      <c r="I20" s="35"/>
      <c r="J20" s="35"/>
      <c r="K20" s="35"/>
      <c r="L20" s="35"/>
      <c r="M20" s="31" t="s">
        <v>25</v>
      </c>
      <c r="N20" s="35"/>
      <c r="O20" s="222" t="s">
        <v>5</v>
      </c>
      <c r="P20" s="222"/>
      <c r="Q20" s="35"/>
      <c r="R20" s="36"/>
    </row>
    <row r="21" spans="2:18" s="1" customFormat="1" ht="18" customHeight="1">
      <c r="B21" s="34"/>
      <c r="C21" s="35"/>
      <c r="D21" s="35"/>
      <c r="E21" s="29" t="s">
        <v>34</v>
      </c>
      <c r="F21" s="35"/>
      <c r="G21" s="35"/>
      <c r="H21" s="35"/>
      <c r="I21" s="35"/>
      <c r="J21" s="35"/>
      <c r="K21" s="35"/>
      <c r="L21" s="35"/>
      <c r="M21" s="31" t="s">
        <v>27</v>
      </c>
      <c r="N21" s="35"/>
      <c r="O21" s="222" t="s">
        <v>5</v>
      </c>
      <c r="P21" s="222"/>
      <c r="Q21" s="35"/>
      <c r="R21" s="36"/>
    </row>
    <row r="22" spans="2:18" s="1" customFormat="1" ht="6.95" customHeight="1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6"/>
    </row>
    <row r="23" spans="2:18" s="1" customFormat="1" ht="14.45" customHeight="1">
      <c r="B23" s="34"/>
      <c r="C23" s="35"/>
      <c r="D23" s="31" t="s">
        <v>35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6"/>
    </row>
    <row r="24" spans="2:18" s="1" customFormat="1" ht="16.5" customHeight="1">
      <c r="B24" s="34"/>
      <c r="C24" s="35"/>
      <c r="D24" s="35"/>
      <c r="E24" s="225" t="s">
        <v>5</v>
      </c>
      <c r="F24" s="225"/>
      <c r="G24" s="225"/>
      <c r="H24" s="225"/>
      <c r="I24" s="225"/>
      <c r="J24" s="225"/>
      <c r="K24" s="225"/>
      <c r="L24" s="225"/>
      <c r="M24" s="35"/>
      <c r="N24" s="35"/>
      <c r="O24" s="35"/>
      <c r="P24" s="35"/>
      <c r="Q24" s="35"/>
      <c r="R24" s="36"/>
    </row>
    <row r="25" spans="2:18" s="1" customFormat="1" ht="6.95" customHeight="1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</row>
    <row r="26" spans="2:18" s="1" customFormat="1" ht="6.95" customHeight="1">
      <c r="B26" s="34"/>
      <c r="C26" s="35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35"/>
      <c r="R26" s="36"/>
    </row>
    <row r="27" spans="2:18" s="1" customFormat="1" ht="14.45" customHeight="1">
      <c r="B27" s="34"/>
      <c r="C27" s="35"/>
      <c r="D27" s="105" t="s">
        <v>142</v>
      </c>
      <c r="E27" s="35"/>
      <c r="F27" s="35"/>
      <c r="G27" s="35"/>
      <c r="H27" s="35"/>
      <c r="I27" s="35"/>
      <c r="J27" s="35"/>
      <c r="K27" s="35"/>
      <c r="L27" s="35"/>
      <c r="M27" s="226">
        <f>N88</f>
        <v>0</v>
      </c>
      <c r="N27" s="226"/>
      <c r="O27" s="226"/>
      <c r="P27" s="226"/>
      <c r="Q27" s="35"/>
      <c r="R27" s="36"/>
    </row>
    <row r="28" spans="2:18" s="1" customFormat="1" ht="14.45" customHeight="1">
      <c r="B28" s="34"/>
      <c r="C28" s="35"/>
      <c r="D28" s="33" t="s">
        <v>143</v>
      </c>
      <c r="E28" s="35"/>
      <c r="F28" s="35"/>
      <c r="G28" s="35"/>
      <c r="H28" s="35"/>
      <c r="I28" s="35"/>
      <c r="J28" s="35"/>
      <c r="K28" s="35"/>
      <c r="L28" s="35"/>
      <c r="M28" s="226">
        <f>N92</f>
        <v>0</v>
      </c>
      <c r="N28" s="226"/>
      <c r="O28" s="226"/>
      <c r="P28" s="226"/>
      <c r="Q28" s="35"/>
      <c r="R28" s="36"/>
    </row>
    <row r="29" spans="2:18" s="1" customFormat="1" ht="6.95" customHeight="1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6"/>
    </row>
    <row r="30" spans="2:18" s="1" customFormat="1" ht="25.35" customHeight="1">
      <c r="B30" s="34"/>
      <c r="C30" s="35"/>
      <c r="D30" s="106" t="s">
        <v>38</v>
      </c>
      <c r="E30" s="35"/>
      <c r="F30" s="35"/>
      <c r="G30" s="35"/>
      <c r="H30" s="35"/>
      <c r="I30" s="35"/>
      <c r="J30" s="35"/>
      <c r="K30" s="35"/>
      <c r="L30" s="35"/>
      <c r="M30" s="259">
        <f>ROUND(M27+M28,2)</f>
        <v>0</v>
      </c>
      <c r="N30" s="250"/>
      <c r="O30" s="250"/>
      <c r="P30" s="250"/>
      <c r="Q30" s="35"/>
      <c r="R30" s="36"/>
    </row>
    <row r="31" spans="2:18" s="1" customFormat="1" ht="6.95" customHeight="1">
      <c r="B31" s="34"/>
      <c r="C31" s="35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35"/>
      <c r="R31" s="36"/>
    </row>
    <row r="32" spans="2:18" s="1" customFormat="1" ht="14.45" customHeight="1">
      <c r="B32" s="34"/>
      <c r="C32" s="35"/>
      <c r="D32" s="41" t="s">
        <v>39</v>
      </c>
      <c r="E32" s="41" t="s">
        <v>40</v>
      </c>
      <c r="F32" s="42">
        <v>0.21</v>
      </c>
      <c r="G32" s="107" t="s">
        <v>41</v>
      </c>
      <c r="H32" s="256">
        <f>ROUND((SUM(BE92:BE93)+SUM(BE111:BE194)), 2)</f>
        <v>0</v>
      </c>
      <c r="I32" s="250"/>
      <c r="J32" s="250"/>
      <c r="K32" s="35"/>
      <c r="L32" s="35"/>
      <c r="M32" s="256">
        <f>ROUND(ROUND((SUM(BE92:BE93)+SUM(BE111:BE194)), 2)*F32, 2)</f>
        <v>0</v>
      </c>
      <c r="N32" s="250"/>
      <c r="O32" s="250"/>
      <c r="P32" s="250"/>
      <c r="Q32" s="35"/>
      <c r="R32" s="36"/>
    </row>
    <row r="33" spans="2:18" s="1" customFormat="1" ht="14.45" customHeight="1">
      <c r="B33" s="34"/>
      <c r="C33" s="35"/>
      <c r="D33" s="35"/>
      <c r="E33" s="41" t="s">
        <v>42</v>
      </c>
      <c r="F33" s="42">
        <v>0.15</v>
      </c>
      <c r="G33" s="107" t="s">
        <v>41</v>
      </c>
      <c r="H33" s="256">
        <f>ROUND((SUM(BF92:BF93)+SUM(BF111:BF194)), 2)</f>
        <v>0</v>
      </c>
      <c r="I33" s="250"/>
      <c r="J33" s="250"/>
      <c r="K33" s="35"/>
      <c r="L33" s="35"/>
      <c r="M33" s="256">
        <f>ROUND(ROUND((SUM(BF92:BF93)+SUM(BF111:BF194)), 2)*F33, 2)</f>
        <v>0</v>
      </c>
      <c r="N33" s="250"/>
      <c r="O33" s="250"/>
      <c r="P33" s="250"/>
      <c r="Q33" s="35"/>
      <c r="R33" s="36"/>
    </row>
    <row r="34" spans="2:18" s="1" customFormat="1" ht="14.45" hidden="1" customHeight="1">
      <c r="B34" s="34"/>
      <c r="C34" s="35"/>
      <c r="D34" s="35"/>
      <c r="E34" s="41" t="s">
        <v>43</v>
      </c>
      <c r="F34" s="42">
        <v>0.21</v>
      </c>
      <c r="G34" s="107" t="s">
        <v>41</v>
      </c>
      <c r="H34" s="256">
        <f>ROUND((SUM(BG92:BG93)+SUM(BG111:BG194)), 2)</f>
        <v>0</v>
      </c>
      <c r="I34" s="250"/>
      <c r="J34" s="250"/>
      <c r="K34" s="35"/>
      <c r="L34" s="35"/>
      <c r="M34" s="256">
        <v>0</v>
      </c>
      <c r="N34" s="250"/>
      <c r="O34" s="250"/>
      <c r="P34" s="250"/>
      <c r="Q34" s="35"/>
      <c r="R34" s="36"/>
    </row>
    <row r="35" spans="2:18" s="1" customFormat="1" ht="14.45" hidden="1" customHeight="1">
      <c r="B35" s="34"/>
      <c r="C35" s="35"/>
      <c r="D35" s="35"/>
      <c r="E35" s="41" t="s">
        <v>44</v>
      </c>
      <c r="F35" s="42">
        <v>0.15</v>
      </c>
      <c r="G35" s="107" t="s">
        <v>41</v>
      </c>
      <c r="H35" s="256">
        <f>ROUND((SUM(BH92:BH93)+SUM(BH111:BH194)), 2)</f>
        <v>0</v>
      </c>
      <c r="I35" s="250"/>
      <c r="J35" s="250"/>
      <c r="K35" s="35"/>
      <c r="L35" s="35"/>
      <c r="M35" s="256">
        <v>0</v>
      </c>
      <c r="N35" s="250"/>
      <c r="O35" s="250"/>
      <c r="P35" s="250"/>
      <c r="Q35" s="35"/>
      <c r="R35" s="36"/>
    </row>
    <row r="36" spans="2:18" s="1" customFormat="1" ht="14.45" hidden="1" customHeight="1">
      <c r="B36" s="34"/>
      <c r="C36" s="35"/>
      <c r="D36" s="35"/>
      <c r="E36" s="41" t="s">
        <v>45</v>
      </c>
      <c r="F36" s="42">
        <v>0</v>
      </c>
      <c r="G36" s="107" t="s">
        <v>41</v>
      </c>
      <c r="H36" s="256">
        <f>ROUND((SUM(BI92:BI93)+SUM(BI111:BI194)), 2)</f>
        <v>0</v>
      </c>
      <c r="I36" s="250"/>
      <c r="J36" s="250"/>
      <c r="K36" s="35"/>
      <c r="L36" s="35"/>
      <c r="M36" s="256">
        <v>0</v>
      </c>
      <c r="N36" s="250"/>
      <c r="O36" s="250"/>
      <c r="P36" s="250"/>
      <c r="Q36" s="35"/>
      <c r="R36" s="36"/>
    </row>
    <row r="37" spans="2:18" s="1" customFormat="1" ht="6.95" customHeight="1"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</row>
    <row r="38" spans="2:18" s="1" customFormat="1" ht="25.35" customHeight="1">
      <c r="B38" s="34"/>
      <c r="C38" s="103"/>
      <c r="D38" s="108" t="s">
        <v>46</v>
      </c>
      <c r="E38" s="74"/>
      <c r="F38" s="74"/>
      <c r="G38" s="109" t="s">
        <v>47</v>
      </c>
      <c r="H38" s="110" t="s">
        <v>48</v>
      </c>
      <c r="I38" s="74"/>
      <c r="J38" s="74"/>
      <c r="K38" s="74"/>
      <c r="L38" s="257">
        <f>SUM(M30:M36)</f>
        <v>0</v>
      </c>
      <c r="M38" s="257"/>
      <c r="N38" s="257"/>
      <c r="O38" s="257"/>
      <c r="P38" s="258"/>
      <c r="Q38" s="103"/>
      <c r="R38" s="36"/>
    </row>
    <row r="39" spans="2:18" s="1" customFormat="1" ht="14.45" customHeight="1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2:18" s="1" customFormat="1" ht="14.45" customHeight="1"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6"/>
    </row>
    <row r="41" spans="2:18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6"/>
    </row>
    <row r="42" spans="2:18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6"/>
    </row>
    <row r="43" spans="2:18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6"/>
    </row>
    <row r="44" spans="2:18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6"/>
    </row>
    <row r="45" spans="2:18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6"/>
    </row>
    <row r="46" spans="2:18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6"/>
    </row>
    <row r="47" spans="2:18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6"/>
    </row>
    <row r="48" spans="2:18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6"/>
    </row>
    <row r="49" spans="2:18">
      <c r="B49" s="2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6"/>
    </row>
    <row r="50" spans="2:18" s="1" customFormat="1" ht="15">
      <c r="B50" s="34"/>
      <c r="C50" s="35"/>
      <c r="D50" s="49" t="s">
        <v>49</v>
      </c>
      <c r="E50" s="50"/>
      <c r="F50" s="50"/>
      <c r="G50" s="50"/>
      <c r="H50" s="51"/>
      <c r="I50" s="35"/>
      <c r="J50" s="49" t="s">
        <v>50</v>
      </c>
      <c r="K50" s="50"/>
      <c r="L50" s="50"/>
      <c r="M50" s="50"/>
      <c r="N50" s="50"/>
      <c r="O50" s="50"/>
      <c r="P50" s="51"/>
      <c r="Q50" s="35"/>
      <c r="R50" s="36"/>
    </row>
    <row r="51" spans="2:18">
      <c r="B51" s="25"/>
      <c r="C51" s="27"/>
      <c r="D51" s="52"/>
      <c r="E51" s="27"/>
      <c r="F51" s="27"/>
      <c r="G51" s="27"/>
      <c r="H51" s="53"/>
      <c r="I51" s="27"/>
      <c r="J51" s="52"/>
      <c r="K51" s="27"/>
      <c r="L51" s="27"/>
      <c r="M51" s="27"/>
      <c r="N51" s="27"/>
      <c r="O51" s="27"/>
      <c r="P51" s="53"/>
      <c r="Q51" s="27"/>
      <c r="R51" s="26"/>
    </row>
    <row r="52" spans="2:18">
      <c r="B52" s="25"/>
      <c r="C52" s="27"/>
      <c r="D52" s="52"/>
      <c r="E52" s="27"/>
      <c r="F52" s="27"/>
      <c r="G52" s="27"/>
      <c r="H52" s="53"/>
      <c r="I52" s="27"/>
      <c r="J52" s="52"/>
      <c r="K52" s="27"/>
      <c r="L52" s="27"/>
      <c r="M52" s="27"/>
      <c r="N52" s="27"/>
      <c r="O52" s="27"/>
      <c r="P52" s="53"/>
      <c r="Q52" s="27"/>
      <c r="R52" s="26"/>
    </row>
    <row r="53" spans="2:18">
      <c r="B53" s="25"/>
      <c r="C53" s="27"/>
      <c r="D53" s="52"/>
      <c r="E53" s="27"/>
      <c r="F53" s="27"/>
      <c r="G53" s="27"/>
      <c r="H53" s="53"/>
      <c r="I53" s="27"/>
      <c r="J53" s="52"/>
      <c r="K53" s="27"/>
      <c r="L53" s="27"/>
      <c r="M53" s="27"/>
      <c r="N53" s="27"/>
      <c r="O53" s="27"/>
      <c r="P53" s="53"/>
      <c r="Q53" s="27"/>
      <c r="R53" s="26"/>
    </row>
    <row r="54" spans="2:18">
      <c r="B54" s="25"/>
      <c r="C54" s="27"/>
      <c r="D54" s="52"/>
      <c r="E54" s="27"/>
      <c r="F54" s="27"/>
      <c r="G54" s="27"/>
      <c r="H54" s="53"/>
      <c r="I54" s="27"/>
      <c r="J54" s="52"/>
      <c r="K54" s="27"/>
      <c r="L54" s="27"/>
      <c r="M54" s="27"/>
      <c r="N54" s="27"/>
      <c r="O54" s="27"/>
      <c r="P54" s="53"/>
      <c r="Q54" s="27"/>
      <c r="R54" s="26"/>
    </row>
    <row r="55" spans="2:18">
      <c r="B55" s="25"/>
      <c r="C55" s="27"/>
      <c r="D55" s="52"/>
      <c r="E55" s="27"/>
      <c r="F55" s="27"/>
      <c r="G55" s="27"/>
      <c r="H55" s="53"/>
      <c r="I55" s="27"/>
      <c r="J55" s="52"/>
      <c r="K55" s="27"/>
      <c r="L55" s="27"/>
      <c r="M55" s="27"/>
      <c r="N55" s="27"/>
      <c r="O55" s="27"/>
      <c r="P55" s="53"/>
      <c r="Q55" s="27"/>
      <c r="R55" s="26"/>
    </row>
    <row r="56" spans="2:18">
      <c r="B56" s="25"/>
      <c r="C56" s="27"/>
      <c r="D56" s="52"/>
      <c r="E56" s="27"/>
      <c r="F56" s="27"/>
      <c r="G56" s="27"/>
      <c r="H56" s="53"/>
      <c r="I56" s="27"/>
      <c r="J56" s="52"/>
      <c r="K56" s="27"/>
      <c r="L56" s="27"/>
      <c r="M56" s="27"/>
      <c r="N56" s="27"/>
      <c r="O56" s="27"/>
      <c r="P56" s="53"/>
      <c r="Q56" s="27"/>
      <c r="R56" s="26"/>
    </row>
    <row r="57" spans="2:18">
      <c r="B57" s="25"/>
      <c r="C57" s="27"/>
      <c r="D57" s="52"/>
      <c r="E57" s="27"/>
      <c r="F57" s="27"/>
      <c r="G57" s="27"/>
      <c r="H57" s="53"/>
      <c r="I57" s="27"/>
      <c r="J57" s="52"/>
      <c r="K57" s="27"/>
      <c r="L57" s="27"/>
      <c r="M57" s="27"/>
      <c r="N57" s="27"/>
      <c r="O57" s="27"/>
      <c r="P57" s="53"/>
      <c r="Q57" s="27"/>
      <c r="R57" s="26"/>
    </row>
    <row r="58" spans="2:18">
      <c r="B58" s="25"/>
      <c r="C58" s="27"/>
      <c r="D58" s="52"/>
      <c r="E58" s="27"/>
      <c r="F58" s="27"/>
      <c r="G58" s="27"/>
      <c r="H58" s="53"/>
      <c r="I58" s="27"/>
      <c r="J58" s="52"/>
      <c r="K58" s="27"/>
      <c r="L58" s="27"/>
      <c r="M58" s="27"/>
      <c r="N58" s="27"/>
      <c r="O58" s="27"/>
      <c r="P58" s="53"/>
      <c r="Q58" s="27"/>
      <c r="R58" s="26"/>
    </row>
    <row r="59" spans="2:18" s="1" customFormat="1" ht="15">
      <c r="B59" s="34"/>
      <c r="C59" s="35"/>
      <c r="D59" s="54" t="s">
        <v>51</v>
      </c>
      <c r="E59" s="55"/>
      <c r="F59" s="55"/>
      <c r="G59" s="56" t="s">
        <v>52</v>
      </c>
      <c r="H59" s="57"/>
      <c r="I59" s="35"/>
      <c r="J59" s="54" t="s">
        <v>51</v>
      </c>
      <c r="K59" s="55"/>
      <c r="L59" s="55"/>
      <c r="M59" s="55"/>
      <c r="N59" s="56" t="s">
        <v>52</v>
      </c>
      <c r="O59" s="55"/>
      <c r="P59" s="57"/>
      <c r="Q59" s="35"/>
      <c r="R59" s="36"/>
    </row>
    <row r="60" spans="2:18">
      <c r="B60" s="25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6"/>
    </row>
    <row r="61" spans="2:18" s="1" customFormat="1" ht="15">
      <c r="B61" s="34"/>
      <c r="C61" s="35"/>
      <c r="D61" s="49" t="s">
        <v>53</v>
      </c>
      <c r="E61" s="50"/>
      <c r="F61" s="50"/>
      <c r="G61" s="50"/>
      <c r="H61" s="51"/>
      <c r="I61" s="35"/>
      <c r="J61" s="49" t="s">
        <v>54</v>
      </c>
      <c r="K61" s="50"/>
      <c r="L61" s="50"/>
      <c r="M61" s="50"/>
      <c r="N61" s="50"/>
      <c r="O61" s="50"/>
      <c r="P61" s="51"/>
      <c r="Q61" s="35"/>
      <c r="R61" s="36"/>
    </row>
    <row r="62" spans="2:18">
      <c r="B62" s="25"/>
      <c r="C62" s="27"/>
      <c r="D62" s="52"/>
      <c r="E62" s="27"/>
      <c r="F62" s="27"/>
      <c r="G62" s="27"/>
      <c r="H62" s="53"/>
      <c r="I62" s="27"/>
      <c r="J62" s="52"/>
      <c r="K62" s="27"/>
      <c r="L62" s="27"/>
      <c r="M62" s="27"/>
      <c r="N62" s="27"/>
      <c r="O62" s="27"/>
      <c r="P62" s="53"/>
      <c r="Q62" s="27"/>
      <c r="R62" s="26"/>
    </row>
    <row r="63" spans="2:18">
      <c r="B63" s="25"/>
      <c r="C63" s="27"/>
      <c r="D63" s="52"/>
      <c r="E63" s="27"/>
      <c r="F63" s="27"/>
      <c r="G63" s="27"/>
      <c r="H63" s="53"/>
      <c r="I63" s="27"/>
      <c r="J63" s="52"/>
      <c r="K63" s="27"/>
      <c r="L63" s="27"/>
      <c r="M63" s="27"/>
      <c r="N63" s="27"/>
      <c r="O63" s="27"/>
      <c r="P63" s="53"/>
      <c r="Q63" s="27"/>
      <c r="R63" s="26"/>
    </row>
    <row r="64" spans="2:18">
      <c r="B64" s="25"/>
      <c r="C64" s="27"/>
      <c r="D64" s="52"/>
      <c r="E64" s="27"/>
      <c r="F64" s="27"/>
      <c r="G64" s="27"/>
      <c r="H64" s="53"/>
      <c r="I64" s="27"/>
      <c r="J64" s="52"/>
      <c r="K64" s="27"/>
      <c r="L64" s="27"/>
      <c r="M64" s="27"/>
      <c r="N64" s="27"/>
      <c r="O64" s="27"/>
      <c r="P64" s="53"/>
      <c r="Q64" s="27"/>
      <c r="R64" s="26"/>
    </row>
    <row r="65" spans="2:18">
      <c r="B65" s="25"/>
      <c r="C65" s="27"/>
      <c r="D65" s="52"/>
      <c r="E65" s="27"/>
      <c r="F65" s="27"/>
      <c r="G65" s="27"/>
      <c r="H65" s="53"/>
      <c r="I65" s="27"/>
      <c r="J65" s="52"/>
      <c r="K65" s="27"/>
      <c r="L65" s="27"/>
      <c r="M65" s="27"/>
      <c r="N65" s="27"/>
      <c r="O65" s="27"/>
      <c r="P65" s="53"/>
      <c r="Q65" s="27"/>
      <c r="R65" s="26"/>
    </row>
    <row r="66" spans="2:18">
      <c r="B66" s="25"/>
      <c r="C66" s="27"/>
      <c r="D66" s="52"/>
      <c r="E66" s="27"/>
      <c r="F66" s="27"/>
      <c r="G66" s="27"/>
      <c r="H66" s="53"/>
      <c r="I66" s="27"/>
      <c r="J66" s="52"/>
      <c r="K66" s="27"/>
      <c r="L66" s="27"/>
      <c r="M66" s="27"/>
      <c r="N66" s="27"/>
      <c r="O66" s="27"/>
      <c r="P66" s="53"/>
      <c r="Q66" s="27"/>
      <c r="R66" s="26"/>
    </row>
    <row r="67" spans="2:18">
      <c r="B67" s="25"/>
      <c r="C67" s="27"/>
      <c r="D67" s="52"/>
      <c r="E67" s="27"/>
      <c r="F67" s="27"/>
      <c r="G67" s="27"/>
      <c r="H67" s="53"/>
      <c r="I67" s="27"/>
      <c r="J67" s="52"/>
      <c r="K67" s="27"/>
      <c r="L67" s="27"/>
      <c r="M67" s="27"/>
      <c r="N67" s="27"/>
      <c r="O67" s="27"/>
      <c r="P67" s="53"/>
      <c r="Q67" s="27"/>
      <c r="R67" s="26"/>
    </row>
    <row r="68" spans="2:18">
      <c r="B68" s="25"/>
      <c r="C68" s="27"/>
      <c r="D68" s="52"/>
      <c r="E68" s="27"/>
      <c r="F68" s="27"/>
      <c r="G68" s="27"/>
      <c r="H68" s="53"/>
      <c r="I68" s="27"/>
      <c r="J68" s="52"/>
      <c r="K68" s="27"/>
      <c r="L68" s="27"/>
      <c r="M68" s="27"/>
      <c r="N68" s="27"/>
      <c r="O68" s="27"/>
      <c r="P68" s="53"/>
      <c r="Q68" s="27"/>
      <c r="R68" s="26"/>
    </row>
    <row r="69" spans="2:18">
      <c r="B69" s="25"/>
      <c r="C69" s="27"/>
      <c r="D69" s="52"/>
      <c r="E69" s="27"/>
      <c r="F69" s="27"/>
      <c r="G69" s="27"/>
      <c r="H69" s="53"/>
      <c r="I69" s="27"/>
      <c r="J69" s="52"/>
      <c r="K69" s="27"/>
      <c r="L69" s="27"/>
      <c r="M69" s="27"/>
      <c r="N69" s="27"/>
      <c r="O69" s="27"/>
      <c r="P69" s="53"/>
      <c r="Q69" s="27"/>
      <c r="R69" s="26"/>
    </row>
    <row r="70" spans="2:18" s="1" customFormat="1" ht="15">
      <c r="B70" s="34"/>
      <c r="C70" s="35"/>
      <c r="D70" s="54" t="s">
        <v>51</v>
      </c>
      <c r="E70" s="55"/>
      <c r="F70" s="55"/>
      <c r="G70" s="56" t="s">
        <v>52</v>
      </c>
      <c r="H70" s="57"/>
      <c r="I70" s="35"/>
      <c r="J70" s="54" t="s">
        <v>51</v>
      </c>
      <c r="K70" s="55"/>
      <c r="L70" s="55"/>
      <c r="M70" s="55"/>
      <c r="N70" s="56" t="s">
        <v>52</v>
      </c>
      <c r="O70" s="55"/>
      <c r="P70" s="57"/>
      <c r="Q70" s="35"/>
      <c r="R70" s="36"/>
    </row>
    <row r="71" spans="2:18" s="1" customFormat="1" ht="14.4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5" spans="2:18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3"/>
    </row>
    <row r="76" spans="2:18" s="1" customFormat="1" ht="36.950000000000003" customHeight="1">
      <c r="B76" s="34"/>
      <c r="C76" s="211" t="s">
        <v>144</v>
      </c>
      <c r="D76" s="212"/>
      <c r="E76" s="212"/>
      <c r="F76" s="212"/>
      <c r="G76" s="212"/>
      <c r="H76" s="212"/>
      <c r="I76" s="212"/>
      <c r="J76" s="212"/>
      <c r="K76" s="212"/>
      <c r="L76" s="212"/>
      <c r="M76" s="212"/>
      <c r="N76" s="212"/>
      <c r="O76" s="212"/>
      <c r="P76" s="212"/>
      <c r="Q76" s="212"/>
      <c r="R76" s="36"/>
    </row>
    <row r="77" spans="2:18" s="1" customFormat="1" ht="6.95" customHeight="1"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6"/>
    </row>
    <row r="78" spans="2:18" s="1" customFormat="1" ht="30" customHeight="1">
      <c r="B78" s="34"/>
      <c r="C78" s="31" t="s">
        <v>16</v>
      </c>
      <c r="D78" s="35"/>
      <c r="E78" s="35"/>
      <c r="F78" s="251" t="str">
        <f>F6</f>
        <v>Rekonstrukce vodovodu a kanalizace Radvanice a Bartovice - komunikace</v>
      </c>
      <c r="G78" s="252"/>
      <c r="H78" s="252"/>
      <c r="I78" s="252"/>
      <c r="J78" s="252"/>
      <c r="K78" s="252"/>
      <c r="L78" s="252"/>
      <c r="M78" s="252"/>
      <c r="N78" s="252"/>
      <c r="O78" s="252"/>
      <c r="P78" s="252"/>
      <c r="Q78" s="35"/>
      <c r="R78" s="36"/>
    </row>
    <row r="79" spans="2:18" s="1" customFormat="1" ht="36.950000000000003" customHeight="1">
      <c r="B79" s="34"/>
      <c r="C79" s="68" t="s">
        <v>140</v>
      </c>
      <c r="D79" s="35"/>
      <c r="E79" s="35"/>
      <c r="F79" s="213" t="str">
        <f>F7</f>
        <v>0 - Ostatní a vedlejší náklady</v>
      </c>
      <c r="G79" s="250"/>
      <c r="H79" s="250"/>
      <c r="I79" s="250"/>
      <c r="J79" s="250"/>
      <c r="K79" s="250"/>
      <c r="L79" s="250"/>
      <c r="M79" s="250"/>
      <c r="N79" s="250"/>
      <c r="O79" s="250"/>
      <c r="P79" s="250"/>
      <c r="Q79" s="35"/>
      <c r="R79" s="36"/>
    </row>
    <row r="80" spans="2:18" s="1" customFormat="1" ht="6.95" customHeight="1"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6"/>
    </row>
    <row r="81" spans="2:47" s="1" customFormat="1" ht="18" customHeight="1">
      <c r="B81" s="34"/>
      <c r="C81" s="31" t="s">
        <v>20</v>
      </c>
      <c r="D81" s="35"/>
      <c r="E81" s="35"/>
      <c r="F81" s="29" t="str">
        <f>F9</f>
        <v>Ostrava</v>
      </c>
      <c r="G81" s="35"/>
      <c r="H81" s="35"/>
      <c r="I81" s="35"/>
      <c r="J81" s="35"/>
      <c r="K81" s="31" t="s">
        <v>22</v>
      </c>
      <c r="L81" s="35"/>
      <c r="M81" s="253" t="str">
        <f>IF(O9="","",O9)</f>
        <v>25. 4. 2018</v>
      </c>
      <c r="N81" s="253"/>
      <c r="O81" s="253"/>
      <c r="P81" s="253"/>
      <c r="Q81" s="35"/>
      <c r="R81" s="36"/>
    </row>
    <row r="82" spans="2:47" s="1" customFormat="1" ht="6.95" customHeight="1"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6"/>
    </row>
    <row r="83" spans="2:47" s="1" customFormat="1" ht="15">
      <c r="B83" s="34"/>
      <c r="C83" s="31" t="s">
        <v>24</v>
      </c>
      <c r="D83" s="35"/>
      <c r="E83" s="35"/>
      <c r="F83" s="29" t="str">
        <f>E12</f>
        <v>Statutární město Ostrava</v>
      </c>
      <c r="G83" s="35"/>
      <c r="H83" s="35"/>
      <c r="I83" s="35"/>
      <c r="J83" s="35"/>
      <c r="K83" s="31" t="s">
        <v>30</v>
      </c>
      <c r="L83" s="35"/>
      <c r="M83" s="222" t="str">
        <f>E18</f>
        <v>Projekt 2010, s.r.o.</v>
      </c>
      <c r="N83" s="222"/>
      <c r="O83" s="222"/>
      <c r="P83" s="222"/>
      <c r="Q83" s="222"/>
      <c r="R83" s="36"/>
    </row>
    <row r="84" spans="2:47" s="1" customFormat="1" ht="14.45" customHeight="1">
      <c r="B84" s="34"/>
      <c r="C84" s="31" t="s">
        <v>28</v>
      </c>
      <c r="D84" s="35"/>
      <c r="E84" s="35"/>
      <c r="F84" s="29" t="str">
        <f>IF(E15="","",E15)</f>
        <v xml:space="preserve"> </v>
      </c>
      <c r="G84" s="35"/>
      <c r="H84" s="35"/>
      <c r="I84" s="35"/>
      <c r="J84" s="35"/>
      <c r="K84" s="31" t="s">
        <v>33</v>
      </c>
      <c r="L84" s="35"/>
      <c r="M84" s="222" t="str">
        <f>E21</f>
        <v>Jakub Nevyjel</v>
      </c>
      <c r="N84" s="222"/>
      <c r="O84" s="222"/>
      <c r="P84" s="222"/>
      <c r="Q84" s="222"/>
      <c r="R84" s="36"/>
    </row>
    <row r="85" spans="2:47" s="1" customFormat="1" ht="10.35" customHeight="1"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6"/>
    </row>
    <row r="86" spans="2:47" s="1" customFormat="1" ht="29.25" customHeight="1">
      <c r="B86" s="34"/>
      <c r="C86" s="254" t="s">
        <v>145</v>
      </c>
      <c r="D86" s="255"/>
      <c r="E86" s="255"/>
      <c r="F86" s="255"/>
      <c r="G86" s="255"/>
      <c r="H86" s="103"/>
      <c r="I86" s="103"/>
      <c r="J86" s="103"/>
      <c r="K86" s="103"/>
      <c r="L86" s="103"/>
      <c r="M86" s="103"/>
      <c r="N86" s="254" t="s">
        <v>146</v>
      </c>
      <c r="O86" s="255"/>
      <c r="P86" s="255"/>
      <c r="Q86" s="255"/>
      <c r="R86" s="36"/>
    </row>
    <row r="87" spans="2:47" s="1" customFormat="1" ht="10.35" customHeight="1"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6"/>
    </row>
    <row r="88" spans="2:47" s="1" customFormat="1" ht="29.25" customHeight="1">
      <c r="B88" s="34"/>
      <c r="C88" s="111" t="s">
        <v>147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192">
        <f>N111</f>
        <v>0</v>
      </c>
      <c r="O88" s="248"/>
      <c r="P88" s="248"/>
      <c r="Q88" s="248"/>
      <c r="R88" s="36"/>
      <c r="AU88" s="21" t="s">
        <v>148</v>
      </c>
    </row>
    <row r="89" spans="2:47" s="6" customFormat="1" ht="24.95" customHeight="1">
      <c r="B89" s="112"/>
      <c r="C89" s="113"/>
      <c r="D89" s="114" t="s">
        <v>149</v>
      </c>
      <c r="E89" s="113"/>
      <c r="F89" s="113"/>
      <c r="G89" s="113"/>
      <c r="H89" s="113"/>
      <c r="I89" s="113"/>
      <c r="J89" s="113"/>
      <c r="K89" s="113"/>
      <c r="L89" s="113"/>
      <c r="M89" s="113"/>
      <c r="N89" s="244">
        <f>N112</f>
        <v>0</v>
      </c>
      <c r="O89" s="245"/>
      <c r="P89" s="245"/>
      <c r="Q89" s="245"/>
      <c r="R89" s="115"/>
    </row>
    <row r="90" spans="2:47" s="7" customFormat="1" ht="19.899999999999999" customHeight="1">
      <c r="B90" s="116"/>
      <c r="C90" s="117"/>
      <c r="D90" s="118" t="s">
        <v>150</v>
      </c>
      <c r="E90" s="117"/>
      <c r="F90" s="117"/>
      <c r="G90" s="117"/>
      <c r="H90" s="117"/>
      <c r="I90" s="117"/>
      <c r="J90" s="117"/>
      <c r="K90" s="117"/>
      <c r="L90" s="117"/>
      <c r="M90" s="117"/>
      <c r="N90" s="246">
        <f>N163</f>
        <v>0</v>
      </c>
      <c r="O90" s="247"/>
      <c r="P90" s="247"/>
      <c r="Q90" s="247"/>
      <c r="R90" s="119"/>
    </row>
    <row r="91" spans="2:47" s="1" customFormat="1" ht="21.75" customHeight="1">
      <c r="B91" s="34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6"/>
    </row>
    <row r="92" spans="2:47" s="1" customFormat="1" ht="29.25" customHeight="1">
      <c r="B92" s="34"/>
      <c r="C92" s="111" t="s">
        <v>151</v>
      </c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248">
        <v>0</v>
      </c>
      <c r="O92" s="249"/>
      <c r="P92" s="249"/>
      <c r="Q92" s="249"/>
      <c r="R92" s="36"/>
      <c r="T92" s="120"/>
      <c r="U92" s="121" t="s">
        <v>39</v>
      </c>
    </row>
    <row r="93" spans="2:47" s="1" customFormat="1" ht="18" customHeight="1">
      <c r="B93" s="34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6"/>
    </row>
    <row r="94" spans="2:47" s="1" customFormat="1" ht="29.25" customHeight="1">
      <c r="B94" s="34"/>
      <c r="C94" s="102" t="s">
        <v>133</v>
      </c>
      <c r="D94" s="103"/>
      <c r="E94" s="103"/>
      <c r="F94" s="103"/>
      <c r="G94" s="103"/>
      <c r="H94" s="103"/>
      <c r="I94" s="103"/>
      <c r="J94" s="103"/>
      <c r="K94" s="103"/>
      <c r="L94" s="193">
        <f>ROUND(SUM(N88+N92),2)</f>
        <v>0</v>
      </c>
      <c r="M94" s="193"/>
      <c r="N94" s="193"/>
      <c r="O94" s="193"/>
      <c r="P94" s="193"/>
      <c r="Q94" s="193"/>
      <c r="R94" s="36"/>
    </row>
    <row r="95" spans="2:47" s="1" customFormat="1" ht="6.95" customHeight="1">
      <c r="B95" s="58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60"/>
    </row>
    <row r="99" spans="2:63" s="1" customFormat="1" ht="6.95" customHeight="1">
      <c r="B99" s="61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3"/>
    </row>
    <row r="100" spans="2:63" s="1" customFormat="1" ht="36.950000000000003" customHeight="1">
      <c r="B100" s="34"/>
      <c r="C100" s="211" t="s">
        <v>152</v>
      </c>
      <c r="D100" s="250"/>
      <c r="E100" s="250"/>
      <c r="F100" s="250"/>
      <c r="G100" s="250"/>
      <c r="H100" s="250"/>
      <c r="I100" s="250"/>
      <c r="J100" s="250"/>
      <c r="K100" s="250"/>
      <c r="L100" s="250"/>
      <c r="M100" s="250"/>
      <c r="N100" s="250"/>
      <c r="O100" s="250"/>
      <c r="P100" s="250"/>
      <c r="Q100" s="250"/>
      <c r="R100" s="36"/>
    </row>
    <row r="101" spans="2:63" s="1" customFormat="1" ht="6.95" customHeight="1">
      <c r="B101" s="34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6"/>
    </row>
    <row r="102" spans="2:63" s="1" customFormat="1" ht="30" customHeight="1">
      <c r="B102" s="34"/>
      <c r="C102" s="31" t="s">
        <v>16</v>
      </c>
      <c r="D102" s="35"/>
      <c r="E102" s="35"/>
      <c r="F102" s="251" t="str">
        <f>F6</f>
        <v>Rekonstrukce vodovodu a kanalizace Radvanice a Bartovice - komunikace</v>
      </c>
      <c r="G102" s="252"/>
      <c r="H102" s="252"/>
      <c r="I102" s="252"/>
      <c r="J102" s="252"/>
      <c r="K102" s="252"/>
      <c r="L102" s="252"/>
      <c r="M102" s="252"/>
      <c r="N102" s="252"/>
      <c r="O102" s="252"/>
      <c r="P102" s="252"/>
      <c r="Q102" s="35"/>
      <c r="R102" s="36"/>
    </row>
    <row r="103" spans="2:63" s="1" customFormat="1" ht="36.950000000000003" customHeight="1">
      <c r="B103" s="34"/>
      <c r="C103" s="68" t="s">
        <v>140</v>
      </c>
      <c r="D103" s="35"/>
      <c r="E103" s="35"/>
      <c r="F103" s="213" t="str">
        <f>F7</f>
        <v>0 - Ostatní a vedlejší náklady</v>
      </c>
      <c r="G103" s="250"/>
      <c r="H103" s="250"/>
      <c r="I103" s="250"/>
      <c r="J103" s="250"/>
      <c r="K103" s="250"/>
      <c r="L103" s="250"/>
      <c r="M103" s="250"/>
      <c r="N103" s="250"/>
      <c r="O103" s="250"/>
      <c r="P103" s="250"/>
      <c r="Q103" s="35"/>
      <c r="R103" s="36"/>
    </row>
    <row r="104" spans="2:63" s="1" customFormat="1" ht="6.95" customHeight="1">
      <c r="B104" s="34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6"/>
    </row>
    <row r="105" spans="2:63" s="1" customFormat="1" ht="18" customHeight="1">
      <c r="B105" s="34"/>
      <c r="C105" s="31" t="s">
        <v>20</v>
      </c>
      <c r="D105" s="35"/>
      <c r="E105" s="35"/>
      <c r="F105" s="29" t="str">
        <f>F9</f>
        <v>Ostrava</v>
      </c>
      <c r="G105" s="35"/>
      <c r="H105" s="35"/>
      <c r="I105" s="35"/>
      <c r="J105" s="35"/>
      <c r="K105" s="31" t="s">
        <v>22</v>
      </c>
      <c r="L105" s="35"/>
      <c r="M105" s="253" t="str">
        <f>IF(O9="","",O9)</f>
        <v>25. 4. 2018</v>
      </c>
      <c r="N105" s="253"/>
      <c r="O105" s="253"/>
      <c r="P105" s="253"/>
      <c r="Q105" s="35"/>
      <c r="R105" s="36"/>
    </row>
    <row r="106" spans="2:63" s="1" customFormat="1" ht="6.95" customHeight="1">
      <c r="B106" s="34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6"/>
    </row>
    <row r="107" spans="2:63" s="1" customFormat="1" ht="15">
      <c r="B107" s="34"/>
      <c r="C107" s="31" t="s">
        <v>24</v>
      </c>
      <c r="D107" s="35"/>
      <c r="E107" s="35"/>
      <c r="F107" s="29" t="str">
        <f>E12</f>
        <v>Statutární město Ostrava</v>
      </c>
      <c r="G107" s="35"/>
      <c r="H107" s="35"/>
      <c r="I107" s="35"/>
      <c r="J107" s="35"/>
      <c r="K107" s="31" t="s">
        <v>30</v>
      </c>
      <c r="L107" s="35"/>
      <c r="M107" s="222" t="str">
        <f>E18</f>
        <v>Projekt 2010, s.r.o.</v>
      </c>
      <c r="N107" s="222"/>
      <c r="O107" s="222"/>
      <c r="P107" s="222"/>
      <c r="Q107" s="222"/>
      <c r="R107" s="36"/>
    </row>
    <row r="108" spans="2:63" s="1" customFormat="1" ht="14.45" customHeight="1">
      <c r="B108" s="34"/>
      <c r="C108" s="31" t="s">
        <v>28</v>
      </c>
      <c r="D108" s="35"/>
      <c r="E108" s="35"/>
      <c r="F108" s="29" t="str">
        <f>IF(E15="","",E15)</f>
        <v xml:space="preserve"> </v>
      </c>
      <c r="G108" s="35"/>
      <c r="H108" s="35"/>
      <c r="I108" s="35"/>
      <c r="J108" s="35"/>
      <c r="K108" s="31" t="s">
        <v>33</v>
      </c>
      <c r="L108" s="35"/>
      <c r="M108" s="222" t="str">
        <f>E21</f>
        <v>Jakub Nevyjel</v>
      </c>
      <c r="N108" s="222"/>
      <c r="O108" s="222"/>
      <c r="P108" s="222"/>
      <c r="Q108" s="222"/>
      <c r="R108" s="36"/>
    </row>
    <row r="109" spans="2:63" s="1" customFormat="1" ht="10.35" customHeight="1"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6"/>
    </row>
    <row r="110" spans="2:63" s="8" customFormat="1" ht="29.25" customHeight="1">
      <c r="B110" s="122"/>
      <c r="C110" s="123" t="s">
        <v>153</v>
      </c>
      <c r="D110" s="124" t="s">
        <v>154</v>
      </c>
      <c r="E110" s="124" t="s">
        <v>57</v>
      </c>
      <c r="F110" s="242" t="s">
        <v>155</v>
      </c>
      <c r="G110" s="242"/>
      <c r="H110" s="242"/>
      <c r="I110" s="242"/>
      <c r="J110" s="124" t="s">
        <v>156</v>
      </c>
      <c r="K110" s="124" t="s">
        <v>157</v>
      </c>
      <c r="L110" s="242" t="s">
        <v>158</v>
      </c>
      <c r="M110" s="242"/>
      <c r="N110" s="242" t="s">
        <v>146</v>
      </c>
      <c r="O110" s="242"/>
      <c r="P110" s="242"/>
      <c r="Q110" s="243"/>
      <c r="R110" s="125"/>
      <c r="T110" s="75" t="s">
        <v>159</v>
      </c>
      <c r="U110" s="76" t="s">
        <v>39</v>
      </c>
      <c r="V110" s="76" t="s">
        <v>160</v>
      </c>
      <c r="W110" s="76" t="s">
        <v>161</v>
      </c>
      <c r="X110" s="76" t="s">
        <v>162</v>
      </c>
      <c r="Y110" s="76" t="s">
        <v>163</v>
      </c>
      <c r="Z110" s="76" t="s">
        <v>164</v>
      </c>
      <c r="AA110" s="77" t="s">
        <v>165</v>
      </c>
    </row>
    <row r="111" spans="2:63" s="1" customFormat="1" ht="29.25" customHeight="1">
      <c r="B111" s="34"/>
      <c r="C111" s="79" t="s">
        <v>142</v>
      </c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233">
        <f>BK111</f>
        <v>0</v>
      </c>
      <c r="O111" s="234"/>
      <c r="P111" s="234"/>
      <c r="Q111" s="234"/>
      <c r="R111" s="36"/>
      <c r="T111" s="78"/>
      <c r="U111" s="50"/>
      <c r="V111" s="50"/>
      <c r="W111" s="126">
        <f>W112</f>
        <v>0</v>
      </c>
      <c r="X111" s="50"/>
      <c r="Y111" s="126">
        <f>Y112</f>
        <v>0</v>
      </c>
      <c r="Z111" s="50"/>
      <c r="AA111" s="127">
        <f>AA112</f>
        <v>0</v>
      </c>
      <c r="AT111" s="21" t="s">
        <v>74</v>
      </c>
      <c r="AU111" s="21" t="s">
        <v>148</v>
      </c>
      <c r="BK111" s="128">
        <f>BK112</f>
        <v>0</v>
      </c>
    </row>
    <row r="112" spans="2:63" s="9" customFormat="1" ht="37.35" customHeight="1">
      <c r="B112" s="129"/>
      <c r="C112" s="130"/>
      <c r="D112" s="131" t="s">
        <v>149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235">
        <f>BK112</f>
        <v>0</v>
      </c>
      <c r="O112" s="236"/>
      <c r="P112" s="236"/>
      <c r="Q112" s="236"/>
      <c r="R112" s="132"/>
      <c r="T112" s="133"/>
      <c r="U112" s="130"/>
      <c r="V112" s="130"/>
      <c r="W112" s="134">
        <f>W113+SUM(W114:W163)</f>
        <v>0</v>
      </c>
      <c r="X112" s="130"/>
      <c r="Y112" s="134">
        <f>Y113+SUM(Y114:Y163)</f>
        <v>0</v>
      </c>
      <c r="Z112" s="130"/>
      <c r="AA112" s="135">
        <f>AA113+SUM(AA114:AA163)</f>
        <v>0</v>
      </c>
      <c r="AR112" s="136" t="s">
        <v>95</v>
      </c>
      <c r="AT112" s="137" t="s">
        <v>74</v>
      </c>
      <c r="AU112" s="137" t="s">
        <v>75</v>
      </c>
      <c r="AY112" s="136" t="s">
        <v>166</v>
      </c>
      <c r="BK112" s="138">
        <f>BK113+SUM(BK114:BK163)</f>
        <v>0</v>
      </c>
    </row>
    <row r="113" spans="2:65" s="1" customFormat="1" ht="51" customHeight="1">
      <c r="B113" s="139"/>
      <c r="C113" s="140" t="s">
        <v>82</v>
      </c>
      <c r="D113" s="140" t="s">
        <v>167</v>
      </c>
      <c r="E113" s="141" t="s">
        <v>168</v>
      </c>
      <c r="F113" s="231" t="s">
        <v>169</v>
      </c>
      <c r="G113" s="231"/>
      <c r="H113" s="231"/>
      <c r="I113" s="231"/>
      <c r="J113" s="142" t="s">
        <v>170</v>
      </c>
      <c r="K113" s="143">
        <v>1</v>
      </c>
      <c r="L113" s="232">
        <v>0</v>
      </c>
      <c r="M113" s="232"/>
      <c r="N113" s="232">
        <f>ROUND(L113*K113,2)</f>
        <v>0</v>
      </c>
      <c r="O113" s="232"/>
      <c r="P113" s="232"/>
      <c r="Q113" s="232"/>
      <c r="R113" s="144"/>
      <c r="T113" s="145" t="s">
        <v>5</v>
      </c>
      <c r="U113" s="43" t="s">
        <v>40</v>
      </c>
      <c r="V113" s="146">
        <v>0</v>
      </c>
      <c r="W113" s="146">
        <f>V113*K113</f>
        <v>0</v>
      </c>
      <c r="X113" s="146">
        <v>0</v>
      </c>
      <c r="Y113" s="146">
        <f>X113*K113</f>
        <v>0</v>
      </c>
      <c r="Z113" s="146">
        <v>0</v>
      </c>
      <c r="AA113" s="147">
        <f>Z113*K113</f>
        <v>0</v>
      </c>
      <c r="AR113" s="21" t="s">
        <v>171</v>
      </c>
      <c r="AT113" s="21" t="s">
        <v>167</v>
      </c>
      <c r="AU113" s="21" t="s">
        <v>82</v>
      </c>
      <c r="AY113" s="21" t="s">
        <v>166</v>
      </c>
      <c r="BE113" s="148">
        <f>IF(U113="základní",N113,0)</f>
        <v>0</v>
      </c>
      <c r="BF113" s="148">
        <f>IF(U113="snížená",N113,0)</f>
        <v>0</v>
      </c>
      <c r="BG113" s="148">
        <f>IF(U113="zákl. přenesená",N113,0)</f>
        <v>0</v>
      </c>
      <c r="BH113" s="148">
        <f>IF(U113="sníž. přenesená",N113,0)</f>
        <v>0</v>
      </c>
      <c r="BI113" s="148">
        <f>IF(U113="nulová",N113,0)</f>
        <v>0</v>
      </c>
      <c r="BJ113" s="21" t="s">
        <v>82</v>
      </c>
      <c r="BK113" s="148">
        <f>ROUND(L113*K113,2)</f>
        <v>0</v>
      </c>
      <c r="BL113" s="21" t="s">
        <v>171</v>
      </c>
      <c r="BM113" s="21" t="s">
        <v>172</v>
      </c>
    </row>
    <row r="114" spans="2:65" s="10" customFormat="1" ht="16.5" customHeight="1">
      <c r="B114" s="149"/>
      <c r="C114" s="150"/>
      <c r="D114" s="150"/>
      <c r="E114" s="151" t="s">
        <v>5</v>
      </c>
      <c r="F114" s="240" t="s">
        <v>82</v>
      </c>
      <c r="G114" s="241"/>
      <c r="H114" s="241"/>
      <c r="I114" s="241"/>
      <c r="J114" s="150"/>
      <c r="K114" s="152">
        <v>1</v>
      </c>
      <c r="L114" s="150"/>
      <c r="M114" s="150"/>
      <c r="N114" s="150"/>
      <c r="O114" s="150"/>
      <c r="P114" s="150"/>
      <c r="Q114" s="150"/>
      <c r="R114" s="153"/>
      <c r="T114" s="154"/>
      <c r="U114" s="150"/>
      <c r="V114" s="150"/>
      <c r="W114" s="150"/>
      <c r="X114" s="150"/>
      <c r="Y114" s="150"/>
      <c r="Z114" s="150"/>
      <c r="AA114" s="155"/>
      <c r="AT114" s="156" t="s">
        <v>173</v>
      </c>
      <c r="AU114" s="156" t="s">
        <v>82</v>
      </c>
      <c r="AV114" s="10" t="s">
        <v>86</v>
      </c>
      <c r="AW114" s="10" t="s">
        <v>32</v>
      </c>
      <c r="AX114" s="10" t="s">
        <v>82</v>
      </c>
      <c r="AY114" s="156" t="s">
        <v>166</v>
      </c>
    </row>
    <row r="115" spans="2:65" s="11" customFormat="1" ht="16.5" customHeight="1">
      <c r="B115" s="157"/>
      <c r="C115" s="158"/>
      <c r="D115" s="158"/>
      <c r="E115" s="159" t="s">
        <v>5</v>
      </c>
      <c r="F115" s="229" t="s">
        <v>174</v>
      </c>
      <c r="G115" s="230"/>
      <c r="H115" s="230"/>
      <c r="I115" s="230"/>
      <c r="J115" s="158"/>
      <c r="K115" s="159" t="s">
        <v>5</v>
      </c>
      <c r="L115" s="158"/>
      <c r="M115" s="158"/>
      <c r="N115" s="158"/>
      <c r="O115" s="158"/>
      <c r="P115" s="158"/>
      <c r="Q115" s="158"/>
      <c r="R115" s="160"/>
      <c r="T115" s="161"/>
      <c r="U115" s="158"/>
      <c r="V115" s="158"/>
      <c r="W115" s="158"/>
      <c r="X115" s="158"/>
      <c r="Y115" s="158"/>
      <c r="Z115" s="158"/>
      <c r="AA115" s="162"/>
      <c r="AT115" s="163" t="s">
        <v>173</v>
      </c>
      <c r="AU115" s="163" t="s">
        <v>82</v>
      </c>
      <c r="AV115" s="11" t="s">
        <v>82</v>
      </c>
      <c r="AW115" s="11" t="s">
        <v>32</v>
      </c>
      <c r="AX115" s="11" t="s">
        <v>75</v>
      </c>
      <c r="AY115" s="163" t="s">
        <v>166</v>
      </c>
    </row>
    <row r="116" spans="2:65" s="11" customFormat="1" ht="51" customHeight="1">
      <c r="B116" s="157"/>
      <c r="C116" s="158"/>
      <c r="D116" s="158"/>
      <c r="E116" s="159" t="s">
        <v>5</v>
      </c>
      <c r="F116" s="229" t="s">
        <v>175</v>
      </c>
      <c r="G116" s="230"/>
      <c r="H116" s="230"/>
      <c r="I116" s="230"/>
      <c r="J116" s="158"/>
      <c r="K116" s="159" t="s">
        <v>5</v>
      </c>
      <c r="L116" s="158"/>
      <c r="M116" s="158"/>
      <c r="N116" s="158"/>
      <c r="O116" s="158"/>
      <c r="P116" s="158"/>
      <c r="Q116" s="158"/>
      <c r="R116" s="160"/>
      <c r="T116" s="161"/>
      <c r="U116" s="158"/>
      <c r="V116" s="158"/>
      <c r="W116" s="158"/>
      <c r="X116" s="158"/>
      <c r="Y116" s="158"/>
      <c r="Z116" s="158"/>
      <c r="AA116" s="162"/>
      <c r="AT116" s="163" t="s">
        <v>173</v>
      </c>
      <c r="AU116" s="163" t="s">
        <v>82</v>
      </c>
      <c r="AV116" s="11" t="s">
        <v>82</v>
      </c>
      <c r="AW116" s="11" t="s">
        <v>32</v>
      </c>
      <c r="AX116" s="11" t="s">
        <v>75</v>
      </c>
      <c r="AY116" s="163" t="s">
        <v>166</v>
      </c>
    </row>
    <row r="117" spans="2:65" s="11" customFormat="1" ht="25.5" customHeight="1">
      <c r="B117" s="157"/>
      <c r="C117" s="158"/>
      <c r="D117" s="158"/>
      <c r="E117" s="159" t="s">
        <v>5</v>
      </c>
      <c r="F117" s="229" t="s">
        <v>176</v>
      </c>
      <c r="G117" s="230"/>
      <c r="H117" s="230"/>
      <c r="I117" s="230"/>
      <c r="J117" s="158"/>
      <c r="K117" s="159" t="s">
        <v>5</v>
      </c>
      <c r="L117" s="158"/>
      <c r="M117" s="158"/>
      <c r="N117" s="158"/>
      <c r="O117" s="158"/>
      <c r="P117" s="158"/>
      <c r="Q117" s="158"/>
      <c r="R117" s="160"/>
      <c r="T117" s="161"/>
      <c r="U117" s="158"/>
      <c r="V117" s="158"/>
      <c r="W117" s="158"/>
      <c r="X117" s="158"/>
      <c r="Y117" s="158"/>
      <c r="Z117" s="158"/>
      <c r="AA117" s="162"/>
      <c r="AT117" s="163" t="s">
        <v>173</v>
      </c>
      <c r="AU117" s="163" t="s">
        <v>82</v>
      </c>
      <c r="AV117" s="11" t="s">
        <v>82</v>
      </c>
      <c r="AW117" s="11" t="s">
        <v>32</v>
      </c>
      <c r="AX117" s="11" t="s">
        <v>75</v>
      </c>
      <c r="AY117" s="163" t="s">
        <v>166</v>
      </c>
    </row>
    <row r="118" spans="2:65" s="1" customFormat="1" ht="16.5" customHeight="1">
      <c r="B118" s="139"/>
      <c r="C118" s="140" t="s">
        <v>86</v>
      </c>
      <c r="D118" s="140" t="s">
        <v>167</v>
      </c>
      <c r="E118" s="141" t="s">
        <v>177</v>
      </c>
      <c r="F118" s="231" t="s">
        <v>178</v>
      </c>
      <c r="G118" s="231"/>
      <c r="H118" s="231"/>
      <c r="I118" s="231"/>
      <c r="J118" s="142" t="s">
        <v>170</v>
      </c>
      <c r="K118" s="143">
        <v>1</v>
      </c>
      <c r="L118" s="232">
        <v>0</v>
      </c>
      <c r="M118" s="232"/>
      <c r="N118" s="232">
        <f>ROUND(L118*K118,2)</f>
        <v>0</v>
      </c>
      <c r="O118" s="232"/>
      <c r="P118" s="232"/>
      <c r="Q118" s="232"/>
      <c r="R118" s="144"/>
      <c r="T118" s="145" t="s">
        <v>5</v>
      </c>
      <c r="U118" s="43" t="s">
        <v>40</v>
      </c>
      <c r="V118" s="146">
        <v>0</v>
      </c>
      <c r="W118" s="146">
        <f>V118*K118</f>
        <v>0</v>
      </c>
      <c r="X118" s="146">
        <v>0</v>
      </c>
      <c r="Y118" s="146">
        <f>X118*K118</f>
        <v>0</v>
      </c>
      <c r="Z118" s="146">
        <v>0</v>
      </c>
      <c r="AA118" s="147">
        <f>Z118*K118</f>
        <v>0</v>
      </c>
      <c r="AR118" s="21" t="s">
        <v>171</v>
      </c>
      <c r="AT118" s="21" t="s">
        <v>167</v>
      </c>
      <c r="AU118" s="21" t="s">
        <v>82</v>
      </c>
      <c r="AY118" s="21" t="s">
        <v>166</v>
      </c>
      <c r="BE118" s="148">
        <f>IF(U118="základní",N118,0)</f>
        <v>0</v>
      </c>
      <c r="BF118" s="148">
        <f>IF(U118="snížená",N118,0)</f>
        <v>0</v>
      </c>
      <c r="BG118" s="148">
        <f>IF(U118="zákl. přenesená",N118,0)</f>
        <v>0</v>
      </c>
      <c r="BH118" s="148">
        <f>IF(U118="sníž. přenesená",N118,0)</f>
        <v>0</v>
      </c>
      <c r="BI118" s="148">
        <f>IF(U118="nulová",N118,0)</f>
        <v>0</v>
      </c>
      <c r="BJ118" s="21" t="s">
        <v>82</v>
      </c>
      <c r="BK118" s="148">
        <f>ROUND(L118*K118,2)</f>
        <v>0</v>
      </c>
      <c r="BL118" s="21" t="s">
        <v>171</v>
      </c>
      <c r="BM118" s="21" t="s">
        <v>179</v>
      </c>
    </row>
    <row r="119" spans="2:65" s="10" customFormat="1" ht="16.5" customHeight="1">
      <c r="B119" s="149"/>
      <c r="C119" s="150"/>
      <c r="D119" s="150"/>
      <c r="E119" s="151" t="s">
        <v>5</v>
      </c>
      <c r="F119" s="240" t="s">
        <v>82</v>
      </c>
      <c r="G119" s="241"/>
      <c r="H119" s="241"/>
      <c r="I119" s="241"/>
      <c r="J119" s="150"/>
      <c r="K119" s="152">
        <v>1</v>
      </c>
      <c r="L119" s="150"/>
      <c r="M119" s="150"/>
      <c r="N119" s="150"/>
      <c r="O119" s="150"/>
      <c r="P119" s="150"/>
      <c r="Q119" s="150"/>
      <c r="R119" s="153"/>
      <c r="T119" s="154"/>
      <c r="U119" s="150"/>
      <c r="V119" s="150"/>
      <c r="W119" s="150"/>
      <c r="X119" s="150"/>
      <c r="Y119" s="150"/>
      <c r="Z119" s="150"/>
      <c r="AA119" s="155"/>
      <c r="AT119" s="156" t="s">
        <v>173</v>
      </c>
      <c r="AU119" s="156" t="s">
        <v>82</v>
      </c>
      <c r="AV119" s="10" t="s">
        <v>86</v>
      </c>
      <c r="AW119" s="10" t="s">
        <v>32</v>
      </c>
      <c r="AX119" s="10" t="s">
        <v>82</v>
      </c>
      <c r="AY119" s="156" t="s">
        <v>166</v>
      </c>
    </row>
    <row r="120" spans="2:65" s="11" customFormat="1" ht="16.5" customHeight="1">
      <c r="B120" s="157"/>
      <c r="C120" s="158"/>
      <c r="D120" s="158"/>
      <c r="E120" s="159" t="s">
        <v>5</v>
      </c>
      <c r="F120" s="229" t="s">
        <v>174</v>
      </c>
      <c r="G120" s="230"/>
      <c r="H120" s="230"/>
      <c r="I120" s="230"/>
      <c r="J120" s="158"/>
      <c r="K120" s="159" t="s">
        <v>5</v>
      </c>
      <c r="L120" s="158"/>
      <c r="M120" s="158"/>
      <c r="N120" s="158"/>
      <c r="O120" s="158"/>
      <c r="P120" s="158"/>
      <c r="Q120" s="158"/>
      <c r="R120" s="160"/>
      <c r="T120" s="161"/>
      <c r="U120" s="158"/>
      <c r="V120" s="158"/>
      <c r="W120" s="158"/>
      <c r="X120" s="158"/>
      <c r="Y120" s="158"/>
      <c r="Z120" s="158"/>
      <c r="AA120" s="162"/>
      <c r="AT120" s="163" t="s">
        <v>173</v>
      </c>
      <c r="AU120" s="163" t="s">
        <v>82</v>
      </c>
      <c r="AV120" s="11" t="s">
        <v>82</v>
      </c>
      <c r="AW120" s="11" t="s">
        <v>32</v>
      </c>
      <c r="AX120" s="11" t="s">
        <v>75</v>
      </c>
      <c r="AY120" s="163" t="s">
        <v>166</v>
      </c>
    </row>
    <row r="121" spans="2:65" s="11" customFormat="1" ht="51" customHeight="1">
      <c r="B121" s="157"/>
      <c r="C121" s="158"/>
      <c r="D121" s="158"/>
      <c r="E121" s="159" t="s">
        <v>5</v>
      </c>
      <c r="F121" s="229" t="s">
        <v>180</v>
      </c>
      <c r="G121" s="230"/>
      <c r="H121" s="230"/>
      <c r="I121" s="230"/>
      <c r="J121" s="158"/>
      <c r="K121" s="159" t="s">
        <v>5</v>
      </c>
      <c r="L121" s="158"/>
      <c r="M121" s="158"/>
      <c r="N121" s="158"/>
      <c r="O121" s="158"/>
      <c r="P121" s="158"/>
      <c r="Q121" s="158"/>
      <c r="R121" s="160"/>
      <c r="T121" s="161"/>
      <c r="U121" s="158"/>
      <c r="V121" s="158"/>
      <c r="W121" s="158"/>
      <c r="X121" s="158"/>
      <c r="Y121" s="158"/>
      <c r="Z121" s="158"/>
      <c r="AA121" s="162"/>
      <c r="AT121" s="163" t="s">
        <v>173</v>
      </c>
      <c r="AU121" s="163" t="s">
        <v>82</v>
      </c>
      <c r="AV121" s="11" t="s">
        <v>82</v>
      </c>
      <c r="AW121" s="11" t="s">
        <v>32</v>
      </c>
      <c r="AX121" s="11" t="s">
        <v>75</v>
      </c>
      <c r="AY121" s="163" t="s">
        <v>166</v>
      </c>
    </row>
    <row r="122" spans="2:65" s="11" customFormat="1" ht="25.5" customHeight="1">
      <c r="B122" s="157"/>
      <c r="C122" s="158"/>
      <c r="D122" s="158"/>
      <c r="E122" s="159" t="s">
        <v>5</v>
      </c>
      <c r="F122" s="229" t="s">
        <v>181</v>
      </c>
      <c r="G122" s="230"/>
      <c r="H122" s="230"/>
      <c r="I122" s="230"/>
      <c r="J122" s="158"/>
      <c r="K122" s="159" t="s">
        <v>5</v>
      </c>
      <c r="L122" s="158"/>
      <c r="M122" s="158"/>
      <c r="N122" s="158"/>
      <c r="O122" s="158"/>
      <c r="P122" s="158"/>
      <c r="Q122" s="158"/>
      <c r="R122" s="160"/>
      <c r="T122" s="161"/>
      <c r="U122" s="158"/>
      <c r="V122" s="158"/>
      <c r="W122" s="158"/>
      <c r="X122" s="158"/>
      <c r="Y122" s="158"/>
      <c r="Z122" s="158"/>
      <c r="AA122" s="162"/>
      <c r="AT122" s="163" t="s">
        <v>173</v>
      </c>
      <c r="AU122" s="163" t="s">
        <v>82</v>
      </c>
      <c r="AV122" s="11" t="s">
        <v>82</v>
      </c>
      <c r="AW122" s="11" t="s">
        <v>32</v>
      </c>
      <c r="AX122" s="11" t="s">
        <v>75</v>
      </c>
      <c r="AY122" s="163" t="s">
        <v>166</v>
      </c>
    </row>
    <row r="123" spans="2:65" s="11" customFormat="1" ht="51" customHeight="1">
      <c r="B123" s="157"/>
      <c r="C123" s="158"/>
      <c r="D123" s="158"/>
      <c r="E123" s="159" t="s">
        <v>5</v>
      </c>
      <c r="F123" s="229" t="s">
        <v>182</v>
      </c>
      <c r="G123" s="230"/>
      <c r="H123" s="230"/>
      <c r="I123" s="230"/>
      <c r="J123" s="158"/>
      <c r="K123" s="159" t="s">
        <v>5</v>
      </c>
      <c r="L123" s="158"/>
      <c r="M123" s="158"/>
      <c r="N123" s="158"/>
      <c r="O123" s="158"/>
      <c r="P123" s="158"/>
      <c r="Q123" s="158"/>
      <c r="R123" s="160"/>
      <c r="T123" s="161"/>
      <c r="U123" s="158"/>
      <c r="V123" s="158"/>
      <c r="W123" s="158"/>
      <c r="X123" s="158"/>
      <c r="Y123" s="158"/>
      <c r="Z123" s="158"/>
      <c r="AA123" s="162"/>
      <c r="AT123" s="163" t="s">
        <v>173</v>
      </c>
      <c r="AU123" s="163" t="s">
        <v>82</v>
      </c>
      <c r="AV123" s="11" t="s">
        <v>82</v>
      </c>
      <c r="AW123" s="11" t="s">
        <v>32</v>
      </c>
      <c r="AX123" s="11" t="s">
        <v>75</v>
      </c>
      <c r="AY123" s="163" t="s">
        <v>166</v>
      </c>
    </row>
    <row r="124" spans="2:65" s="11" customFormat="1" ht="38.25" customHeight="1">
      <c r="B124" s="157"/>
      <c r="C124" s="158"/>
      <c r="D124" s="158"/>
      <c r="E124" s="159" t="s">
        <v>5</v>
      </c>
      <c r="F124" s="229" t="s">
        <v>183</v>
      </c>
      <c r="G124" s="230"/>
      <c r="H124" s="230"/>
      <c r="I124" s="230"/>
      <c r="J124" s="158"/>
      <c r="K124" s="159" t="s">
        <v>5</v>
      </c>
      <c r="L124" s="158"/>
      <c r="M124" s="158"/>
      <c r="N124" s="158"/>
      <c r="O124" s="158"/>
      <c r="P124" s="158"/>
      <c r="Q124" s="158"/>
      <c r="R124" s="160"/>
      <c r="T124" s="161"/>
      <c r="U124" s="158"/>
      <c r="V124" s="158"/>
      <c r="W124" s="158"/>
      <c r="X124" s="158"/>
      <c r="Y124" s="158"/>
      <c r="Z124" s="158"/>
      <c r="AA124" s="162"/>
      <c r="AT124" s="163" t="s">
        <v>173</v>
      </c>
      <c r="AU124" s="163" t="s">
        <v>82</v>
      </c>
      <c r="AV124" s="11" t="s">
        <v>82</v>
      </c>
      <c r="AW124" s="11" t="s">
        <v>32</v>
      </c>
      <c r="AX124" s="11" t="s">
        <v>75</v>
      </c>
      <c r="AY124" s="163" t="s">
        <v>166</v>
      </c>
    </row>
    <row r="125" spans="2:65" s="11" customFormat="1" ht="25.5" customHeight="1">
      <c r="B125" s="157"/>
      <c r="C125" s="158"/>
      <c r="D125" s="158"/>
      <c r="E125" s="159" t="s">
        <v>5</v>
      </c>
      <c r="F125" s="229" t="s">
        <v>184</v>
      </c>
      <c r="G125" s="230"/>
      <c r="H125" s="230"/>
      <c r="I125" s="230"/>
      <c r="J125" s="158"/>
      <c r="K125" s="159" t="s">
        <v>5</v>
      </c>
      <c r="L125" s="158"/>
      <c r="M125" s="158"/>
      <c r="N125" s="158"/>
      <c r="O125" s="158"/>
      <c r="P125" s="158"/>
      <c r="Q125" s="158"/>
      <c r="R125" s="160"/>
      <c r="T125" s="161"/>
      <c r="U125" s="158"/>
      <c r="V125" s="158"/>
      <c r="W125" s="158"/>
      <c r="X125" s="158"/>
      <c r="Y125" s="158"/>
      <c r="Z125" s="158"/>
      <c r="AA125" s="162"/>
      <c r="AT125" s="163" t="s">
        <v>173</v>
      </c>
      <c r="AU125" s="163" t="s">
        <v>82</v>
      </c>
      <c r="AV125" s="11" t="s">
        <v>82</v>
      </c>
      <c r="AW125" s="11" t="s">
        <v>32</v>
      </c>
      <c r="AX125" s="11" t="s">
        <v>75</v>
      </c>
      <c r="AY125" s="163" t="s">
        <v>166</v>
      </c>
    </row>
    <row r="126" spans="2:65" s="1" customFormat="1" ht="25.5" customHeight="1">
      <c r="B126" s="139"/>
      <c r="C126" s="140" t="s">
        <v>89</v>
      </c>
      <c r="D126" s="140" t="s">
        <v>167</v>
      </c>
      <c r="E126" s="141" t="s">
        <v>185</v>
      </c>
      <c r="F126" s="231" t="s">
        <v>186</v>
      </c>
      <c r="G126" s="231"/>
      <c r="H126" s="231"/>
      <c r="I126" s="231"/>
      <c r="J126" s="142" t="s">
        <v>170</v>
      </c>
      <c r="K126" s="143">
        <v>1</v>
      </c>
      <c r="L126" s="232">
        <v>0</v>
      </c>
      <c r="M126" s="232"/>
      <c r="N126" s="232">
        <f>ROUND(L126*K126,2)</f>
        <v>0</v>
      </c>
      <c r="O126" s="232"/>
      <c r="P126" s="232"/>
      <c r="Q126" s="232"/>
      <c r="R126" s="144"/>
      <c r="T126" s="145" t="s">
        <v>5</v>
      </c>
      <c r="U126" s="43" t="s">
        <v>40</v>
      </c>
      <c r="V126" s="146">
        <v>0</v>
      </c>
      <c r="W126" s="146">
        <f>V126*K126</f>
        <v>0</v>
      </c>
      <c r="X126" s="146">
        <v>0</v>
      </c>
      <c r="Y126" s="146">
        <f>X126*K126</f>
        <v>0</v>
      </c>
      <c r="Z126" s="146">
        <v>0</v>
      </c>
      <c r="AA126" s="147">
        <f>Z126*K126</f>
        <v>0</v>
      </c>
      <c r="AR126" s="21" t="s">
        <v>171</v>
      </c>
      <c r="AT126" s="21" t="s">
        <v>167</v>
      </c>
      <c r="AU126" s="21" t="s">
        <v>82</v>
      </c>
      <c r="AY126" s="21" t="s">
        <v>166</v>
      </c>
      <c r="BE126" s="148">
        <f>IF(U126="základní",N126,0)</f>
        <v>0</v>
      </c>
      <c r="BF126" s="148">
        <f>IF(U126="snížená",N126,0)</f>
        <v>0</v>
      </c>
      <c r="BG126" s="148">
        <f>IF(U126="zákl. přenesená",N126,0)</f>
        <v>0</v>
      </c>
      <c r="BH126" s="148">
        <f>IF(U126="sníž. přenesená",N126,0)</f>
        <v>0</v>
      </c>
      <c r="BI126" s="148">
        <f>IF(U126="nulová",N126,0)</f>
        <v>0</v>
      </c>
      <c r="BJ126" s="21" t="s">
        <v>82</v>
      </c>
      <c r="BK126" s="148">
        <f>ROUND(L126*K126,2)</f>
        <v>0</v>
      </c>
      <c r="BL126" s="21" t="s">
        <v>171</v>
      </c>
      <c r="BM126" s="21" t="s">
        <v>187</v>
      </c>
    </row>
    <row r="127" spans="2:65" s="10" customFormat="1" ht="16.5" customHeight="1">
      <c r="B127" s="149"/>
      <c r="C127" s="150"/>
      <c r="D127" s="150"/>
      <c r="E127" s="151" t="s">
        <v>5</v>
      </c>
      <c r="F127" s="240" t="s">
        <v>82</v>
      </c>
      <c r="G127" s="241"/>
      <c r="H127" s="241"/>
      <c r="I127" s="241"/>
      <c r="J127" s="150"/>
      <c r="K127" s="152">
        <v>1</v>
      </c>
      <c r="L127" s="150"/>
      <c r="M127" s="150"/>
      <c r="N127" s="150"/>
      <c r="O127" s="150"/>
      <c r="P127" s="150"/>
      <c r="Q127" s="150"/>
      <c r="R127" s="153"/>
      <c r="T127" s="154"/>
      <c r="U127" s="150"/>
      <c r="V127" s="150"/>
      <c r="W127" s="150"/>
      <c r="X127" s="150"/>
      <c r="Y127" s="150"/>
      <c r="Z127" s="150"/>
      <c r="AA127" s="155"/>
      <c r="AT127" s="156" t="s">
        <v>173</v>
      </c>
      <c r="AU127" s="156" t="s">
        <v>82</v>
      </c>
      <c r="AV127" s="10" t="s">
        <v>86</v>
      </c>
      <c r="AW127" s="10" t="s">
        <v>32</v>
      </c>
      <c r="AX127" s="10" t="s">
        <v>82</v>
      </c>
      <c r="AY127" s="156" t="s">
        <v>166</v>
      </c>
    </row>
    <row r="128" spans="2:65" s="11" customFormat="1" ht="16.5" customHeight="1">
      <c r="B128" s="157"/>
      <c r="C128" s="158"/>
      <c r="D128" s="158"/>
      <c r="E128" s="159" t="s">
        <v>5</v>
      </c>
      <c r="F128" s="229" t="s">
        <v>174</v>
      </c>
      <c r="G128" s="230"/>
      <c r="H128" s="230"/>
      <c r="I128" s="230"/>
      <c r="J128" s="158"/>
      <c r="K128" s="159" t="s">
        <v>5</v>
      </c>
      <c r="L128" s="158"/>
      <c r="M128" s="158"/>
      <c r="N128" s="158"/>
      <c r="O128" s="158"/>
      <c r="P128" s="158"/>
      <c r="Q128" s="158"/>
      <c r="R128" s="160"/>
      <c r="T128" s="161"/>
      <c r="U128" s="158"/>
      <c r="V128" s="158"/>
      <c r="W128" s="158"/>
      <c r="X128" s="158"/>
      <c r="Y128" s="158"/>
      <c r="Z128" s="158"/>
      <c r="AA128" s="162"/>
      <c r="AT128" s="163" t="s">
        <v>173</v>
      </c>
      <c r="AU128" s="163" t="s">
        <v>82</v>
      </c>
      <c r="AV128" s="11" t="s">
        <v>82</v>
      </c>
      <c r="AW128" s="11" t="s">
        <v>32</v>
      </c>
      <c r="AX128" s="11" t="s">
        <v>75</v>
      </c>
      <c r="AY128" s="163" t="s">
        <v>166</v>
      </c>
    </row>
    <row r="129" spans="2:65" s="11" customFormat="1" ht="38.25" customHeight="1">
      <c r="B129" s="157"/>
      <c r="C129" s="158"/>
      <c r="D129" s="158"/>
      <c r="E129" s="159" t="s">
        <v>5</v>
      </c>
      <c r="F129" s="229" t="s">
        <v>188</v>
      </c>
      <c r="G129" s="230"/>
      <c r="H129" s="230"/>
      <c r="I129" s="230"/>
      <c r="J129" s="158"/>
      <c r="K129" s="159" t="s">
        <v>5</v>
      </c>
      <c r="L129" s="158"/>
      <c r="M129" s="158"/>
      <c r="N129" s="158"/>
      <c r="O129" s="158"/>
      <c r="P129" s="158"/>
      <c r="Q129" s="158"/>
      <c r="R129" s="160"/>
      <c r="T129" s="161"/>
      <c r="U129" s="158"/>
      <c r="V129" s="158"/>
      <c r="W129" s="158"/>
      <c r="X129" s="158"/>
      <c r="Y129" s="158"/>
      <c r="Z129" s="158"/>
      <c r="AA129" s="162"/>
      <c r="AT129" s="163" t="s">
        <v>173</v>
      </c>
      <c r="AU129" s="163" t="s">
        <v>82</v>
      </c>
      <c r="AV129" s="11" t="s">
        <v>82</v>
      </c>
      <c r="AW129" s="11" t="s">
        <v>32</v>
      </c>
      <c r="AX129" s="11" t="s">
        <v>75</v>
      </c>
      <c r="AY129" s="163" t="s">
        <v>166</v>
      </c>
    </row>
    <row r="130" spans="2:65" s="1" customFormat="1" ht="63.75" customHeight="1">
      <c r="B130" s="139"/>
      <c r="C130" s="140" t="s">
        <v>92</v>
      </c>
      <c r="D130" s="140" t="s">
        <v>167</v>
      </c>
      <c r="E130" s="141" t="s">
        <v>189</v>
      </c>
      <c r="F130" s="231" t="s">
        <v>190</v>
      </c>
      <c r="G130" s="231"/>
      <c r="H130" s="231"/>
      <c r="I130" s="231"/>
      <c r="J130" s="142" t="s">
        <v>170</v>
      </c>
      <c r="K130" s="143">
        <v>1</v>
      </c>
      <c r="L130" s="232">
        <v>0</v>
      </c>
      <c r="M130" s="232"/>
      <c r="N130" s="232">
        <f>ROUND(L130*K130,2)</f>
        <v>0</v>
      </c>
      <c r="O130" s="232"/>
      <c r="P130" s="232"/>
      <c r="Q130" s="232"/>
      <c r="R130" s="144"/>
      <c r="T130" s="145" t="s">
        <v>5</v>
      </c>
      <c r="U130" s="43" t="s">
        <v>40</v>
      </c>
      <c r="V130" s="146">
        <v>0</v>
      </c>
      <c r="W130" s="146">
        <f>V130*K130</f>
        <v>0</v>
      </c>
      <c r="X130" s="146">
        <v>0</v>
      </c>
      <c r="Y130" s="146">
        <f>X130*K130</f>
        <v>0</v>
      </c>
      <c r="Z130" s="146">
        <v>0</v>
      </c>
      <c r="AA130" s="147">
        <f>Z130*K130</f>
        <v>0</v>
      </c>
      <c r="AR130" s="21" t="s">
        <v>171</v>
      </c>
      <c r="AT130" s="21" t="s">
        <v>167</v>
      </c>
      <c r="AU130" s="21" t="s">
        <v>82</v>
      </c>
      <c r="AY130" s="21" t="s">
        <v>166</v>
      </c>
      <c r="BE130" s="148">
        <f>IF(U130="základní",N130,0)</f>
        <v>0</v>
      </c>
      <c r="BF130" s="148">
        <f>IF(U130="snížená",N130,0)</f>
        <v>0</v>
      </c>
      <c r="BG130" s="148">
        <f>IF(U130="zákl. přenesená",N130,0)</f>
        <v>0</v>
      </c>
      <c r="BH130" s="148">
        <f>IF(U130="sníž. přenesená",N130,0)</f>
        <v>0</v>
      </c>
      <c r="BI130" s="148">
        <f>IF(U130="nulová",N130,0)</f>
        <v>0</v>
      </c>
      <c r="BJ130" s="21" t="s">
        <v>82</v>
      </c>
      <c r="BK130" s="148">
        <f>ROUND(L130*K130,2)</f>
        <v>0</v>
      </c>
      <c r="BL130" s="21" t="s">
        <v>171</v>
      </c>
      <c r="BM130" s="21" t="s">
        <v>191</v>
      </c>
    </row>
    <row r="131" spans="2:65" s="10" customFormat="1" ht="16.5" customHeight="1">
      <c r="B131" s="149"/>
      <c r="C131" s="150"/>
      <c r="D131" s="150"/>
      <c r="E131" s="151" t="s">
        <v>5</v>
      </c>
      <c r="F131" s="240" t="s">
        <v>82</v>
      </c>
      <c r="G131" s="241"/>
      <c r="H131" s="241"/>
      <c r="I131" s="241"/>
      <c r="J131" s="150"/>
      <c r="K131" s="152">
        <v>1</v>
      </c>
      <c r="L131" s="150"/>
      <c r="M131" s="150"/>
      <c r="N131" s="150"/>
      <c r="O131" s="150"/>
      <c r="P131" s="150"/>
      <c r="Q131" s="150"/>
      <c r="R131" s="153"/>
      <c r="T131" s="154"/>
      <c r="U131" s="150"/>
      <c r="V131" s="150"/>
      <c r="W131" s="150"/>
      <c r="X131" s="150"/>
      <c r="Y131" s="150"/>
      <c r="Z131" s="150"/>
      <c r="AA131" s="155"/>
      <c r="AT131" s="156" t="s">
        <v>173</v>
      </c>
      <c r="AU131" s="156" t="s">
        <v>82</v>
      </c>
      <c r="AV131" s="10" t="s">
        <v>86</v>
      </c>
      <c r="AW131" s="10" t="s">
        <v>32</v>
      </c>
      <c r="AX131" s="10" t="s">
        <v>82</v>
      </c>
      <c r="AY131" s="156" t="s">
        <v>166</v>
      </c>
    </row>
    <row r="132" spans="2:65" s="11" customFormat="1" ht="16.5" customHeight="1">
      <c r="B132" s="157"/>
      <c r="C132" s="158"/>
      <c r="D132" s="158"/>
      <c r="E132" s="159" t="s">
        <v>5</v>
      </c>
      <c r="F132" s="229" t="s">
        <v>174</v>
      </c>
      <c r="G132" s="230"/>
      <c r="H132" s="230"/>
      <c r="I132" s="230"/>
      <c r="J132" s="158"/>
      <c r="K132" s="159" t="s">
        <v>5</v>
      </c>
      <c r="L132" s="158"/>
      <c r="M132" s="158"/>
      <c r="N132" s="158"/>
      <c r="O132" s="158"/>
      <c r="P132" s="158"/>
      <c r="Q132" s="158"/>
      <c r="R132" s="160"/>
      <c r="T132" s="161"/>
      <c r="U132" s="158"/>
      <c r="V132" s="158"/>
      <c r="W132" s="158"/>
      <c r="X132" s="158"/>
      <c r="Y132" s="158"/>
      <c r="Z132" s="158"/>
      <c r="AA132" s="162"/>
      <c r="AT132" s="163" t="s">
        <v>173</v>
      </c>
      <c r="AU132" s="163" t="s">
        <v>82</v>
      </c>
      <c r="AV132" s="11" t="s">
        <v>82</v>
      </c>
      <c r="AW132" s="11" t="s">
        <v>32</v>
      </c>
      <c r="AX132" s="11" t="s">
        <v>75</v>
      </c>
      <c r="AY132" s="163" t="s">
        <v>166</v>
      </c>
    </row>
    <row r="133" spans="2:65" s="11" customFormat="1" ht="25.5" customHeight="1">
      <c r="B133" s="157"/>
      <c r="C133" s="158"/>
      <c r="D133" s="158"/>
      <c r="E133" s="159" t="s">
        <v>5</v>
      </c>
      <c r="F133" s="229" t="s">
        <v>192</v>
      </c>
      <c r="G133" s="230"/>
      <c r="H133" s="230"/>
      <c r="I133" s="230"/>
      <c r="J133" s="158"/>
      <c r="K133" s="159" t="s">
        <v>5</v>
      </c>
      <c r="L133" s="158"/>
      <c r="M133" s="158"/>
      <c r="N133" s="158"/>
      <c r="O133" s="158"/>
      <c r="P133" s="158"/>
      <c r="Q133" s="158"/>
      <c r="R133" s="160"/>
      <c r="T133" s="161"/>
      <c r="U133" s="158"/>
      <c r="V133" s="158"/>
      <c r="W133" s="158"/>
      <c r="X133" s="158"/>
      <c r="Y133" s="158"/>
      <c r="Z133" s="158"/>
      <c r="AA133" s="162"/>
      <c r="AT133" s="163" t="s">
        <v>173</v>
      </c>
      <c r="AU133" s="163" t="s">
        <v>82</v>
      </c>
      <c r="AV133" s="11" t="s">
        <v>82</v>
      </c>
      <c r="AW133" s="11" t="s">
        <v>32</v>
      </c>
      <c r="AX133" s="11" t="s">
        <v>75</v>
      </c>
      <c r="AY133" s="163" t="s">
        <v>166</v>
      </c>
    </row>
    <row r="134" spans="2:65" s="11" customFormat="1" ht="38.25" customHeight="1">
      <c r="B134" s="157"/>
      <c r="C134" s="158"/>
      <c r="D134" s="158"/>
      <c r="E134" s="159" t="s">
        <v>5</v>
      </c>
      <c r="F134" s="229" t="s">
        <v>193</v>
      </c>
      <c r="G134" s="230"/>
      <c r="H134" s="230"/>
      <c r="I134" s="230"/>
      <c r="J134" s="158"/>
      <c r="K134" s="159" t="s">
        <v>5</v>
      </c>
      <c r="L134" s="158"/>
      <c r="M134" s="158"/>
      <c r="N134" s="158"/>
      <c r="O134" s="158"/>
      <c r="P134" s="158"/>
      <c r="Q134" s="158"/>
      <c r="R134" s="160"/>
      <c r="T134" s="161"/>
      <c r="U134" s="158"/>
      <c r="V134" s="158"/>
      <c r="W134" s="158"/>
      <c r="X134" s="158"/>
      <c r="Y134" s="158"/>
      <c r="Z134" s="158"/>
      <c r="AA134" s="162"/>
      <c r="AT134" s="163" t="s">
        <v>173</v>
      </c>
      <c r="AU134" s="163" t="s">
        <v>82</v>
      </c>
      <c r="AV134" s="11" t="s">
        <v>82</v>
      </c>
      <c r="AW134" s="11" t="s">
        <v>32</v>
      </c>
      <c r="AX134" s="11" t="s">
        <v>75</v>
      </c>
      <c r="AY134" s="163" t="s">
        <v>166</v>
      </c>
    </row>
    <row r="135" spans="2:65" s="1" customFormat="1" ht="25.5" customHeight="1">
      <c r="B135" s="139"/>
      <c r="C135" s="140" t="s">
        <v>95</v>
      </c>
      <c r="D135" s="140" t="s">
        <v>167</v>
      </c>
      <c r="E135" s="141" t="s">
        <v>194</v>
      </c>
      <c r="F135" s="231" t="s">
        <v>195</v>
      </c>
      <c r="G135" s="231"/>
      <c r="H135" s="231"/>
      <c r="I135" s="231"/>
      <c r="J135" s="142" t="s">
        <v>170</v>
      </c>
      <c r="K135" s="143">
        <v>1</v>
      </c>
      <c r="L135" s="232">
        <v>0</v>
      </c>
      <c r="M135" s="232"/>
      <c r="N135" s="232">
        <f>ROUND(L135*K135,2)</f>
        <v>0</v>
      </c>
      <c r="O135" s="232"/>
      <c r="P135" s="232"/>
      <c r="Q135" s="232"/>
      <c r="R135" s="144"/>
      <c r="T135" s="145" t="s">
        <v>5</v>
      </c>
      <c r="U135" s="43" t="s">
        <v>40</v>
      </c>
      <c r="V135" s="146">
        <v>0</v>
      </c>
      <c r="W135" s="146">
        <f>V135*K135</f>
        <v>0</v>
      </c>
      <c r="X135" s="146">
        <v>0</v>
      </c>
      <c r="Y135" s="146">
        <f>X135*K135</f>
        <v>0</v>
      </c>
      <c r="Z135" s="146">
        <v>0</v>
      </c>
      <c r="AA135" s="147">
        <f>Z135*K135</f>
        <v>0</v>
      </c>
      <c r="AR135" s="21" t="s">
        <v>171</v>
      </c>
      <c r="AT135" s="21" t="s">
        <v>167</v>
      </c>
      <c r="AU135" s="21" t="s">
        <v>82</v>
      </c>
      <c r="AY135" s="21" t="s">
        <v>166</v>
      </c>
      <c r="BE135" s="148">
        <f>IF(U135="základní",N135,0)</f>
        <v>0</v>
      </c>
      <c r="BF135" s="148">
        <f>IF(U135="snížená",N135,0)</f>
        <v>0</v>
      </c>
      <c r="BG135" s="148">
        <f>IF(U135="zákl. přenesená",N135,0)</f>
        <v>0</v>
      </c>
      <c r="BH135" s="148">
        <f>IF(U135="sníž. přenesená",N135,0)</f>
        <v>0</v>
      </c>
      <c r="BI135" s="148">
        <f>IF(U135="nulová",N135,0)</f>
        <v>0</v>
      </c>
      <c r="BJ135" s="21" t="s">
        <v>82</v>
      </c>
      <c r="BK135" s="148">
        <f>ROUND(L135*K135,2)</f>
        <v>0</v>
      </c>
      <c r="BL135" s="21" t="s">
        <v>171</v>
      </c>
      <c r="BM135" s="21" t="s">
        <v>196</v>
      </c>
    </row>
    <row r="136" spans="2:65" s="10" customFormat="1" ht="16.5" customHeight="1">
      <c r="B136" s="149"/>
      <c r="C136" s="150"/>
      <c r="D136" s="150"/>
      <c r="E136" s="151" t="s">
        <v>5</v>
      </c>
      <c r="F136" s="240" t="s">
        <v>82</v>
      </c>
      <c r="G136" s="241"/>
      <c r="H136" s="241"/>
      <c r="I136" s="241"/>
      <c r="J136" s="150"/>
      <c r="K136" s="152">
        <v>1</v>
      </c>
      <c r="L136" s="150"/>
      <c r="M136" s="150"/>
      <c r="N136" s="150"/>
      <c r="O136" s="150"/>
      <c r="P136" s="150"/>
      <c r="Q136" s="150"/>
      <c r="R136" s="153"/>
      <c r="T136" s="154"/>
      <c r="U136" s="150"/>
      <c r="V136" s="150"/>
      <c r="W136" s="150"/>
      <c r="X136" s="150"/>
      <c r="Y136" s="150"/>
      <c r="Z136" s="150"/>
      <c r="AA136" s="155"/>
      <c r="AT136" s="156" t="s">
        <v>173</v>
      </c>
      <c r="AU136" s="156" t="s">
        <v>82</v>
      </c>
      <c r="AV136" s="10" t="s">
        <v>86</v>
      </c>
      <c r="AW136" s="10" t="s">
        <v>32</v>
      </c>
      <c r="AX136" s="10" t="s">
        <v>82</v>
      </c>
      <c r="AY136" s="156" t="s">
        <v>166</v>
      </c>
    </row>
    <row r="137" spans="2:65" s="11" customFormat="1" ht="16.5" customHeight="1">
      <c r="B137" s="157"/>
      <c r="C137" s="158"/>
      <c r="D137" s="158"/>
      <c r="E137" s="159" t="s">
        <v>5</v>
      </c>
      <c r="F137" s="229" t="s">
        <v>174</v>
      </c>
      <c r="G137" s="230"/>
      <c r="H137" s="230"/>
      <c r="I137" s="230"/>
      <c r="J137" s="158"/>
      <c r="K137" s="159" t="s">
        <v>5</v>
      </c>
      <c r="L137" s="158"/>
      <c r="M137" s="158"/>
      <c r="N137" s="158"/>
      <c r="O137" s="158"/>
      <c r="P137" s="158"/>
      <c r="Q137" s="158"/>
      <c r="R137" s="160"/>
      <c r="T137" s="161"/>
      <c r="U137" s="158"/>
      <c r="V137" s="158"/>
      <c r="W137" s="158"/>
      <c r="X137" s="158"/>
      <c r="Y137" s="158"/>
      <c r="Z137" s="158"/>
      <c r="AA137" s="162"/>
      <c r="AT137" s="163" t="s">
        <v>173</v>
      </c>
      <c r="AU137" s="163" t="s">
        <v>82</v>
      </c>
      <c r="AV137" s="11" t="s">
        <v>82</v>
      </c>
      <c r="AW137" s="11" t="s">
        <v>32</v>
      </c>
      <c r="AX137" s="11" t="s">
        <v>75</v>
      </c>
      <c r="AY137" s="163" t="s">
        <v>166</v>
      </c>
    </row>
    <row r="138" spans="2:65" s="11" customFormat="1" ht="25.5" customHeight="1">
      <c r="B138" s="157"/>
      <c r="C138" s="158"/>
      <c r="D138" s="158"/>
      <c r="E138" s="159" t="s">
        <v>5</v>
      </c>
      <c r="F138" s="229" t="s">
        <v>197</v>
      </c>
      <c r="G138" s="230"/>
      <c r="H138" s="230"/>
      <c r="I138" s="230"/>
      <c r="J138" s="158"/>
      <c r="K138" s="159" t="s">
        <v>5</v>
      </c>
      <c r="L138" s="158"/>
      <c r="M138" s="158"/>
      <c r="N138" s="158"/>
      <c r="O138" s="158"/>
      <c r="P138" s="158"/>
      <c r="Q138" s="158"/>
      <c r="R138" s="160"/>
      <c r="T138" s="161"/>
      <c r="U138" s="158"/>
      <c r="V138" s="158"/>
      <c r="W138" s="158"/>
      <c r="X138" s="158"/>
      <c r="Y138" s="158"/>
      <c r="Z138" s="158"/>
      <c r="AA138" s="162"/>
      <c r="AT138" s="163" t="s">
        <v>173</v>
      </c>
      <c r="AU138" s="163" t="s">
        <v>82</v>
      </c>
      <c r="AV138" s="11" t="s">
        <v>82</v>
      </c>
      <c r="AW138" s="11" t="s">
        <v>32</v>
      </c>
      <c r="AX138" s="11" t="s">
        <v>75</v>
      </c>
      <c r="AY138" s="163" t="s">
        <v>166</v>
      </c>
    </row>
    <row r="139" spans="2:65" s="1" customFormat="1" ht="16.5" customHeight="1">
      <c r="B139" s="139"/>
      <c r="C139" s="140" t="s">
        <v>98</v>
      </c>
      <c r="D139" s="140" t="s">
        <v>167</v>
      </c>
      <c r="E139" s="141" t="s">
        <v>198</v>
      </c>
      <c r="F139" s="231" t="s">
        <v>199</v>
      </c>
      <c r="G139" s="231"/>
      <c r="H139" s="231"/>
      <c r="I139" s="231"/>
      <c r="J139" s="142" t="s">
        <v>170</v>
      </c>
      <c r="K139" s="143">
        <v>1</v>
      </c>
      <c r="L139" s="232">
        <v>0</v>
      </c>
      <c r="M139" s="232"/>
      <c r="N139" s="232">
        <f>ROUND(L139*K139,2)</f>
        <v>0</v>
      </c>
      <c r="O139" s="232"/>
      <c r="P139" s="232"/>
      <c r="Q139" s="232"/>
      <c r="R139" s="144"/>
      <c r="T139" s="145" t="s">
        <v>5</v>
      </c>
      <c r="U139" s="43" t="s">
        <v>40</v>
      </c>
      <c r="V139" s="146">
        <v>0</v>
      </c>
      <c r="W139" s="146">
        <f>V139*K139</f>
        <v>0</v>
      </c>
      <c r="X139" s="146">
        <v>0</v>
      </c>
      <c r="Y139" s="146">
        <f>X139*K139</f>
        <v>0</v>
      </c>
      <c r="Z139" s="146">
        <v>0</v>
      </c>
      <c r="AA139" s="147">
        <f>Z139*K139</f>
        <v>0</v>
      </c>
      <c r="AR139" s="21" t="s">
        <v>171</v>
      </c>
      <c r="AT139" s="21" t="s">
        <v>167</v>
      </c>
      <c r="AU139" s="21" t="s">
        <v>82</v>
      </c>
      <c r="AY139" s="21" t="s">
        <v>166</v>
      </c>
      <c r="BE139" s="148">
        <f>IF(U139="základní",N139,0)</f>
        <v>0</v>
      </c>
      <c r="BF139" s="148">
        <f>IF(U139="snížená",N139,0)</f>
        <v>0</v>
      </c>
      <c r="BG139" s="148">
        <f>IF(U139="zákl. přenesená",N139,0)</f>
        <v>0</v>
      </c>
      <c r="BH139" s="148">
        <f>IF(U139="sníž. přenesená",N139,0)</f>
        <v>0</v>
      </c>
      <c r="BI139" s="148">
        <f>IF(U139="nulová",N139,0)</f>
        <v>0</v>
      </c>
      <c r="BJ139" s="21" t="s">
        <v>82</v>
      </c>
      <c r="BK139" s="148">
        <f>ROUND(L139*K139,2)</f>
        <v>0</v>
      </c>
      <c r="BL139" s="21" t="s">
        <v>171</v>
      </c>
      <c r="BM139" s="21" t="s">
        <v>200</v>
      </c>
    </row>
    <row r="140" spans="2:65" s="10" customFormat="1" ht="16.5" customHeight="1">
      <c r="B140" s="149"/>
      <c r="C140" s="150"/>
      <c r="D140" s="150"/>
      <c r="E140" s="151" t="s">
        <v>5</v>
      </c>
      <c r="F140" s="240" t="s">
        <v>82</v>
      </c>
      <c r="G140" s="241"/>
      <c r="H140" s="241"/>
      <c r="I140" s="241"/>
      <c r="J140" s="150"/>
      <c r="K140" s="152">
        <v>1</v>
      </c>
      <c r="L140" s="150"/>
      <c r="M140" s="150"/>
      <c r="N140" s="150"/>
      <c r="O140" s="150"/>
      <c r="P140" s="150"/>
      <c r="Q140" s="150"/>
      <c r="R140" s="153"/>
      <c r="T140" s="154"/>
      <c r="U140" s="150"/>
      <c r="V140" s="150"/>
      <c r="W140" s="150"/>
      <c r="X140" s="150"/>
      <c r="Y140" s="150"/>
      <c r="Z140" s="150"/>
      <c r="AA140" s="155"/>
      <c r="AT140" s="156" t="s">
        <v>173</v>
      </c>
      <c r="AU140" s="156" t="s">
        <v>82</v>
      </c>
      <c r="AV140" s="10" t="s">
        <v>86</v>
      </c>
      <c r="AW140" s="10" t="s">
        <v>32</v>
      </c>
      <c r="AX140" s="10" t="s">
        <v>82</v>
      </c>
      <c r="AY140" s="156" t="s">
        <v>166</v>
      </c>
    </row>
    <row r="141" spans="2:65" s="11" customFormat="1" ht="16.5" customHeight="1">
      <c r="B141" s="157"/>
      <c r="C141" s="158"/>
      <c r="D141" s="158"/>
      <c r="E141" s="159" t="s">
        <v>5</v>
      </c>
      <c r="F141" s="229" t="s">
        <v>174</v>
      </c>
      <c r="G141" s="230"/>
      <c r="H141" s="230"/>
      <c r="I141" s="230"/>
      <c r="J141" s="158"/>
      <c r="K141" s="159" t="s">
        <v>5</v>
      </c>
      <c r="L141" s="158"/>
      <c r="M141" s="158"/>
      <c r="N141" s="158"/>
      <c r="O141" s="158"/>
      <c r="P141" s="158"/>
      <c r="Q141" s="158"/>
      <c r="R141" s="160"/>
      <c r="T141" s="161"/>
      <c r="U141" s="158"/>
      <c r="V141" s="158"/>
      <c r="W141" s="158"/>
      <c r="X141" s="158"/>
      <c r="Y141" s="158"/>
      <c r="Z141" s="158"/>
      <c r="AA141" s="162"/>
      <c r="AT141" s="163" t="s">
        <v>173</v>
      </c>
      <c r="AU141" s="163" t="s">
        <v>82</v>
      </c>
      <c r="AV141" s="11" t="s">
        <v>82</v>
      </c>
      <c r="AW141" s="11" t="s">
        <v>32</v>
      </c>
      <c r="AX141" s="11" t="s">
        <v>75</v>
      </c>
      <c r="AY141" s="163" t="s">
        <v>166</v>
      </c>
    </row>
    <row r="142" spans="2:65" s="11" customFormat="1" ht="16.5" customHeight="1">
      <c r="B142" s="157"/>
      <c r="C142" s="158"/>
      <c r="D142" s="158"/>
      <c r="E142" s="159" t="s">
        <v>5</v>
      </c>
      <c r="F142" s="229" t="s">
        <v>201</v>
      </c>
      <c r="G142" s="230"/>
      <c r="H142" s="230"/>
      <c r="I142" s="230"/>
      <c r="J142" s="158"/>
      <c r="K142" s="159" t="s">
        <v>5</v>
      </c>
      <c r="L142" s="158"/>
      <c r="M142" s="158"/>
      <c r="N142" s="158"/>
      <c r="O142" s="158"/>
      <c r="P142" s="158"/>
      <c r="Q142" s="158"/>
      <c r="R142" s="160"/>
      <c r="T142" s="161"/>
      <c r="U142" s="158"/>
      <c r="V142" s="158"/>
      <c r="W142" s="158"/>
      <c r="X142" s="158"/>
      <c r="Y142" s="158"/>
      <c r="Z142" s="158"/>
      <c r="AA142" s="162"/>
      <c r="AT142" s="163" t="s">
        <v>173</v>
      </c>
      <c r="AU142" s="163" t="s">
        <v>82</v>
      </c>
      <c r="AV142" s="11" t="s">
        <v>82</v>
      </c>
      <c r="AW142" s="11" t="s">
        <v>32</v>
      </c>
      <c r="AX142" s="11" t="s">
        <v>75</v>
      </c>
      <c r="AY142" s="163" t="s">
        <v>166</v>
      </c>
    </row>
    <row r="143" spans="2:65" s="11" customFormat="1" ht="25.5" customHeight="1">
      <c r="B143" s="157"/>
      <c r="C143" s="158"/>
      <c r="D143" s="158"/>
      <c r="E143" s="159" t="s">
        <v>5</v>
      </c>
      <c r="F143" s="229" t="s">
        <v>202</v>
      </c>
      <c r="G143" s="230"/>
      <c r="H143" s="230"/>
      <c r="I143" s="230"/>
      <c r="J143" s="158"/>
      <c r="K143" s="159" t="s">
        <v>5</v>
      </c>
      <c r="L143" s="158"/>
      <c r="M143" s="158"/>
      <c r="N143" s="158"/>
      <c r="O143" s="158"/>
      <c r="P143" s="158"/>
      <c r="Q143" s="158"/>
      <c r="R143" s="160"/>
      <c r="T143" s="161"/>
      <c r="U143" s="158"/>
      <c r="V143" s="158"/>
      <c r="W143" s="158"/>
      <c r="X143" s="158"/>
      <c r="Y143" s="158"/>
      <c r="Z143" s="158"/>
      <c r="AA143" s="162"/>
      <c r="AT143" s="163" t="s">
        <v>173</v>
      </c>
      <c r="AU143" s="163" t="s">
        <v>82</v>
      </c>
      <c r="AV143" s="11" t="s">
        <v>82</v>
      </c>
      <c r="AW143" s="11" t="s">
        <v>32</v>
      </c>
      <c r="AX143" s="11" t="s">
        <v>75</v>
      </c>
      <c r="AY143" s="163" t="s">
        <v>166</v>
      </c>
    </row>
    <row r="144" spans="2:65" s="11" customFormat="1" ht="38.25" customHeight="1">
      <c r="B144" s="157"/>
      <c r="C144" s="158"/>
      <c r="D144" s="158"/>
      <c r="E144" s="159" t="s">
        <v>5</v>
      </c>
      <c r="F144" s="229" t="s">
        <v>203</v>
      </c>
      <c r="G144" s="230"/>
      <c r="H144" s="230"/>
      <c r="I144" s="230"/>
      <c r="J144" s="158"/>
      <c r="K144" s="159" t="s">
        <v>5</v>
      </c>
      <c r="L144" s="158"/>
      <c r="M144" s="158"/>
      <c r="N144" s="158"/>
      <c r="O144" s="158"/>
      <c r="P144" s="158"/>
      <c r="Q144" s="158"/>
      <c r="R144" s="160"/>
      <c r="T144" s="161"/>
      <c r="U144" s="158"/>
      <c r="V144" s="158"/>
      <c r="W144" s="158"/>
      <c r="X144" s="158"/>
      <c r="Y144" s="158"/>
      <c r="Z144" s="158"/>
      <c r="AA144" s="162"/>
      <c r="AT144" s="163" t="s">
        <v>173</v>
      </c>
      <c r="AU144" s="163" t="s">
        <v>82</v>
      </c>
      <c r="AV144" s="11" t="s">
        <v>82</v>
      </c>
      <c r="AW144" s="11" t="s">
        <v>32</v>
      </c>
      <c r="AX144" s="11" t="s">
        <v>75</v>
      </c>
      <c r="AY144" s="163" t="s">
        <v>166</v>
      </c>
    </row>
    <row r="145" spans="2:65" s="1" customFormat="1" ht="16.5" customHeight="1">
      <c r="B145" s="139"/>
      <c r="C145" s="140" t="s">
        <v>101</v>
      </c>
      <c r="D145" s="140" t="s">
        <v>167</v>
      </c>
      <c r="E145" s="141" t="s">
        <v>204</v>
      </c>
      <c r="F145" s="231" t="s">
        <v>205</v>
      </c>
      <c r="G145" s="231"/>
      <c r="H145" s="231"/>
      <c r="I145" s="231"/>
      <c r="J145" s="142" t="s">
        <v>206</v>
      </c>
      <c r="K145" s="143">
        <v>1</v>
      </c>
      <c r="L145" s="232">
        <v>0</v>
      </c>
      <c r="M145" s="232"/>
      <c r="N145" s="232">
        <f>ROUND(L145*K145,2)</f>
        <v>0</v>
      </c>
      <c r="O145" s="232"/>
      <c r="P145" s="232"/>
      <c r="Q145" s="232"/>
      <c r="R145" s="144"/>
      <c r="T145" s="145" t="s">
        <v>5</v>
      </c>
      <c r="U145" s="43" t="s">
        <v>40</v>
      </c>
      <c r="V145" s="146">
        <v>0</v>
      </c>
      <c r="W145" s="146">
        <f>V145*K145</f>
        <v>0</v>
      </c>
      <c r="X145" s="146">
        <v>0</v>
      </c>
      <c r="Y145" s="146">
        <f>X145*K145</f>
        <v>0</v>
      </c>
      <c r="Z145" s="146">
        <v>0</v>
      </c>
      <c r="AA145" s="147">
        <f>Z145*K145</f>
        <v>0</v>
      </c>
      <c r="AR145" s="21" t="s">
        <v>92</v>
      </c>
      <c r="AT145" s="21" t="s">
        <v>167</v>
      </c>
      <c r="AU145" s="21" t="s">
        <v>82</v>
      </c>
      <c r="AY145" s="21" t="s">
        <v>166</v>
      </c>
      <c r="BE145" s="148">
        <f>IF(U145="základní",N145,0)</f>
        <v>0</v>
      </c>
      <c r="BF145" s="148">
        <f>IF(U145="snížená",N145,0)</f>
        <v>0</v>
      </c>
      <c r="BG145" s="148">
        <f>IF(U145="zákl. přenesená",N145,0)</f>
        <v>0</v>
      </c>
      <c r="BH145" s="148">
        <f>IF(U145="sníž. přenesená",N145,0)</f>
        <v>0</v>
      </c>
      <c r="BI145" s="148">
        <f>IF(U145="nulová",N145,0)</f>
        <v>0</v>
      </c>
      <c r="BJ145" s="21" t="s">
        <v>82</v>
      </c>
      <c r="BK145" s="148">
        <f>ROUND(L145*K145,2)</f>
        <v>0</v>
      </c>
      <c r="BL145" s="21" t="s">
        <v>92</v>
      </c>
      <c r="BM145" s="21" t="s">
        <v>207</v>
      </c>
    </row>
    <row r="146" spans="2:65" s="10" customFormat="1" ht="16.5" customHeight="1">
      <c r="B146" s="149"/>
      <c r="C146" s="150"/>
      <c r="D146" s="150"/>
      <c r="E146" s="151" t="s">
        <v>5</v>
      </c>
      <c r="F146" s="240" t="s">
        <v>82</v>
      </c>
      <c r="G146" s="241"/>
      <c r="H146" s="241"/>
      <c r="I146" s="241"/>
      <c r="J146" s="150"/>
      <c r="K146" s="152">
        <v>1</v>
      </c>
      <c r="L146" s="150"/>
      <c r="M146" s="150"/>
      <c r="N146" s="150"/>
      <c r="O146" s="150"/>
      <c r="P146" s="150"/>
      <c r="Q146" s="150"/>
      <c r="R146" s="153"/>
      <c r="T146" s="154"/>
      <c r="U146" s="150"/>
      <c r="V146" s="150"/>
      <c r="W146" s="150"/>
      <c r="X146" s="150"/>
      <c r="Y146" s="150"/>
      <c r="Z146" s="150"/>
      <c r="AA146" s="155"/>
      <c r="AT146" s="156" t="s">
        <v>173</v>
      </c>
      <c r="AU146" s="156" t="s">
        <v>82</v>
      </c>
      <c r="AV146" s="10" t="s">
        <v>86</v>
      </c>
      <c r="AW146" s="10" t="s">
        <v>32</v>
      </c>
      <c r="AX146" s="10" t="s">
        <v>82</v>
      </c>
      <c r="AY146" s="156" t="s">
        <v>166</v>
      </c>
    </row>
    <row r="147" spans="2:65" s="11" customFormat="1" ht="38.25" customHeight="1">
      <c r="B147" s="157"/>
      <c r="C147" s="158"/>
      <c r="D147" s="158"/>
      <c r="E147" s="159" t="s">
        <v>5</v>
      </c>
      <c r="F147" s="229" t="s">
        <v>208</v>
      </c>
      <c r="G147" s="230"/>
      <c r="H147" s="230"/>
      <c r="I147" s="230"/>
      <c r="J147" s="158"/>
      <c r="K147" s="159" t="s">
        <v>5</v>
      </c>
      <c r="L147" s="158"/>
      <c r="M147" s="158"/>
      <c r="N147" s="158"/>
      <c r="O147" s="158"/>
      <c r="P147" s="158"/>
      <c r="Q147" s="158"/>
      <c r="R147" s="160"/>
      <c r="T147" s="161"/>
      <c r="U147" s="158"/>
      <c r="V147" s="158"/>
      <c r="W147" s="158"/>
      <c r="X147" s="158"/>
      <c r="Y147" s="158"/>
      <c r="Z147" s="158"/>
      <c r="AA147" s="162"/>
      <c r="AT147" s="163" t="s">
        <v>173</v>
      </c>
      <c r="AU147" s="163" t="s">
        <v>82</v>
      </c>
      <c r="AV147" s="11" t="s">
        <v>82</v>
      </c>
      <c r="AW147" s="11" t="s">
        <v>32</v>
      </c>
      <c r="AX147" s="11" t="s">
        <v>75</v>
      </c>
      <c r="AY147" s="163" t="s">
        <v>166</v>
      </c>
    </row>
    <row r="148" spans="2:65" s="1" customFormat="1" ht="25.5" customHeight="1">
      <c r="B148" s="139"/>
      <c r="C148" s="140" t="s">
        <v>104</v>
      </c>
      <c r="D148" s="140" t="s">
        <v>167</v>
      </c>
      <c r="E148" s="141" t="s">
        <v>209</v>
      </c>
      <c r="F148" s="231" t="s">
        <v>210</v>
      </c>
      <c r="G148" s="231"/>
      <c r="H148" s="231"/>
      <c r="I148" s="231"/>
      <c r="J148" s="142" t="s">
        <v>206</v>
      </c>
      <c r="K148" s="143">
        <v>1</v>
      </c>
      <c r="L148" s="232">
        <v>0</v>
      </c>
      <c r="M148" s="232"/>
      <c r="N148" s="232">
        <f>ROUND(L148*K148,2)</f>
        <v>0</v>
      </c>
      <c r="O148" s="232"/>
      <c r="P148" s="232"/>
      <c r="Q148" s="232"/>
      <c r="R148" s="144"/>
      <c r="T148" s="145" t="s">
        <v>5</v>
      </c>
      <c r="U148" s="43" t="s">
        <v>40</v>
      </c>
      <c r="V148" s="146">
        <v>0</v>
      </c>
      <c r="W148" s="146">
        <f>V148*K148</f>
        <v>0</v>
      </c>
      <c r="X148" s="146">
        <v>0</v>
      </c>
      <c r="Y148" s="146">
        <f>X148*K148</f>
        <v>0</v>
      </c>
      <c r="Z148" s="146">
        <v>0</v>
      </c>
      <c r="AA148" s="147">
        <f>Z148*K148</f>
        <v>0</v>
      </c>
      <c r="AR148" s="21" t="s">
        <v>92</v>
      </c>
      <c r="AT148" s="21" t="s">
        <v>167</v>
      </c>
      <c r="AU148" s="21" t="s">
        <v>82</v>
      </c>
      <c r="AY148" s="21" t="s">
        <v>166</v>
      </c>
      <c r="BE148" s="148">
        <f>IF(U148="základní",N148,0)</f>
        <v>0</v>
      </c>
      <c r="BF148" s="148">
        <f>IF(U148="snížená",N148,0)</f>
        <v>0</v>
      </c>
      <c r="BG148" s="148">
        <f>IF(U148="zákl. přenesená",N148,0)</f>
        <v>0</v>
      </c>
      <c r="BH148" s="148">
        <f>IF(U148="sníž. přenesená",N148,0)</f>
        <v>0</v>
      </c>
      <c r="BI148" s="148">
        <f>IF(U148="nulová",N148,0)</f>
        <v>0</v>
      </c>
      <c r="BJ148" s="21" t="s">
        <v>82</v>
      </c>
      <c r="BK148" s="148">
        <f>ROUND(L148*K148,2)</f>
        <v>0</v>
      </c>
      <c r="BL148" s="21" t="s">
        <v>92</v>
      </c>
      <c r="BM148" s="21" t="s">
        <v>211</v>
      </c>
    </row>
    <row r="149" spans="2:65" s="10" customFormat="1" ht="16.5" customHeight="1">
      <c r="B149" s="149"/>
      <c r="C149" s="150"/>
      <c r="D149" s="150"/>
      <c r="E149" s="151" t="s">
        <v>5</v>
      </c>
      <c r="F149" s="240" t="s">
        <v>82</v>
      </c>
      <c r="G149" s="241"/>
      <c r="H149" s="241"/>
      <c r="I149" s="241"/>
      <c r="J149" s="150"/>
      <c r="K149" s="152">
        <v>1</v>
      </c>
      <c r="L149" s="150"/>
      <c r="M149" s="150"/>
      <c r="N149" s="150"/>
      <c r="O149" s="150"/>
      <c r="P149" s="150"/>
      <c r="Q149" s="150"/>
      <c r="R149" s="153"/>
      <c r="T149" s="154"/>
      <c r="U149" s="150"/>
      <c r="V149" s="150"/>
      <c r="W149" s="150"/>
      <c r="X149" s="150"/>
      <c r="Y149" s="150"/>
      <c r="Z149" s="150"/>
      <c r="AA149" s="155"/>
      <c r="AT149" s="156" t="s">
        <v>173</v>
      </c>
      <c r="AU149" s="156" t="s">
        <v>82</v>
      </c>
      <c r="AV149" s="10" t="s">
        <v>86</v>
      </c>
      <c r="AW149" s="10" t="s">
        <v>32</v>
      </c>
      <c r="AX149" s="10" t="s">
        <v>82</v>
      </c>
      <c r="AY149" s="156" t="s">
        <v>166</v>
      </c>
    </row>
    <row r="150" spans="2:65" s="11" customFormat="1" ht="25.5" customHeight="1">
      <c r="B150" s="157"/>
      <c r="C150" s="158"/>
      <c r="D150" s="158"/>
      <c r="E150" s="159" t="s">
        <v>5</v>
      </c>
      <c r="F150" s="229" t="s">
        <v>212</v>
      </c>
      <c r="G150" s="230"/>
      <c r="H150" s="230"/>
      <c r="I150" s="230"/>
      <c r="J150" s="158"/>
      <c r="K150" s="159" t="s">
        <v>5</v>
      </c>
      <c r="L150" s="158"/>
      <c r="M150" s="158"/>
      <c r="N150" s="158"/>
      <c r="O150" s="158"/>
      <c r="P150" s="158"/>
      <c r="Q150" s="158"/>
      <c r="R150" s="160"/>
      <c r="T150" s="161"/>
      <c r="U150" s="158"/>
      <c r="V150" s="158"/>
      <c r="W150" s="158"/>
      <c r="X150" s="158"/>
      <c r="Y150" s="158"/>
      <c r="Z150" s="158"/>
      <c r="AA150" s="162"/>
      <c r="AT150" s="163" t="s">
        <v>173</v>
      </c>
      <c r="AU150" s="163" t="s">
        <v>82</v>
      </c>
      <c r="AV150" s="11" t="s">
        <v>82</v>
      </c>
      <c r="AW150" s="11" t="s">
        <v>32</v>
      </c>
      <c r="AX150" s="11" t="s">
        <v>75</v>
      </c>
      <c r="AY150" s="163" t="s">
        <v>166</v>
      </c>
    </row>
    <row r="151" spans="2:65" s="11" customFormat="1" ht="16.5" customHeight="1">
      <c r="B151" s="157"/>
      <c r="C151" s="158"/>
      <c r="D151" s="158"/>
      <c r="E151" s="159" t="s">
        <v>5</v>
      </c>
      <c r="F151" s="229" t="s">
        <v>213</v>
      </c>
      <c r="G151" s="230"/>
      <c r="H151" s="230"/>
      <c r="I151" s="230"/>
      <c r="J151" s="158"/>
      <c r="K151" s="159" t="s">
        <v>5</v>
      </c>
      <c r="L151" s="158"/>
      <c r="M151" s="158"/>
      <c r="N151" s="158"/>
      <c r="O151" s="158"/>
      <c r="P151" s="158"/>
      <c r="Q151" s="158"/>
      <c r="R151" s="160"/>
      <c r="T151" s="161"/>
      <c r="U151" s="158"/>
      <c r="V151" s="158"/>
      <c r="W151" s="158"/>
      <c r="X151" s="158"/>
      <c r="Y151" s="158"/>
      <c r="Z151" s="158"/>
      <c r="AA151" s="162"/>
      <c r="AT151" s="163" t="s">
        <v>173</v>
      </c>
      <c r="AU151" s="163" t="s">
        <v>82</v>
      </c>
      <c r="AV151" s="11" t="s">
        <v>82</v>
      </c>
      <c r="AW151" s="11" t="s">
        <v>32</v>
      </c>
      <c r="AX151" s="11" t="s">
        <v>75</v>
      </c>
      <c r="AY151" s="163" t="s">
        <v>166</v>
      </c>
    </row>
    <row r="152" spans="2:65" s="11" customFormat="1" ht="16.5" customHeight="1">
      <c r="B152" s="157"/>
      <c r="C152" s="158"/>
      <c r="D152" s="158"/>
      <c r="E152" s="159" t="s">
        <v>5</v>
      </c>
      <c r="F152" s="229" t="s">
        <v>214</v>
      </c>
      <c r="G152" s="230"/>
      <c r="H152" s="230"/>
      <c r="I152" s="230"/>
      <c r="J152" s="158"/>
      <c r="K152" s="159" t="s">
        <v>5</v>
      </c>
      <c r="L152" s="158"/>
      <c r="M152" s="158"/>
      <c r="N152" s="158"/>
      <c r="O152" s="158"/>
      <c r="P152" s="158"/>
      <c r="Q152" s="158"/>
      <c r="R152" s="160"/>
      <c r="T152" s="161"/>
      <c r="U152" s="158"/>
      <c r="V152" s="158"/>
      <c r="W152" s="158"/>
      <c r="X152" s="158"/>
      <c r="Y152" s="158"/>
      <c r="Z152" s="158"/>
      <c r="AA152" s="162"/>
      <c r="AT152" s="163" t="s">
        <v>173</v>
      </c>
      <c r="AU152" s="163" t="s">
        <v>82</v>
      </c>
      <c r="AV152" s="11" t="s">
        <v>82</v>
      </c>
      <c r="AW152" s="11" t="s">
        <v>32</v>
      </c>
      <c r="AX152" s="11" t="s">
        <v>75</v>
      </c>
      <c r="AY152" s="163" t="s">
        <v>166</v>
      </c>
    </row>
    <row r="153" spans="2:65" s="1" customFormat="1" ht="16.5" customHeight="1">
      <c r="B153" s="139"/>
      <c r="C153" s="140" t="s">
        <v>107</v>
      </c>
      <c r="D153" s="140" t="s">
        <v>167</v>
      </c>
      <c r="E153" s="141" t="s">
        <v>215</v>
      </c>
      <c r="F153" s="231" t="s">
        <v>216</v>
      </c>
      <c r="G153" s="231"/>
      <c r="H153" s="231"/>
      <c r="I153" s="231"/>
      <c r="J153" s="142" t="s">
        <v>170</v>
      </c>
      <c r="K153" s="143">
        <v>1</v>
      </c>
      <c r="L153" s="232">
        <v>0</v>
      </c>
      <c r="M153" s="232"/>
      <c r="N153" s="232">
        <f>ROUND(L153*K153,2)</f>
        <v>0</v>
      </c>
      <c r="O153" s="232"/>
      <c r="P153" s="232"/>
      <c r="Q153" s="232"/>
      <c r="R153" s="144"/>
      <c r="T153" s="145" t="s">
        <v>5</v>
      </c>
      <c r="U153" s="43" t="s">
        <v>40</v>
      </c>
      <c r="V153" s="146">
        <v>0</v>
      </c>
      <c r="W153" s="146">
        <f>V153*K153</f>
        <v>0</v>
      </c>
      <c r="X153" s="146">
        <v>0</v>
      </c>
      <c r="Y153" s="146">
        <f>X153*K153</f>
        <v>0</v>
      </c>
      <c r="Z153" s="146">
        <v>0</v>
      </c>
      <c r="AA153" s="147">
        <f>Z153*K153</f>
        <v>0</v>
      </c>
      <c r="AR153" s="21" t="s">
        <v>92</v>
      </c>
      <c r="AT153" s="21" t="s">
        <v>167</v>
      </c>
      <c r="AU153" s="21" t="s">
        <v>82</v>
      </c>
      <c r="AY153" s="21" t="s">
        <v>166</v>
      </c>
      <c r="BE153" s="148">
        <f>IF(U153="základní",N153,0)</f>
        <v>0</v>
      </c>
      <c r="BF153" s="148">
        <f>IF(U153="snížená",N153,0)</f>
        <v>0</v>
      </c>
      <c r="BG153" s="148">
        <f>IF(U153="zákl. přenesená",N153,0)</f>
        <v>0</v>
      </c>
      <c r="BH153" s="148">
        <f>IF(U153="sníž. přenesená",N153,0)</f>
        <v>0</v>
      </c>
      <c r="BI153" s="148">
        <f>IF(U153="nulová",N153,0)</f>
        <v>0</v>
      </c>
      <c r="BJ153" s="21" t="s">
        <v>82</v>
      </c>
      <c r="BK153" s="148">
        <f>ROUND(L153*K153,2)</f>
        <v>0</v>
      </c>
      <c r="BL153" s="21" t="s">
        <v>92</v>
      </c>
      <c r="BM153" s="21" t="s">
        <v>217</v>
      </c>
    </row>
    <row r="154" spans="2:65" s="10" customFormat="1" ht="16.5" customHeight="1">
      <c r="B154" s="149"/>
      <c r="C154" s="150"/>
      <c r="D154" s="150"/>
      <c r="E154" s="151" t="s">
        <v>5</v>
      </c>
      <c r="F154" s="240" t="s">
        <v>82</v>
      </c>
      <c r="G154" s="241"/>
      <c r="H154" s="241"/>
      <c r="I154" s="241"/>
      <c r="J154" s="150"/>
      <c r="K154" s="152">
        <v>1</v>
      </c>
      <c r="L154" s="150"/>
      <c r="M154" s="150"/>
      <c r="N154" s="150"/>
      <c r="O154" s="150"/>
      <c r="P154" s="150"/>
      <c r="Q154" s="150"/>
      <c r="R154" s="153"/>
      <c r="T154" s="154"/>
      <c r="U154" s="150"/>
      <c r="V154" s="150"/>
      <c r="W154" s="150"/>
      <c r="X154" s="150"/>
      <c r="Y154" s="150"/>
      <c r="Z154" s="150"/>
      <c r="AA154" s="155"/>
      <c r="AT154" s="156" t="s">
        <v>173</v>
      </c>
      <c r="AU154" s="156" t="s">
        <v>82</v>
      </c>
      <c r="AV154" s="10" t="s">
        <v>86</v>
      </c>
      <c r="AW154" s="10" t="s">
        <v>32</v>
      </c>
      <c r="AX154" s="10" t="s">
        <v>82</v>
      </c>
      <c r="AY154" s="156" t="s">
        <v>166</v>
      </c>
    </row>
    <row r="155" spans="2:65" s="11" customFormat="1" ht="16.5" customHeight="1">
      <c r="B155" s="157"/>
      <c r="C155" s="158"/>
      <c r="D155" s="158"/>
      <c r="E155" s="159" t="s">
        <v>5</v>
      </c>
      <c r="F155" s="229" t="s">
        <v>174</v>
      </c>
      <c r="G155" s="230"/>
      <c r="H155" s="230"/>
      <c r="I155" s="230"/>
      <c r="J155" s="158"/>
      <c r="K155" s="159" t="s">
        <v>5</v>
      </c>
      <c r="L155" s="158"/>
      <c r="M155" s="158"/>
      <c r="N155" s="158"/>
      <c r="O155" s="158"/>
      <c r="P155" s="158"/>
      <c r="Q155" s="158"/>
      <c r="R155" s="160"/>
      <c r="T155" s="161"/>
      <c r="U155" s="158"/>
      <c r="V155" s="158"/>
      <c r="W155" s="158"/>
      <c r="X155" s="158"/>
      <c r="Y155" s="158"/>
      <c r="Z155" s="158"/>
      <c r="AA155" s="162"/>
      <c r="AT155" s="163" t="s">
        <v>173</v>
      </c>
      <c r="AU155" s="163" t="s">
        <v>82</v>
      </c>
      <c r="AV155" s="11" t="s">
        <v>82</v>
      </c>
      <c r="AW155" s="11" t="s">
        <v>32</v>
      </c>
      <c r="AX155" s="11" t="s">
        <v>75</v>
      </c>
      <c r="AY155" s="163" t="s">
        <v>166</v>
      </c>
    </row>
    <row r="156" spans="2:65" s="11" customFormat="1" ht="51" customHeight="1">
      <c r="B156" s="157"/>
      <c r="C156" s="158"/>
      <c r="D156" s="158"/>
      <c r="E156" s="159" t="s">
        <v>5</v>
      </c>
      <c r="F156" s="229" t="s">
        <v>218</v>
      </c>
      <c r="G156" s="230"/>
      <c r="H156" s="230"/>
      <c r="I156" s="230"/>
      <c r="J156" s="158"/>
      <c r="K156" s="159" t="s">
        <v>5</v>
      </c>
      <c r="L156" s="158"/>
      <c r="M156" s="158"/>
      <c r="N156" s="158"/>
      <c r="O156" s="158"/>
      <c r="P156" s="158"/>
      <c r="Q156" s="158"/>
      <c r="R156" s="160"/>
      <c r="T156" s="161"/>
      <c r="U156" s="158"/>
      <c r="V156" s="158"/>
      <c r="W156" s="158"/>
      <c r="X156" s="158"/>
      <c r="Y156" s="158"/>
      <c r="Z156" s="158"/>
      <c r="AA156" s="162"/>
      <c r="AT156" s="163" t="s">
        <v>173</v>
      </c>
      <c r="AU156" s="163" t="s">
        <v>82</v>
      </c>
      <c r="AV156" s="11" t="s">
        <v>82</v>
      </c>
      <c r="AW156" s="11" t="s">
        <v>32</v>
      </c>
      <c r="AX156" s="11" t="s">
        <v>75</v>
      </c>
      <c r="AY156" s="163" t="s">
        <v>166</v>
      </c>
    </row>
    <row r="157" spans="2:65" s="11" customFormat="1" ht="51" customHeight="1">
      <c r="B157" s="157"/>
      <c r="C157" s="158"/>
      <c r="D157" s="158"/>
      <c r="E157" s="159" t="s">
        <v>5</v>
      </c>
      <c r="F157" s="229" t="s">
        <v>219</v>
      </c>
      <c r="G157" s="230"/>
      <c r="H157" s="230"/>
      <c r="I157" s="230"/>
      <c r="J157" s="158"/>
      <c r="K157" s="159" t="s">
        <v>5</v>
      </c>
      <c r="L157" s="158"/>
      <c r="M157" s="158"/>
      <c r="N157" s="158"/>
      <c r="O157" s="158"/>
      <c r="P157" s="158"/>
      <c r="Q157" s="158"/>
      <c r="R157" s="160"/>
      <c r="T157" s="161"/>
      <c r="U157" s="158"/>
      <c r="V157" s="158"/>
      <c r="W157" s="158"/>
      <c r="X157" s="158"/>
      <c r="Y157" s="158"/>
      <c r="Z157" s="158"/>
      <c r="AA157" s="162"/>
      <c r="AT157" s="163" t="s">
        <v>173</v>
      </c>
      <c r="AU157" s="163" t="s">
        <v>82</v>
      </c>
      <c r="AV157" s="11" t="s">
        <v>82</v>
      </c>
      <c r="AW157" s="11" t="s">
        <v>32</v>
      </c>
      <c r="AX157" s="11" t="s">
        <v>75</v>
      </c>
      <c r="AY157" s="163" t="s">
        <v>166</v>
      </c>
    </row>
    <row r="158" spans="2:65" s="11" customFormat="1" ht="51" customHeight="1">
      <c r="B158" s="157"/>
      <c r="C158" s="158"/>
      <c r="D158" s="158"/>
      <c r="E158" s="159" t="s">
        <v>5</v>
      </c>
      <c r="F158" s="229" t="s">
        <v>220</v>
      </c>
      <c r="G158" s="230"/>
      <c r="H158" s="230"/>
      <c r="I158" s="230"/>
      <c r="J158" s="158"/>
      <c r="K158" s="159" t="s">
        <v>5</v>
      </c>
      <c r="L158" s="158"/>
      <c r="M158" s="158"/>
      <c r="N158" s="158"/>
      <c r="O158" s="158"/>
      <c r="P158" s="158"/>
      <c r="Q158" s="158"/>
      <c r="R158" s="160"/>
      <c r="T158" s="161"/>
      <c r="U158" s="158"/>
      <c r="V158" s="158"/>
      <c r="W158" s="158"/>
      <c r="X158" s="158"/>
      <c r="Y158" s="158"/>
      <c r="Z158" s="158"/>
      <c r="AA158" s="162"/>
      <c r="AT158" s="163" t="s">
        <v>173</v>
      </c>
      <c r="AU158" s="163" t="s">
        <v>82</v>
      </c>
      <c r="AV158" s="11" t="s">
        <v>82</v>
      </c>
      <c r="AW158" s="11" t="s">
        <v>32</v>
      </c>
      <c r="AX158" s="11" t="s">
        <v>75</v>
      </c>
      <c r="AY158" s="163" t="s">
        <v>166</v>
      </c>
    </row>
    <row r="159" spans="2:65" s="11" customFormat="1" ht="25.5" customHeight="1">
      <c r="B159" s="157"/>
      <c r="C159" s="158"/>
      <c r="D159" s="158"/>
      <c r="E159" s="159" t="s">
        <v>5</v>
      </c>
      <c r="F159" s="229" t="s">
        <v>221</v>
      </c>
      <c r="G159" s="230"/>
      <c r="H159" s="230"/>
      <c r="I159" s="230"/>
      <c r="J159" s="158"/>
      <c r="K159" s="159" t="s">
        <v>5</v>
      </c>
      <c r="L159" s="158"/>
      <c r="M159" s="158"/>
      <c r="N159" s="158"/>
      <c r="O159" s="158"/>
      <c r="P159" s="158"/>
      <c r="Q159" s="158"/>
      <c r="R159" s="160"/>
      <c r="T159" s="161"/>
      <c r="U159" s="158"/>
      <c r="V159" s="158"/>
      <c r="W159" s="158"/>
      <c r="X159" s="158"/>
      <c r="Y159" s="158"/>
      <c r="Z159" s="158"/>
      <c r="AA159" s="162"/>
      <c r="AT159" s="163" t="s">
        <v>173</v>
      </c>
      <c r="AU159" s="163" t="s">
        <v>82</v>
      </c>
      <c r="AV159" s="11" t="s">
        <v>82</v>
      </c>
      <c r="AW159" s="11" t="s">
        <v>32</v>
      </c>
      <c r="AX159" s="11" t="s">
        <v>75</v>
      </c>
      <c r="AY159" s="163" t="s">
        <v>166</v>
      </c>
    </row>
    <row r="160" spans="2:65" s="11" customFormat="1" ht="38.25" customHeight="1">
      <c r="B160" s="157"/>
      <c r="C160" s="158"/>
      <c r="D160" s="158"/>
      <c r="E160" s="159" t="s">
        <v>5</v>
      </c>
      <c r="F160" s="229" t="s">
        <v>222</v>
      </c>
      <c r="G160" s="230"/>
      <c r="H160" s="230"/>
      <c r="I160" s="230"/>
      <c r="J160" s="158"/>
      <c r="K160" s="159" t="s">
        <v>5</v>
      </c>
      <c r="L160" s="158"/>
      <c r="M160" s="158"/>
      <c r="N160" s="158"/>
      <c r="O160" s="158"/>
      <c r="P160" s="158"/>
      <c r="Q160" s="158"/>
      <c r="R160" s="160"/>
      <c r="T160" s="161"/>
      <c r="U160" s="158"/>
      <c r="V160" s="158"/>
      <c r="W160" s="158"/>
      <c r="X160" s="158"/>
      <c r="Y160" s="158"/>
      <c r="Z160" s="158"/>
      <c r="AA160" s="162"/>
      <c r="AT160" s="163" t="s">
        <v>173</v>
      </c>
      <c r="AU160" s="163" t="s">
        <v>82</v>
      </c>
      <c r="AV160" s="11" t="s">
        <v>82</v>
      </c>
      <c r="AW160" s="11" t="s">
        <v>32</v>
      </c>
      <c r="AX160" s="11" t="s">
        <v>75</v>
      </c>
      <c r="AY160" s="163" t="s">
        <v>166</v>
      </c>
    </row>
    <row r="161" spans="2:65" s="11" customFormat="1" ht="38.25" customHeight="1">
      <c r="B161" s="157"/>
      <c r="C161" s="158"/>
      <c r="D161" s="158"/>
      <c r="E161" s="159" t="s">
        <v>5</v>
      </c>
      <c r="F161" s="229" t="s">
        <v>223</v>
      </c>
      <c r="G161" s="230"/>
      <c r="H161" s="230"/>
      <c r="I161" s="230"/>
      <c r="J161" s="158"/>
      <c r="K161" s="159" t="s">
        <v>5</v>
      </c>
      <c r="L161" s="158"/>
      <c r="M161" s="158"/>
      <c r="N161" s="158"/>
      <c r="O161" s="158"/>
      <c r="P161" s="158"/>
      <c r="Q161" s="158"/>
      <c r="R161" s="160"/>
      <c r="T161" s="161"/>
      <c r="U161" s="158"/>
      <c r="V161" s="158"/>
      <c r="W161" s="158"/>
      <c r="X161" s="158"/>
      <c r="Y161" s="158"/>
      <c r="Z161" s="158"/>
      <c r="AA161" s="162"/>
      <c r="AT161" s="163" t="s">
        <v>173</v>
      </c>
      <c r="AU161" s="163" t="s">
        <v>82</v>
      </c>
      <c r="AV161" s="11" t="s">
        <v>82</v>
      </c>
      <c r="AW161" s="11" t="s">
        <v>32</v>
      </c>
      <c r="AX161" s="11" t="s">
        <v>75</v>
      </c>
      <c r="AY161" s="163" t="s">
        <v>166</v>
      </c>
    </row>
    <row r="162" spans="2:65" s="11" customFormat="1" ht="25.5" customHeight="1">
      <c r="B162" s="157"/>
      <c r="C162" s="158"/>
      <c r="D162" s="158"/>
      <c r="E162" s="159" t="s">
        <v>5</v>
      </c>
      <c r="F162" s="229" t="s">
        <v>224</v>
      </c>
      <c r="G162" s="230"/>
      <c r="H162" s="230"/>
      <c r="I162" s="230"/>
      <c r="J162" s="158"/>
      <c r="K162" s="159" t="s">
        <v>5</v>
      </c>
      <c r="L162" s="158"/>
      <c r="M162" s="158"/>
      <c r="N162" s="158"/>
      <c r="O162" s="158"/>
      <c r="P162" s="158"/>
      <c r="Q162" s="158"/>
      <c r="R162" s="160"/>
      <c r="T162" s="161"/>
      <c r="U162" s="158"/>
      <c r="V162" s="158"/>
      <c r="W162" s="158"/>
      <c r="X162" s="158"/>
      <c r="Y162" s="158"/>
      <c r="Z162" s="158"/>
      <c r="AA162" s="162"/>
      <c r="AT162" s="163" t="s">
        <v>173</v>
      </c>
      <c r="AU162" s="163" t="s">
        <v>82</v>
      </c>
      <c r="AV162" s="11" t="s">
        <v>82</v>
      </c>
      <c r="AW162" s="11" t="s">
        <v>32</v>
      </c>
      <c r="AX162" s="11" t="s">
        <v>75</v>
      </c>
      <c r="AY162" s="163" t="s">
        <v>166</v>
      </c>
    </row>
    <row r="163" spans="2:65" s="9" customFormat="1" ht="29.85" customHeight="1">
      <c r="B163" s="129"/>
      <c r="C163" s="130"/>
      <c r="D163" s="164" t="s">
        <v>150</v>
      </c>
      <c r="E163" s="164"/>
      <c r="F163" s="164"/>
      <c r="G163" s="164"/>
      <c r="H163" s="164"/>
      <c r="I163" s="164"/>
      <c r="J163" s="164"/>
      <c r="K163" s="164"/>
      <c r="L163" s="164"/>
      <c r="M163" s="164"/>
      <c r="N163" s="237">
        <f>BK163</f>
        <v>0</v>
      </c>
      <c r="O163" s="238"/>
      <c r="P163" s="238"/>
      <c r="Q163" s="238"/>
      <c r="R163" s="132"/>
      <c r="T163" s="133"/>
      <c r="U163" s="130"/>
      <c r="V163" s="130"/>
      <c r="W163" s="134">
        <f>SUM(W164:W194)</f>
        <v>0</v>
      </c>
      <c r="X163" s="130"/>
      <c r="Y163" s="134">
        <f>SUM(Y164:Y194)</f>
        <v>0</v>
      </c>
      <c r="Z163" s="130"/>
      <c r="AA163" s="135">
        <f>SUM(AA164:AA194)</f>
        <v>0</v>
      </c>
      <c r="AR163" s="136" t="s">
        <v>92</v>
      </c>
      <c r="AT163" s="137" t="s">
        <v>74</v>
      </c>
      <c r="AU163" s="137" t="s">
        <v>82</v>
      </c>
      <c r="AY163" s="136" t="s">
        <v>166</v>
      </c>
      <c r="BK163" s="138">
        <f>SUM(BK164:BK194)</f>
        <v>0</v>
      </c>
    </row>
    <row r="164" spans="2:65" s="1" customFormat="1" ht="25.5" customHeight="1">
      <c r="B164" s="139"/>
      <c r="C164" s="140" t="s">
        <v>110</v>
      </c>
      <c r="D164" s="140" t="s">
        <v>167</v>
      </c>
      <c r="E164" s="141" t="s">
        <v>225</v>
      </c>
      <c r="F164" s="231" t="s">
        <v>226</v>
      </c>
      <c r="G164" s="231"/>
      <c r="H164" s="231"/>
      <c r="I164" s="231"/>
      <c r="J164" s="142" t="s">
        <v>170</v>
      </c>
      <c r="K164" s="143">
        <v>1</v>
      </c>
      <c r="L164" s="232">
        <v>0</v>
      </c>
      <c r="M164" s="232"/>
      <c r="N164" s="232">
        <f>ROUND(L164*K164,2)</f>
        <v>0</v>
      </c>
      <c r="O164" s="232"/>
      <c r="P164" s="232"/>
      <c r="Q164" s="232"/>
      <c r="R164" s="144"/>
      <c r="T164" s="145" t="s">
        <v>5</v>
      </c>
      <c r="U164" s="43" t="s">
        <v>40</v>
      </c>
      <c r="V164" s="146">
        <v>0</v>
      </c>
      <c r="W164" s="146">
        <f>V164*K164</f>
        <v>0</v>
      </c>
      <c r="X164" s="146">
        <v>0</v>
      </c>
      <c r="Y164" s="146">
        <f>X164*K164</f>
        <v>0</v>
      </c>
      <c r="Z164" s="146">
        <v>0</v>
      </c>
      <c r="AA164" s="147">
        <f>Z164*K164</f>
        <v>0</v>
      </c>
      <c r="AR164" s="21" t="s">
        <v>171</v>
      </c>
      <c r="AT164" s="21" t="s">
        <v>167</v>
      </c>
      <c r="AU164" s="21" t="s">
        <v>86</v>
      </c>
      <c r="AY164" s="21" t="s">
        <v>166</v>
      </c>
      <c r="BE164" s="148">
        <f>IF(U164="základní",N164,0)</f>
        <v>0</v>
      </c>
      <c r="BF164" s="148">
        <f>IF(U164="snížená",N164,0)</f>
        <v>0</v>
      </c>
      <c r="BG164" s="148">
        <f>IF(U164="zákl. přenesená",N164,0)</f>
        <v>0</v>
      </c>
      <c r="BH164" s="148">
        <f>IF(U164="sníž. přenesená",N164,0)</f>
        <v>0</v>
      </c>
      <c r="BI164" s="148">
        <f>IF(U164="nulová",N164,0)</f>
        <v>0</v>
      </c>
      <c r="BJ164" s="21" t="s">
        <v>82</v>
      </c>
      <c r="BK164" s="148">
        <f>ROUND(L164*K164,2)</f>
        <v>0</v>
      </c>
      <c r="BL164" s="21" t="s">
        <v>171</v>
      </c>
      <c r="BM164" s="21" t="s">
        <v>227</v>
      </c>
    </row>
    <row r="165" spans="2:65" s="10" customFormat="1" ht="16.5" customHeight="1">
      <c r="B165" s="149"/>
      <c r="C165" s="150"/>
      <c r="D165" s="150"/>
      <c r="E165" s="151" t="s">
        <v>5</v>
      </c>
      <c r="F165" s="240" t="s">
        <v>82</v>
      </c>
      <c r="G165" s="241"/>
      <c r="H165" s="241"/>
      <c r="I165" s="241"/>
      <c r="J165" s="150"/>
      <c r="K165" s="152">
        <v>1</v>
      </c>
      <c r="L165" s="150"/>
      <c r="M165" s="150"/>
      <c r="N165" s="150"/>
      <c r="O165" s="150"/>
      <c r="P165" s="150"/>
      <c r="Q165" s="150"/>
      <c r="R165" s="153"/>
      <c r="T165" s="154"/>
      <c r="U165" s="150"/>
      <c r="V165" s="150"/>
      <c r="W165" s="150"/>
      <c r="X165" s="150"/>
      <c r="Y165" s="150"/>
      <c r="Z165" s="150"/>
      <c r="AA165" s="155"/>
      <c r="AT165" s="156" t="s">
        <v>173</v>
      </c>
      <c r="AU165" s="156" t="s">
        <v>86</v>
      </c>
      <c r="AV165" s="10" t="s">
        <v>86</v>
      </c>
      <c r="AW165" s="10" t="s">
        <v>32</v>
      </c>
      <c r="AX165" s="10" t="s">
        <v>82</v>
      </c>
      <c r="AY165" s="156" t="s">
        <v>166</v>
      </c>
    </row>
    <row r="166" spans="2:65" s="11" customFormat="1" ht="16.5" customHeight="1">
      <c r="B166" s="157"/>
      <c r="C166" s="158"/>
      <c r="D166" s="158"/>
      <c r="E166" s="159" t="s">
        <v>5</v>
      </c>
      <c r="F166" s="229" t="s">
        <v>174</v>
      </c>
      <c r="G166" s="230"/>
      <c r="H166" s="230"/>
      <c r="I166" s="230"/>
      <c r="J166" s="158"/>
      <c r="K166" s="159" t="s">
        <v>5</v>
      </c>
      <c r="L166" s="158"/>
      <c r="M166" s="158"/>
      <c r="N166" s="158"/>
      <c r="O166" s="158"/>
      <c r="P166" s="158"/>
      <c r="Q166" s="158"/>
      <c r="R166" s="160"/>
      <c r="T166" s="161"/>
      <c r="U166" s="158"/>
      <c r="V166" s="158"/>
      <c r="W166" s="158"/>
      <c r="X166" s="158"/>
      <c r="Y166" s="158"/>
      <c r="Z166" s="158"/>
      <c r="AA166" s="162"/>
      <c r="AT166" s="163" t="s">
        <v>173</v>
      </c>
      <c r="AU166" s="163" t="s">
        <v>86</v>
      </c>
      <c r="AV166" s="11" t="s">
        <v>82</v>
      </c>
      <c r="AW166" s="11" t="s">
        <v>32</v>
      </c>
      <c r="AX166" s="11" t="s">
        <v>75</v>
      </c>
      <c r="AY166" s="163" t="s">
        <v>166</v>
      </c>
    </row>
    <row r="167" spans="2:65" s="11" customFormat="1" ht="38.25" customHeight="1">
      <c r="B167" s="157"/>
      <c r="C167" s="158"/>
      <c r="D167" s="158"/>
      <c r="E167" s="159" t="s">
        <v>5</v>
      </c>
      <c r="F167" s="229" t="s">
        <v>228</v>
      </c>
      <c r="G167" s="230"/>
      <c r="H167" s="230"/>
      <c r="I167" s="230"/>
      <c r="J167" s="158"/>
      <c r="K167" s="159" t="s">
        <v>5</v>
      </c>
      <c r="L167" s="158"/>
      <c r="M167" s="158"/>
      <c r="N167" s="158"/>
      <c r="O167" s="158"/>
      <c r="P167" s="158"/>
      <c r="Q167" s="158"/>
      <c r="R167" s="160"/>
      <c r="T167" s="161"/>
      <c r="U167" s="158"/>
      <c r="V167" s="158"/>
      <c r="W167" s="158"/>
      <c r="X167" s="158"/>
      <c r="Y167" s="158"/>
      <c r="Z167" s="158"/>
      <c r="AA167" s="162"/>
      <c r="AT167" s="163" t="s">
        <v>173</v>
      </c>
      <c r="AU167" s="163" t="s">
        <v>86</v>
      </c>
      <c r="AV167" s="11" t="s">
        <v>82</v>
      </c>
      <c r="AW167" s="11" t="s">
        <v>32</v>
      </c>
      <c r="AX167" s="11" t="s">
        <v>75</v>
      </c>
      <c r="AY167" s="163" t="s">
        <v>166</v>
      </c>
    </row>
    <row r="168" spans="2:65" s="11" customFormat="1" ht="63.75" customHeight="1">
      <c r="B168" s="157"/>
      <c r="C168" s="158"/>
      <c r="D168" s="158"/>
      <c r="E168" s="159" t="s">
        <v>5</v>
      </c>
      <c r="F168" s="229" t="s">
        <v>229</v>
      </c>
      <c r="G168" s="230"/>
      <c r="H168" s="230"/>
      <c r="I168" s="230"/>
      <c r="J168" s="158"/>
      <c r="K168" s="159" t="s">
        <v>5</v>
      </c>
      <c r="L168" s="158"/>
      <c r="M168" s="158"/>
      <c r="N168" s="158"/>
      <c r="O168" s="158"/>
      <c r="P168" s="158"/>
      <c r="Q168" s="158"/>
      <c r="R168" s="160"/>
      <c r="T168" s="161"/>
      <c r="U168" s="158"/>
      <c r="V168" s="158"/>
      <c r="W168" s="158"/>
      <c r="X168" s="158"/>
      <c r="Y168" s="158"/>
      <c r="Z168" s="158"/>
      <c r="AA168" s="162"/>
      <c r="AT168" s="163" t="s">
        <v>173</v>
      </c>
      <c r="AU168" s="163" t="s">
        <v>86</v>
      </c>
      <c r="AV168" s="11" t="s">
        <v>82</v>
      </c>
      <c r="AW168" s="11" t="s">
        <v>32</v>
      </c>
      <c r="AX168" s="11" t="s">
        <v>75</v>
      </c>
      <c r="AY168" s="163" t="s">
        <v>166</v>
      </c>
    </row>
    <row r="169" spans="2:65" s="11" customFormat="1" ht="38.25" customHeight="1">
      <c r="B169" s="157"/>
      <c r="C169" s="158"/>
      <c r="D169" s="158"/>
      <c r="E169" s="159" t="s">
        <v>5</v>
      </c>
      <c r="F169" s="229" t="s">
        <v>230</v>
      </c>
      <c r="G169" s="230"/>
      <c r="H169" s="230"/>
      <c r="I169" s="230"/>
      <c r="J169" s="158"/>
      <c r="K169" s="159" t="s">
        <v>5</v>
      </c>
      <c r="L169" s="158"/>
      <c r="M169" s="158"/>
      <c r="N169" s="158"/>
      <c r="O169" s="158"/>
      <c r="P169" s="158"/>
      <c r="Q169" s="158"/>
      <c r="R169" s="160"/>
      <c r="T169" s="161"/>
      <c r="U169" s="158"/>
      <c r="V169" s="158"/>
      <c r="W169" s="158"/>
      <c r="X169" s="158"/>
      <c r="Y169" s="158"/>
      <c r="Z169" s="158"/>
      <c r="AA169" s="162"/>
      <c r="AT169" s="163" t="s">
        <v>173</v>
      </c>
      <c r="AU169" s="163" t="s">
        <v>86</v>
      </c>
      <c r="AV169" s="11" t="s">
        <v>82</v>
      </c>
      <c r="AW169" s="11" t="s">
        <v>32</v>
      </c>
      <c r="AX169" s="11" t="s">
        <v>75</v>
      </c>
      <c r="AY169" s="163" t="s">
        <v>166</v>
      </c>
    </row>
    <row r="170" spans="2:65" s="11" customFormat="1" ht="38.25" customHeight="1">
      <c r="B170" s="157"/>
      <c r="C170" s="158"/>
      <c r="D170" s="158"/>
      <c r="E170" s="159" t="s">
        <v>5</v>
      </c>
      <c r="F170" s="229" t="s">
        <v>203</v>
      </c>
      <c r="G170" s="230"/>
      <c r="H170" s="230"/>
      <c r="I170" s="230"/>
      <c r="J170" s="158"/>
      <c r="K170" s="159" t="s">
        <v>5</v>
      </c>
      <c r="L170" s="158"/>
      <c r="M170" s="158"/>
      <c r="N170" s="158"/>
      <c r="O170" s="158"/>
      <c r="P170" s="158"/>
      <c r="Q170" s="158"/>
      <c r="R170" s="160"/>
      <c r="T170" s="161"/>
      <c r="U170" s="158"/>
      <c r="V170" s="158"/>
      <c r="W170" s="158"/>
      <c r="X170" s="158"/>
      <c r="Y170" s="158"/>
      <c r="Z170" s="158"/>
      <c r="AA170" s="162"/>
      <c r="AT170" s="163" t="s">
        <v>173</v>
      </c>
      <c r="AU170" s="163" t="s">
        <v>86</v>
      </c>
      <c r="AV170" s="11" t="s">
        <v>82</v>
      </c>
      <c r="AW170" s="11" t="s">
        <v>32</v>
      </c>
      <c r="AX170" s="11" t="s">
        <v>75</v>
      </c>
      <c r="AY170" s="163" t="s">
        <v>166</v>
      </c>
    </row>
    <row r="171" spans="2:65" s="1" customFormat="1" ht="25.5" customHeight="1">
      <c r="B171" s="139"/>
      <c r="C171" s="140" t="s">
        <v>113</v>
      </c>
      <c r="D171" s="140" t="s">
        <v>167</v>
      </c>
      <c r="E171" s="141" t="s">
        <v>231</v>
      </c>
      <c r="F171" s="231" t="s">
        <v>232</v>
      </c>
      <c r="G171" s="231"/>
      <c r="H171" s="231"/>
      <c r="I171" s="231"/>
      <c r="J171" s="142" t="s">
        <v>170</v>
      </c>
      <c r="K171" s="143">
        <v>1</v>
      </c>
      <c r="L171" s="232">
        <v>0</v>
      </c>
      <c r="M171" s="232"/>
      <c r="N171" s="232">
        <f>ROUND(L171*K171,2)</f>
        <v>0</v>
      </c>
      <c r="O171" s="232"/>
      <c r="P171" s="232"/>
      <c r="Q171" s="232"/>
      <c r="R171" s="144"/>
      <c r="T171" s="145" t="s">
        <v>5</v>
      </c>
      <c r="U171" s="43" t="s">
        <v>40</v>
      </c>
      <c r="V171" s="146">
        <v>0</v>
      </c>
      <c r="W171" s="146">
        <f>V171*K171</f>
        <v>0</v>
      </c>
      <c r="X171" s="146">
        <v>0</v>
      </c>
      <c r="Y171" s="146">
        <f>X171*K171</f>
        <v>0</v>
      </c>
      <c r="Z171" s="146">
        <v>0</v>
      </c>
      <c r="AA171" s="147">
        <f>Z171*K171</f>
        <v>0</v>
      </c>
      <c r="AR171" s="21" t="s">
        <v>171</v>
      </c>
      <c r="AT171" s="21" t="s">
        <v>167</v>
      </c>
      <c r="AU171" s="21" t="s">
        <v>86</v>
      </c>
      <c r="AY171" s="21" t="s">
        <v>166</v>
      </c>
      <c r="BE171" s="148">
        <f>IF(U171="základní",N171,0)</f>
        <v>0</v>
      </c>
      <c r="BF171" s="148">
        <f>IF(U171="snížená",N171,0)</f>
        <v>0</v>
      </c>
      <c r="BG171" s="148">
        <f>IF(U171="zákl. přenesená",N171,0)</f>
        <v>0</v>
      </c>
      <c r="BH171" s="148">
        <f>IF(U171="sníž. přenesená",N171,0)</f>
        <v>0</v>
      </c>
      <c r="BI171" s="148">
        <f>IF(U171="nulová",N171,0)</f>
        <v>0</v>
      </c>
      <c r="BJ171" s="21" t="s">
        <v>82</v>
      </c>
      <c r="BK171" s="148">
        <f>ROUND(L171*K171,2)</f>
        <v>0</v>
      </c>
      <c r="BL171" s="21" t="s">
        <v>171</v>
      </c>
      <c r="BM171" s="21" t="s">
        <v>233</v>
      </c>
    </row>
    <row r="172" spans="2:65" s="10" customFormat="1" ht="16.5" customHeight="1">
      <c r="B172" s="149"/>
      <c r="C172" s="150"/>
      <c r="D172" s="150"/>
      <c r="E172" s="151" t="s">
        <v>5</v>
      </c>
      <c r="F172" s="240" t="s">
        <v>82</v>
      </c>
      <c r="G172" s="241"/>
      <c r="H172" s="241"/>
      <c r="I172" s="241"/>
      <c r="J172" s="150"/>
      <c r="K172" s="152">
        <v>1</v>
      </c>
      <c r="L172" s="150"/>
      <c r="M172" s="150"/>
      <c r="N172" s="150"/>
      <c r="O172" s="150"/>
      <c r="P172" s="150"/>
      <c r="Q172" s="150"/>
      <c r="R172" s="153"/>
      <c r="T172" s="154"/>
      <c r="U172" s="150"/>
      <c r="V172" s="150"/>
      <c r="W172" s="150"/>
      <c r="X172" s="150"/>
      <c r="Y172" s="150"/>
      <c r="Z172" s="150"/>
      <c r="AA172" s="155"/>
      <c r="AT172" s="156" t="s">
        <v>173</v>
      </c>
      <c r="AU172" s="156" t="s">
        <v>86</v>
      </c>
      <c r="AV172" s="10" t="s">
        <v>86</v>
      </c>
      <c r="AW172" s="10" t="s">
        <v>32</v>
      </c>
      <c r="AX172" s="10" t="s">
        <v>82</v>
      </c>
      <c r="AY172" s="156" t="s">
        <v>166</v>
      </c>
    </row>
    <row r="173" spans="2:65" s="11" customFormat="1" ht="16.5" customHeight="1">
      <c r="B173" s="157"/>
      <c r="C173" s="158"/>
      <c r="D173" s="158"/>
      <c r="E173" s="159" t="s">
        <v>5</v>
      </c>
      <c r="F173" s="229" t="s">
        <v>174</v>
      </c>
      <c r="G173" s="230"/>
      <c r="H173" s="230"/>
      <c r="I173" s="230"/>
      <c r="J173" s="158"/>
      <c r="K173" s="159" t="s">
        <v>5</v>
      </c>
      <c r="L173" s="158"/>
      <c r="M173" s="158"/>
      <c r="N173" s="158"/>
      <c r="O173" s="158"/>
      <c r="P173" s="158"/>
      <c r="Q173" s="158"/>
      <c r="R173" s="160"/>
      <c r="T173" s="161"/>
      <c r="U173" s="158"/>
      <c r="V173" s="158"/>
      <c r="W173" s="158"/>
      <c r="X173" s="158"/>
      <c r="Y173" s="158"/>
      <c r="Z173" s="158"/>
      <c r="AA173" s="162"/>
      <c r="AT173" s="163" t="s">
        <v>173</v>
      </c>
      <c r="AU173" s="163" t="s">
        <v>86</v>
      </c>
      <c r="AV173" s="11" t="s">
        <v>82</v>
      </c>
      <c r="AW173" s="11" t="s">
        <v>32</v>
      </c>
      <c r="AX173" s="11" t="s">
        <v>75</v>
      </c>
      <c r="AY173" s="163" t="s">
        <v>166</v>
      </c>
    </row>
    <row r="174" spans="2:65" s="11" customFormat="1" ht="51" customHeight="1">
      <c r="B174" s="157"/>
      <c r="C174" s="158"/>
      <c r="D174" s="158"/>
      <c r="E174" s="159" t="s">
        <v>5</v>
      </c>
      <c r="F174" s="229" t="s">
        <v>234</v>
      </c>
      <c r="G174" s="230"/>
      <c r="H174" s="230"/>
      <c r="I174" s="230"/>
      <c r="J174" s="158"/>
      <c r="K174" s="159" t="s">
        <v>5</v>
      </c>
      <c r="L174" s="158"/>
      <c r="M174" s="158"/>
      <c r="N174" s="158"/>
      <c r="O174" s="158"/>
      <c r="P174" s="158"/>
      <c r="Q174" s="158"/>
      <c r="R174" s="160"/>
      <c r="T174" s="161"/>
      <c r="U174" s="158"/>
      <c r="V174" s="158"/>
      <c r="W174" s="158"/>
      <c r="X174" s="158"/>
      <c r="Y174" s="158"/>
      <c r="Z174" s="158"/>
      <c r="AA174" s="162"/>
      <c r="AT174" s="163" t="s">
        <v>173</v>
      </c>
      <c r="AU174" s="163" t="s">
        <v>86</v>
      </c>
      <c r="AV174" s="11" t="s">
        <v>82</v>
      </c>
      <c r="AW174" s="11" t="s">
        <v>32</v>
      </c>
      <c r="AX174" s="11" t="s">
        <v>75</v>
      </c>
      <c r="AY174" s="163" t="s">
        <v>166</v>
      </c>
    </row>
    <row r="175" spans="2:65" s="11" customFormat="1" ht="38.25" customHeight="1">
      <c r="B175" s="157"/>
      <c r="C175" s="158"/>
      <c r="D175" s="158"/>
      <c r="E175" s="159" t="s">
        <v>5</v>
      </c>
      <c r="F175" s="229" t="s">
        <v>235</v>
      </c>
      <c r="G175" s="230"/>
      <c r="H175" s="230"/>
      <c r="I175" s="230"/>
      <c r="J175" s="158"/>
      <c r="K175" s="159" t="s">
        <v>5</v>
      </c>
      <c r="L175" s="158"/>
      <c r="M175" s="158"/>
      <c r="N175" s="158"/>
      <c r="O175" s="158"/>
      <c r="P175" s="158"/>
      <c r="Q175" s="158"/>
      <c r="R175" s="160"/>
      <c r="T175" s="161"/>
      <c r="U175" s="158"/>
      <c r="V175" s="158"/>
      <c r="W175" s="158"/>
      <c r="X175" s="158"/>
      <c r="Y175" s="158"/>
      <c r="Z175" s="158"/>
      <c r="AA175" s="162"/>
      <c r="AT175" s="163" t="s">
        <v>173</v>
      </c>
      <c r="AU175" s="163" t="s">
        <v>86</v>
      </c>
      <c r="AV175" s="11" t="s">
        <v>82</v>
      </c>
      <c r="AW175" s="11" t="s">
        <v>32</v>
      </c>
      <c r="AX175" s="11" t="s">
        <v>75</v>
      </c>
      <c r="AY175" s="163" t="s">
        <v>166</v>
      </c>
    </row>
    <row r="176" spans="2:65" s="1" customFormat="1" ht="25.5" customHeight="1">
      <c r="B176" s="139"/>
      <c r="C176" s="140" t="s">
        <v>116</v>
      </c>
      <c r="D176" s="140" t="s">
        <v>167</v>
      </c>
      <c r="E176" s="141" t="s">
        <v>236</v>
      </c>
      <c r="F176" s="231" t="s">
        <v>237</v>
      </c>
      <c r="G176" s="231"/>
      <c r="H176" s="231"/>
      <c r="I176" s="231"/>
      <c r="J176" s="142" t="s">
        <v>170</v>
      </c>
      <c r="K176" s="143">
        <v>1</v>
      </c>
      <c r="L176" s="232">
        <v>0</v>
      </c>
      <c r="M176" s="232"/>
      <c r="N176" s="232">
        <f>ROUND(L176*K176,2)</f>
        <v>0</v>
      </c>
      <c r="O176" s="232"/>
      <c r="P176" s="232"/>
      <c r="Q176" s="232"/>
      <c r="R176" s="144"/>
      <c r="T176" s="145" t="s">
        <v>5</v>
      </c>
      <c r="U176" s="43" t="s">
        <v>40</v>
      </c>
      <c r="V176" s="146">
        <v>0</v>
      </c>
      <c r="W176" s="146">
        <f>V176*K176</f>
        <v>0</v>
      </c>
      <c r="X176" s="146">
        <v>0</v>
      </c>
      <c r="Y176" s="146">
        <f>X176*K176</f>
        <v>0</v>
      </c>
      <c r="Z176" s="146">
        <v>0</v>
      </c>
      <c r="AA176" s="147">
        <f>Z176*K176</f>
        <v>0</v>
      </c>
      <c r="AR176" s="21" t="s">
        <v>171</v>
      </c>
      <c r="AT176" s="21" t="s">
        <v>167</v>
      </c>
      <c r="AU176" s="21" t="s">
        <v>86</v>
      </c>
      <c r="AY176" s="21" t="s">
        <v>166</v>
      </c>
      <c r="BE176" s="148">
        <f>IF(U176="základní",N176,0)</f>
        <v>0</v>
      </c>
      <c r="BF176" s="148">
        <f>IF(U176="snížená",N176,0)</f>
        <v>0</v>
      </c>
      <c r="BG176" s="148">
        <f>IF(U176="zákl. přenesená",N176,0)</f>
        <v>0</v>
      </c>
      <c r="BH176" s="148">
        <f>IF(U176="sníž. přenesená",N176,0)</f>
        <v>0</v>
      </c>
      <c r="BI176" s="148">
        <f>IF(U176="nulová",N176,0)</f>
        <v>0</v>
      </c>
      <c r="BJ176" s="21" t="s">
        <v>82</v>
      </c>
      <c r="BK176" s="148">
        <f>ROUND(L176*K176,2)</f>
        <v>0</v>
      </c>
      <c r="BL176" s="21" t="s">
        <v>171</v>
      </c>
      <c r="BM176" s="21" t="s">
        <v>238</v>
      </c>
    </row>
    <row r="177" spans="2:65" s="10" customFormat="1" ht="16.5" customHeight="1">
      <c r="B177" s="149"/>
      <c r="C177" s="150"/>
      <c r="D177" s="150"/>
      <c r="E177" s="151" t="s">
        <v>5</v>
      </c>
      <c r="F177" s="240" t="s">
        <v>82</v>
      </c>
      <c r="G177" s="241"/>
      <c r="H177" s="241"/>
      <c r="I177" s="241"/>
      <c r="J177" s="150"/>
      <c r="K177" s="152">
        <v>1</v>
      </c>
      <c r="L177" s="150"/>
      <c r="M177" s="150"/>
      <c r="N177" s="150"/>
      <c r="O177" s="150"/>
      <c r="P177" s="150"/>
      <c r="Q177" s="150"/>
      <c r="R177" s="153"/>
      <c r="T177" s="154"/>
      <c r="U177" s="150"/>
      <c r="V177" s="150"/>
      <c r="W177" s="150"/>
      <c r="X177" s="150"/>
      <c r="Y177" s="150"/>
      <c r="Z177" s="150"/>
      <c r="AA177" s="155"/>
      <c r="AT177" s="156" t="s">
        <v>173</v>
      </c>
      <c r="AU177" s="156" t="s">
        <v>86</v>
      </c>
      <c r="AV177" s="10" t="s">
        <v>86</v>
      </c>
      <c r="AW177" s="10" t="s">
        <v>32</v>
      </c>
      <c r="AX177" s="10" t="s">
        <v>82</v>
      </c>
      <c r="AY177" s="156" t="s">
        <v>166</v>
      </c>
    </row>
    <row r="178" spans="2:65" s="11" customFormat="1" ht="16.5" customHeight="1">
      <c r="B178" s="157"/>
      <c r="C178" s="158"/>
      <c r="D178" s="158"/>
      <c r="E178" s="159" t="s">
        <v>5</v>
      </c>
      <c r="F178" s="229" t="s">
        <v>174</v>
      </c>
      <c r="G178" s="230"/>
      <c r="H178" s="230"/>
      <c r="I178" s="230"/>
      <c r="J178" s="158"/>
      <c r="K178" s="159" t="s">
        <v>5</v>
      </c>
      <c r="L178" s="158"/>
      <c r="M178" s="158"/>
      <c r="N178" s="158"/>
      <c r="O178" s="158"/>
      <c r="P178" s="158"/>
      <c r="Q178" s="158"/>
      <c r="R178" s="160"/>
      <c r="T178" s="161"/>
      <c r="U178" s="158"/>
      <c r="V178" s="158"/>
      <c r="W178" s="158"/>
      <c r="X178" s="158"/>
      <c r="Y178" s="158"/>
      <c r="Z178" s="158"/>
      <c r="AA178" s="162"/>
      <c r="AT178" s="163" t="s">
        <v>173</v>
      </c>
      <c r="AU178" s="163" t="s">
        <v>86</v>
      </c>
      <c r="AV178" s="11" t="s">
        <v>82</v>
      </c>
      <c r="AW178" s="11" t="s">
        <v>32</v>
      </c>
      <c r="AX178" s="11" t="s">
        <v>75</v>
      </c>
      <c r="AY178" s="163" t="s">
        <v>166</v>
      </c>
    </row>
    <row r="179" spans="2:65" s="11" customFormat="1" ht="38.25" customHeight="1">
      <c r="B179" s="157"/>
      <c r="C179" s="158"/>
      <c r="D179" s="158"/>
      <c r="E179" s="159" t="s">
        <v>5</v>
      </c>
      <c r="F179" s="229" t="s">
        <v>239</v>
      </c>
      <c r="G179" s="230"/>
      <c r="H179" s="230"/>
      <c r="I179" s="230"/>
      <c r="J179" s="158"/>
      <c r="K179" s="159" t="s">
        <v>5</v>
      </c>
      <c r="L179" s="158"/>
      <c r="M179" s="158"/>
      <c r="N179" s="158"/>
      <c r="O179" s="158"/>
      <c r="P179" s="158"/>
      <c r="Q179" s="158"/>
      <c r="R179" s="160"/>
      <c r="T179" s="161"/>
      <c r="U179" s="158"/>
      <c r="V179" s="158"/>
      <c r="W179" s="158"/>
      <c r="X179" s="158"/>
      <c r="Y179" s="158"/>
      <c r="Z179" s="158"/>
      <c r="AA179" s="162"/>
      <c r="AT179" s="163" t="s">
        <v>173</v>
      </c>
      <c r="AU179" s="163" t="s">
        <v>86</v>
      </c>
      <c r="AV179" s="11" t="s">
        <v>82</v>
      </c>
      <c r="AW179" s="11" t="s">
        <v>32</v>
      </c>
      <c r="AX179" s="11" t="s">
        <v>75</v>
      </c>
      <c r="AY179" s="163" t="s">
        <v>166</v>
      </c>
    </row>
    <row r="180" spans="2:65" s="11" customFormat="1" ht="51" customHeight="1">
      <c r="B180" s="157"/>
      <c r="C180" s="158"/>
      <c r="D180" s="158"/>
      <c r="E180" s="159" t="s">
        <v>5</v>
      </c>
      <c r="F180" s="229" t="s">
        <v>240</v>
      </c>
      <c r="G180" s="230"/>
      <c r="H180" s="230"/>
      <c r="I180" s="230"/>
      <c r="J180" s="158"/>
      <c r="K180" s="159" t="s">
        <v>5</v>
      </c>
      <c r="L180" s="158"/>
      <c r="M180" s="158"/>
      <c r="N180" s="158"/>
      <c r="O180" s="158"/>
      <c r="P180" s="158"/>
      <c r="Q180" s="158"/>
      <c r="R180" s="160"/>
      <c r="T180" s="161"/>
      <c r="U180" s="158"/>
      <c r="V180" s="158"/>
      <c r="W180" s="158"/>
      <c r="X180" s="158"/>
      <c r="Y180" s="158"/>
      <c r="Z180" s="158"/>
      <c r="AA180" s="162"/>
      <c r="AT180" s="163" t="s">
        <v>173</v>
      </c>
      <c r="AU180" s="163" t="s">
        <v>86</v>
      </c>
      <c r="AV180" s="11" t="s">
        <v>82</v>
      </c>
      <c r="AW180" s="11" t="s">
        <v>32</v>
      </c>
      <c r="AX180" s="11" t="s">
        <v>75</v>
      </c>
      <c r="AY180" s="163" t="s">
        <v>166</v>
      </c>
    </row>
    <row r="181" spans="2:65" s="11" customFormat="1" ht="38.25" customHeight="1">
      <c r="B181" s="157"/>
      <c r="C181" s="158"/>
      <c r="D181" s="158"/>
      <c r="E181" s="159" t="s">
        <v>5</v>
      </c>
      <c r="F181" s="229" t="s">
        <v>241</v>
      </c>
      <c r="G181" s="230"/>
      <c r="H181" s="230"/>
      <c r="I181" s="230"/>
      <c r="J181" s="158"/>
      <c r="K181" s="159" t="s">
        <v>5</v>
      </c>
      <c r="L181" s="158"/>
      <c r="M181" s="158"/>
      <c r="N181" s="158"/>
      <c r="O181" s="158"/>
      <c r="P181" s="158"/>
      <c r="Q181" s="158"/>
      <c r="R181" s="160"/>
      <c r="T181" s="161"/>
      <c r="U181" s="158"/>
      <c r="V181" s="158"/>
      <c r="W181" s="158"/>
      <c r="X181" s="158"/>
      <c r="Y181" s="158"/>
      <c r="Z181" s="158"/>
      <c r="AA181" s="162"/>
      <c r="AT181" s="163" t="s">
        <v>173</v>
      </c>
      <c r="AU181" s="163" t="s">
        <v>86</v>
      </c>
      <c r="AV181" s="11" t="s">
        <v>82</v>
      </c>
      <c r="AW181" s="11" t="s">
        <v>32</v>
      </c>
      <c r="AX181" s="11" t="s">
        <v>75</v>
      </c>
      <c r="AY181" s="163" t="s">
        <v>166</v>
      </c>
    </row>
    <row r="182" spans="2:65" s="11" customFormat="1" ht="25.5" customHeight="1">
      <c r="B182" s="157"/>
      <c r="C182" s="158"/>
      <c r="D182" s="158"/>
      <c r="E182" s="159" t="s">
        <v>5</v>
      </c>
      <c r="F182" s="229" t="s">
        <v>242</v>
      </c>
      <c r="G182" s="230"/>
      <c r="H182" s="230"/>
      <c r="I182" s="230"/>
      <c r="J182" s="158"/>
      <c r="K182" s="159" t="s">
        <v>5</v>
      </c>
      <c r="L182" s="158"/>
      <c r="M182" s="158"/>
      <c r="N182" s="158"/>
      <c r="O182" s="158"/>
      <c r="P182" s="158"/>
      <c r="Q182" s="158"/>
      <c r="R182" s="160"/>
      <c r="T182" s="161"/>
      <c r="U182" s="158"/>
      <c r="V182" s="158"/>
      <c r="W182" s="158"/>
      <c r="X182" s="158"/>
      <c r="Y182" s="158"/>
      <c r="Z182" s="158"/>
      <c r="AA182" s="162"/>
      <c r="AT182" s="163" t="s">
        <v>173</v>
      </c>
      <c r="AU182" s="163" t="s">
        <v>86</v>
      </c>
      <c r="AV182" s="11" t="s">
        <v>82</v>
      </c>
      <c r="AW182" s="11" t="s">
        <v>32</v>
      </c>
      <c r="AX182" s="11" t="s">
        <v>75</v>
      </c>
      <c r="AY182" s="163" t="s">
        <v>166</v>
      </c>
    </row>
    <row r="183" spans="2:65" s="1" customFormat="1" ht="25.5" customHeight="1">
      <c r="B183" s="139"/>
      <c r="C183" s="140" t="s">
        <v>119</v>
      </c>
      <c r="D183" s="140" t="s">
        <v>167</v>
      </c>
      <c r="E183" s="141" t="s">
        <v>243</v>
      </c>
      <c r="F183" s="231" t="s">
        <v>244</v>
      </c>
      <c r="G183" s="231"/>
      <c r="H183" s="231"/>
      <c r="I183" s="231"/>
      <c r="J183" s="142" t="s">
        <v>206</v>
      </c>
      <c r="K183" s="143">
        <v>1</v>
      </c>
      <c r="L183" s="232">
        <v>0</v>
      </c>
      <c r="M183" s="232"/>
      <c r="N183" s="232">
        <f>ROUND(L183*K183,2)</f>
        <v>0</v>
      </c>
      <c r="O183" s="232"/>
      <c r="P183" s="232"/>
      <c r="Q183" s="232"/>
      <c r="R183" s="144"/>
      <c r="T183" s="145" t="s">
        <v>5</v>
      </c>
      <c r="U183" s="43" t="s">
        <v>40</v>
      </c>
      <c r="V183" s="146">
        <v>0</v>
      </c>
      <c r="W183" s="146">
        <f>V183*K183</f>
        <v>0</v>
      </c>
      <c r="X183" s="146">
        <v>0</v>
      </c>
      <c r="Y183" s="146">
        <f>X183*K183</f>
        <v>0</v>
      </c>
      <c r="Z183" s="146">
        <v>0</v>
      </c>
      <c r="AA183" s="147">
        <f>Z183*K183</f>
        <v>0</v>
      </c>
      <c r="AR183" s="21" t="s">
        <v>171</v>
      </c>
      <c r="AT183" s="21" t="s">
        <v>167</v>
      </c>
      <c r="AU183" s="21" t="s">
        <v>86</v>
      </c>
      <c r="AY183" s="21" t="s">
        <v>166</v>
      </c>
      <c r="BE183" s="148">
        <f>IF(U183="základní",N183,0)</f>
        <v>0</v>
      </c>
      <c r="BF183" s="148">
        <f>IF(U183="snížená",N183,0)</f>
        <v>0</v>
      </c>
      <c r="BG183" s="148">
        <f>IF(U183="zákl. přenesená",N183,0)</f>
        <v>0</v>
      </c>
      <c r="BH183" s="148">
        <f>IF(U183="sníž. přenesená",N183,0)</f>
        <v>0</v>
      </c>
      <c r="BI183" s="148">
        <f>IF(U183="nulová",N183,0)</f>
        <v>0</v>
      </c>
      <c r="BJ183" s="21" t="s">
        <v>82</v>
      </c>
      <c r="BK183" s="148">
        <f>ROUND(L183*K183,2)</f>
        <v>0</v>
      </c>
      <c r="BL183" s="21" t="s">
        <v>171</v>
      </c>
      <c r="BM183" s="21" t="s">
        <v>245</v>
      </c>
    </row>
    <row r="184" spans="2:65" s="10" customFormat="1" ht="16.5" customHeight="1">
      <c r="B184" s="149"/>
      <c r="C184" s="150"/>
      <c r="D184" s="150"/>
      <c r="E184" s="151" t="s">
        <v>5</v>
      </c>
      <c r="F184" s="240" t="s">
        <v>82</v>
      </c>
      <c r="G184" s="241"/>
      <c r="H184" s="241"/>
      <c r="I184" s="241"/>
      <c r="J184" s="150"/>
      <c r="K184" s="152">
        <v>1</v>
      </c>
      <c r="L184" s="150"/>
      <c r="M184" s="150"/>
      <c r="N184" s="150"/>
      <c r="O184" s="150"/>
      <c r="P184" s="150"/>
      <c r="Q184" s="150"/>
      <c r="R184" s="153"/>
      <c r="T184" s="154"/>
      <c r="U184" s="150"/>
      <c r="V184" s="150"/>
      <c r="W184" s="150"/>
      <c r="X184" s="150"/>
      <c r="Y184" s="150"/>
      <c r="Z184" s="150"/>
      <c r="AA184" s="155"/>
      <c r="AT184" s="156" t="s">
        <v>173</v>
      </c>
      <c r="AU184" s="156" t="s">
        <v>86</v>
      </c>
      <c r="AV184" s="10" t="s">
        <v>86</v>
      </c>
      <c r="AW184" s="10" t="s">
        <v>32</v>
      </c>
      <c r="AX184" s="10" t="s">
        <v>82</v>
      </c>
      <c r="AY184" s="156" t="s">
        <v>166</v>
      </c>
    </row>
    <row r="185" spans="2:65" s="11" customFormat="1" ht="16.5" customHeight="1">
      <c r="B185" s="157"/>
      <c r="C185" s="158"/>
      <c r="D185" s="158"/>
      <c r="E185" s="159" t="s">
        <v>5</v>
      </c>
      <c r="F185" s="229" t="s">
        <v>174</v>
      </c>
      <c r="G185" s="230"/>
      <c r="H185" s="230"/>
      <c r="I185" s="230"/>
      <c r="J185" s="158"/>
      <c r="K185" s="159" t="s">
        <v>5</v>
      </c>
      <c r="L185" s="158"/>
      <c r="M185" s="158"/>
      <c r="N185" s="158"/>
      <c r="O185" s="158"/>
      <c r="P185" s="158"/>
      <c r="Q185" s="158"/>
      <c r="R185" s="160"/>
      <c r="T185" s="161"/>
      <c r="U185" s="158"/>
      <c r="V185" s="158"/>
      <c r="W185" s="158"/>
      <c r="X185" s="158"/>
      <c r="Y185" s="158"/>
      <c r="Z185" s="158"/>
      <c r="AA185" s="162"/>
      <c r="AT185" s="163" t="s">
        <v>173</v>
      </c>
      <c r="AU185" s="163" t="s">
        <v>86</v>
      </c>
      <c r="AV185" s="11" t="s">
        <v>82</v>
      </c>
      <c r="AW185" s="11" t="s">
        <v>32</v>
      </c>
      <c r="AX185" s="11" t="s">
        <v>75</v>
      </c>
      <c r="AY185" s="163" t="s">
        <v>166</v>
      </c>
    </row>
    <row r="186" spans="2:65" s="11" customFormat="1" ht="38.25" customHeight="1">
      <c r="B186" s="157"/>
      <c r="C186" s="158"/>
      <c r="D186" s="158"/>
      <c r="E186" s="159" t="s">
        <v>5</v>
      </c>
      <c r="F186" s="229" t="s">
        <v>246</v>
      </c>
      <c r="G186" s="230"/>
      <c r="H186" s="230"/>
      <c r="I186" s="230"/>
      <c r="J186" s="158"/>
      <c r="K186" s="159" t="s">
        <v>5</v>
      </c>
      <c r="L186" s="158"/>
      <c r="M186" s="158"/>
      <c r="N186" s="158"/>
      <c r="O186" s="158"/>
      <c r="P186" s="158"/>
      <c r="Q186" s="158"/>
      <c r="R186" s="160"/>
      <c r="T186" s="161"/>
      <c r="U186" s="158"/>
      <c r="V186" s="158"/>
      <c r="W186" s="158"/>
      <c r="X186" s="158"/>
      <c r="Y186" s="158"/>
      <c r="Z186" s="158"/>
      <c r="AA186" s="162"/>
      <c r="AT186" s="163" t="s">
        <v>173</v>
      </c>
      <c r="AU186" s="163" t="s">
        <v>86</v>
      </c>
      <c r="AV186" s="11" t="s">
        <v>82</v>
      </c>
      <c r="AW186" s="11" t="s">
        <v>32</v>
      </c>
      <c r="AX186" s="11" t="s">
        <v>75</v>
      </c>
      <c r="AY186" s="163" t="s">
        <v>166</v>
      </c>
    </row>
    <row r="187" spans="2:65" s="11" customFormat="1" ht="25.5" customHeight="1">
      <c r="B187" s="157"/>
      <c r="C187" s="158"/>
      <c r="D187" s="158"/>
      <c r="E187" s="159" t="s">
        <v>5</v>
      </c>
      <c r="F187" s="229" t="s">
        <v>247</v>
      </c>
      <c r="G187" s="230"/>
      <c r="H187" s="230"/>
      <c r="I187" s="230"/>
      <c r="J187" s="158"/>
      <c r="K187" s="159" t="s">
        <v>5</v>
      </c>
      <c r="L187" s="158"/>
      <c r="M187" s="158"/>
      <c r="N187" s="158"/>
      <c r="O187" s="158"/>
      <c r="P187" s="158"/>
      <c r="Q187" s="158"/>
      <c r="R187" s="160"/>
      <c r="T187" s="161"/>
      <c r="U187" s="158"/>
      <c r="V187" s="158"/>
      <c r="W187" s="158"/>
      <c r="X187" s="158"/>
      <c r="Y187" s="158"/>
      <c r="Z187" s="158"/>
      <c r="AA187" s="162"/>
      <c r="AT187" s="163" t="s">
        <v>173</v>
      </c>
      <c r="AU187" s="163" t="s">
        <v>86</v>
      </c>
      <c r="AV187" s="11" t="s">
        <v>82</v>
      </c>
      <c r="AW187" s="11" t="s">
        <v>32</v>
      </c>
      <c r="AX187" s="11" t="s">
        <v>75</v>
      </c>
      <c r="AY187" s="163" t="s">
        <v>166</v>
      </c>
    </row>
    <row r="188" spans="2:65" s="1" customFormat="1" ht="25.5" customHeight="1">
      <c r="B188" s="139"/>
      <c r="C188" s="140" t="s">
        <v>122</v>
      </c>
      <c r="D188" s="140" t="s">
        <v>167</v>
      </c>
      <c r="E188" s="141" t="s">
        <v>248</v>
      </c>
      <c r="F188" s="231" t="s">
        <v>249</v>
      </c>
      <c r="G188" s="231"/>
      <c r="H188" s="231"/>
      <c r="I188" s="231"/>
      <c r="J188" s="142" t="s">
        <v>170</v>
      </c>
      <c r="K188" s="143">
        <v>1</v>
      </c>
      <c r="L188" s="232">
        <v>0</v>
      </c>
      <c r="M188" s="232"/>
      <c r="N188" s="232">
        <f>ROUND(L188*K188,2)</f>
        <v>0</v>
      </c>
      <c r="O188" s="232"/>
      <c r="P188" s="232"/>
      <c r="Q188" s="232"/>
      <c r="R188" s="144"/>
      <c r="T188" s="145" t="s">
        <v>5</v>
      </c>
      <c r="U188" s="43" t="s">
        <v>40</v>
      </c>
      <c r="V188" s="146">
        <v>0</v>
      </c>
      <c r="W188" s="146">
        <f>V188*K188</f>
        <v>0</v>
      </c>
      <c r="X188" s="146">
        <v>0</v>
      </c>
      <c r="Y188" s="146">
        <f>X188*K188</f>
        <v>0</v>
      </c>
      <c r="Z188" s="146">
        <v>0</v>
      </c>
      <c r="AA188" s="147">
        <f>Z188*K188</f>
        <v>0</v>
      </c>
      <c r="AR188" s="21" t="s">
        <v>171</v>
      </c>
      <c r="AT188" s="21" t="s">
        <v>167</v>
      </c>
      <c r="AU188" s="21" t="s">
        <v>86</v>
      </c>
      <c r="AY188" s="21" t="s">
        <v>166</v>
      </c>
      <c r="BE188" s="148">
        <f>IF(U188="základní",N188,0)</f>
        <v>0</v>
      </c>
      <c r="BF188" s="148">
        <f>IF(U188="snížená",N188,0)</f>
        <v>0</v>
      </c>
      <c r="BG188" s="148">
        <f>IF(U188="zákl. přenesená",N188,0)</f>
        <v>0</v>
      </c>
      <c r="BH188" s="148">
        <f>IF(U188="sníž. přenesená",N188,0)</f>
        <v>0</v>
      </c>
      <c r="BI188" s="148">
        <f>IF(U188="nulová",N188,0)</f>
        <v>0</v>
      </c>
      <c r="BJ188" s="21" t="s">
        <v>82</v>
      </c>
      <c r="BK188" s="148">
        <f>ROUND(L188*K188,2)</f>
        <v>0</v>
      </c>
      <c r="BL188" s="21" t="s">
        <v>171</v>
      </c>
      <c r="BM188" s="21" t="s">
        <v>250</v>
      </c>
    </row>
    <row r="189" spans="2:65" s="10" customFormat="1" ht="16.5" customHeight="1">
      <c r="B189" s="149"/>
      <c r="C189" s="150"/>
      <c r="D189" s="150"/>
      <c r="E189" s="151" t="s">
        <v>5</v>
      </c>
      <c r="F189" s="240" t="s">
        <v>82</v>
      </c>
      <c r="G189" s="241"/>
      <c r="H189" s="241"/>
      <c r="I189" s="241"/>
      <c r="J189" s="150"/>
      <c r="K189" s="152">
        <v>1</v>
      </c>
      <c r="L189" s="150"/>
      <c r="M189" s="150"/>
      <c r="N189" s="150"/>
      <c r="O189" s="150"/>
      <c r="P189" s="150"/>
      <c r="Q189" s="150"/>
      <c r="R189" s="153"/>
      <c r="T189" s="154"/>
      <c r="U189" s="150"/>
      <c r="V189" s="150"/>
      <c r="W189" s="150"/>
      <c r="X189" s="150"/>
      <c r="Y189" s="150"/>
      <c r="Z189" s="150"/>
      <c r="AA189" s="155"/>
      <c r="AT189" s="156" t="s">
        <v>173</v>
      </c>
      <c r="AU189" s="156" t="s">
        <v>86</v>
      </c>
      <c r="AV189" s="10" t="s">
        <v>86</v>
      </c>
      <c r="AW189" s="10" t="s">
        <v>32</v>
      </c>
      <c r="AX189" s="10" t="s">
        <v>82</v>
      </c>
      <c r="AY189" s="156" t="s">
        <v>166</v>
      </c>
    </row>
    <row r="190" spans="2:65" s="11" customFormat="1" ht="16.5" customHeight="1">
      <c r="B190" s="157"/>
      <c r="C190" s="158"/>
      <c r="D190" s="158"/>
      <c r="E190" s="159" t="s">
        <v>5</v>
      </c>
      <c r="F190" s="229" t="s">
        <v>174</v>
      </c>
      <c r="G190" s="230"/>
      <c r="H190" s="230"/>
      <c r="I190" s="230"/>
      <c r="J190" s="158"/>
      <c r="K190" s="159" t="s">
        <v>5</v>
      </c>
      <c r="L190" s="158"/>
      <c r="M190" s="158"/>
      <c r="N190" s="158"/>
      <c r="O190" s="158"/>
      <c r="P190" s="158"/>
      <c r="Q190" s="158"/>
      <c r="R190" s="160"/>
      <c r="T190" s="161"/>
      <c r="U190" s="158"/>
      <c r="V190" s="158"/>
      <c r="W190" s="158"/>
      <c r="X190" s="158"/>
      <c r="Y190" s="158"/>
      <c r="Z190" s="158"/>
      <c r="AA190" s="162"/>
      <c r="AT190" s="163" t="s">
        <v>173</v>
      </c>
      <c r="AU190" s="163" t="s">
        <v>86</v>
      </c>
      <c r="AV190" s="11" t="s">
        <v>82</v>
      </c>
      <c r="AW190" s="11" t="s">
        <v>32</v>
      </c>
      <c r="AX190" s="11" t="s">
        <v>75</v>
      </c>
      <c r="AY190" s="163" t="s">
        <v>166</v>
      </c>
    </row>
    <row r="191" spans="2:65" s="11" customFormat="1" ht="25.5" customHeight="1">
      <c r="B191" s="157"/>
      <c r="C191" s="158"/>
      <c r="D191" s="158"/>
      <c r="E191" s="159" t="s">
        <v>5</v>
      </c>
      <c r="F191" s="229" t="s">
        <v>251</v>
      </c>
      <c r="G191" s="230"/>
      <c r="H191" s="230"/>
      <c r="I191" s="230"/>
      <c r="J191" s="158"/>
      <c r="K191" s="159" t="s">
        <v>5</v>
      </c>
      <c r="L191" s="158"/>
      <c r="M191" s="158"/>
      <c r="N191" s="158"/>
      <c r="O191" s="158"/>
      <c r="P191" s="158"/>
      <c r="Q191" s="158"/>
      <c r="R191" s="160"/>
      <c r="T191" s="161"/>
      <c r="U191" s="158"/>
      <c r="V191" s="158"/>
      <c r="W191" s="158"/>
      <c r="X191" s="158"/>
      <c r="Y191" s="158"/>
      <c r="Z191" s="158"/>
      <c r="AA191" s="162"/>
      <c r="AT191" s="163" t="s">
        <v>173</v>
      </c>
      <c r="AU191" s="163" t="s">
        <v>86</v>
      </c>
      <c r="AV191" s="11" t="s">
        <v>82</v>
      </c>
      <c r="AW191" s="11" t="s">
        <v>32</v>
      </c>
      <c r="AX191" s="11" t="s">
        <v>75</v>
      </c>
      <c r="AY191" s="163" t="s">
        <v>166</v>
      </c>
    </row>
    <row r="192" spans="2:65" s="11" customFormat="1" ht="38.25" customHeight="1">
      <c r="B192" s="157"/>
      <c r="C192" s="158"/>
      <c r="D192" s="158"/>
      <c r="E192" s="159" t="s">
        <v>5</v>
      </c>
      <c r="F192" s="229" t="s">
        <v>252</v>
      </c>
      <c r="G192" s="230"/>
      <c r="H192" s="230"/>
      <c r="I192" s="230"/>
      <c r="J192" s="158"/>
      <c r="K192" s="159" t="s">
        <v>5</v>
      </c>
      <c r="L192" s="158"/>
      <c r="M192" s="158"/>
      <c r="N192" s="158"/>
      <c r="O192" s="158"/>
      <c r="P192" s="158"/>
      <c r="Q192" s="158"/>
      <c r="R192" s="160"/>
      <c r="T192" s="161"/>
      <c r="U192" s="158"/>
      <c r="V192" s="158"/>
      <c r="W192" s="158"/>
      <c r="X192" s="158"/>
      <c r="Y192" s="158"/>
      <c r="Z192" s="158"/>
      <c r="AA192" s="162"/>
      <c r="AT192" s="163" t="s">
        <v>173</v>
      </c>
      <c r="AU192" s="163" t="s">
        <v>86</v>
      </c>
      <c r="AV192" s="11" t="s">
        <v>82</v>
      </c>
      <c r="AW192" s="11" t="s">
        <v>32</v>
      </c>
      <c r="AX192" s="11" t="s">
        <v>75</v>
      </c>
      <c r="AY192" s="163" t="s">
        <v>166</v>
      </c>
    </row>
    <row r="193" spans="2:65" s="11" customFormat="1" ht="51" customHeight="1">
      <c r="B193" s="157"/>
      <c r="C193" s="158"/>
      <c r="D193" s="158"/>
      <c r="E193" s="159" t="s">
        <v>5</v>
      </c>
      <c r="F193" s="229" t="s">
        <v>253</v>
      </c>
      <c r="G193" s="230"/>
      <c r="H193" s="230"/>
      <c r="I193" s="230"/>
      <c r="J193" s="158"/>
      <c r="K193" s="159" t="s">
        <v>5</v>
      </c>
      <c r="L193" s="158"/>
      <c r="M193" s="158"/>
      <c r="N193" s="158"/>
      <c r="O193" s="158"/>
      <c r="P193" s="158"/>
      <c r="Q193" s="158"/>
      <c r="R193" s="160"/>
      <c r="T193" s="161"/>
      <c r="U193" s="158"/>
      <c r="V193" s="158"/>
      <c r="W193" s="158"/>
      <c r="X193" s="158"/>
      <c r="Y193" s="158"/>
      <c r="Z193" s="158"/>
      <c r="AA193" s="162"/>
      <c r="AT193" s="163" t="s">
        <v>173</v>
      </c>
      <c r="AU193" s="163" t="s">
        <v>86</v>
      </c>
      <c r="AV193" s="11" t="s">
        <v>82</v>
      </c>
      <c r="AW193" s="11" t="s">
        <v>32</v>
      </c>
      <c r="AX193" s="11" t="s">
        <v>75</v>
      </c>
      <c r="AY193" s="163" t="s">
        <v>166</v>
      </c>
    </row>
    <row r="194" spans="2:65" s="1" customFormat="1" ht="38.25" customHeight="1">
      <c r="B194" s="139"/>
      <c r="C194" s="140" t="s">
        <v>11</v>
      </c>
      <c r="D194" s="140" t="s">
        <v>167</v>
      </c>
      <c r="E194" s="141" t="s">
        <v>254</v>
      </c>
      <c r="F194" s="231" t="s">
        <v>255</v>
      </c>
      <c r="G194" s="231"/>
      <c r="H194" s="231"/>
      <c r="I194" s="231"/>
      <c r="J194" s="142" t="s">
        <v>206</v>
      </c>
      <c r="K194" s="143">
        <v>1</v>
      </c>
      <c r="L194" s="232">
        <v>0</v>
      </c>
      <c r="M194" s="232"/>
      <c r="N194" s="232">
        <f>ROUND(L194*K194,2)</f>
        <v>0</v>
      </c>
      <c r="O194" s="232"/>
      <c r="P194" s="232"/>
      <c r="Q194" s="232"/>
      <c r="R194" s="144"/>
      <c r="T194" s="145" t="s">
        <v>5</v>
      </c>
      <c r="U194" s="165" t="s">
        <v>40</v>
      </c>
      <c r="V194" s="166">
        <v>0</v>
      </c>
      <c r="W194" s="166">
        <f>V194*K194</f>
        <v>0</v>
      </c>
      <c r="X194" s="166">
        <v>0</v>
      </c>
      <c r="Y194" s="166">
        <f>X194*K194</f>
        <v>0</v>
      </c>
      <c r="Z194" s="166">
        <v>0</v>
      </c>
      <c r="AA194" s="167">
        <f>Z194*K194</f>
        <v>0</v>
      </c>
      <c r="AR194" s="21" t="s">
        <v>171</v>
      </c>
      <c r="AT194" s="21" t="s">
        <v>167</v>
      </c>
      <c r="AU194" s="21" t="s">
        <v>86</v>
      </c>
      <c r="AY194" s="21" t="s">
        <v>166</v>
      </c>
      <c r="BE194" s="148">
        <f>IF(U194="základní",N194,0)</f>
        <v>0</v>
      </c>
      <c r="BF194" s="148">
        <f>IF(U194="snížená",N194,0)</f>
        <v>0</v>
      </c>
      <c r="BG194" s="148">
        <f>IF(U194="zákl. přenesená",N194,0)</f>
        <v>0</v>
      </c>
      <c r="BH194" s="148">
        <f>IF(U194="sníž. přenesená",N194,0)</f>
        <v>0</v>
      </c>
      <c r="BI194" s="148">
        <f>IF(U194="nulová",N194,0)</f>
        <v>0</v>
      </c>
      <c r="BJ194" s="21" t="s">
        <v>82</v>
      </c>
      <c r="BK194" s="148">
        <f>ROUND(L194*K194,2)</f>
        <v>0</v>
      </c>
      <c r="BL194" s="21" t="s">
        <v>171</v>
      </c>
      <c r="BM194" s="21" t="s">
        <v>256</v>
      </c>
    </row>
    <row r="195" spans="2:65" s="1" customFormat="1" ht="6.95" customHeight="1">
      <c r="B195" s="58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60"/>
    </row>
  </sheetData>
  <mergeCells count="166">
    <mergeCell ref="C2:Q2"/>
    <mergeCell ref="C4:Q4"/>
    <mergeCell ref="F6:P6"/>
    <mergeCell ref="F7:P7"/>
    <mergeCell ref="O9:P9"/>
    <mergeCell ref="O11:P11"/>
    <mergeCell ref="O12:P12"/>
    <mergeCell ref="O14:P14"/>
    <mergeCell ref="O15:P15"/>
    <mergeCell ref="O17:P17"/>
    <mergeCell ref="O18:P18"/>
    <mergeCell ref="O20:P20"/>
    <mergeCell ref="O21:P21"/>
    <mergeCell ref="E24:L24"/>
    <mergeCell ref="M27:P27"/>
    <mergeCell ref="M28:P28"/>
    <mergeCell ref="M30:P30"/>
    <mergeCell ref="H32:J32"/>
    <mergeCell ref="M32:P32"/>
    <mergeCell ref="H33:J33"/>
    <mergeCell ref="M33:P33"/>
    <mergeCell ref="H34:J34"/>
    <mergeCell ref="M34:P34"/>
    <mergeCell ref="H35:J35"/>
    <mergeCell ref="M35:P35"/>
    <mergeCell ref="H36:J36"/>
    <mergeCell ref="M36:P36"/>
    <mergeCell ref="L38:P38"/>
    <mergeCell ref="C76:Q76"/>
    <mergeCell ref="F78:P78"/>
    <mergeCell ref="F79:P79"/>
    <mergeCell ref="M81:P81"/>
    <mergeCell ref="M83:Q83"/>
    <mergeCell ref="M84:Q84"/>
    <mergeCell ref="C86:G86"/>
    <mergeCell ref="N86:Q86"/>
    <mergeCell ref="N88:Q88"/>
    <mergeCell ref="N89:Q89"/>
    <mergeCell ref="N90:Q90"/>
    <mergeCell ref="N92:Q92"/>
    <mergeCell ref="L94:Q94"/>
    <mergeCell ref="C100:Q100"/>
    <mergeCell ref="F102:P102"/>
    <mergeCell ref="F103:P103"/>
    <mergeCell ref="M105:P105"/>
    <mergeCell ref="M107:Q107"/>
    <mergeCell ref="M108:Q108"/>
    <mergeCell ref="F110:I110"/>
    <mergeCell ref="L110:M110"/>
    <mergeCell ref="N110:Q110"/>
    <mergeCell ref="F113:I113"/>
    <mergeCell ref="L113:M113"/>
    <mergeCell ref="N113:Q113"/>
    <mergeCell ref="F114:I114"/>
    <mergeCell ref="F115:I115"/>
    <mergeCell ref="F116:I116"/>
    <mergeCell ref="F117:I117"/>
    <mergeCell ref="F118:I118"/>
    <mergeCell ref="L118:M118"/>
    <mergeCell ref="N118:Q118"/>
    <mergeCell ref="F119:I119"/>
    <mergeCell ref="F120:I120"/>
    <mergeCell ref="F121:I121"/>
    <mergeCell ref="F122:I122"/>
    <mergeCell ref="F123:I123"/>
    <mergeCell ref="F124:I124"/>
    <mergeCell ref="F125:I125"/>
    <mergeCell ref="F126:I126"/>
    <mergeCell ref="L126:M126"/>
    <mergeCell ref="N126:Q126"/>
    <mergeCell ref="F127:I127"/>
    <mergeCell ref="F128:I128"/>
    <mergeCell ref="F129:I129"/>
    <mergeCell ref="F130:I130"/>
    <mergeCell ref="L130:M130"/>
    <mergeCell ref="N130:Q130"/>
    <mergeCell ref="F131:I131"/>
    <mergeCell ref="F132:I132"/>
    <mergeCell ref="F133:I133"/>
    <mergeCell ref="F134:I134"/>
    <mergeCell ref="F135:I135"/>
    <mergeCell ref="L135:M135"/>
    <mergeCell ref="N135:Q135"/>
    <mergeCell ref="F136:I136"/>
    <mergeCell ref="F137:I137"/>
    <mergeCell ref="F138:I138"/>
    <mergeCell ref="F139:I139"/>
    <mergeCell ref="L139:M139"/>
    <mergeCell ref="N139:Q139"/>
    <mergeCell ref="F140:I140"/>
    <mergeCell ref="F141:I141"/>
    <mergeCell ref="F142:I142"/>
    <mergeCell ref="F143:I143"/>
    <mergeCell ref="F144:I144"/>
    <mergeCell ref="F145:I145"/>
    <mergeCell ref="L145:M145"/>
    <mergeCell ref="N145:Q145"/>
    <mergeCell ref="F146:I146"/>
    <mergeCell ref="F147:I147"/>
    <mergeCell ref="F148:I148"/>
    <mergeCell ref="L148:M148"/>
    <mergeCell ref="N148:Q148"/>
    <mergeCell ref="F149:I149"/>
    <mergeCell ref="F150:I150"/>
    <mergeCell ref="F151:I151"/>
    <mergeCell ref="F152:I152"/>
    <mergeCell ref="F153:I153"/>
    <mergeCell ref="L153:M153"/>
    <mergeCell ref="N153:Q153"/>
    <mergeCell ref="F154:I154"/>
    <mergeCell ref="F155:I155"/>
    <mergeCell ref="F156:I156"/>
    <mergeCell ref="F157:I157"/>
    <mergeCell ref="F158:I158"/>
    <mergeCell ref="F159:I159"/>
    <mergeCell ref="F160:I160"/>
    <mergeCell ref="F161:I161"/>
    <mergeCell ref="F162:I162"/>
    <mergeCell ref="F164:I164"/>
    <mergeCell ref="L164:M164"/>
    <mergeCell ref="N164:Q164"/>
    <mergeCell ref="F165:I165"/>
    <mergeCell ref="F166:I166"/>
    <mergeCell ref="F167:I167"/>
    <mergeCell ref="F168:I168"/>
    <mergeCell ref="F169:I169"/>
    <mergeCell ref="F170:I170"/>
    <mergeCell ref="F171:I171"/>
    <mergeCell ref="L171:M171"/>
    <mergeCell ref="N171:Q171"/>
    <mergeCell ref="N183:Q183"/>
    <mergeCell ref="F184:I184"/>
    <mergeCell ref="F185:I185"/>
    <mergeCell ref="F172:I172"/>
    <mergeCell ref="F173:I173"/>
    <mergeCell ref="F174:I174"/>
    <mergeCell ref="F175:I175"/>
    <mergeCell ref="F176:I176"/>
    <mergeCell ref="L176:M176"/>
    <mergeCell ref="N176:Q176"/>
    <mergeCell ref="F177:I177"/>
    <mergeCell ref="F178:I178"/>
    <mergeCell ref="F193:I193"/>
    <mergeCell ref="F194:I194"/>
    <mergeCell ref="L194:M194"/>
    <mergeCell ref="N194:Q194"/>
    <mergeCell ref="N111:Q111"/>
    <mergeCell ref="N112:Q112"/>
    <mergeCell ref="N163:Q163"/>
    <mergeCell ref="H1:K1"/>
    <mergeCell ref="S2:AC2"/>
    <mergeCell ref="F186:I186"/>
    <mergeCell ref="F187:I187"/>
    <mergeCell ref="F188:I188"/>
    <mergeCell ref="L188:M188"/>
    <mergeCell ref="N188:Q188"/>
    <mergeCell ref="F189:I189"/>
    <mergeCell ref="F190:I190"/>
    <mergeCell ref="F191:I191"/>
    <mergeCell ref="F192:I192"/>
    <mergeCell ref="F179:I179"/>
    <mergeCell ref="F180:I180"/>
    <mergeCell ref="F181:I181"/>
    <mergeCell ref="F182:I182"/>
    <mergeCell ref="F183:I183"/>
    <mergeCell ref="L183:M183"/>
  </mergeCells>
  <hyperlinks>
    <hyperlink ref="F1:G1" location="C2" display="1) Krycí list rozpočtu"/>
    <hyperlink ref="H1:K1" location="C86" display="2) Rekapitulace rozpočtu"/>
    <hyperlink ref="L1" location="C110" display="3) Rozpočet"/>
    <hyperlink ref="S1:T1" location="'Rekapitulace stavby'!C2" display="Rekapitulace stavby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448"/>
  <sheetViews>
    <sheetView showGridLines="0" workbookViewId="0">
      <pane ySplit="1" topLeftCell="A2" activePane="bottomLeft" state="frozen"/>
      <selection pane="bottomLeft" activeCell="BO449" sqref="BO449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7" width="11.1640625" customWidth="1"/>
    <col min="8" max="8" width="12.5" customWidth="1"/>
    <col min="9" max="9" width="7" customWidth="1"/>
    <col min="10" max="10" width="5.1640625" customWidth="1"/>
    <col min="11" max="11" width="11.5" customWidth="1"/>
    <col min="12" max="12" width="12" customWidth="1"/>
    <col min="13" max="14" width="6" customWidth="1"/>
    <col min="15" max="15" width="2" customWidth="1"/>
    <col min="16" max="16" width="12.5" customWidth="1"/>
    <col min="17" max="17" width="4.1640625" customWidth="1"/>
    <col min="18" max="18" width="1.6640625" customWidth="1"/>
    <col min="19" max="19" width="8.1640625" customWidth="1"/>
    <col min="20" max="20" width="29.6640625" hidden="1" customWidth="1"/>
    <col min="21" max="21" width="16.33203125" hidden="1" customWidth="1"/>
    <col min="22" max="22" width="12.33203125" hidden="1" customWidth="1"/>
    <col min="23" max="23" width="16.33203125" hidden="1" customWidth="1"/>
    <col min="24" max="24" width="12.1640625" hidden="1" customWidth="1"/>
    <col min="25" max="25" width="15" hidden="1" customWidth="1"/>
    <col min="26" max="26" width="11" hidden="1" customWidth="1"/>
    <col min="27" max="27" width="15" hidden="1" customWidth="1"/>
    <col min="28" max="28" width="16.33203125" hidden="1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66" ht="21.75" customHeight="1">
      <c r="A1" s="104"/>
      <c r="B1" s="14"/>
      <c r="C1" s="14"/>
      <c r="D1" s="15" t="s">
        <v>1</v>
      </c>
      <c r="E1" s="14"/>
      <c r="F1" s="16" t="s">
        <v>134</v>
      </c>
      <c r="G1" s="16"/>
      <c r="H1" s="239" t="s">
        <v>135</v>
      </c>
      <c r="I1" s="239"/>
      <c r="J1" s="239"/>
      <c r="K1" s="239"/>
      <c r="L1" s="16" t="s">
        <v>136</v>
      </c>
      <c r="M1" s="14"/>
      <c r="N1" s="14"/>
      <c r="O1" s="15" t="s">
        <v>137</v>
      </c>
      <c r="P1" s="14"/>
      <c r="Q1" s="14"/>
      <c r="R1" s="14"/>
      <c r="S1" s="16" t="s">
        <v>138</v>
      </c>
      <c r="T1" s="16"/>
      <c r="U1" s="104"/>
      <c r="V1" s="104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ht="36.950000000000003" customHeight="1">
      <c r="C2" s="220" t="s">
        <v>7</v>
      </c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S2" s="194" t="s">
        <v>8</v>
      </c>
      <c r="T2" s="195"/>
      <c r="U2" s="195"/>
      <c r="V2" s="195"/>
      <c r="W2" s="195"/>
      <c r="X2" s="195"/>
      <c r="Y2" s="195"/>
      <c r="Z2" s="195"/>
      <c r="AA2" s="195"/>
      <c r="AB2" s="195"/>
      <c r="AC2" s="195"/>
      <c r="AT2" s="21" t="s">
        <v>85</v>
      </c>
    </row>
    <row r="3" spans="1:66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  <c r="AT3" s="21" t="s">
        <v>86</v>
      </c>
    </row>
    <row r="4" spans="1:66" ht="36.950000000000003" customHeight="1">
      <c r="B4" s="25"/>
      <c r="C4" s="211" t="s">
        <v>139</v>
      </c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Q4" s="212"/>
      <c r="R4" s="26"/>
      <c r="T4" s="20" t="s">
        <v>13</v>
      </c>
      <c r="AT4" s="21" t="s">
        <v>6</v>
      </c>
    </row>
    <row r="5" spans="1:66" ht="6.95" customHeight="1">
      <c r="B5" s="25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6"/>
    </row>
    <row r="6" spans="1:66" ht="25.35" customHeight="1">
      <c r="B6" s="25"/>
      <c r="C6" s="27"/>
      <c r="D6" s="31" t="s">
        <v>16</v>
      </c>
      <c r="E6" s="27"/>
      <c r="F6" s="251" t="str">
        <f>'Rekapitulace stavby'!K6</f>
        <v>Rekonstrukce vodovodu a kanalizace Radvanice a Bartovice - komunikace</v>
      </c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7"/>
      <c r="R6" s="26"/>
    </row>
    <row r="7" spans="1:66" s="1" customFormat="1" ht="32.85" customHeight="1">
      <c r="B7" s="34"/>
      <c r="C7" s="35"/>
      <c r="D7" s="30" t="s">
        <v>140</v>
      </c>
      <c r="E7" s="35"/>
      <c r="F7" s="224" t="s">
        <v>257</v>
      </c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35"/>
      <c r="R7" s="36"/>
    </row>
    <row r="8" spans="1:66" s="1" customFormat="1" ht="14.45" customHeight="1">
      <c r="B8" s="34"/>
      <c r="C8" s="35"/>
      <c r="D8" s="31" t="s">
        <v>18</v>
      </c>
      <c r="E8" s="35"/>
      <c r="F8" s="29" t="s">
        <v>5</v>
      </c>
      <c r="G8" s="35"/>
      <c r="H8" s="35"/>
      <c r="I8" s="35"/>
      <c r="J8" s="35"/>
      <c r="K8" s="35"/>
      <c r="L8" s="35"/>
      <c r="M8" s="31" t="s">
        <v>19</v>
      </c>
      <c r="N8" s="35"/>
      <c r="O8" s="29" t="s">
        <v>5</v>
      </c>
      <c r="P8" s="35"/>
      <c r="Q8" s="35"/>
      <c r="R8" s="36"/>
    </row>
    <row r="9" spans="1:66" s="1" customFormat="1" ht="14.45" customHeight="1">
      <c r="B9" s="34"/>
      <c r="C9" s="35"/>
      <c r="D9" s="31" t="s">
        <v>20</v>
      </c>
      <c r="E9" s="35"/>
      <c r="F9" s="29" t="s">
        <v>21</v>
      </c>
      <c r="G9" s="35"/>
      <c r="H9" s="35"/>
      <c r="I9" s="35"/>
      <c r="J9" s="35"/>
      <c r="K9" s="35"/>
      <c r="L9" s="35"/>
      <c r="M9" s="31" t="s">
        <v>22</v>
      </c>
      <c r="N9" s="35"/>
      <c r="O9" s="253" t="str">
        <f>'Rekapitulace stavby'!AN8</f>
        <v>25. 4. 2018</v>
      </c>
      <c r="P9" s="253"/>
      <c r="Q9" s="35"/>
      <c r="R9" s="36"/>
    </row>
    <row r="10" spans="1:66" s="1" customFormat="1" ht="10.9" customHeight="1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6"/>
    </row>
    <row r="11" spans="1:66" s="1" customFormat="1" ht="14.45" customHeight="1">
      <c r="B11" s="34"/>
      <c r="C11" s="35"/>
      <c r="D11" s="31" t="s">
        <v>24</v>
      </c>
      <c r="E11" s="35"/>
      <c r="F11" s="35"/>
      <c r="G11" s="35"/>
      <c r="H11" s="35"/>
      <c r="I11" s="35"/>
      <c r="J11" s="35"/>
      <c r="K11" s="35"/>
      <c r="L11" s="35"/>
      <c r="M11" s="31" t="s">
        <v>25</v>
      </c>
      <c r="N11" s="35"/>
      <c r="O11" s="222" t="s">
        <v>5</v>
      </c>
      <c r="P11" s="222"/>
      <c r="Q11" s="35"/>
      <c r="R11" s="36"/>
    </row>
    <row r="12" spans="1:66" s="1" customFormat="1" ht="18" customHeight="1">
      <c r="B12" s="34"/>
      <c r="C12" s="35"/>
      <c r="D12" s="35"/>
      <c r="E12" s="29" t="s">
        <v>26</v>
      </c>
      <c r="F12" s="35"/>
      <c r="G12" s="35"/>
      <c r="H12" s="35"/>
      <c r="I12" s="35"/>
      <c r="J12" s="35"/>
      <c r="K12" s="35"/>
      <c r="L12" s="35"/>
      <c r="M12" s="31" t="s">
        <v>27</v>
      </c>
      <c r="N12" s="35"/>
      <c r="O12" s="222" t="s">
        <v>5</v>
      </c>
      <c r="P12" s="222"/>
      <c r="Q12" s="35"/>
      <c r="R12" s="36"/>
    </row>
    <row r="13" spans="1:66" s="1" customFormat="1" ht="6.95" customHeight="1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6"/>
    </row>
    <row r="14" spans="1:66" s="1" customFormat="1" ht="14.45" customHeight="1">
      <c r="B14" s="34"/>
      <c r="C14" s="35"/>
      <c r="D14" s="31" t="s">
        <v>28</v>
      </c>
      <c r="E14" s="35"/>
      <c r="F14" s="35"/>
      <c r="G14" s="35"/>
      <c r="H14" s="35"/>
      <c r="I14" s="35"/>
      <c r="J14" s="35"/>
      <c r="K14" s="35"/>
      <c r="L14" s="35"/>
      <c r="M14" s="31" t="s">
        <v>25</v>
      </c>
      <c r="N14" s="35"/>
      <c r="O14" s="222" t="str">
        <f>IF('Rekapitulace stavby'!AN13="","",'Rekapitulace stavby'!AN13)</f>
        <v/>
      </c>
      <c r="P14" s="222"/>
      <c r="Q14" s="35"/>
      <c r="R14" s="36"/>
    </row>
    <row r="15" spans="1:66" s="1" customFormat="1" ht="18" customHeight="1">
      <c r="B15" s="34"/>
      <c r="C15" s="35"/>
      <c r="D15" s="35"/>
      <c r="E15" s="29" t="str">
        <f>IF('Rekapitulace stavby'!E14="","",'Rekapitulace stavby'!E14)</f>
        <v xml:space="preserve"> </v>
      </c>
      <c r="F15" s="35"/>
      <c r="G15" s="35"/>
      <c r="H15" s="35"/>
      <c r="I15" s="35"/>
      <c r="J15" s="35"/>
      <c r="K15" s="35"/>
      <c r="L15" s="35"/>
      <c r="M15" s="31" t="s">
        <v>27</v>
      </c>
      <c r="N15" s="35"/>
      <c r="O15" s="222" t="str">
        <f>IF('Rekapitulace stavby'!AN14="","",'Rekapitulace stavby'!AN14)</f>
        <v/>
      </c>
      <c r="P15" s="222"/>
      <c r="Q15" s="35"/>
      <c r="R15" s="36"/>
    </row>
    <row r="16" spans="1:66" s="1" customFormat="1" ht="6.95" customHeight="1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6"/>
    </row>
    <row r="17" spans="2:18" s="1" customFormat="1" ht="14.45" customHeight="1">
      <c r="B17" s="34"/>
      <c r="C17" s="35"/>
      <c r="D17" s="31" t="s">
        <v>30</v>
      </c>
      <c r="E17" s="35"/>
      <c r="F17" s="35"/>
      <c r="G17" s="35"/>
      <c r="H17" s="35"/>
      <c r="I17" s="35"/>
      <c r="J17" s="35"/>
      <c r="K17" s="35"/>
      <c r="L17" s="35"/>
      <c r="M17" s="31" t="s">
        <v>25</v>
      </c>
      <c r="N17" s="35"/>
      <c r="O17" s="222" t="s">
        <v>5</v>
      </c>
      <c r="P17" s="222"/>
      <c r="Q17" s="35"/>
      <c r="R17" s="36"/>
    </row>
    <row r="18" spans="2:18" s="1" customFormat="1" ht="18" customHeight="1">
      <c r="B18" s="34"/>
      <c r="C18" s="35"/>
      <c r="D18" s="35"/>
      <c r="E18" s="29" t="s">
        <v>31</v>
      </c>
      <c r="F18" s="35"/>
      <c r="G18" s="35"/>
      <c r="H18" s="35"/>
      <c r="I18" s="35"/>
      <c r="J18" s="35"/>
      <c r="K18" s="35"/>
      <c r="L18" s="35"/>
      <c r="M18" s="31" t="s">
        <v>27</v>
      </c>
      <c r="N18" s="35"/>
      <c r="O18" s="222" t="s">
        <v>5</v>
      </c>
      <c r="P18" s="222"/>
      <c r="Q18" s="35"/>
      <c r="R18" s="36"/>
    </row>
    <row r="19" spans="2:18" s="1" customFormat="1" ht="6.95" customHeigh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6"/>
    </row>
    <row r="20" spans="2:18" s="1" customFormat="1" ht="14.45" customHeight="1">
      <c r="B20" s="34"/>
      <c r="C20" s="35"/>
      <c r="D20" s="31" t="s">
        <v>33</v>
      </c>
      <c r="E20" s="35"/>
      <c r="F20" s="35"/>
      <c r="G20" s="35"/>
      <c r="H20" s="35"/>
      <c r="I20" s="35"/>
      <c r="J20" s="35"/>
      <c r="K20" s="35"/>
      <c r="L20" s="35"/>
      <c r="M20" s="31" t="s">
        <v>25</v>
      </c>
      <c r="N20" s="35"/>
      <c r="O20" s="222" t="s">
        <v>5</v>
      </c>
      <c r="P20" s="222"/>
      <c r="Q20" s="35"/>
      <c r="R20" s="36"/>
    </row>
    <row r="21" spans="2:18" s="1" customFormat="1" ht="18" customHeight="1">
      <c r="B21" s="34"/>
      <c r="C21" s="35"/>
      <c r="D21" s="35"/>
      <c r="E21" s="29" t="s">
        <v>34</v>
      </c>
      <c r="F21" s="35"/>
      <c r="G21" s="35"/>
      <c r="H21" s="35"/>
      <c r="I21" s="35"/>
      <c r="J21" s="35"/>
      <c r="K21" s="35"/>
      <c r="L21" s="35"/>
      <c r="M21" s="31" t="s">
        <v>27</v>
      </c>
      <c r="N21" s="35"/>
      <c r="O21" s="222" t="s">
        <v>5</v>
      </c>
      <c r="P21" s="222"/>
      <c r="Q21" s="35"/>
      <c r="R21" s="36"/>
    </row>
    <row r="22" spans="2:18" s="1" customFormat="1" ht="6.95" customHeight="1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6"/>
    </row>
    <row r="23" spans="2:18" s="1" customFormat="1" ht="14.45" customHeight="1">
      <c r="B23" s="34"/>
      <c r="C23" s="35"/>
      <c r="D23" s="31" t="s">
        <v>35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6"/>
    </row>
    <row r="24" spans="2:18" s="1" customFormat="1" ht="16.5" customHeight="1">
      <c r="B24" s="34"/>
      <c r="C24" s="35"/>
      <c r="D24" s="35"/>
      <c r="E24" s="225" t="s">
        <v>5</v>
      </c>
      <c r="F24" s="225"/>
      <c r="G24" s="225"/>
      <c r="H24" s="225"/>
      <c r="I24" s="225"/>
      <c r="J24" s="225"/>
      <c r="K24" s="225"/>
      <c r="L24" s="225"/>
      <c r="M24" s="35"/>
      <c r="N24" s="35"/>
      <c r="O24" s="35"/>
      <c r="P24" s="35"/>
      <c r="Q24" s="35"/>
      <c r="R24" s="36"/>
    </row>
    <row r="25" spans="2:18" s="1" customFormat="1" ht="6.95" customHeight="1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</row>
    <row r="26" spans="2:18" s="1" customFormat="1" ht="6.95" customHeight="1">
      <c r="B26" s="34"/>
      <c r="C26" s="35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35"/>
      <c r="R26" s="36"/>
    </row>
    <row r="27" spans="2:18" s="1" customFormat="1" ht="14.45" customHeight="1">
      <c r="B27" s="34"/>
      <c r="C27" s="35"/>
      <c r="D27" s="105" t="s">
        <v>142</v>
      </c>
      <c r="E27" s="35"/>
      <c r="F27" s="35"/>
      <c r="G27" s="35"/>
      <c r="H27" s="35"/>
      <c r="I27" s="35"/>
      <c r="J27" s="35"/>
      <c r="K27" s="35"/>
      <c r="L27" s="35"/>
      <c r="M27" s="226">
        <f>N88</f>
        <v>0</v>
      </c>
      <c r="N27" s="226"/>
      <c r="O27" s="226"/>
      <c r="P27" s="226"/>
      <c r="Q27" s="35"/>
      <c r="R27" s="36"/>
    </row>
    <row r="28" spans="2:18" s="1" customFormat="1" ht="14.45" customHeight="1">
      <c r="B28" s="34"/>
      <c r="C28" s="35"/>
      <c r="D28" s="33" t="s">
        <v>143</v>
      </c>
      <c r="E28" s="35"/>
      <c r="F28" s="35"/>
      <c r="G28" s="35"/>
      <c r="H28" s="35"/>
      <c r="I28" s="35"/>
      <c r="J28" s="35"/>
      <c r="K28" s="35"/>
      <c r="L28" s="35"/>
      <c r="M28" s="226">
        <f>N100</f>
        <v>0</v>
      </c>
      <c r="N28" s="226"/>
      <c r="O28" s="226"/>
      <c r="P28" s="226"/>
      <c r="Q28" s="35"/>
      <c r="R28" s="36"/>
    </row>
    <row r="29" spans="2:18" s="1" customFormat="1" ht="6.95" customHeight="1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6"/>
    </row>
    <row r="30" spans="2:18" s="1" customFormat="1" ht="25.35" customHeight="1">
      <c r="B30" s="34"/>
      <c r="C30" s="35"/>
      <c r="D30" s="106" t="s">
        <v>38</v>
      </c>
      <c r="E30" s="35"/>
      <c r="F30" s="35"/>
      <c r="G30" s="35"/>
      <c r="H30" s="35"/>
      <c r="I30" s="35"/>
      <c r="J30" s="35"/>
      <c r="K30" s="35"/>
      <c r="L30" s="35"/>
      <c r="M30" s="259">
        <f>ROUND(M27+M28,2)</f>
        <v>0</v>
      </c>
      <c r="N30" s="250"/>
      <c r="O30" s="250"/>
      <c r="P30" s="250"/>
      <c r="Q30" s="35"/>
      <c r="R30" s="36"/>
    </row>
    <row r="31" spans="2:18" s="1" customFormat="1" ht="6.95" customHeight="1">
      <c r="B31" s="34"/>
      <c r="C31" s="35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35"/>
      <c r="R31" s="36"/>
    </row>
    <row r="32" spans="2:18" s="1" customFormat="1" ht="14.45" customHeight="1">
      <c r="B32" s="34"/>
      <c r="C32" s="35"/>
      <c r="D32" s="41" t="s">
        <v>39</v>
      </c>
      <c r="E32" s="41" t="s">
        <v>40</v>
      </c>
      <c r="F32" s="42">
        <v>0.21</v>
      </c>
      <c r="G32" s="107" t="s">
        <v>41</v>
      </c>
      <c r="H32" s="256">
        <f>ROUND((SUM(BE100:BE101)+SUM(BE119:BE447)), 2)</f>
        <v>0</v>
      </c>
      <c r="I32" s="250"/>
      <c r="J32" s="250"/>
      <c r="K32" s="35"/>
      <c r="L32" s="35"/>
      <c r="M32" s="256">
        <f>ROUND(ROUND((SUM(BE100:BE101)+SUM(BE119:BE447)), 2)*F32, 2)</f>
        <v>0</v>
      </c>
      <c r="N32" s="250"/>
      <c r="O32" s="250"/>
      <c r="P32" s="250"/>
      <c r="Q32" s="35"/>
      <c r="R32" s="36"/>
    </row>
    <row r="33" spans="2:18" s="1" customFormat="1" ht="14.45" customHeight="1">
      <c r="B33" s="34"/>
      <c r="C33" s="35"/>
      <c r="D33" s="35"/>
      <c r="E33" s="41" t="s">
        <v>42</v>
      </c>
      <c r="F33" s="42">
        <v>0.15</v>
      </c>
      <c r="G33" s="107" t="s">
        <v>41</v>
      </c>
      <c r="H33" s="256">
        <f>ROUND((SUM(BF100:BF101)+SUM(BF119:BF447)), 2)</f>
        <v>0</v>
      </c>
      <c r="I33" s="250"/>
      <c r="J33" s="250"/>
      <c r="K33" s="35"/>
      <c r="L33" s="35"/>
      <c r="M33" s="256">
        <f>ROUND(ROUND((SUM(BF100:BF101)+SUM(BF119:BF447)), 2)*F33, 2)</f>
        <v>0</v>
      </c>
      <c r="N33" s="250"/>
      <c r="O33" s="250"/>
      <c r="P33" s="250"/>
      <c r="Q33" s="35"/>
      <c r="R33" s="36"/>
    </row>
    <row r="34" spans="2:18" s="1" customFormat="1" ht="14.45" hidden="1" customHeight="1">
      <c r="B34" s="34"/>
      <c r="C34" s="35"/>
      <c r="D34" s="35"/>
      <c r="E34" s="41" t="s">
        <v>43</v>
      </c>
      <c r="F34" s="42">
        <v>0.21</v>
      </c>
      <c r="G34" s="107" t="s">
        <v>41</v>
      </c>
      <c r="H34" s="256">
        <f>ROUND((SUM(BG100:BG101)+SUM(BG119:BG447)), 2)</f>
        <v>0</v>
      </c>
      <c r="I34" s="250"/>
      <c r="J34" s="250"/>
      <c r="K34" s="35"/>
      <c r="L34" s="35"/>
      <c r="M34" s="256">
        <v>0</v>
      </c>
      <c r="N34" s="250"/>
      <c r="O34" s="250"/>
      <c r="P34" s="250"/>
      <c r="Q34" s="35"/>
      <c r="R34" s="36"/>
    </row>
    <row r="35" spans="2:18" s="1" customFormat="1" ht="14.45" hidden="1" customHeight="1">
      <c r="B35" s="34"/>
      <c r="C35" s="35"/>
      <c r="D35" s="35"/>
      <c r="E35" s="41" t="s">
        <v>44</v>
      </c>
      <c r="F35" s="42">
        <v>0.15</v>
      </c>
      <c r="G35" s="107" t="s">
        <v>41</v>
      </c>
      <c r="H35" s="256">
        <f>ROUND((SUM(BH100:BH101)+SUM(BH119:BH447)), 2)</f>
        <v>0</v>
      </c>
      <c r="I35" s="250"/>
      <c r="J35" s="250"/>
      <c r="K35" s="35"/>
      <c r="L35" s="35"/>
      <c r="M35" s="256">
        <v>0</v>
      </c>
      <c r="N35" s="250"/>
      <c r="O35" s="250"/>
      <c r="P35" s="250"/>
      <c r="Q35" s="35"/>
      <c r="R35" s="36"/>
    </row>
    <row r="36" spans="2:18" s="1" customFormat="1" ht="14.45" hidden="1" customHeight="1">
      <c r="B36" s="34"/>
      <c r="C36" s="35"/>
      <c r="D36" s="35"/>
      <c r="E36" s="41" t="s">
        <v>45</v>
      </c>
      <c r="F36" s="42">
        <v>0</v>
      </c>
      <c r="G36" s="107" t="s">
        <v>41</v>
      </c>
      <c r="H36" s="256">
        <f>ROUND((SUM(BI100:BI101)+SUM(BI119:BI447)), 2)</f>
        <v>0</v>
      </c>
      <c r="I36" s="250"/>
      <c r="J36" s="250"/>
      <c r="K36" s="35"/>
      <c r="L36" s="35"/>
      <c r="M36" s="256">
        <v>0</v>
      </c>
      <c r="N36" s="250"/>
      <c r="O36" s="250"/>
      <c r="P36" s="250"/>
      <c r="Q36" s="35"/>
      <c r="R36" s="36"/>
    </row>
    <row r="37" spans="2:18" s="1" customFormat="1" ht="6.95" customHeight="1"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</row>
    <row r="38" spans="2:18" s="1" customFormat="1" ht="25.35" customHeight="1">
      <c r="B38" s="34"/>
      <c r="C38" s="103"/>
      <c r="D38" s="108" t="s">
        <v>46</v>
      </c>
      <c r="E38" s="74"/>
      <c r="F38" s="74"/>
      <c r="G38" s="109" t="s">
        <v>47</v>
      </c>
      <c r="H38" s="110" t="s">
        <v>48</v>
      </c>
      <c r="I38" s="74"/>
      <c r="J38" s="74"/>
      <c r="K38" s="74"/>
      <c r="L38" s="257">
        <f>SUM(M30:M36)</f>
        <v>0</v>
      </c>
      <c r="M38" s="257"/>
      <c r="N38" s="257"/>
      <c r="O38" s="257"/>
      <c r="P38" s="258"/>
      <c r="Q38" s="103"/>
      <c r="R38" s="36"/>
    </row>
    <row r="39" spans="2:18" s="1" customFormat="1" ht="14.45" customHeight="1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2:18" s="1" customFormat="1" ht="14.45" customHeight="1"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6"/>
    </row>
    <row r="41" spans="2:18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6"/>
    </row>
    <row r="42" spans="2:18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6"/>
    </row>
    <row r="43" spans="2:18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6"/>
    </row>
    <row r="44" spans="2:18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6"/>
    </row>
    <row r="45" spans="2:18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6"/>
    </row>
    <row r="46" spans="2:18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6"/>
    </row>
    <row r="47" spans="2:18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6"/>
    </row>
    <row r="48" spans="2:18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6"/>
    </row>
    <row r="49" spans="2:18">
      <c r="B49" s="2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6"/>
    </row>
    <row r="50" spans="2:18" s="1" customFormat="1" ht="15">
      <c r="B50" s="34"/>
      <c r="C50" s="35"/>
      <c r="D50" s="49" t="s">
        <v>49</v>
      </c>
      <c r="E50" s="50"/>
      <c r="F50" s="50"/>
      <c r="G50" s="50"/>
      <c r="H50" s="51"/>
      <c r="I50" s="35"/>
      <c r="J50" s="49" t="s">
        <v>50</v>
      </c>
      <c r="K50" s="50"/>
      <c r="L50" s="50"/>
      <c r="M50" s="50"/>
      <c r="N50" s="50"/>
      <c r="O50" s="50"/>
      <c r="P50" s="51"/>
      <c r="Q50" s="35"/>
      <c r="R50" s="36"/>
    </row>
    <row r="51" spans="2:18">
      <c r="B51" s="25"/>
      <c r="C51" s="27"/>
      <c r="D51" s="52"/>
      <c r="E51" s="27"/>
      <c r="F51" s="27"/>
      <c r="G51" s="27"/>
      <c r="H51" s="53"/>
      <c r="I51" s="27"/>
      <c r="J51" s="52"/>
      <c r="K51" s="27"/>
      <c r="L51" s="27"/>
      <c r="M51" s="27"/>
      <c r="N51" s="27"/>
      <c r="O51" s="27"/>
      <c r="P51" s="53"/>
      <c r="Q51" s="27"/>
      <c r="R51" s="26"/>
    </row>
    <row r="52" spans="2:18">
      <c r="B52" s="25"/>
      <c r="C52" s="27"/>
      <c r="D52" s="52"/>
      <c r="E52" s="27"/>
      <c r="F52" s="27"/>
      <c r="G52" s="27"/>
      <c r="H52" s="53"/>
      <c r="I52" s="27"/>
      <c r="J52" s="52"/>
      <c r="K52" s="27"/>
      <c r="L52" s="27"/>
      <c r="M52" s="27"/>
      <c r="N52" s="27"/>
      <c r="O52" s="27"/>
      <c r="P52" s="53"/>
      <c r="Q52" s="27"/>
      <c r="R52" s="26"/>
    </row>
    <row r="53" spans="2:18">
      <c r="B53" s="25"/>
      <c r="C53" s="27"/>
      <c r="D53" s="52"/>
      <c r="E53" s="27"/>
      <c r="F53" s="27"/>
      <c r="G53" s="27"/>
      <c r="H53" s="53"/>
      <c r="I53" s="27"/>
      <c r="J53" s="52"/>
      <c r="K53" s="27"/>
      <c r="L53" s="27"/>
      <c r="M53" s="27"/>
      <c r="N53" s="27"/>
      <c r="O53" s="27"/>
      <c r="P53" s="53"/>
      <c r="Q53" s="27"/>
      <c r="R53" s="26"/>
    </row>
    <row r="54" spans="2:18">
      <c r="B54" s="25"/>
      <c r="C54" s="27"/>
      <c r="D54" s="52"/>
      <c r="E54" s="27"/>
      <c r="F54" s="27"/>
      <c r="G54" s="27"/>
      <c r="H54" s="53"/>
      <c r="I54" s="27"/>
      <c r="J54" s="52"/>
      <c r="K54" s="27"/>
      <c r="L54" s="27"/>
      <c r="M54" s="27"/>
      <c r="N54" s="27"/>
      <c r="O54" s="27"/>
      <c r="P54" s="53"/>
      <c r="Q54" s="27"/>
      <c r="R54" s="26"/>
    </row>
    <row r="55" spans="2:18">
      <c r="B55" s="25"/>
      <c r="C55" s="27"/>
      <c r="D55" s="52"/>
      <c r="E55" s="27"/>
      <c r="F55" s="27"/>
      <c r="G55" s="27"/>
      <c r="H55" s="53"/>
      <c r="I55" s="27"/>
      <c r="J55" s="52"/>
      <c r="K55" s="27"/>
      <c r="L55" s="27"/>
      <c r="M55" s="27"/>
      <c r="N55" s="27"/>
      <c r="O55" s="27"/>
      <c r="P55" s="53"/>
      <c r="Q55" s="27"/>
      <c r="R55" s="26"/>
    </row>
    <row r="56" spans="2:18">
      <c r="B56" s="25"/>
      <c r="C56" s="27"/>
      <c r="D56" s="52"/>
      <c r="E56" s="27"/>
      <c r="F56" s="27"/>
      <c r="G56" s="27"/>
      <c r="H56" s="53"/>
      <c r="I56" s="27"/>
      <c r="J56" s="52"/>
      <c r="K56" s="27"/>
      <c r="L56" s="27"/>
      <c r="M56" s="27"/>
      <c r="N56" s="27"/>
      <c r="O56" s="27"/>
      <c r="P56" s="53"/>
      <c r="Q56" s="27"/>
      <c r="R56" s="26"/>
    </row>
    <row r="57" spans="2:18">
      <c r="B57" s="25"/>
      <c r="C57" s="27"/>
      <c r="D57" s="52"/>
      <c r="E57" s="27"/>
      <c r="F57" s="27"/>
      <c r="G57" s="27"/>
      <c r="H57" s="53"/>
      <c r="I57" s="27"/>
      <c r="J57" s="52"/>
      <c r="K57" s="27"/>
      <c r="L57" s="27"/>
      <c r="M57" s="27"/>
      <c r="N57" s="27"/>
      <c r="O57" s="27"/>
      <c r="P57" s="53"/>
      <c r="Q57" s="27"/>
      <c r="R57" s="26"/>
    </row>
    <row r="58" spans="2:18">
      <c r="B58" s="25"/>
      <c r="C58" s="27"/>
      <c r="D58" s="52"/>
      <c r="E58" s="27"/>
      <c r="F58" s="27"/>
      <c r="G58" s="27"/>
      <c r="H58" s="53"/>
      <c r="I58" s="27"/>
      <c r="J58" s="52"/>
      <c r="K58" s="27"/>
      <c r="L58" s="27"/>
      <c r="M58" s="27"/>
      <c r="N58" s="27"/>
      <c r="O58" s="27"/>
      <c r="P58" s="53"/>
      <c r="Q58" s="27"/>
      <c r="R58" s="26"/>
    </row>
    <row r="59" spans="2:18" s="1" customFormat="1" ht="15">
      <c r="B59" s="34"/>
      <c r="C59" s="35"/>
      <c r="D59" s="54" t="s">
        <v>51</v>
      </c>
      <c r="E59" s="55"/>
      <c r="F59" s="55"/>
      <c r="G59" s="56" t="s">
        <v>52</v>
      </c>
      <c r="H59" s="57"/>
      <c r="I59" s="35"/>
      <c r="J59" s="54" t="s">
        <v>51</v>
      </c>
      <c r="K59" s="55"/>
      <c r="L59" s="55"/>
      <c r="M59" s="55"/>
      <c r="N59" s="56" t="s">
        <v>52</v>
      </c>
      <c r="O59" s="55"/>
      <c r="P59" s="57"/>
      <c r="Q59" s="35"/>
      <c r="R59" s="36"/>
    </row>
    <row r="60" spans="2:18">
      <c r="B60" s="25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6"/>
    </row>
    <row r="61" spans="2:18" s="1" customFormat="1" ht="15">
      <c r="B61" s="34"/>
      <c r="C61" s="35"/>
      <c r="D61" s="49" t="s">
        <v>53</v>
      </c>
      <c r="E61" s="50"/>
      <c r="F61" s="50"/>
      <c r="G61" s="50"/>
      <c r="H61" s="51"/>
      <c r="I61" s="35"/>
      <c r="J61" s="49" t="s">
        <v>54</v>
      </c>
      <c r="K61" s="50"/>
      <c r="L61" s="50"/>
      <c r="M61" s="50"/>
      <c r="N61" s="50"/>
      <c r="O61" s="50"/>
      <c r="P61" s="51"/>
      <c r="Q61" s="35"/>
      <c r="R61" s="36"/>
    </row>
    <row r="62" spans="2:18">
      <c r="B62" s="25"/>
      <c r="C62" s="27"/>
      <c r="D62" s="52"/>
      <c r="E62" s="27"/>
      <c r="F62" s="27"/>
      <c r="G62" s="27"/>
      <c r="H62" s="53"/>
      <c r="I62" s="27"/>
      <c r="J62" s="52"/>
      <c r="K62" s="27"/>
      <c r="L62" s="27"/>
      <c r="M62" s="27"/>
      <c r="N62" s="27"/>
      <c r="O62" s="27"/>
      <c r="P62" s="53"/>
      <c r="Q62" s="27"/>
      <c r="R62" s="26"/>
    </row>
    <row r="63" spans="2:18">
      <c r="B63" s="25"/>
      <c r="C63" s="27"/>
      <c r="D63" s="52"/>
      <c r="E63" s="27"/>
      <c r="F63" s="27"/>
      <c r="G63" s="27"/>
      <c r="H63" s="53"/>
      <c r="I63" s="27"/>
      <c r="J63" s="52"/>
      <c r="K63" s="27"/>
      <c r="L63" s="27"/>
      <c r="M63" s="27"/>
      <c r="N63" s="27"/>
      <c r="O63" s="27"/>
      <c r="P63" s="53"/>
      <c r="Q63" s="27"/>
      <c r="R63" s="26"/>
    </row>
    <row r="64" spans="2:18">
      <c r="B64" s="25"/>
      <c r="C64" s="27"/>
      <c r="D64" s="52"/>
      <c r="E64" s="27"/>
      <c r="F64" s="27"/>
      <c r="G64" s="27"/>
      <c r="H64" s="53"/>
      <c r="I64" s="27"/>
      <c r="J64" s="52"/>
      <c r="K64" s="27"/>
      <c r="L64" s="27"/>
      <c r="M64" s="27"/>
      <c r="N64" s="27"/>
      <c r="O64" s="27"/>
      <c r="P64" s="53"/>
      <c r="Q64" s="27"/>
      <c r="R64" s="26"/>
    </row>
    <row r="65" spans="2:18">
      <c r="B65" s="25"/>
      <c r="C65" s="27"/>
      <c r="D65" s="52"/>
      <c r="E65" s="27"/>
      <c r="F65" s="27"/>
      <c r="G65" s="27"/>
      <c r="H65" s="53"/>
      <c r="I65" s="27"/>
      <c r="J65" s="52"/>
      <c r="K65" s="27"/>
      <c r="L65" s="27"/>
      <c r="M65" s="27"/>
      <c r="N65" s="27"/>
      <c r="O65" s="27"/>
      <c r="P65" s="53"/>
      <c r="Q65" s="27"/>
      <c r="R65" s="26"/>
    </row>
    <row r="66" spans="2:18">
      <c r="B66" s="25"/>
      <c r="C66" s="27"/>
      <c r="D66" s="52"/>
      <c r="E66" s="27"/>
      <c r="F66" s="27"/>
      <c r="G66" s="27"/>
      <c r="H66" s="53"/>
      <c r="I66" s="27"/>
      <c r="J66" s="52"/>
      <c r="K66" s="27"/>
      <c r="L66" s="27"/>
      <c r="M66" s="27"/>
      <c r="N66" s="27"/>
      <c r="O66" s="27"/>
      <c r="P66" s="53"/>
      <c r="Q66" s="27"/>
      <c r="R66" s="26"/>
    </row>
    <row r="67" spans="2:18">
      <c r="B67" s="25"/>
      <c r="C67" s="27"/>
      <c r="D67" s="52"/>
      <c r="E67" s="27"/>
      <c r="F67" s="27"/>
      <c r="G67" s="27"/>
      <c r="H67" s="53"/>
      <c r="I67" s="27"/>
      <c r="J67" s="52"/>
      <c r="K67" s="27"/>
      <c r="L67" s="27"/>
      <c r="M67" s="27"/>
      <c r="N67" s="27"/>
      <c r="O67" s="27"/>
      <c r="P67" s="53"/>
      <c r="Q67" s="27"/>
      <c r="R67" s="26"/>
    </row>
    <row r="68" spans="2:18">
      <c r="B68" s="25"/>
      <c r="C68" s="27"/>
      <c r="D68" s="52"/>
      <c r="E68" s="27"/>
      <c r="F68" s="27"/>
      <c r="G68" s="27"/>
      <c r="H68" s="53"/>
      <c r="I68" s="27"/>
      <c r="J68" s="52"/>
      <c r="K68" s="27"/>
      <c r="L68" s="27"/>
      <c r="M68" s="27"/>
      <c r="N68" s="27"/>
      <c r="O68" s="27"/>
      <c r="P68" s="53"/>
      <c r="Q68" s="27"/>
      <c r="R68" s="26"/>
    </row>
    <row r="69" spans="2:18">
      <c r="B69" s="25"/>
      <c r="C69" s="27"/>
      <c r="D69" s="52"/>
      <c r="E69" s="27"/>
      <c r="F69" s="27"/>
      <c r="G69" s="27"/>
      <c r="H69" s="53"/>
      <c r="I69" s="27"/>
      <c r="J69" s="52"/>
      <c r="K69" s="27"/>
      <c r="L69" s="27"/>
      <c r="M69" s="27"/>
      <c r="N69" s="27"/>
      <c r="O69" s="27"/>
      <c r="P69" s="53"/>
      <c r="Q69" s="27"/>
      <c r="R69" s="26"/>
    </row>
    <row r="70" spans="2:18" s="1" customFormat="1" ht="15">
      <c r="B70" s="34"/>
      <c r="C70" s="35"/>
      <c r="D70" s="54" t="s">
        <v>51</v>
      </c>
      <c r="E70" s="55"/>
      <c r="F70" s="55"/>
      <c r="G70" s="56" t="s">
        <v>52</v>
      </c>
      <c r="H70" s="57"/>
      <c r="I70" s="35"/>
      <c r="J70" s="54" t="s">
        <v>51</v>
      </c>
      <c r="K70" s="55"/>
      <c r="L70" s="55"/>
      <c r="M70" s="55"/>
      <c r="N70" s="56" t="s">
        <v>52</v>
      </c>
      <c r="O70" s="55"/>
      <c r="P70" s="57"/>
      <c r="Q70" s="35"/>
      <c r="R70" s="36"/>
    </row>
    <row r="71" spans="2:18" s="1" customFormat="1" ht="14.4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5" spans="2:18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3"/>
    </row>
    <row r="76" spans="2:18" s="1" customFormat="1" ht="36.950000000000003" customHeight="1">
      <c r="B76" s="34"/>
      <c r="C76" s="211" t="s">
        <v>144</v>
      </c>
      <c r="D76" s="212"/>
      <c r="E76" s="212"/>
      <c r="F76" s="212"/>
      <c r="G76" s="212"/>
      <c r="H76" s="212"/>
      <c r="I76" s="212"/>
      <c r="J76" s="212"/>
      <c r="K76" s="212"/>
      <c r="L76" s="212"/>
      <c r="M76" s="212"/>
      <c r="N76" s="212"/>
      <c r="O76" s="212"/>
      <c r="P76" s="212"/>
      <c r="Q76" s="212"/>
      <c r="R76" s="36"/>
    </row>
    <row r="77" spans="2:18" s="1" customFormat="1" ht="6.95" customHeight="1"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6"/>
    </row>
    <row r="78" spans="2:18" s="1" customFormat="1" ht="30" customHeight="1">
      <c r="B78" s="34"/>
      <c r="C78" s="31" t="s">
        <v>16</v>
      </c>
      <c r="D78" s="35"/>
      <c r="E78" s="35"/>
      <c r="F78" s="251" t="str">
        <f>F6</f>
        <v>Rekonstrukce vodovodu a kanalizace Radvanice a Bartovice - komunikace</v>
      </c>
      <c r="G78" s="252"/>
      <c r="H78" s="252"/>
      <c r="I78" s="252"/>
      <c r="J78" s="252"/>
      <c r="K78" s="252"/>
      <c r="L78" s="252"/>
      <c r="M78" s="252"/>
      <c r="N78" s="252"/>
      <c r="O78" s="252"/>
      <c r="P78" s="252"/>
      <c r="Q78" s="35"/>
      <c r="R78" s="36"/>
    </row>
    <row r="79" spans="2:18" s="1" customFormat="1" ht="36.950000000000003" customHeight="1">
      <c r="B79" s="34"/>
      <c r="C79" s="68" t="s">
        <v>140</v>
      </c>
      <c r="D79" s="35"/>
      <c r="E79" s="35"/>
      <c r="F79" s="213" t="str">
        <f>F7</f>
        <v>1 - SO 101 - Ul. Menšíkova</v>
      </c>
      <c r="G79" s="250"/>
      <c r="H79" s="250"/>
      <c r="I79" s="250"/>
      <c r="J79" s="250"/>
      <c r="K79" s="250"/>
      <c r="L79" s="250"/>
      <c r="M79" s="250"/>
      <c r="N79" s="250"/>
      <c r="O79" s="250"/>
      <c r="P79" s="250"/>
      <c r="Q79" s="35"/>
      <c r="R79" s="36"/>
    </row>
    <row r="80" spans="2:18" s="1" customFormat="1" ht="6.95" customHeight="1"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6"/>
    </row>
    <row r="81" spans="2:47" s="1" customFormat="1" ht="18" customHeight="1">
      <c r="B81" s="34"/>
      <c r="C81" s="31" t="s">
        <v>20</v>
      </c>
      <c r="D81" s="35"/>
      <c r="E81" s="35"/>
      <c r="F81" s="29" t="str">
        <f>F9</f>
        <v>Ostrava</v>
      </c>
      <c r="G81" s="35"/>
      <c r="H81" s="35"/>
      <c r="I81" s="35"/>
      <c r="J81" s="35"/>
      <c r="K81" s="31" t="s">
        <v>22</v>
      </c>
      <c r="L81" s="35"/>
      <c r="M81" s="253" t="str">
        <f>IF(O9="","",O9)</f>
        <v>25. 4. 2018</v>
      </c>
      <c r="N81" s="253"/>
      <c r="O81" s="253"/>
      <c r="P81" s="253"/>
      <c r="Q81" s="35"/>
      <c r="R81" s="36"/>
    </row>
    <row r="82" spans="2:47" s="1" customFormat="1" ht="6.95" customHeight="1"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6"/>
    </row>
    <row r="83" spans="2:47" s="1" customFormat="1" ht="15">
      <c r="B83" s="34"/>
      <c r="C83" s="31" t="s">
        <v>24</v>
      </c>
      <c r="D83" s="35"/>
      <c r="E83" s="35"/>
      <c r="F83" s="29" t="str">
        <f>E12</f>
        <v>Statutární město Ostrava</v>
      </c>
      <c r="G83" s="35"/>
      <c r="H83" s="35"/>
      <c r="I83" s="35"/>
      <c r="J83" s="35"/>
      <c r="K83" s="31" t="s">
        <v>30</v>
      </c>
      <c r="L83" s="35"/>
      <c r="M83" s="222" t="str">
        <f>E18</f>
        <v>Projekt 2010, s.r.o.</v>
      </c>
      <c r="N83" s="222"/>
      <c r="O83" s="222"/>
      <c r="P83" s="222"/>
      <c r="Q83" s="222"/>
      <c r="R83" s="36"/>
    </row>
    <row r="84" spans="2:47" s="1" customFormat="1" ht="14.45" customHeight="1">
      <c r="B84" s="34"/>
      <c r="C84" s="31" t="s">
        <v>28</v>
      </c>
      <c r="D84" s="35"/>
      <c r="E84" s="35"/>
      <c r="F84" s="29" t="str">
        <f>IF(E15="","",E15)</f>
        <v xml:space="preserve"> </v>
      </c>
      <c r="G84" s="35"/>
      <c r="H84" s="35"/>
      <c r="I84" s="35"/>
      <c r="J84" s="35"/>
      <c r="K84" s="31" t="s">
        <v>33</v>
      </c>
      <c r="L84" s="35"/>
      <c r="M84" s="222" t="str">
        <f>E21</f>
        <v>Jakub Nevyjel</v>
      </c>
      <c r="N84" s="222"/>
      <c r="O84" s="222"/>
      <c r="P84" s="222"/>
      <c r="Q84" s="222"/>
      <c r="R84" s="36"/>
    </row>
    <row r="85" spans="2:47" s="1" customFormat="1" ht="10.35" customHeight="1"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6"/>
    </row>
    <row r="86" spans="2:47" s="1" customFormat="1" ht="29.25" customHeight="1">
      <c r="B86" s="34"/>
      <c r="C86" s="254" t="s">
        <v>145</v>
      </c>
      <c r="D86" s="255"/>
      <c r="E86" s="255"/>
      <c r="F86" s="255"/>
      <c r="G86" s="255"/>
      <c r="H86" s="103"/>
      <c r="I86" s="103"/>
      <c r="J86" s="103"/>
      <c r="K86" s="103"/>
      <c r="L86" s="103"/>
      <c r="M86" s="103"/>
      <c r="N86" s="254" t="s">
        <v>146</v>
      </c>
      <c r="O86" s="255"/>
      <c r="P86" s="255"/>
      <c r="Q86" s="255"/>
      <c r="R86" s="36"/>
    </row>
    <row r="87" spans="2:47" s="1" customFormat="1" ht="10.35" customHeight="1"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6"/>
    </row>
    <row r="88" spans="2:47" s="1" customFormat="1" ht="29.25" customHeight="1">
      <c r="B88" s="34"/>
      <c r="C88" s="111" t="s">
        <v>147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192">
        <f>N119</f>
        <v>0</v>
      </c>
      <c r="O88" s="248"/>
      <c r="P88" s="248"/>
      <c r="Q88" s="248"/>
      <c r="R88" s="36"/>
      <c r="AU88" s="21" t="s">
        <v>148</v>
      </c>
    </row>
    <row r="89" spans="2:47" s="6" customFormat="1" ht="24.95" customHeight="1">
      <c r="B89" s="112"/>
      <c r="C89" s="113"/>
      <c r="D89" s="114" t="s">
        <v>258</v>
      </c>
      <c r="E89" s="113"/>
      <c r="F89" s="113"/>
      <c r="G89" s="113"/>
      <c r="H89" s="113"/>
      <c r="I89" s="113"/>
      <c r="J89" s="113"/>
      <c r="K89" s="113"/>
      <c r="L89" s="113"/>
      <c r="M89" s="113"/>
      <c r="N89" s="244">
        <f>N120</f>
        <v>0</v>
      </c>
      <c r="O89" s="245"/>
      <c r="P89" s="245"/>
      <c r="Q89" s="245"/>
      <c r="R89" s="115"/>
    </row>
    <row r="90" spans="2:47" s="7" customFormat="1" ht="19.899999999999999" customHeight="1">
      <c r="B90" s="116"/>
      <c r="C90" s="117"/>
      <c r="D90" s="118" t="s">
        <v>259</v>
      </c>
      <c r="E90" s="117"/>
      <c r="F90" s="117"/>
      <c r="G90" s="117"/>
      <c r="H90" s="117"/>
      <c r="I90" s="117"/>
      <c r="J90" s="117"/>
      <c r="K90" s="117"/>
      <c r="L90" s="117"/>
      <c r="M90" s="117"/>
      <c r="N90" s="246">
        <f>N121</f>
        <v>0</v>
      </c>
      <c r="O90" s="247"/>
      <c r="P90" s="247"/>
      <c r="Q90" s="247"/>
      <c r="R90" s="119"/>
    </row>
    <row r="91" spans="2:47" s="7" customFormat="1" ht="19.899999999999999" customHeight="1">
      <c r="B91" s="116"/>
      <c r="C91" s="117"/>
      <c r="D91" s="118" t="s">
        <v>260</v>
      </c>
      <c r="E91" s="117"/>
      <c r="F91" s="117"/>
      <c r="G91" s="117"/>
      <c r="H91" s="117"/>
      <c r="I91" s="117"/>
      <c r="J91" s="117"/>
      <c r="K91" s="117"/>
      <c r="L91" s="117"/>
      <c r="M91" s="117"/>
      <c r="N91" s="246">
        <f>N255</f>
        <v>0</v>
      </c>
      <c r="O91" s="247"/>
      <c r="P91" s="247"/>
      <c r="Q91" s="247"/>
      <c r="R91" s="119"/>
    </row>
    <row r="92" spans="2:47" s="7" customFormat="1" ht="19.899999999999999" customHeight="1">
      <c r="B92" s="116"/>
      <c r="C92" s="117"/>
      <c r="D92" s="118" t="s">
        <v>261</v>
      </c>
      <c r="E92" s="117"/>
      <c r="F92" s="117"/>
      <c r="G92" s="117"/>
      <c r="H92" s="117"/>
      <c r="I92" s="117"/>
      <c r="J92" s="117"/>
      <c r="K92" s="117"/>
      <c r="L92" s="117"/>
      <c r="M92" s="117"/>
      <c r="N92" s="246">
        <f>N264</f>
        <v>0</v>
      </c>
      <c r="O92" s="247"/>
      <c r="P92" s="247"/>
      <c r="Q92" s="247"/>
      <c r="R92" s="119"/>
    </row>
    <row r="93" spans="2:47" s="7" customFormat="1" ht="19.899999999999999" customHeight="1">
      <c r="B93" s="116"/>
      <c r="C93" s="117"/>
      <c r="D93" s="118" t="s">
        <v>262</v>
      </c>
      <c r="E93" s="117"/>
      <c r="F93" s="117"/>
      <c r="G93" s="117"/>
      <c r="H93" s="117"/>
      <c r="I93" s="117"/>
      <c r="J93" s="117"/>
      <c r="K93" s="117"/>
      <c r="L93" s="117"/>
      <c r="M93" s="117"/>
      <c r="N93" s="246">
        <f>N271</f>
        <v>0</v>
      </c>
      <c r="O93" s="247"/>
      <c r="P93" s="247"/>
      <c r="Q93" s="247"/>
      <c r="R93" s="119"/>
    </row>
    <row r="94" spans="2:47" s="7" customFormat="1" ht="19.899999999999999" customHeight="1">
      <c r="B94" s="116"/>
      <c r="C94" s="117"/>
      <c r="D94" s="118" t="s">
        <v>263</v>
      </c>
      <c r="E94" s="117"/>
      <c r="F94" s="117"/>
      <c r="G94" s="117"/>
      <c r="H94" s="117"/>
      <c r="I94" s="117"/>
      <c r="J94" s="117"/>
      <c r="K94" s="117"/>
      <c r="L94" s="117"/>
      <c r="M94" s="117"/>
      <c r="N94" s="246">
        <f>N277</f>
        <v>0</v>
      </c>
      <c r="O94" s="247"/>
      <c r="P94" s="247"/>
      <c r="Q94" s="247"/>
      <c r="R94" s="119"/>
    </row>
    <row r="95" spans="2:47" s="7" customFormat="1" ht="19.899999999999999" customHeight="1">
      <c r="B95" s="116"/>
      <c r="C95" s="117"/>
      <c r="D95" s="118" t="s">
        <v>264</v>
      </c>
      <c r="E95" s="117"/>
      <c r="F95" s="117"/>
      <c r="G95" s="117"/>
      <c r="H95" s="117"/>
      <c r="I95" s="117"/>
      <c r="J95" s="117"/>
      <c r="K95" s="117"/>
      <c r="L95" s="117"/>
      <c r="M95" s="117"/>
      <c r="N95" s="246">
        <f>N352</f>
        <v>0</v>
      </c>
      <c r="O95" s="247"/>
      <c r="P95" s="247"/>
      <c r="Q95" s="247"/>
      <c r="R95" s="119"/>
    </row>
    <row r="96" spans="2:47" s="7" customFormat="1" ht="19.899999999999999" customHeight="1">
      <c r="B96" s="116"/>
      <c r="C96" s="117"/>
      <c r="D96" s="118" t="s">
        <v>265</v>
      </c>
      <c r="E96" s="117"/>
      <c r="F96" s="117"/>
      <c r="G96" s="117"/>
      <c r="H96" s="117"/>
      <c r="I96" s="117"/>
      <c r="J96" s="117"/>
      <c r="K96" s="117"/>
      <c r="L96" s="117"/>
      <c r="M96" s="117"/>
      <c r="N96" s="246">
        <f>N392</f>
        <v>0</v>
      </c>
      <c r="O96" s="247"/>
      <c r="P96" s="247"/>
      <c r="Q96" s="247"/>
      <c r="R96" s="119"/>
    </row>
    <row r="97" spans="2:21" s="7" customFormat="1" ht="19.899999999999999" customHeight="1">
      <c r="B97" s="116"/>
      <c r="C97" s="117"/>
      <c r="D97" s="118" t="s">
        <v>266</v>
      </c>
      <c r="E97" s="117"/>
      <c r="F97" s="117"/>
      <c r="G97" s="117"/>
      <c r="H97" s="117"/>
      <c r="I97" s="117"/>
      <c r="J97" s="117"/>
      <c r="K97" s="117"/>
      <c r="L97" s="117"/>
      <c r="M97" s="117"/>
      <c r="N97" s="246">
        <f>N440</f>
        <v>0</v>
      </c>
      <c r="O97" s="247"/>
      <c r="P97" s="247"/>
      <c r="Q97" s="247"/>
      <c r="R97" s="119"/>
    </row>
    <row r="98" spans="2:21" s="7" customFormat="1" ht="19.899999999999999" customHeight="1">
      <c r="B98" s="116"/>
      <c r="C98" s="117"/>
      <c r="D98" s="118" t="s">
        <v>267</v>
      </c>
      <c r="E98" s="117"/>
      <c r="F98" s="117"/>
      <c r="G98" s="117"/>
      <c r="H98" s="117"/>
      <c r="I98" s="117"/>
      <c r="J98" s="117"/>
      <c r="K98" s="117"/>
      <c r="L98" s="117"/>
      <c r="M98" s="117"/>
      <c r="N98" s="246">
        <f>N446</f>
        <v>0</v>
      </c>
      <c r="O98" s="247"/>
      <c r="P98" s="247"/>
      <c r="Q98" s="247"/>
      <c r="R98" s="119"/>
    </row>
    <row r="99" spans="2:21" s="1" customFormat="1" ht="21.75" customHeight="1">
      <c r="B99" s="34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6"/>
    </row>
    <row r="100" spans="2:21" s="1" customFormat="1" ht="29.25" customHeight="1">
      <c r="B100" s="34"/>
      <c r="C100" s="111" t="s">
        <v>151</v>
      </c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248">
        <v>0</v>
      </c>
      <c r="O100" s="249"/>
      <c r="P100" s="249"/>
      <c r="Q100" s="249"/>
      <c r="R100" s="36"/>
      <c r="T100" s="120"/>
      <c r="U100" s="121" t="s">
        <v>39</v>
      </c>
    </row>
    <row r="101" spans="2:21" s="1" customFormat="1" ht="18" customHeight="1">
      <c r="B101" s="34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6"/>
    </row>
    <row r="102" spans="2:21" s="1" customFormat="1" ht="29.25" customHeight="1">
      <c r="B102" s="34"/>
      <c r="C102" s="102" t="s">
        <v>133</v>
      </c>
      <c r="D102" s="103"/>
      <c r="E102" s="103"/>
      <c r="F102" s="103"/>
      <c r="G102" s="103"/>
      <c r="H102" s="103"/>
      <c r="I102" s="103"/>
      <c r="J102" s="103"/>
      <c r="K102" s="103"/>
      <c r="L102" s="193">
        <f>ROUND(SUM(N88+N100),2)</f>
        <v>0</v>
      </c>
      <c r="M102" s="193"/>
      <c r="N102" s="193"/>
      <c r="O102" s="193"/>
      <c r="P102" s="193"/>
      <c r="Q102" s="193"/>
      <c r="R102" s="36"/>
    </row>
    <row r="103" spans="2:21" s="1" customFormat="1" ht="6.95" customHeight="1">
      <c r="B103" s="58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60"/>
    </row>
    <row r="107" spans="2:21" s="1" customFormat="1" ht="6.95" customHeight="1">
      <c r="B107" s="61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3"/>
    </row>
    <row r="108" spans="2:21" s="1" customFormat="1" ht="36.950000000000003" customHeight="1">
      <c r="B108" s="34"/>
      <c r="C108" s="211" t="s">
        <v>152</v>
      </c>
      <c r="D108" s="250"/>
      <c r="E108" s="250"/>
      <c r="F108" s="250"/>
      <c r="G108" s="250"/>
      <c r="H108" s="250"/>
      <c r="I108" s="250"/>
      <c r="J108" s="250"/>
      <c r="K108" s="250"/>
      <c r="L108" s="250"/>
      <c r="M108" s="250"/>
      <c r="N108" s="250"/>
      <c r="O108" s="250"/>
      <c r="P108" s="250"/>
      <c r="Q108" s="250"/>
      <c r="R108" s="36"/>
    </row>
    <row r="109" spans="2:21" s="1" customFormat="1" ht="6.95" customHeight="1"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6"/>
    </row>
    <row r="110" spans="2:21" s="1" customFormat="1" ht="30" customHeight="1">
      <c r="B110" s="34"/>
      <c r="C110" s="31" t="s">
        <v>16</v>
      </c>
      <c r="D110" s="35"/>
      <c r="E110" s="35"/>
      <c r="F110" s="251" t="str">
        <f>F6</f>
        <v>Rekonstrukce vodovodu a kanalizace Radvanice a Bartovice - komunikace</v>
      </c>
      <c r="G110" s="252"/>
      <c r="H110" s="252"/>
      <c r="I110" s="252"/>
      <c r="J110" s="252"/>
      <c r="K110" s="252"/>
      <c r="L110" s="252"/>
      <c r="M110" s="252"/>
      <c r="N110" s="252"/>
      <c r="O110" s="252"/>
      <c r="P110" s="252"/>
      <c r="Q110" s="35"/>
      <c r="R110" s="36"/>
    </row>
    <row r="111" spans="2:21" s="1" customFormat="1" ht="36.950000000000003" customHeight="1">
      <c r="B111" s="34"/>
      <c r="C111" s="68" t="s">
        <v>140</v>
      </c>
      <c r="D111" s="35"/>
      <c r="E111" s="35"/>
      <c r="F111" s="213" t="str">
        <f>F7</f>
        <v>1 - SO 101 - Ul. Menšíkova</v>
      </c>
      <c r="G111" s="250"/>
      <c r="H111" s="250"/>
      <c r="I111" s="250"/>
      <c r="J111" s="250"/>
      <c r="K111" s="250"/>
      <c r="L111" s="250"/>
      <c r="M111" s="250"/>
      <c r="N111" s="250"/>
      <c r="O111" s="250"/>
      <c r="P111" s="250"/>
      <c r="Q111" s="35"/>
      <c r="R111" s="36"/>
    </row>
    <row r="112" spans="2:21" s="1" customFormat="1" ht="6.95" customHeight="1">
      <c r="B112" s="34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6"/>
    </row>
    <row r="113" spans="2:65" s="1" customFormat="1" ht="18" customHeight="1">
      <c r="B113" s="34"/>
      <c r="C113" s="31" t="s">
        <v>20</v>
      </c>
      <c r="D113" s="35"/>
      <c r="E113" s="35"/>
      <c r="F113" s="29" t="str">
        <f>F9</f>
        <v>Ostrava</v>
      </c>
      <c r="G113" s="35"/>
      <c r="H113" s="35"/>
      <c r="I113" s="35"/>
      <c r="J113" s="35"/>
      <c r="K113" s="31" t="s">
        <v>22</v>
      </c>
      <c r="L113" s="35"/>
      <c r="M113" s="253" t="str">
        <f>IF(O9="","",O9)</f>
        <v>25. 4. 2018</v>
      </c>
      <c r="N113" s="253"/>
      <c r="O113" s="253"/>
      <c r="P113" s="253"/>
      <c r="Q113" s="35"/>
      <c r="R113" s="36"/>
    </row>
    <row r="114" spans="2:65" s="1" customFormat="1" ht="6.95" customHeight="1">
      <c r="B114" s="34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6"/>
    </row>
    <row r="115" spans="2:65" s="1" customFormat="1" ht="15">
      <c r="B115" s="34"/>
      <c r="C115" s="31" t="s">
        <v>24</v>
      </c>
      <c r="D115" s="35"/>
      <c r="E115" s="35"/>
      <c r="F115" s="29" t="str">
        <f>E12</f>
        <v>Statutární město Ostrava</v>
      </c>
      <c r="G115" s="35"/>
      <c r="H115" s="35"/>
      <c r="I115" s="35"/>
      <c r="J115" s="35"/>
      <c r="K115" s="31" t="s">
        <v>30</v>
      </c>
      <c r="L115" s="35"/>
      <c r="M115" s="222" t="str">
        <f>E18</f>
        <v>Projekt 2010, s.r.o.</v>
      </c>
      <c r="N115" s="222"/>
      <c r="O115" s="222"/>
      <c r="P115" s="222"/>
      <c r="Q115" s="222"/>
      <c r="R115" s="36"/>
    </row>
    <row r="116" spans="2:65" s="1" customFormat="1" ht="14.45" customHeight="1">
      <c r="B116" s="34"/>
      <c r="C116" s="31" t="s">
        <v>28</v>
      </c>
      <c r="D116" s="35"/>
      <c r="E116" s="35"/>
      <c r="F116" s="29" t="str">
        <f>IF(E15="","",E15)</f>
        <v xml:space="preserve"> </v>
      </c>
      <c r="G116" s="35"/>
      <c r="H116" s="35"/>
      <c r="I116" s="35"/>
      <c r="J116" s="35"/>
      <c r="K116" s="31" t="s">
        <v>33</v>
      </c>
      <c r="L116" s="35"/>
      <c r="M116" s="222" t="str">
        <f>E21</f>
        <v>Jakub Nevyjel</v>
      </c>
      <c r="N116" s="222"/>
      <c r="O116" s="222"/>
      <c r="P116" s="222"/>
      <c r="Q116" s="222"/>
      <c r="R116" s="36"/>
    </row>
    <row r="117" spans="2:65" s="1" customFormat="1" ht="10.35" customHeight="1">
      <c r="B117" s="34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6"/>
    </row>
    <row r="118" spans="2:65" s="8" customFormat="1" ht="29.25" customHeight="1">
      <c r="B118" s="122"/>
      <c r="C118" s="123" t="s">
        <v>153</v>
      </c>
      <c r="D118" s="124" t="s">
        <v>154</v>
      </c>
      <c r="E118" s="124" t="s">
        <v>57</v>
      </c>
      <c r="F118" s="242" t="s">
        <v>155</v>
      </c>
      <c r="G118" s="242"/>
      <c r="H118" s="242"/>
      <c r="I118" s="242"/>
      <c r="J118" s="124" t="s">
        <v>156</v>
      </c>
      <c r="K118" s="124" t="s">
        <v>157</v>
      </c>
      <c r="L118" s="242" t="s">
        <v>158</v>
      </c>
      <c r="M118" s="242"/>
      <c r="N118" s="242" t="s">
        <v>146</v>
      </c>
      <c r="O118" s="242"/>
      <c r="P118" s="242"/>
      <c r="Q118" s="243"/>
      <c r="R118" s="125"/>
      <c r="T118" s="75" t="s">
        <v>159</v>
      </c>
      <c r="U118" s="76" t="s">
        <v>39</v>
      </c>
      <c r="V118" s="76" t="s">
        <v>160</v>
      </c>
      <c r="W118" s="76" t="s">
        <v>161</v>
      </c>
      <c r="X118" s="76" t="s">
        <v>162</v>
      </c>
      <c r="Y118" s="76" t="s">
        <v>163</v>
      </c>
      <c r="Z118" s="76" t="s">
        <v>164</v>
      </c>
      <c r="AA118" s="77" t="s">
        <v>165</v>
      </c>
    </row>
    <row r="119" spans="2:65" s="1" customFormat="1" ht="29.25" customHeight="1">
      <c r="B119" s="34"/>
      <c r="C119" s="79" t="s">
        <v>142</v>
      </c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233">
        <f>BK119</f>
        <v>0</v>
      </c>
      <c r="O119" s="234"/>
      <c r="P119" s="234"/>
      <c r="Q119" s="234"/>
      <c r="R119" s="36"/>
      <c r="T119" s="78"/>
      <c r="U119" s="50"/>
      <c r="V119" s="50"/>
      <c r="W119" s="126">
        <f>W120</f>
        <v>3646.9055500000004</v>
      </c>
      <c r="X119" s="50"/>
      <c r="Y119" s="126">
        <f>Y120</f>
        <v>679.25333000000001</v>
      </c>
      <c r="Z119" s="50"/>
      <c r="AA119" s="127">
        <f>AA120</f>
        <v>1881.684</v>
      </c>
      <c r="AT119" s="21" t="s">
        <v>74</v>
      </c>
      <c r="AU119" s="21" t="s">
        <v>148</v>
      </c>
      <c r="BK119" s="128">
        <f>BK120</f>
        <v>0</v>
      </c>
    </row>
    <row r="120" spans="2:65" s="9" customFormat="1" ht="37.35" customHeight="1">
      <c r="B120" s="129"/>
      <c r="C120" s="130"/>
      <c r="D120" s="131" t="s">
        <v>258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270">
        <f>BK120</f>
        <v>0</v>
      </c>
      <c r="O120" s="244"/>
      <c r="P120" s="244"/>
      <c r="Q120" s="244"/>
      <c r="R120" s="132"/>
      <c r="T120" s="133"/>
      <c r="U120" s="130"/>
      <c r="V120" s="130"/>
      <c r="W120" s="134">
        <f>W121+W255+W264+W271+W277+W352+W392+W440+W446</f>
        <v>3646.9055500000004</v>
      </c>
      <c r="X120" s="130"/>
      <c r="Y120" s="134">
        <f>Y121+Y255+Y264+Y271+Y277+Y352+Y392+Y440+Y446</f>
        <v>679.25333000000001</v>
      </c>
      <c r="Z120" s="130"/>
      <c r="AA120" s="135">
        <f>AA121+AA255+AA264+AA271+AA277+AA352+AA392+AA440+AA446</f>
        <v>1881.684</v>
      </c>
      <c r="AR120" s="136" t="s">
        <v>82</v>
      </c>
      <c r="AT120" s="137" t="s">
        <v>74</v>
      </c>
      <c r="AU120" s="137" t="s">
        <v>75</v>
      </c>
      <c r="AY120" s="136" t="s">
        <v>166</v>
      </c>
      <c r="BK120" s="138">
        <f>BK121+BK255+BK264+BK271+BK277+BK352+BK392+BK440+BK446</f>
        <v>0</v>
      </c>
    </row>
    <row r="121" spans="2:65" s="9" customFormat="1" ht="19.899999999999999" customHeight="1">
      <c r="B121" s="129"/>
      <c r="C121" s="130"/>
      <c r="D121" s="164" t="s">
        <v>259</v>
      </c>
      <c r="E121" s="164"/>
      <c r="F121" s="164"/>
      <c r="G121" s="164"/>
      <c r="H121" s="164"/>
      <c r="I121" s="164"/>
      <c r="J121" s="164"/>
      <c r="K121" s="164"/>
      <c r="L121" s="164"/>
      <c r="M121" s="164"/>
      <c r="N121" s="237">
        <f>BK121</f>
        <v>0</v>
      </c>
      <c r="O121" s="238"/>
      <c r="P121" s="238"/>
      <c r="Q121" s="238"/>
      <c r="R121" s="132"/>
      <c r="T121" s="133"/>
      <c r="U121" s="130"/>
      <c r="V121" s="130"/>
      <c r="W121" s="134">
        <f>SUM(W122:W254)</f>
        <v>2134.8344149999998</v>
      </c>
      <c r="X121" s="130"/>
      <c r="Y121" s="134">
        <f>SUM(Y122:Y254)</f>
        <v>276.83895000000001</v>
      </c>
      <c r="Z121" s="130"/>
      <c r="AA121" s="135">
        <f>SUM(AA122:AA254)</f>
        <v>1879.3909999999998</v>
      </c>
      <c r="AR121" s="136" t="s">
        <v>82</v>
      </c>
      <c r="AT121" s="137" t="s">
        <v>74</v>
      </c>
      <c r="AU121" s="137" t="s">
        <v>82</v>
      </c>
      <c r="AY121" s="136" t="s">
        <v>166</v>
      </c>
      <c r="BK121" s="138">
        <f>SUM(BK122:BK254)</f>
        <v>0</v>
      </c>
    </row>
    <row r="122" spans="2:65" s="1" customFormat="1" ht="25.5" customHeight="1">
      <c r="B122" s="139"/>
      <c r="C122" s="140" t="s">
        <v>82</v>
      </c>
      <c r="D122" s="140" t="s">
        <v>167</v>
      </c>
      <c r="E122" s="141" t="s">
        <v>268</v>
      </c>
      <c r="F122" s="231" t="s">
        <v>269</v>
      </c>
      <c r="G122" s="231"/>
      <c r="H122" s="231"/>
      <c r="I122" s="231"/>
      <c r="J122" s="142" t="s">
        <v>270</v>
      </c>
      <c r="K122" s="143">
        <v>192.5</v>
      </c>
      <c r="L122" s="232">
        <v>0</v>
      </c>
      <c r="M122" s="232"/>
      <c r="N122" s="232">
        <f>ROUND(L122*K122,2)</f>
        <v>0</v>
      </c>
      <c r="O122" s="232"/>
      <c r="P122" s="232"/>
      <c r="Q122" s="232"/>
      <c r="R122" s="144"/>
      <c r="T122" s="145" t="s">
        <v>5</v>
      </c>
      <c r="U122" s="43" t="s">
        <v>40</v>
      </c>
      <c r="V122" s="146">
        <v>0.23</v>
      </c>
      <c r="W122" s="146">
        <f>V122*K122</f>
        <v>44.274999999999999</v>
      </c>
      <c r="X122" s="146">
        <v>0</v>
      </c>
      <c r="Y122" s="146">
        <f>X122*K122</f>
        <v>0</v>
      </c>
      <c r="Z122" s="146">
        <v>0.26</v>
      </c>
      <c r="AA122" s="147">
        <f>Z122*K122</f>
        <v>50.050000000000004</v>
      </c>
      <c r="AR122" s="21" t="s">
        <v>92</v>
      </c>
      <c r="AT122" s="21" t="s">
        <v>167</v>
      </c>
      <c r="AU122" s="21" t="s">
        <v>86</v>
      </c>
      <c r="AY122" s="21" t="s">
        <v>166</v>
      </c>
      <c r="BE122" s="148">
        <f>IF(U122="základní",N122,0)</f>
        <v>0</v>
      </c>
      <c r="BF122" s="148">
        <f>IF(U122="snížená",N122,0)</f>
        <v>0</v>
      </c>
      <c r="BG122" s="148">
        <f>IF(U122="zákl. přenesená",N122,0)</f>
        <v>0</v>
      </c>
      <c r="BH122" s="148">
        <f>IF(U122="sníž. přenesená",N122,0)</f>
        <v>0</v>
      </c>
      <c r="BI122" s="148">
        <f>IF(U122="nulová",N122,0)</f>
        <v>0</v>
      </c>
      <c r="BJ122" s="21" t="s">
        <v>82</v>
      </c>
      <c r="BK122" s="148">
        <f>ROUND(L122*K122,2)</f>
        <v>0</v>
      </c>
      <c r="BL122" s="21" t="s">
        <v>92</v>
      </c>
      <c r="BM122" s="21" t="s">
        <v>271</v>
      </c>
    </row>
    <row r="123" spans="2:65" s="1" customFormat="1" ht="25.5" customHeight="1">
      <c r="B123" s="139"/>
      <c r="C123" s="140" t="s">
        <v>86</v>
      </c>
      <c r="D123" s="140" t="s">
        <v>167</v>
      </c>
      <c r="E123" s="141" t="s">
        <v>272</v>
      </c>
      <c r="F123" s="231" t="s">
        <v>273</v>
      </c>
      <c r="G123" s="231"/>
      <c r="H123" s="231"/>
      <c r="I123" s="231"/>
      <c r="J123" s="142" t="s">
        <v>270</v>
      </c>
      <c r="K123" s="143">
        <v>30</v>
      </c>
      <c r="L123" s="232">
        <v>0</v>
      </c>
      <c r="M123" s="232"/>
      <c r="N123" s="232">
        <f>ROUND(L123*K123,2)</f>
        <v>0</v>
      </c>
      <c r="O123" s="232"/>
      <c r="P123" s="232"/>
      <c r="Q123" s="232"/>
      <c r="R123" s="144"/>
      <c r="T123" s="145" t="s">
        <v>5</v>
      </c>
      <c r="U123" s="43" t="s">
        <v>40</v>
      </c>
      <c r="V123" s="146">
        <v>2.2789999999999999</v>
      </c>
      <c r="W123" s="146">
        <f>V123*K123</f>
        <v>68.37</v>
      </c>
      <c r="X123" s="146">
        <v>0</v>
      </c>
      <c r="Y123" s="146">
        <f>X123*K123</f>
        <v>0</v>
      </c>
      <c r="Z123" s="146">
        <v>0.625</v>
      </c>
      <c r="AA123" s="147">
        <f>Z123*K123</f>
        <v>18.75</v>
      </c>
      <c r="AR123" s="21" t="s">
        <v>92</v>
      </c>
      <c r="AT123" s="21" t="s">
        <v>167</v>
      </c>
      <c r="AU123" s="21" t="s">
        <v>86</v>
      </c>
      <c r="AY123" s="21" t="s">
        <v>166</v>
      </c>
      <c r="BE123" s="148">
        <f>IF(U123="základní",N123,0)</f>
        <v>0</v>
      </c>
      <c r="BF123" s="148">
        <f>IF(U123="snížená",N123,0)</f>
        <v>0</v>
      </c>
      <c r="BG123" s="148">
        <f>IF(U123="zákl. přenesená",N123,0)</f>
        <v>0</v>
      </c>
      <c r="BH123" s="148">
        <f>IF(U123="sníž. přenesená",N123,0)</f>
        <v>0</v>
      </c>
      <c r="BI123" s="148">
        <f>IF(U123="nulová",N123,0)</f>
        <v>0</v>
      </c>
      <c r="BJ123" s="21" t="s">
        <v>82</v>
      </c>
      <c r="BK123" s="148">
        <f>ROUND(L123*K123,2)</f>
        <v>0</v>
      </c>
      <c r="BL123" s="21" t="s">
        <v>92</v>
      </c>
      <c r="BM123" s="21" t="s">
        <v>274</v>
      </c>
    </row>
    <row r="124" spans="2:65" s="11" customFormat="1" ht="16.5" customHeight="1">
      <c r="B124" s="157"/>
      <c r="C124" s="158"/>
      <c r="D124" s="158"/>
      <c r="E124" s="159" t="s">
        <v>5</v>
      </c>
      <c r="F124" s="264" t="s">
        <v>275</v>
      </c>
      <c r="G124" s="265"/>
      <c r="H124" s="265"/>
      <c r="I124" s="265"/>
      <c r="J124" s="158"/>
      <c r="K124" s="159" t="s">
        <v>5</v>
      </c>
      <c r="L124" s="158"/>
      <c r="M124" s="158"/>
      <c r="N124" s="158"/>
      <c r="O124" s="158"/>
      <c r="P124" s="158"/>
      <c r="Q124" s="158"/>
      <c r="R124" s="160"/>
      <c r="T124" s="161"/>
      <c r="U124" s="158"/>
      <c r="V124" s="158"/>
      <c r="W124" s="158"/>
      <c r="X124" s="158"/>
      <c r="Y124" s="158"/>
      <c r="Z124" s="158"/>
      <c r="AA124" s="162"/>
      <c r="AT124" s="163" t="s">
        <v>173</v>
      </c>
      <c r="AU124" s="163" t="s">
        <v>86</v>
      </c>
      <c r="AV124" s="11" t="s">
        <v>82</v>
      </c>
      <c r="AW124" s="11" t="s">
        <v>32</v>
      </c>
      <c r="AX124" s="11" t="s">
        <v>75</v>
      </c>
      <c r="AY124" s="163" t="s">
        <v>166</v>
      </c>
    </row>
    <row r="125" spans="2:65" s="11" customFormat="1" ht="16.5" customHeight="1">
      <c r="B125" s="157"/>
      <c r="C125" s="158"/>
      <c r="D125" s="158"/>
      <c r="E125" s="159" t="s">
        <v>5</v>
      </c>
      <c r="F125" s="229" t="s">
        <v>276</v>
      </c>
      <c r="G125" s="230"/>
      <c r="H125" s="230"/>
      <c r="I125" s="230"/>
      <c r="J125" s="158"/>
      <c r="K125" s="159" t="s">
        <v>5</v>
      </c>
      <c r="L125" s="158"/>
      <c r="M125" s="158"/>
      <c r="N125" s="158"/>
      <c r="O125" s="158"/>
      <c r="P125" s="158"/>
      <c r="Q125" s="158"/>
      <c r="R125" s="160"/>
      <c r="T125" s="161"/>
      <c r="U125" s="158"/>
      <c r="V125" s="158"/>
      <c r="W125" s="158"/>
      <c r="X125" s="158"/>
      <c r="Y125" s="158"/>
      <c r="Z125" s="158"/>
      <c r="AA125" s="162"/>
      <c r="AT125" s="163" t="s">
        <v>173</v>
      </c>
      <c r="AU125" s="163" t="s">
        <v>86</v>
      </c>
      <c r="AV125" s="11" t="s">
        <v>82</v>
      </c>
      <c r="AW125" s="11" t="s">
        <v>32</v>
      </c>
      <c r="AX125" s="11" t="s">
        <v>75</v>
      </c>
      <c r="AY125" s="163" t="s">
        <v>166</v>
      </c>
    </row>
    <row r="126" spans="2:65" s="11" customFormat="1" ht="16.5" customHeight="1">
      <c r="B126" s="157"/>
      <c r="C126" s="158"/>
      <c r="D126" s="158"/>
      <c r="E126" s="159" t="s">
        <v>5</v>
      </c>
      <c r="F126" s="229" t="s">
        <v>277</v>
      </c>
      <c r="G126" s="230"/>
      <c r="H126" s="230"/>
      <c r="I126" s="230"/>
      <c r="J126" s="158"/>
      <c r="K126" s="159" t="s">
        <v>5</v>
      </c>
      <c r="L126" s="158"/>
      <c r="M126" s="158"/>
      <c r="N126" s="158"/>
      <c r="O126" s="158"/>
      <c r="P126" s="158"/>
      <c r="Q126" s="158"/>
      <c r="R126" s="160"/>
      <c r="T126" s="161"/>
      <c r="U126" s="158"/>
      <c r="V126" s="158"/>
      <c r="W126" s="158"/>
      <c r="X126" s="158"/>
      <c r="Y126" s="158"/>
      <c r="Z126" s="158"/>
      <c r="AA126" s="162"/>
      <c r="AT126" s="163" t="s">
        <v>173</v>
      </c>
      <c r="AU126" s="163" t="s">
        <v>86</v>
      </c>
      <c r="AV126" s="11" t="s">
        <v>82</v>
      </c>
      <c r="AW126" s="11" t="s">
        <v>32</v>
      </c>
      <c r="AX126" s="11" t="s">
        <v>75</v>
      </c>
      <c r="AY126" s="163" t="s">
        <v>166</v>
      </c>
    </row>
    <row r="127" spans="2:65" s="11" customFormat="1" ht="16.5" customHeight="1">
      <c r="B127" s="157"/>
      <c r="C127" s="158"/>
      <c r="D127" s="158"/>
      <c r="E127" s="159" t="s">
        <v>5</v>
      </c>
      <c r="F127" s="229" t="s">
        <v>278</v>
      </c>
      <c r="G127" s="230"/>
      <c r="H127" s="230"/>
      <c r="I127" s="230"/>
      <c r="J127" s="158"/>
      <c r="K127" s="159" t="s">
        <v>5</v>
      </c>
      <c r="L127" s="158"/>
      <c r="M127" s="158"/>
      <c r="N127" s="158"/>
      <c r="O127" s="158"/>
      <c r="P127" s="158"/>
      <c r="Q127" s="158"/>
      <c r="R127" s="160"/>
      <c r="T127" s="161"/>
      <c r="U127" s="158"/>
      <c r="V127" s="158"/>
      <c r="W127" s="158"/>
      <c r="X127" s="158"/>
      <c r="Y127" s="158"/>
      <c r="Z127" s="158"/>
      <c r="AA127" s="162"/>
      <c r="AT127" s="163" t="s">
        <v>173</v>
      </c>
      <c r="AU127" s="163" t="s">
        <v>86</v>
      </c>
      <c r="AV127" s="11" t="s">
        <v>82</v>
      </c>
      <c r="AW127" s="11" t="s">
        <v>32</v>
      </c>
      <c r="AX127" s="11" t="s">
        <v>75</v>
      </c>
      <c r="AY127" s="163" t="s">
        <v>166</v>
      </c>
    </row>
    <row r="128" spans="2:65" s="10" customFormat="1" ht="16.5" customHeight="1">
      <c r="B128" s="149"/>
      <c r="C128" s="150"/>
      <c r="D128" s="150"/>
      <c r="E128" s="151" t="s">
        <v>5</v>
      </c>
      <c r="F128" s="262" t="s">
        <v>279</v>
      </c>
      <c r="G128" s="263"/>
      <c r="H128" s="263"/>
      <c r="I128" s="263"/>
      <c r="J128" s="150"/>
      <c r="K128" s="152">
        <v>30</v>
      </c>
      <c r="L128" s="150"/>
      <c r="M128" s="150"/>
      <c r="N128" s="150"/>
      <c r="O128" s="150"/>
      <c r="P128" s="150"/>
      <c r="Q128" s="150"/>
      <c r="R128" s="153"/>
      <c r="T128" s="154"/>
      <c r="U128" s="150"/>
      <c r="V128" s="150"/>
      <c r="W128" s="150"/>
      <c r="X128" s="150"/>
      <c r="Y128" s="150"/>
      <c r="Z128" s="150"/>
      <c r="AA128" s="155"/>
      <c r="AT128" s="156" t="s">
        <v>173</v>
      </c>
      <c r="AU128" s="156" t="s">
        <v>86</v>
      </c>
      <c r="AV128" s="10" t="s">
        <v>86</v>
      </c>
      <c r="AW128" s="10" t="s">
        <v>32</v>
      </c>
      <c r="AX128" s="10" t="s">
        <v>82</v>
      </c>
      <c r="AY128" s="156" t="s">
        <v>166</v>
      </c>
    </row>
    <row r="129" spans="2:65" s="1" customFormat="1" ht="25.5" customHeight="1">
      <c r="B129" s="139"/>
      <c r="C129" s="140" t="s">
        <v>89</v>
      </c>
      <c r="D129" s="140" t="s">
        <v>167</v>
      </c>
      <c r="E129" s="141" t="s">
        <v>280</v>
      </c>
      <c r="F129" s="231" t="s">
        <v>281</v>
      </c>
      <c r="G129" s="231"/>
      <c r="H129" s="231"/>
      <c r="I129" s="231"/>
      <c r="J129" s="142" t="s">
        <v>270</v>
      </c>
      <c r="K129" s="143">
        <v>9.5</v>
      </c>
      <c r="L129" s="232">
        <v>0</v>
      </c>
      <c r="M129" s="232"/>
      <c r="N129" s="232">
        <f>ROUND(L129*K129,2)</f>
        <v>0</v>
      </c>
      <c r="O129" s="232"/>
      <c r="P129" s="232"/>
      <c r="Q129" s="232"/>
      <c r="R129" s="144"/>
      <c r="T129" s="145" t="s">
        <v>5</v>
      </c>
      <c r="U129" s="43" t="s">
        <v>40</v>
      </c>
      <c r="V129" s="146">
        <v>0.22</v>
      </c>
      <c r="W129" s="146">
        <f>V129*K129</f>
        <v>2.09</v>
      </c>
      <c r="X129" s="146">
        <v>0</v>
      </c>
      <c r="Y129" s="146">
        <f>X129*K129</f>
        <v>0</v>
      </c>
      <c r="Z129" s="146">
        <v>9.8000000000000004E-2</v>
      </c>
      <c r="AA129" s="147">
        <f>Z129*K129</f>
        <v>0.93100000000000005</v>
      </c>
      <c r="AR129" s="21" t="s">
        <v>92</v>
      </c>
      <c r="AT129" s="21" t="s">
        <v>167</v>
      </c>
      <c r="AU129" s="21" t="s">
        <v>86</v>
      </c>
      <c r="AY129" s="21" t="s">
        <v>166</v>
      </c>
      <c r="BE129" s="148">
        <f>IF(U129="základní",N129,0)</f>
        <v>0</v>
      </c>
      <c r="BF129" s="148">
        <f>IF(U129="snížená",N129,0)</f>
        <v>0</v>
      </c>
      <c r="BG129" s="148">
        <f>IF(U129="zákl. přenesená",N129,0)</f>
        <v>0</v>
      </c>
      <c r="BH129" s="148">
        <f>IF(U129="sníž. přenesená",N129,0)</f>
        <v>0</v>
      </c>
      <c r="BI129" s="148">
        <f>IF(U129="nulová",N129,0)</f>
        <v>0</v>
      </c>
      <c r="BJ129" s="21" t="s">
        <v>82</v>
      </c>
      <c r="BK129" s="148">
        <f>ROUND(L129*K129,2)</f>
        <v>0</v>
      </c>
      <c r="BL129" s="21" t="s">
        <v>92</v>
      </c>
      <c r="BM129" s="21" t="s">
        <v>282</v>
      </c>
    </row>
    <row r="130" spans="2:65" s="11" customFormat="1" ht="16.5" customHeight="1">
      <c r="B130" s="157"/>
      <c r="C130" s="158"/>
      <c r="D130" s="158"/>
      <c r="E130" s="159" t="s">
        <v>5</v>
      </c>
      <c r="F130" s="264" t="s">
        <v>275</v>
      </c>
      <c r="G130" s="265"/>
      <c r="H130" s="265"/>
      <c r="I130" s="265"/>
      <c r="J130" s="158"/>
      <c r="K130" s="159" t="s">
        <v>5</v>
      </c>
      <c r="L130" s="158"/>
      <c r="M130" s="158"/>
      <c r="N130" s="158"/>
      <c r="O130" s="158"/>
      <c r="P130" s="158"/>
      <c r="Q130" s="158"/>
      <c r="R130" s="160"/>
      <c r="T130" s="161"/>
      <c r="U130" s="158"/>
      <c r="V130" s="158"/>
      <c r="W130" s="158"/>
      <c r="X130" s="158"/>
      <c r="Y130" s="158"/>
      <c r="Z130" s="158"/>
      <c r="AA130" s="162"/>
      <c r="AT130" s="163" t="s">
        <v>173</v>
      </c>
      <c r="AU130" s="163" t="s">
        <v>86</v>
      </c>
      <c r="AV130" s="11" t="s">
        <v>82</v>
      </c>
      <c r="AW130" s="11" t="s">
        <v>32</v>
      </c>
      <c r="AX130" s="11" t="s">
        <v>75</v>
      </c>
      <c r="AY130" s="163" t="s">
        <v>166</v>
      </c>
    </row>
    <row r="131" spans="2:65" s="11" customFormat="1" ht="16.5" customHeight="1">
      <c r="B131" s="157"/>
      <c r="C131" s="158"/>
      <c r="D131" s="158"/>
      <c r="E131" s="159" t="s">
        <v>5</v>
      </c>
      <c r="F131" s="229" t="s">
        <v>276</v>
      </c>
      <c r="G131" s="230"/>
      <c r="H131" s="230"/>
      <c r="I131" s="230"/>
      <c r="J131" s="158"/>
      <c r="K131" s="159" t="s">
        <v>5</v>
      </c>
      <c r="L131" s="158"/>
      <c r="M131" s="158"/>
      <c r="N131" s="158"/>
      <c r="O131" s="158"/>
      <c r="P131" s="158"/>
      <c r="Q131" s="158"/>
      <c r="R131" s="160"/>
      <c r="T131" s="161"/>
      <c r="U131" s="158"/>
      <c r="V131" s="158"/>
      <c r="W131" s="158"/>
      <c r="X131" s="158"/>
      <c r="Y131" s="158"/>
      <c r="Z131" s="158"/>
      <c r="AA131" s="162"/>
      <c r="AT131" s="163" t="s">
        <v>173</v>
      </c>
      <c r="AU131" s="163" t="s">
        <v>86</v>
      </c>
      <c r="AV131" s="11" t="s">
        <v>82</v>
      </c>
      <c r="AW131" s="11" t="s">
        <v>32</v>
      </c>
      <c r="AX131" s="11" t="s">
        <v>75</v>
      </c>
      <c r="AY131" s="163" t="s">
        <v>166</v>
      </c>
    </row>
    <row r="132" spans="2:65" s="11" customFormat="1" ht="16.5" customHeight="1">
      <c r="B132" s="157"/>
      <c r="C132" s="158"/>
      <c r="D132" s="158"/>
      <c r="E132" s="159" t="s">
        <v>5</v>
      </c>
      <c r="F132" s="229" t="s">
        <v>277</v>
      </c>
      <c r="G132" s="230"/>
      <c r="H132" s="230"/>
      <c r="I132" s="230"/>
      <c r="J132" s="158"/>
      <c r="K132" s="159" t="s">
        <v>5</v>
      </c>
      <c r="L132" s="158"/>
      <c r="M132" s="158"/>
      <c r="N132" s="158"/>
      <c r="O132" s="158"/>
      <c r="P132" s="158"/>
      <c r="Q132" s="158"/>
      <c r="R132" s="160"/>
      <c r="T132" s="161"/>
      <c r="U132" s="158"/>
      <c r="V132" s="158"/>
      <c r="W132" s="158"/>
      <c r="X132" s="158"/>
      <c r="Y132" s="158"/>
      <c r="Z132" s="158"/>
      <c r="AA132" s="162"/>
      <c r="AT132" s="163" t="s">
        <v>173</v>
      </c>
      <c r="AU132" s="163" t="s">
        <v>86</v>
      </c>
      <c r="AV132" s="11" t="s">
        <v>82</v>
      </c>
      <c r="AW132" s="11" t="s">
        <v>32</v>
      </c>
      <c r="AX132" s="11" t="s">
        <v>75</v>
      </c>
      <c r="AY132" s="163" t="s">
        <v>166</v>
      </c>
    </row>
    <row r="133" spans="2:65" s="11" customFormat="1" ht="16.5" customHeight="1">
      <c r="B133" s="157"/>
      <c r="C133" s="158"/>
      <c r="D133" s="158"/>
      <c r="E133" s="159" t="s">
        <v>5</v>
      </c>
      <c r="F133" s="229" t="s">
        <v>283</v>
      </c>
      <c r="G133" s="230"/>
      <c r="H133" s="230"/>
      <c r="I133" s="230"/>
      <c r="J133" s="158"/>
      <c r="K133" s="159" t="s">
        <v>5</v>
      </c>
      <c r="L133" s="158"/>
      <c r="M133" s="158"/>
      <c r="N133" s="158"/>
      <c r="O133" s="158"/>
      <c r="P133" s="158"/>
      <c r="Q133" s="158"/>
      <c r="R133" s="160"/>
      <c r="T133" s="161"/>
      <c r="U133" s="158"/>
      <c r="V133" s="158"/>
      <c r="W133" s="158"/>
      <c r="X133" s="158"/>
      <c r="Y133" s="158"/>
      <c r="Z133" s="158"/>
      <c r="AA133" s="162"/>
      <c r="AT133" s="163" t="s">
        <v>173</v>
      </c>
      <c r="AU133" s="163" t="s">
        <v>86</v>
      </c>
      <c r="AV133" s="11" t="s">
        <v>82</v>
      </c>
      <c r="AW133" s="11" t="s">
        <v>32</v>
      </c>
      <c r="AX133" s="11" t="s">
        <v>75</v>
      </c>
      <c r="AY133" s="163" t="s">
        <v>166</v>
      </c>
    </row>
    <row r="134" spans="2:65" s="10" customFormat="1" ht="16.5" customHeight="1">
      <c r="B134" s="149"/>
      <c r="C134" s="150"/>
      <c r="D134" s="150"/>
      <c r="E134" s="151" t="s">
        <v>5</v>
      </c>
      <c r="F134" s="262" t="s">
        <v>284</v>
      </c>
      <c r="G134" s="263"/>
      <c r="H134" s="263"/>
      <c r="I134" s="263"/>
      <c r="J134" s="150"/>
      <c r="K134" s="152">
        <v>9.5</v>
      </c>
      <c r="L134" s="150"/>
      <c r="M134" s="150"/>
      <c r="N134" s="150"/>
      <c r="O134" s="150"/>
      <c r="P134" s="150"/>
      <c r="Q134" s="150"/>
      <c r="R134" s="153"/>
      <c r="T134" s="154"/>
      <c r="U134" s="150"/>
      <c r="V134" s="150"/>
      <c r="W134" s="150"/>
      <c r="X134" s="150"/>
      <c r="Y134" s="150"/>
      <c r="Z134" s="150"/>
      <c r="AA134" s="155"/>
      <c r="AT134" s="156" t="s">
        <v>173</v>
      </c>
      <c r="AU134" s="156" t="s">
        <v>86</v>
      </c>
      <c r="AV134" s="10" t="s">
        <v>86</v>
      </c>
      <c r="AW134" s="10" t="s">
        <v>32</v>
      </c>
      <c r="AX134" s="10" t="s">
        <v>82</v>
      </c>
      <c r="AY134" s="156" t="s">
        <v>166</v>
      </c>
    </row>
    <row r="135" spans="2:65" s="1" customFormat="1" ht="25.5" customHeight="1">
      <c r="B135" s="139"/>
      <c r="C135" s="140" t="s">
        <v>92</v>
      </c>
      <c r="D135" s="140" t="s">
        <v>167</v>
      </c>
      <c r="E135" s="141" t="s">
        <v>285</v>
      </c>
      <c r="F135" s="231" t="s">
        <v>286</v>
      </c>
      <c r="G135" s="231"/>
      <c r="H135" s="231"/>
      <c r="I135" s="231"/>
      <c r="J135" s="142" t="s">
        <v>270</v>
      </c>
      <c r="K135" s="143">
        <v>192.5</v>
      </c>
      <c r="L135" s="232">
        <v>0</v>
      </c>
      <c r="M135" s="232"/>
      <c r="N135" s="232">
        <f>ROUND(L135*K135,2)</f>
        <v>0</v>
      </c>
      <c r="O135" s="232"/>
      <c r="P135" s="232"/>
      <c r="Q135" s="232"/>
      <c r="R135" s="144"/>
      <c r="T135" s="145" t="s">
        <v>5</v>
      </c>
      <c r="U135" s="43" t="s">
        <v>40</v>
      </c>
      <c r="V135" s="146">
        <v>0.16600000000000001</v>
      </c>
      <c r="W135" s="146">
        <f>V135*K135</f>
        <v>31.955000000000002</v>
      </c>
      <c r="X135" s="146">
        <v>0</v>
      </c>
      <c r="Y135" s="146">
        <f>X135*K135</f>
        <v>0</v>
      </c>
      <c r="Z135" s="146">
        <v>0.44</v>
      </c>
      <c r="AA135" s="147">
        <f>Z135*K135</f>
        <v>84.7</v>
      </c>
      <c r="AR135" s="21" t="s">
        <v>92</v>
      </c>
      <c r="AT135" s="21" t="s">
        <v>167</v>
      </c>
      <c r="AU135" s="21" t="s">
        <v>86</v>
      </c>
      <c r="AY135" s="21" t="s">
        <v>166</v>
      </c>
      <c r="BE135" s="148">
        <f>IF(U135="základní",N135,0)</f>
        <v>0</v>
      </c>
      <c r="BF135" s="148">
        <f>IF(U135="snížená",N135,0)</f>
        <v>0</v>
      </c>
      <c r="BG135" s="148">
        <f>IF(U135="zákl. přenesená",N135,0)</f>
        <v>0</v>
      </c>
      <c r="BH135" s="148">
        <f>IF(U135="sníž. přenesená",N135,0)</f>
        <v>0</v>
      </c>
      <c r="BI135" s="148">
        <f>IF(U135="nulová",N135,0)</f>
        <v>0</v>
      </c>
      <c r="BJ135" s="21" t="s">
        <v>82</v>
      </c>
      <c r="BK135" s="148">
        <f>ROUND(L135*K135,2)</f>
        <v>0</v>
      </c>
      <c r="BL135" s="21" t="s">
        <v>92</v>
      </c>
      <c r="BM135" s="21" t="s">
        <v>287</v>
      </c>
    </row>
    <row r="136" spans="2:65" s="11" customFormat="1" ht="16.5" customHeight="1">
      <c r="B136" s="157"/>
      <c r="C136" s="158"/>
      <c r="D136" s="158"/>
      <c r="E136" s="159" t="s">
        <v>5</v>
      </c>
      <c r="F136" s="264" t="s">
        <v>275</v>
      </c>
      <c r="G136" s="265"/>
      <c r="H136" s="265"/>
      <c r="I136" s="265"/>
      <c r="J136" s="158"/>
      <c r="K136" s="159" t="s">
        <v>5</v>
      </c>
      <c r="L136" s="158"/>
      <c r="M136" s="158"/>
      <c r="N136" s="158"/>
      <c r="O136" s="158"/>
      <c r="P136" s="158"/>
      <c r="Q136" s="158"/>
      <c r="R136" s="160"/>
      <c r="T136" s="161"/>
      <c r="U136" s="158"/>
      <c r="V136" s="158"/>
      <c r="W136" s="158"/>
      <c r="X136" s="158"/>
      <c r="Y136" s="158"/>
      <c r="Z136" s="158"/>
      <c r="AA136" s="162"/>
      <c r="AT136" s="163" t="s">
        <v>173</v>
      </c>
      <c r="AU136" s="163" t="s">
        <v>86</v>
      </c>
      <c r="AV136" s="11" t="s">
        <v>82</v>
      </c>
      <c r="AW136" s="11" t="s">
        <v>32</v>
      </c>
      <c r="AX136" s="11" t="s">
        <v>75</v>
      </c>
      <c r="AY136" s="163" t="s">
        <v>166</v>
      </c>
    </row>
    <row r="137" spans="2:65" s="11" customFormat="1" ht="16.5" customHeight="1">
      <c r="B137" s="157"/>
      <c r="C137" s="158"/>
      <c r="D137" s="158"/>
      <c r="E137" s="159" t="s">
        <v>5</v>
      </c>
      <c r="F137" s="229" t="s">
        <v>276</v>
      </c>
      <c r="G137" s="230"/>
      <c r="H137" s="230"/>
      <c r="I137" s="230"/>
      <c r="J137" s="158"/>
      <c r="K137" s="159" t="s">
        <v>5</v>
      </c>
      <c r="L137" s="158"/>
      <c r="M137" s="158"/>
      <c r="N137" s="158"/>
      <c r="O137" s="158"/>
      <c r="P137" s="158"/>
      <c r="Q137" s="158"/>
      <c r="R137" s="160"/>
      <c r="T137" s="161"/>
      <c r="U137" s="158"/>
      <c r="V137" s="158"/>
      <c r="W137" s="158"/>
      <c r="X137" s="158"/>
      <c r="Y137" s="158"/>
      <c r="Z137" s="158"/>
      <c r="AA137" s="162"/>
      <c r="AT137" s="163" t="s">
        <v>173</v>
      </c>
      <c r="AU137" s="163" t="s">
        <v>86</v>
      </c>
      <c r="AV137" s="11" t="s">
        <v>82</v>
      </c>
      <c r="AW137" s="11" t="s">
        <v>32</v>
      </c>
      <c r="AX137" s="11" t="s">
        <v>75</v>
      </c>
      <c r="AY137" s="163" t="s">
        <v>166</v>
      </c>
    </row>
    <row r="138" spans="2:65" s="11" customFormat="1" ht="16.5" customHeight="1">
      <c r="B138" s="157"/>
      <c r="C138" s="158"/>
      <c r="D138" s="158"/>
      <c r="E138" s="159" t="s">
        <v>5</v>
      </c>
      <c r="F138" s="229" t="s">
        <v>277</v>
      </c>
      <c r="G138" s="230"/>
      <c r="H138" s="230"/>
      <c r="I138" s="230"/>
      <c r="J138" s="158"/>
      <c r="K138" s="159" t="s">
        <v>5</v>
      </c>
      <c r="L138" s="158"/>
      <c r="M138" s="158"/>
      <c r="N138" s="158"/>
      <c r="O138" s="158"/>
      <c r="P138" s="158"/>
      <c r="Q138" s="158"/>
      <c r="R138" s="160"/>
      <c r="T138" s="161"/>
      <c r="U138" s="158"/>
      <c r="V138" s="158"/>
      <c r="W138" s="158"/>
      <c r="X138" s="158"/>
      <c r="Y138" s="158"/>
      <c r="Z138" s="158"/>
      <c r="AA138" s="162"/>
      <c r="AT138" s="163" t="s">
        <v>173</v>
      </c>
      <c r="AU138" s="163" t="s">
        <v>86</v>
      </c>
      <c r="AV138" s="11" t="s">
        <v>82</v>
      </c>
      <c r="AW138" s="11" t="s">
        <v>32</v>
      </c>
      <c r="AX138" s="11" t="s">
        <v>75</v>
      </c>
      <c r="AY138" s="163" t="s">
        <v>166</v>
      </c>
    </row>
    <row r="139" spans="2:65" s="11" customFormat="1" ht="16.5" customHeight="1">
      <c r="B139" s="157"/>
      <c r="C139" s="158"/>
      <c r="D139" s="158"/>
      <c r="E139" s="159" t="s">
        <v>5</v>
      </c>
      <c r="F139" s="229" t="s">
        <v>288</v>
      </c>
      <c r="G139" s="230"/>
      <c r="H139" s="230"/>
      <c r="I139" s="230"/>
      <c r="J139" s="158"/>
      <c r="K139" s="159" t="s">
        <v>5</v>
      </c>
      <c r="L139" s="158"/>
      <c r="M139" s="158"/>
      <c r="N139" s="158"/>
      <c r="O139" s="158"/>
      <c r="P139" s="158"/>
      <c r="Q139" s="158"/>
      <c r="R139" s="160"/>
      <c r="T139" s="161"/>
      <c r="U139" s="158"/>
      <c r="V139" s="158"/>
      <c r="W139" s="158"/>
      <c r="X139" s="158"/>
      <c r="Y139" s="158"/>
      <c r="Z139" s="158"/>
      <c r="AA139" s="162"/>
      <c r="AT139" s="163" t="s">
        <v>173</v>
      </c>
      <c r="AU139" s="163" t="s">
        <v>86</v>
      </c>
      <c r="AV139" s="11" t="s">
        <v>82</v>
      </c>
      <c r="AW139" s="11" t="s">
        <v>32</v>
      </c>
      <c r="AX139" s="11" t="s">
        <v>75</v>
      </c>
      <c r="AY139" s="163" t="s">
        <v>166</v>
      </c>
    </row>
    <row r="140" spans="2:65" s="10" customFormat="1" ht="16.5" customHeight="1">
      <c r="B140" s="149"/>
      <c r="C140" s="150"/>
      <c r="D140" s="150"/>
      <c r="E140" s="151" t="s">
        <v>5</v>
      </c>
      <c r="F140" s="262" t="s">
        <v>289</v>
      </c>
      <c r="G140" s="263"/>
      <c r="H140" s="263"/>
      <c r="I140" s="263"/>
      <c r="J140" s="150"/>
      <c r="K140" s="152">
        <v>148</v>
      </c>
      <c r="L140" s="150"/>
      <c r="M140" s="150"/>
      <c r="N140" s="150"/>
      <c r="O140" s="150"/>
      <c r="P140" s="150"/>
      <c r="Q140" s="150"/>
      <c r="R140" s="153"/>
      <c r="T140" s="154"/>
      <c r="U140" s="150"/>
      <c r="V140" s="150"/>
      <c r="W140" s="150"/>
      <c r="X140" s="150"/>
      <c r="Y140" s="150"/>
      <c r="Z140" s="150"/>
      <c r="AA140" s="155"/>
      <c r="AT140" s="156" t="s">
        <v>173</v>
      </c>
      <c r="AU140" s="156" t="s">
        <v>86</v>
      </c>
      <c r="AV140" s="10" t="s">
        <v>86</v>
      </c>
      <c r="AW140" s="10" t="s">
        <v>32</v>
      </c>
      <c r="AX140" s="10" t="s">
        <v>75</v>
      </c>
      <c r="AY140" s="156" t="s">
        <v>166</v>
      </c>
    </row>
    <row r="141" spans="2:65" s="11" customFormat="1" ht="16.5" customHeight="1">
      <c r="B141" s="157"/>
      <c r="C141" s="158"/>
      <c r="D141" s="158"/>
      <c r="E141" s="159" t="s">
        <v>5</v>
      </c>
      <c r="F141" s="229" t="s">
        <v>290</v>
      </c>
      <c r="G141" s="230"/>
      <c r="H141" s="230"/>
      <c r="I141" s="230"/>
      <c r="J141" s="158"/>
      <c r="K141" s="159" t="s">
        <v>5</v>
      </c>
      <c r="L141" s="158"/>
      <c r="M141" s="158"/>
      <c r="N141" s="158"/>
      <c r="O141" s="158"/>
      <c r="P141" s="158"/>
      <c r="Q141" s="158"/>
      <c r="R141" s="160"/>
      <c r="T141" s="161"/>
      <c r="U141" s="158"/>
      <c r="V141" s="158"/>
      <c r="W141" s="158"/>
      <c r="X141" s="158"/>
      <c r="Y141" s="158"/>
      <c r="Z141" s="158"/>
      <c r="AA141" s="162"/>
      <c r="AT141" s="163" t="s">
        <v>173</v>
      </c>
      <c r="AU141" s="163" t="s">
        <v>86</v>
      </c>
      <c r="AV141" s="11" t="s">
        <v>82</v>
      </c>
      <c r="AW141" s="11" t="s">
        <v>32</v>
      </c>
      <c r="AX141" s="11" t="s">
        <v>75</v>
      </c>
      <c r="AY141" s="163" t="s">
        <v>166</v>
      </c>
    </row>
    <row r="142" spans="2:65" s="10" customFormat="1" ht="16.5" customHeight="1">
      <c r="B142" s="149"/>
      <c r="C142" s="150"/>
      <c r="D142" s="150"/>
      <c r="E142" s="151" t="s">
        <v>5</v>
      </c>
      <c r="F142" s="262" t="s">
        <v>291</v>
      </c>
      <c r="G142" s="263"/>
      <c r="H142" s="263"/>
      <c r="I142" s="263"/>
      <c r="J142" s="150"/>
      <c r="K142" s="152">
        <v>32.5</v>
      </c>
      <c r="L142" s="150"/>
      <c r="M142" s="150"/>
      <c r="N142" s="150"/>
      <c r="O142" s="150"/>
      <c r="P142" s="150"/>
      <c r="Q142" s="150"/>
      <c r="R142" s="153"/>
      <c r="T142" s="154"/>
      <c r="U142" s="150"/>
      <c r="V142" s="150"/>
      <c r="W142" s="150"/>
      <c r="X142" s="150"/>
      <c r="Y142" s="150"/>
      <c r="Z142" s="150"/>
      <c r="AA142" s="155"/>
      <c r="AT142" s="156" t="s">
        <v>173</v>
      </c>
      <c r="AU142" s="156" t="s">
        <v>86</v>
      </c>
      <c r="AV142" s="10" t="s">
        <v>86</v>
      </c>
      <c r="AW142" s="10" t="s">
        <v>32</v>
      </c>
      <c r="AX142" s="10" t="s">
        <v>75</v>
      </c>
      <c r="AY142" s="156" t="s">
        <v>166</v>
      </c>
    </row>
    <row r="143" spans="2:65" s="11" customFormat="1" ht="16.5" customHeight="1">
      <c r="B143" s="157"/>
      <c r="C143" s="158"/>
      <c r="D143" s="158"/>
      <c r="E143" s="159" t="s">
        <v>5</v>
      </c>
      <c r="F143" s="229" t="s">
        <v>292</v>
      </c>
      <c r="G143" s="230"/>
      <c r="H143" s="230"/>
      <c r="I143" s="230"/>
      <c r="J143" s="158"/>
      <c r="K143" s="159" t="s">
        <v>5</v>
      </c>
      <c r="L143" s="158"/>
      <c r="M143" s="158"/>
      <c r="N143" s="158"/>
      <c r="O143" s="158"/>
      <c r="P143" s="158"/>
      <c r="Q143" s="158"/>
      <c r="R143" s="160"/>
      <c r="T143" s="161"/>
      <c r="U143" s="158"/>
      <c r="V143" s="158"/>
      <c r="W143" s="158"/>
      <c r="X143" s="158"/>
      <c r="Y143" s="158"/>
      <c r="Z143" s="158"/>
      <c r="AA143" s="162"/>
      <c r="AT143" s="163" t="s">
        <v>173</v>
      </c>
      <c r="AU143" s="163" t="s">
        <v>86</v>
      </c>
      <c r="AV143" s="11" t="s">
        <v>82</v>
      </c>
      <c r="AW143" s="11" t="s">
        <v>32</v>
      </c>
      <c r="AX143" s="11" t="s">
        <v>75</v>
      </c>
      <c r="AY143" s="163" t="s">
        <v>166</v>
      </c>
    </row>
    <row r="144" spans="2:65" s="10" customFormat="1" ht="16.5" customHeight="1">
      <c r="B144" s="149"/>
      <c r="C144" s="150"/>
      <c r="D144" s="150"/>
      <c r="E144" s="151" t="s">
        <v>5</v>
      </c>
      <c r="F144" s="262" t="s">
        <v>293</v>
      </c>
      <c r="G144" s="263"/>
      <c r="H144" s="263"/>
      <c r="I144" s="263"/>
      <c r="J144" s="150"/>
      <c r="K144" s="152">
        <v>12</v>
      </c>
      <c r="L144" s="150"/>
      <c r="M144" s="150"/>
      <c r="N144" s="150"/>
      <c r="O144" s="150"/>
      <c r="P144" s="150"/>
      <c r="Q144" s="150"/>
      <c r="R144" s="153"/>
      <c r="T144" s="154"/>
      <c r="U144" s="150"/>
      <c r="V144" s="150"/>
      <c r="W144" s="150"/>
      <c r="X144" s="150"/>
      <c r="Y144" s="150"/>
      <c r="Z144" s="150"/>
      <c r="AA144" s="155"/>
      <c r="AT144" s="156" t="s">
        <v>173</v>
      </c>
      <c r="AU144" s="156" t="s">
        <v>86</v>
      </c>
      <c r="AV144" s="10" t="s">
        <v>86</v>
      </c>
      <c r="AW144" s="10" t="s">
        <v>32</v>
      </c>
      <c r="AX144" s="10" t="s">
        <v>75</v>
      </c>
      <c r="AY144" s="156" t="s">
        <v>166</v>
      </c>
    </row>
    <row r="145" spans="2:65" s="12" customFormat="1" ht="16.5" customHeight="1">
      <c r="B145" s="168"/>
      <c r="C145" s="169"/>
      <c r="D145" s="169"/>
      <c r="E145" s="170" t="s">
        <v>5</v>
      </c>
      <c r="F145" s="268" t="s">
        <v>294</v>
      </c>
      <c r="G145" s="269"/>
      <c r="H145" s="269"/>
      <c r="I145" s="269"/>
      <c r="J145" s="169"/>
      <c r="K145" s="171">
        <v>192.5</v>
      </c>
      <c r="L145" s="169"/>
      <c r="M145" s="169"/>
      <c r="N145" s="169"/>
      <c r="O145" s="169"/>
      <c r="P145" s="169"/>
      <c r="Q145" s="169"/>
      <c r="R145" s="172"/>
      <c r="T145" s="173"/>
      <c r="U145" s="169"/>
      <c r="V145" s="169"/>
      <c r="W145" s="169"/>
      <c r="X145" s="169"/>
      <c r="Y145" s="169"/>
      <c r="Z145" s="169"/>
      <c r="AA145" s="174"/>
      <c r="AT145" s="175" t="s">
        <v>173</v>
      </c>
      <c r="AU145" s="175" t="s">
        <v>86</v>
      </c>
      <c r="AV145" s="12" t="s">
        <v>92</v>
      </c>
      <c r="AW145" s="12" t="s">
        <v>32</v>
      </c>
      <c r="AX145" s="12" t="s">
        <v>82</v>
      </c>
      <c r="AY145" s="175" t="s">
        <v>166</v>
      </c>
    </row>
    <row r="146" spans="2:65" s="1" customFormat="1" ht="25.5" customHeight="1">
      <c r="B146" s="139"/>
      <c r="C146" s="140" t="s">
        <v>95</v>
      </c>
      <c r="D146" s="140" t="s">
        <v>167</v>
      </c>
      <c r="E146" s="141" t="s">
        <v>295</v>
      </c>
      <c r="F146" s="231" t="s">
        <v>296</v>
      </c>
      <c r="G146" s="231"/>
      <c r="H146" s="231"/>
      <c r="I146" s="231"/>
      <c r="J146" s="142" t="s">
        <v>270</v>
      </c>
      <c r="K146" s="143">
        <v>1624.5</v>
      </c>
      <c r="L146" s="232">
        <v>0</v>
      </c>
      <c r="M146" s="232"/>
      <c r="N146" s="232">
        <f>ROUND(L146*K146,2)</f>
        <v>0</v>
      </c>
      <c r="O146" s="232"/>
      <c r="P146" s="232"/>
      <c r="Q146" s="232"/>
      <c r="R146" s="144"/>
      <c r="T146" s="145" t="s">
        <v>5</v>
      </c>
      <c r="U146" s="43" t="s">
        <v>40</v>
      </c>
      <c r="V146" s="146">
        <v>0.14399999999999999</v>
      </c>
      <c r="W146" s="146">
        <f>V146*K146</f>
        <v>233.92799999999997</v>
      </c>
      <c r="X146" s="146">
        <v>0</v>
      </c>
      <c r="Y146" s="146">
        <f>X146*K146</f>
        <v>0</v>
      </c>
      <c r="Z146" s="146">
        <v>0.57999999999999996</v>
      </c>
      <c r="AA146" s="147">
        <f>Z146*K146</f>
        <v>942.20999999999992</v>
      </c>
      <c r="AR146" s="21" t="s">
        <v>92</v>
      </c>
      <c r="AT146" s="21" t="s">
        <v>167</v>
      </c>
      <c r="AU146" s="21" t="s">
        <v>86</v>
      </c>
      <c r="AY146" s="21" t="s">
        <v>166</v>
      </c>
      <c r="BE146" s="148">
        <f>IF(U146="základní",N146,0)</f>
        <v>0</v>
      </c>
      <c r="BF146" s="148">
        <f>IF(U146="snížená",N146,0)</f>
        <v>0</v>
      </c>
      <c r="BG146" s="148">
        <f>IF(U146="zákl. přenesená",N146,0)</f>
        <v>0</v>
      </c>
      <c r="BH146" s="148">
        <f>IF(U146="sníž. přenesená",N146,0)</f>
        <v>0</v>
      </c>
      <c r="BI146" s="148">
        <f>IF(U146="nulová",N146,0)</f>
        <v>0</v>
      </c>
      <c r="BJ146" s="21" t="s">
        <v>82</v>
      </c>
      <c r="BK146" s="148">
        <f>ROUND(L146*K146,2)</f>
        <v>0</v>
      </c>
      <c r="BL146" s="21" t="s">
        <v>92</v>
      </c>
      <c r="BM146" s="21" t="s">
        <v>297</v>
      </c>
    </row>
    <row r="147" spans="2:65" s="11" customFormat="1" ht="16.5" customHeight="1">
      <c r="B147" s="157"/>
      <c r="C147" s="158"/>
      <c r="D147" s="158"/>
      <c r="E147" s="159" t="s">
        <v>5</v>
      </c>
      <c r="F147" s="264" t="s">
        <v>275</v>
      </c>
      <c r="G147" s="265"/>
      <c r="H147" s="265"/>
      <c r="I147" s="265"/>
      <c r="J147" s="158"/>
      <c r="K147" s="159" t="s">
        <v>5</v>
      </c>
      <c r="L147" s="158"/>
      <c r="M147" s="158"/>
      <c r="N147" s="158"/>
      <c r="O147" s="158"/>
      <c r="P147" s="158"/>
      <c r="Q147" s="158"/>
      <c r="R147" s="160"/>
      <c r="T147" s="161"/>
      <c r="U147" s="158"/>
      <c r="V147" s="158"/>
      <c r="W147" s="158"/>
      <c r="X147" s="158"/>
      <c r="Y147" s="158"/>
      <c r="Z147" s="158"/>
      <c r="AA147" s="162"/>
      <c r="AT147" s="163" t="s">
        <v>173</v>
      </c>
      <c r="AU147" s="163" t="s">
        <v>86</v>
      </c>
      <c r="AV147" s="11" t="s">
        <v>82</v>
      </c>
      <c r="AW147" s="11" t="s">
        <v>32</v>
      </c>
      <c r="AX147" s="11" t="s">
        <v>75</v>
      </c>
      <c r="AY147" s="163" t="s">
        <v>166</v>
      </c>
    </row>
    <row r="148" spans="2:65" s="11" customFormat="1" ht="16.5" customHeight="1">
      <c r="B148" s="157"/>
      <c r="C148" s="158"/>
      <c r="D148" s="158"/>
      <c r="E148" s="159" t="s">
        <v>5</v>
      </c>
      <c r="F148" s="229" t="s">
        <v>276</v>
      </c>
      <c r="G148" s="230"/>
      <c r="H148" s="230"/>
      <c r="I148" s="230"/>
      <c r="J148" s="158"/>
      <c r="K148" s="159" t="s">
        <v>5</v>
      </c>
      <c r="L148" s="158"/>
      <c r="M148" s="158"/>
      <c r="N148" s="158"/>
      <c r="O148" s="158"/>
      <c r="P148" s="158"/>
      <c r="Q148" s="158"/>
      <c r="R148" s="160"/>
      <c r="T148" s="161"/>
      <c r="U148" s="158"/>
      <c r="V148" s="158"/>
      <c r="W148" s="158"/>
      <c r="X148" s="158"/>
      <c r="Y148" s="158"/>
      <c r="Z148" s="158"/>
      <c r="AA148" s="162"/>
      <c r="AT148" s="163" t="s">
        <v>173</v>
      </c>
      <c r="AU148" s="163" t="s">
        <v>86</v>
      </c>
      <c r="AV148" s="11" t="s">
        <v>82</v>
      </c>
      <c r="AW148" s="11" t="s">
        <v>32</v>
      </c>
      <c r="AX148" s="11" t="s">
        <v>75</v>
      </c>
      <c r="AY148" s="163" t="s">
        <v>166</v>
      </c>
    </row>
    <row r="149" spans="2:65" s="11" customFormat="1" ht="16.5" customHeight="1">
      <c r="B149" s="157"/>
      <c r="C149" s="158"/>
      <c r="D149" s="158"/>
      <c r="E149" s="159" t="s">
        <v>5</v>
      </c>
      <c r="F149" s="229" t="s">
        <v>277</v>
      </c>
      <c r="G149" s="230"/>
      <c r="H149" s="230"/>
      <c r="I149" s="230"/>
      <c r="J149" s="158"/>
      <c r="K149" s="159" t="s">
        <v>5</v>
      </c>
      <c r="L149" s="158"/>
      <c r="M149" s="158"/>
      <c r="N149" s="158"/>
      <c r="O149" s="158"/>
      <c r="P149" s="158"/>
      <c r="Q149" s="158"/>
      <c r="R149" s="160"/>
      <c r="T149" s="161"/>
      <c r="U149" s="158"/>
      <c r="V149" s="158"/>
      <c r="W149" s="158"/>
      <c r="X149" s="158"/>
      <c r="Y149" s="158"/>
      <c r="Z149" s="158"/>
      <c r="AA149" s="162"/>
      <c r="AT149" s="163" t="s">
        <v>173</v>
      </c>
      <c r="AU149" s="163" t="s">
        <v>86</v>
      </c>
      <c r="AV149" s="11" t="s">
        <v>82</v>
      </c>
      <c r="AW149" s="11" t="s">
        <v>32</v>
      </c>
      <c r="AX149" s="11" t="s">
        <v>75</v>
      </c>
      <c r="AY149" s="163" t="s">
        <v>166</v>
      </c>
    </row>
    <row r="150" spans="2:65" s="11" customFormat="1" ht="16.5" customHeight="1">
      <c r="B150" s="157"/>
      <c r="C150" s="158"/>
      <c r="D150" s="158"/>
      <c r="E150" s="159" t="s">
        <v>5</v>
      </c>
      <c r="F150" s="229" t="s">
        <v>298</v>
      </c>
      <c r="G150" s="230"/>
      <c r="H150" s="230"/>
      <c r="I150" s="230"/>
      <c r="J150" s="158"/>
      <c r="K150" s="159" t="s">
        <v>5</v>
      </c>
      <c r="L150" s="158"/>
      <c r="M150" s="158"/>
      <c r="N150" s="158"/>
      <c r="O150" s="158"/>
      <c r="P150" s="158"/>
      <c r="Q150" s="158"/>
      <c r="R150" s="160"/>
      <c r="T150" s="161"/>
      <c r="U150" s="158"/>
      <c r="V150" s="158"/>
      <c r="W150" s="158"/>
      <c r="X150" s="158"/>
      <c r="Y150" s="158"/>
      <c r="Z150" s="158"/>
      <c r="AA150" s="162"/>
      <c r="AT150" s="163" t="s">
        <v>173</v>
      </c>
      <c r="AU150" s="163" t="s">
        <v>86</v>
      </c>
      <c r="AV150" s="11" t="s">
        <v>82</v>
      </c>
      <c r="AW150" s="11" t="s">
        <v>32</v>
      </c>
      <c r="AX150" s="11" t="s">
        <v>75</v>
      </c>
      <c r="AY150" s="163" t="s">
        <v>166</v>
      </c>
    </row>
    <row r="151" spans="2:65" s="10" customFormat="1" ht="16.5" customHeight="1">
      <c r="B151" s="149"/>
      <c r="C151" s="150"/>
      <c r="D151" s="150"/>
      <c r="E151" s="151" t="s">
        <v>5</v>
      </c>
      <c r="F151" s="262" t="s">
        <v>299</v>
      </c>
      <c r="G151" s="263"/>
      <c r="H151" s="263"/>
      <c r="I151" s="263"/>
      <c r="J151" s="150"/>
      <c r="K151" s="152">
        <v>1615</v>
      </c>
      <c r="L151" s="150"/>
      <c r="M151" s="150"/>
      <c r="N151" s="150"/>
      <c r="O151" s="150"/>
      <c r="P151" s="150"/>
      <c r="Q151" s="150"/>
      <c r="R151" s="153"/>
      <c r="T151" s="154"/>
      <c r="U151" s="150"/>
      <c r="V151" s="150"/>
      <c r="W151" s="150"/>
      <c r="X151" s="150"/>
      <c r="Y151" s="150"/>
      <c r="Z151" s="150"/>
      <c r="AA151" s="155"/>
      <c r="AT151" s="156" t="s">
        <v>173</v>
      </c>
      <c r="AU151" s="156" t="s">
        <v>86</v>
      </c>
      <c r="AV151" s="10" t="s">
        <v>86</v>
      </c>
      <c r="AW151" s="10" t="s">
        <v>32</v>
      </c>
      <c r="AX151" s="10" t="s">
        <v>75</v>
      </c>
      <c r="AY151" s="156" t="s">
        <v>166</v>
      </c>
    </row>
    <row r="152" spans="2:65" s="11" customFormat="1" ht="16.5" customHeight="1">
      <c r="B152" s="157"/>
      <c r="C152" s="158"/>
      <c r="D152" s="158"/>
      <c r="E152" s="159" t="s">
        <v>5</v>
      </c>
      <c r="F152" s="229" t="s">
        <v>283</v>
      </c>
      <c r="G152" s="230"/>
      <c r="H152" s="230"/>
      <c r="I152" s="230"/>
      <c r="J152" s="158"/>
      <c r="K152" s="159" t="s">
        <v>5</v>
      </c>
      <c r="L152" s="158"/>
      <c r="M152" s="158"/>
      <c r="N152" s="158"/>
      <c r="O152" s="158"/>
      <c r="P152" s="158"/>
      <c r="Q152" s="158"/>
      <c r="R152" s="160"/>
      <c r="T152" s="161"/>
      <c r="U152" s="158"/>
      <c r="V152" s="158"/>
      <c r="W152" s="158"/>
      <c r="X152" s="158"/>
      <c r="Y152" s="158"/>
      <c r="Z152" s="158"/>
      <c r="AA152" s="162"/>
      <c r="AT152" s="163" t="s">
        <v>173</v>
      </c>
      <c r="AU152" s="163" t="s">
        <v>86</v>
      </c>
      <c r="AV152" s="11" t="s">
        <v>82</v>
      </c>
      <c r="AW152" s="11" t="s">
        <v>32</v>
      </c>
      <c r="AX152" s="11" t="s">
        <v>75</v>
      </c>
      <c r="AY152" s="163" t="s">
        <v>166</v>
      </c>
    </row>
    <row r="153" spans="2:65" s="10" customFormat="1" ht="16.5" customHeight="1">
      <c r="B153" s="149"/>
      <c r="C153" s="150"/>
      <c r="D153" s="150"/>
      <c r="E153" s="151" t="s">
        <v>5</v>
      </c>
      <c r="F153" s="262" t="s">
        <v>284</v>
      </c>
      <c r="G153" s="263"/>
      <c r="H153" s="263"/>
      <c r="I153" s="263"/>
      <c r="J153" s="150"/>
      <c r="K153" s="152">
        <v>9.5</v>
      </c>
      <c r="L153" s="150"/>
      <c r="M153" s="150"/>
      <c r="N153" s="150"/>
      <c r="O153" s="150"/>
      <c r="P153" s="150"/>
      <c r="Q153" s="150"/>
      <c r="R153" s="153"/>
      <c r="T153" s="154"/>
      <c r="U153" s="150"/>
      <c r="V153" s="150"/>
      <c r="W153" s="150"/>
      <c r="X153" s="150"/>
      <c r="Y153" s="150"/>
      <c r="Z153" s="150"/>
      <c r="AA153" s="155"/>
      <c r="AT153" s="156" t="s">
        <v>173</v>
      </c>
      <c r="AU153" s="156" t="s">
        <v>86</v>
      </c>
      <c r="AV153" s="10" t="s">
        <v>86</v>
      </c>
      <c r="AW153" s="10" t="s">
        <v>32</v>
      </c>
      <c r="AX153" s="10" t="s">
        <v>75</v>
      </c>
      <c r="AY153" s="156" t="s">
        <v>166</v>
      </c>
    </row>
    <row r="154" spans="2:65" s="12" customFormat="1" ht="16.5" customHeight="1">
      <c r="B154" s="168"/>
      <c r="C154" s="169"/>
      <c r="D154" s="169"/>
      <c r="E154" s="170" t="s">
        <v>5</v>
      </c>
      <c r="F154" s="268" t="s">
        <v>294</v>
      </c>
      <c r="G154" s="269"/>
      <c r="H154" s="269"/>
      <c r="I154" s="269"/>
      <c r="J154" s="169"/>
      <c r="K154" s="171">
        <v>1624.5</v>
      </c>
      <c r="L154" s="169"/>
      <c r="M154" s="169"/>
      <c r="N154" s="169"/>
      <c r="O154" s="169"/>
      <c r="P154" s="169"/>
      <c r="Q154" s="169"/>
      <c r="R154" s="172"/>
      <c r="T154" s="173"/>
      <c r="U154" s="169"/>
      <c r="V154" s="169"/>
      <c r="W154" s="169"/>
      <c r="X154" s="169"/>
      <c r="Y154" s="169"/>
      <c r="Z154" s="169"/>
      <c r="AA154" s="174"/>
      <c r="AT154" s="175" t="s">
        <v>173</v>
      </c>
      <c r="AU154" s="175" t="s">
        <v>86</v>
      </c>
      <c r="AV154" s="12" t="s">
        <v>92</v>
      </c>
      <c r="AW154" s="12" t="s">
        <v>32</v>
      </c>
      <c r="AX154" s="12" t="s">
        <v>82</v>
      </c>
      <c r="AY154" s="175" t="s">
        <v>166</v>
      </c>
    </row>
    <row r="155" spans="2:65" s="1" customFormat="1" ht="38.25" customHeight="1">
      <c r="B155" s="139"/>
      <c r="C155" s="140" t="s">
        <v>98</v>
      </c>
      <c r="D155" s="140" t="s">
        <v>167</v>
      </c>
      <c r="E155" s="141" t="s">
        <v>300</v>
      </c>
      <c r="F155" s="231" t="s">
        <v>301</v>
      </c>
      <c r="G155" s="231"/>
      <c r="H155" s="231"/>
      <c r="I155" s="231"/>
      <c r="J155" s="142" t="s">
        <v>270</v>
      </c>
      <c r="K155" s="143">
        <v>50</v>
      </c>
      <c r="L155" s="232">
        <v>0</v>
      </c>
      <c r="M155" s="232"/>
      <c r="N155" s="232">
        <f>ROUND(L155*K155,2)</f>
        <v>0</v>
      </c>
      <c r="O155" s="232"/>
      <c r="P155" s="232"/>
      <c r="Q155" s="232"/>
      <c r="R155" s="144"/>
      <c r="T155" s="145" t="s">
        <v>5</v>
      </c>
      <c r="U155" s="43" t="s">
        <v>40</v>
      </c>
      <c r="V155" s="146">
        <v>7.5999999999999998E-2</v>
      </c>
      <c r="W155" s="146">
        <f>V155*K155</f>
        <v>3.8</v>
      </c>
      <c r="X155" s="146">
        <v>4.0000000000000003E-5</v>
      </c>
      <c r="Y155" s="146">
        <f>X155*K155</f>
        <v>2E-3</v>
      </c>
      <c r="Z155" s="146">
        <v>0.128</v>
      </c>
      <c r="AA155" s="147">
        <f>Z155*K155</f>
        <v>6.4</v>
      </c>
      <c r="AR155" s="21" t="s">
        <v>92</v>
      </c>
      <c r="AT155" s="21" t="s">
        <v>167</v>
      </c>
      <c r="AU155" s="21" t="s">
        <v>86</v>
      </c>
      <c r="AY155" s="21" t="s">
        <v>166</v>
      </c>
      <c r="BE155" s="148">
        <f>IF(U155="základní",N155,0)</f>
        <v>0</v>
      </c>
      <c r="BF155" s="148">
        <f>IF(U155="snížená",N155,0)</f>
        <v>0</v>
      </c>
      <c r="BG155" s="148">
        <f>IF(U155="zákl. přenesená",N155,0)</f>
        <v>0</v>
      </c>
      <c r="BH155" s="148">
        <f>IF(U155="sníž. přenesená",N155,0)</f>
        <v>0</v>
      </c>
      <c r="BI155" s="148">
        <f>IF(U155="nulová",N155,0)</f>
        <v>0</v>
      </c>
      <c r="BJ155" s="21" t="s">
        <v>82</v>
      </c>
      <c r="BK155" s="148">
        <f>ROUND(L155*K155,2)</f>
        <v>0</v>
      </c>
      <c r="BL155" s="21" t="s">
        <v>92</v>
      </c>
      <c r="BM155" s="21" t="s">
        <v>302</v>
      </c>
    </row>
    <row r="156" spans="2:65" s="11" customFormat="1" ht="16.5" customHeight="1">
      <c r="B156" s="157"/>
      <c r="C156" s="158"/>
      <c r="D156" s="158"/>
      <c r="E156" s="159" t="s">
        <v>5</v>
      </c>
      <c r="F156" s="264" t="s">
        <v>275</v>
      </c>
      <c r="G156" s="265"/>
      <c r="H156" s="265"/>
      <c r="I156" s="265"/>
      <c r="J156" s="158"/>
      <c r="K156" s="159" t="s">
        <v>5</v>
      </c>
      <c r="L156" s="158"/>
      <c r="M156" s="158"/>
      <c r="N156" s="158"/>
      <c r="O156" s="158"/>
      <c r="P156" s="158"/>
      <c r="Q156" s="158"/>
      <c r="R156" s="160"/>
      <c r="T156" s="161"/>
      <c r="U156" s="158"/>
      <c r="V156" s="158"/>
      <c r="W156" s="158"/>
      <c r="X156" s="158"/>
      <c r="Y156" s="158"/>
      <c r="Z156" s="158"/>
      <c r="AA156" s="162"/>
      <c r="AT156" s="163" t="s">
        <v>173</v>
      </c>
      <c r="AU156" s="163" t="s">
        <v>86</v>
      </c>
      <c r="AV156" s="11" t="s">
        <v>82</v>
      </c>
      <c r="AW156" s="11" t="s">
        <v>32</v>
      </c>
      <c r="AX156" s="11" t="s">
        <v>75</v>
      </c>
      <c r="AY156" s="163" t="s">
        <v>166</v>
      </c>
    </row>
    <row r="157" spans="2:65" s="11" customFormat="1" ht="16.5" customHeight="1">
      <c r="B157" s="157"/>
      <c r="C157" s="158"/>
      <c r="D157" s="158"/>
      <c r="E157" s="159" t="s">
        <v>5</v>
      </c>
      <c r="F157" s="229" t="s">
        <v>276</v>
      </c>
      <c r="G157" s="230"/>
      <c r="H157" s="230"/>
      <c r="I157" s="230"/>
      <c r="J157" s="158"/>
      <c r="K157" s="159" t="s">
        <v>5</v>
      </c>
      <c r="L157" s="158"/>
      <c r="M157" s="158"/>
      <c r="N157" s="158"/>
      <c r="O157" s="158"/>
      <c r="P157" s="158"/>
      <c r="Q157" s="158"/>
      <c r="R157" s="160"/>
      <c r="T157" s="161"/>
      <c r="U157" s="158"/>
      <c r="V157" s="158"/>
      <c r="W157" s="158"/>
      <c r="X157" s="158"/>
      <c r="Y157" s="158"/>
      <c r="Z157" s="158"/>
      <c r="AA157" s="162"/>
      <c r="AT157" s="163" t="s">
        <v>173</v>
      </c>
      <c r="AU157" s="163" t="s">
        <v>86</v>
      </c>
      <c r="AV157" s="11" t="s">
        <v>82</v>
      </c>
      <c r="AW157" s="11" t="s">
        <v>32</v>
      </c>
      <c r="AX157" s="11" t="s">
        <v>75</v>
      </c>
      <c r="AY157" s="163" t="s">
        <v>166</v>
      </c>
    </row>
    <row r="158" spans="2:65" s="11" customFormat="1" ht="16.5" customHeight="1">
      <c r="B158" s="157"/>
      <c r="C158" s="158"/>
      <c r="D158" s="158"/>
      <c r="E158" s="159" t="s">
        <v>5</v>
      </c>
      <c r="F158" s="229" t="s">
        <v>277</v>
      </c>
      <c r="G158" s="230"/>
      <c r="H158" s="230"/>
      <c r="I158" s="230"/>
      <c r="J158" s="158"/>
      <c r="K158" s="159" t="s">
        <v>5</v>
      </c>
      <c r="L158" s="158"/>
      <c r="M158" s="158"/>
      <c r="N158" s="158"/>
      <c r="O158" s="158"/>
      <c r="P158" s="158"/>
      <c r="Q158" s="158"/>
      <c r="R158" s="160"/>
      <c r="T158" s="161"/>
      <c r="U158" s="158"/>
      <c r="V158" s="158"/>
      <c r="W158" s="158"/>
      <c r="X158" s="158"/>
      <c r="Y158" s="158"/>
      <c r="Z158" s="158"/>
      <c r="AA158" s="162"/>
      <c r="AT158" s="163" t="s">
        <v>173</v>
      </c>
      <c r="AU158" s="163" t="s">
        <v>86</v>
      </c>
      <c r="AV158" s="11" t="s">
        <v>82</v>
      </c>
      <c r="AW158" s="11" t="s">
        <v>32</v>
      </c>
      <c r="AX158" s="11" t="s">
        <v>75</v>
      </c>
      <c r="AY158" s="163" t="s">
        <v>166</v>
      </c>
    </row>
    <row r="159" spans="2:65" s="10" customFormat="1" ht="16.5" customHeight="1">
      <c r="B159" s="149"/>
      <c r="C159" s="150"/>
      <c r="D159" s="150"/>
      <c r="E159" s="151" t="s">
        <v>5</v>
      </c>
      <c r="F159" s="262" t="s">
        <v>303</v>
      </c>
      <c r="G159" s="263"/>
      <c r="H159" s="263"/>
      <c r="I159" s="263"/>
      <c r="J159" s="150"/>
      <c r="K159" s="152">
        <v>50</v>
      </c>
      <c r="L159" s="150"/>
      <c r="M159" s="150"/>
      <c r="N159" s="150"/>
      <c r="O159" s="150"/>
      <c r="P159" s="150"/>
      <c r="Q159" s="150"/>
      <c r="R159" s="153"/>
      <c r="T159" s="154"/>
      <c r="U159" s="150"/>
      <c r="V159" s="150"/>
      <c r="W159" s="150"/>
      <c r="X159" s="150"/>
      <c r="Y159" s="150"/>
      <c r="Z159" s="150"/>
      <c r="AA159" s="155"/>
      <c r="AT159" s="156" t="s">
        <v>173</v>
      </c>
      <c r="AU159" s="156" t="s">
        <v>86</v>
      </c>
      <c r="AV159" s="10" t="s">
        <v>86</v>
      </c>
      <c r="AW159" s="10" t="s">
        <v>32</v>
      </c>
      <c r="AX159" s="10" t="s">
        <v>82</v>
      </c>
      <c r="AY159" s="156" t="s">
        <v>166</v>
      </c>
    </row>
    <row r="160" spans="2:65" s="1" customFormat="1" ht="38.25" customHeight="1">
      <c r="B160" s="139"/>
      <c r="C160" s="140" t="s">
        <v>101</v>
      </c>
      <c r="D160" s="140" t="s">
        <v>167</v>
      </c>
      <c r="E160" s="141" t="s">
        <v>304</v>
      </c>
      <c r="F160" s="231" t="s">
        <v>305</v>
      </c>
      <c r="G160" s="231"/>
      <c r="H160" s="231"/>
      <c r="I160" s="231"/>
      <c r="J160" s="142" t="s">
        <v>270</v>
      </c>
      <c r="K160" s="143">
        <v>1615</v>
      </c>
      <c r="L160" s="232">
        <v>0</v>
      </c>
      <c r="M160" s="232"/>
      <c r="N160" s="232">
        <f>ROUND(L160*K160,2)</f>
        <v>0</v>
      </c>
      <c r="O160" s="232"/>
      <c r="P160" s="232"/>
      <c r="Q160" s="232"/>
      <c r="R160" s="144"/>
      <c r="T160" s="145" t="s">
        <v>5</v>
      </c>
      <c r="U160" s="43" t="s">
        <v>40</v>
      </c>
      <c r="V160" s="146">
        <v>2.5999999999999999E-2</v>
      </c>
      <c r="W160" s="146">
        <f>V160*K160</f>
        <v>41.989999999999995</v>
      </c>
      <c r="X160" s="146">
        <v>1.2E-4</v>
      </c>
      <c r="Y160" s="146">
        <f>X160*K160</f>
        <v>0.1938</v>
      </c>
      <c r="Z160" s="146">
        <v>0.25600000000000001</v>
      </c>
      <c r="AA160" s="147">
        <f>Z160*K160</f>
        <v>413.44</v>
      </c>
      <c r="AR160" s="21" t="s">
        <v>92</v>
      </c>
      <c r="AT160" s="21" t="s">
        <v>167</v>
      </c>
      <c r="AU160" s="21" t="s">
        <v>86</v>
      </c>
      <c r="AY160" s="21" t="s">
        <v>166</v>
      </c>
      <c r="BE160" s="148">
        <f>IF(U160="základní",N160,0)</f>
        <v>0</v>
      </c>
      <c r="BF160" s="148">
        <f>IF(U160="snížená",N160,0)</f>
        <v>0</v>
      </c>
      <c r="BG160" s="148">
        <f>IF(U160="zákl. přenesená",N160,0)</f>
        <v>0</v>
      </c>
      <c r="BH160" s="148">
        <f>IF(U160="sníž. přenesená",N160,0)</f>
        <v>0</v>
      </c>
      <c r="BI160" s="148">
        <f>IF(U160="nulová",N160,0)</f>
        <v>0</v>
      </c>
      <c r="BJ160" s="21" t="s">
        <v>82</v>
      </c>
      <c r="BK160" s="148">
        <f>ROUND(L160*K160,2)</f>
        <v>0</v>
      </c>
      <c r="BL160" s="21" t="s">
        <v>92</v>
      </c>
      <c r="BM160" s="21" t="s">
        <v>306</v>
      </c>
    </row>
    <row r="161" spans="2:65" s="11" customFormat="1" ht="16.5" customHeight="1">
      <c r="B161" s="157"/>
      <c r="C161" s="158"/>
      <c r="D161" s="158"/>
      <c r="E161" s="159" t="s">
        <v>5</v>
      </c>
      <c r="F161" s="264" t="s">
        <v>275</v>
      </c>
      <c r="G161" s="265"/>
      <c r="H161" s="265"/>
      <c r="I161" s="265"/>
      <c r="J161" s="158"/>
      <c r="K161" s="159" t="s">
        <v>5</v>
      </c>
      <c r="L161" s="158"/>
      <c r="M161" s="158"/>
      <c r="N161" s="158"/>
      <c r="O161" s="158"/>
      <c r="P161" s="158"/>
      <c r="Q161" s="158"/>
      <c r="R161" s="160"/>
      <c r="T161" s="161"/>
      <c r="U161" s="158"/>
      <c r="V161" s="158"/>
      <c r="W161" s="158"/>
      <c r="X161" s="158"/>
      <c r="Y161" s="158"/>
      <c r="Z161" s="158"/>
      <c r="AA161" s="162"/>
      <c r="AT161" s="163" t="s">
        <v>173</v>
      </c>
      <c r="AU161" s="163" t="s">
        <v>86</v>
      </c>
      <c r="AV161" s="11" t="s">
        <v>82</v>
      </c>
      <c r="AW161" s="11" t="s">
        <v>32</v>
      </c>
      <c r="AX161" s="11" t="s">
        <v>75</v>
      </c>
      <c r="AY161" s="163" t="s">
        <v>166</v>
      </c>
    </row>
    <row r="162" spans="2:65" s="11" customFormat="1" ht="16.5" customHeight="1">
      <c r="B162" s="157"/>
      <c r="C162" s="158"/>
      <c r="D162" s="158"/>
      <c r="E162" s="159" t="s">
        <v>5</v>
      </c>
      <c r="F162" s="229" t="s">
        <v>276</v>
      </c>
      <c r="G162" s="230"/>
      <c r="H162" s="230"/>
      <c r="I162" s="230"/>
      <c r="J162" s="158"/>
      <c r="K162" s="159" t="s">
        <v>5</v>
      </c>
      <c r="L162" s="158"/>
      <c r="M162" s="158"/>
      <c r="N162" s="158"/>
      <c r="O162" s="158"/>
      <c r="P162" s="158"/>
      <c r="Q162" s="158"/>
      <c r="R162" s="160"/>
      <c r="T162" s="161"/>
      <c r="U162" s="158"/>
      <c r="V162" s="158"/>
      <c r="W162" s="158"/>
      <c r="X162" s="158"/>
      <c r="Y162" s="158"/>
      <c r="Z162" s="158"/>
      <c r="AA162" s="162"/>
      <c r="AT162" s="163" t="s">
        <v>173</v>
      </c>
      <c r="AU162" s="163" t="s">
        <v>86</v>
      </c>
      <c r="AV162" s="11" t="s">
        <v>82</v>
      </c>
      <c r="AW162" s="11" t="s">
        <v>32</v>
      </c>
      <c r="AX162" s="11" t="s">
        <v>75</v>
      </c>
      <c r="AY162" s="163" t="s">
        <v>166</v>
      </c>
    </row>
    <row r="163" spans="2:65" s="11" customFormat="1" ht="16.5" customHeight="1">
      <c r="B163" s="157"/>
      <c r="C163" s="158"/>
      <c r="D163" s="158"/>
      <c r="E163" s="159" t="s">
        <v>5</v>
      </c>
      <c r="F163" s="229" t="s">
        <v>277</v>
      </c>
      <c r="G163" s="230"/>
      <c r="H163" s="230"/>
      <c r="I163" s="230"/>
      <c r="J163" s="158"/>
      <c r="K163" s="159" t="s">
        <v>5</v>
      </c>
      <c r="L163" s="158"/>
      <c r="M163" s="158"/>
      <c r="N163" s="158"/>
      <c r="O163" s="158"/>
      <c r="P163" s="158"/>
      <c r="Q163" s="158"/>
      <c r="R163" s="160"/>
      <c r="T163" s="161"/>
      <c r="U163" s="158"/>
      <c r="V163" s="158"/>
      <c r="W163" s="158"/>
      <c r="X163" s="158"/>
      <c r="Y163" s="158"/>
      <c r="Z163" s="158"/>
      <c r="AA163" s="162"/>
      <c r="AT163" s="163" t="s">
        <v>173</v>
      </c>
      <c r="AU163" s="163" t="s">
        <v>86</v>
      </c>
      <c r="AV163" s="11" t="s">
        <v>82</v>
      </c>
      <c r="AW163" s="11" t="s">
        <v>32</v>
      </c>
      <c r="AX163" s="11" t="s">
        <v>75</v>
      </c>
      <c r="AY163" s="163" t="s">
        <v>166</v>
      </c>
    </row>
    <row r="164" spans="2:65" s="10" customFormat="1" ht="16.5" customHeight="1">
      <c r="B164" s="149"/>
      <c r="C164" s="150"/>
      <c r="D164" s="150"/>
      <c r="E164" s="151" t="s">
        <v>5</v>
      </c>
      <c r="F164" s="262" t="s">
        <v>299</v>
      </c>
      <c r="G164" s="263"/>
      <c r="H164" s="263"/>
      <c r="I164" s="263"/>
      <c r="J164" s="150"/>
      <c r="K164" s="152">
        <v>1615</v>
      </c>
      <c r="L164" s="150"/>
      <c r="M164" s="150"/>
      <c r="N164" s="150"/>
      <c r="O164" s="150"/>
      <c r="P164" s="150"/>
      <c r="Q164" s="150"/>
      <c r="R164" s="153"/>
      <c r="T164" s="154"/>
      <c r="U164" s="150"/>
      <c r="V164" s="150"/>
      <c r="W164" s="150"/>
      <c r="X164" s="150"/>
      <c r="Y164" s="150"/>
      <c r="Z164" s="150"/>
      <c r="AA164" s="155"/>
      <c r="AT164" s="156" t="s">
        <v>173</v>
      </c>
      <c r="AU164" s="156" t="s">
        <v>86</v>
      </c>
      <c r="AV164" s="10" t="s">
        <v>86</v>
      </c>
      <c r="AW164" s="10" t="s">
        <v>32</v>
      </c>
      <c r="AX164" s="10" t="s">
        <v>82</v>
      </c>
      <c r="AY164" s="156" t="s">
        <v>166</v>
      </c>
    </row>
    <row r="165" spans="2:65" s="1" customFormat="1" ht="16.5" customHeight="1">
      <c r="B165" s="139"/>
      <c r="C165" s="140" t="s">
        <v>104</v>
      </c>
      <c r="D165" s="140" t="s">
        <v>167</v>
      </c>
      <c r="E165" s="141" t="s">
        <v>307</v>
      </c>
      <c r="F165" s="231" t="s">
        <v>308</v>
      </c>
      <c r="G165" s="231"/>
      <c r="H165" s="231"/>
      <c r="I165" s="231"/>
      <c r="J165" s="142" t="s">
        <v>309</v>
      </c>
      <c r="K165" s="143">
        <v>747</v>
      </c>
      <c r="L165" s="232">
        <v>0</v>
      </c>
      <c r="M165" s="232"/>
      <c r="N165" s="232">
        <f>ROUND(L165*K165,2)</f>
        <v>0</v>
      </c>
      <c r="O165" s="232"/>
      <c r="P165" s="232"/>
      <c r="Q165" s="232"/>
      <c r="R165" s="144"/>
      <c r="T165" s="145" t="s">
        <v>5</v>
      </c>
      <c r="U165" s="43" t="s">
        <v>40</v>
      </c>
      <c r="V165" s="146">
        <v>0.27200000000000002</v>
      </c>
      <c r="W165" s="146">
        <f>V165*K165</f>
        <v>203.18400000000003</v>
      </c>
      <c r="X165" s="146">
        <v>0</v>
      </c>
      <c r="Y165" s="146">
        <f>X165*K165</f>
        <v>0</v>
      </c>
      <c r="Z165" s="146">
        <v>0.28999999999999998</v>
      </c>
      <c r="AA165" s="147">
        <f>Z165*K165</f>
        <v>216.63</v>
      </c>
      <c r="AR165" s="21" t="s">
        <v>92</v>
      </c>
      <c r="AT165" s="21" t="s">
        <v>167</v>
      </c>
      <c r="AU165" s="21" t="s">
        <v>86</v>
      </c>
      <c r="AY165" s="21" t="s">
        <v>166</v>
      </c>
      <c r="BE165" s="148">
        <f>IF(U165="základní",N165,0)</f>
        <v>0</v>
      </c>
      <c r="BF165" s="148">
        <f>IF(U165="snížená",N165,0)</f>
        <v>0</v>
      </c>
      <c r="BG165" s="148">
        <f>IF(U165="zákl. přenesená",N165,0)</f>
        <v>0</v>
      </c>
      <c r="BH165" s="148">
        <f>IF(U165="sníž. přenesená",N165,0)</f>
        <v>0</v>
      </c>
      <c r="BI165" s="148">
        <f>IF(U165="nulová",N165,0)</f>
        <v>0</v>
      </c>
      <c r="BJ165" s="21" t="s">
        <v>82</v>
      </c>
      <c r="BK165" s="148">
        <f>ROUND(L165*K165,2)</f>
        <v>0</v>
      </c>
      <c r="BL165" s="21" t="s">
        <v>92</v>
      </c>
      <c r="BM165" s="21" t="s">
        <v>310</v>
      </c>
    </row>
    <row r="166" spans="2:65" s="11" customFormat="1" ht="16.5" customHeight="1">
      <c r="B166" s="157"/>
      <c r="C166" s="158"/>
      <c r="D166" s="158"/>
      <c r="E166" s="159" t="s">
        <v>5</v>
      </c>
      <c r="F166" s="264" t="s">
        <v>275</v>
      </c>
      <c r="G166" s="265"/>
      <c r="H166" s="265"/>
      <c r="I166" s="265"/>
      <c r="J166" s="158"/>
      <c r="K166" s="159" t="s">
        <v>5</v>
      </c>
      <c r="L166" s="158"/>
      <c r="M166" s="158"/>
      <c r="N166" s="158"/>
      <c r="O166" s="158"/>
      <c r="P166" s="158"/>
      <c r="Q166" s="158"/>
      <c r="R166" s="160"/>
      <c r="T166" s="161"/>
      <c r="U166" s="158"/>
      <c r="V166" s="158"/>
      <c r="W166" s="158"/>
      <c r="X166" s="158"/>
      <c r="Y166" s="158"/>
      <c r="Z166" s="158"/>
      <c r="AA166" s="162"/>
      <c r="AT166" s="163" t="s">
        <v>173</v>
      </c>
      <c r="AU166" s="163" t="s">
        <v>86</v>
      </c>
      <c r="AV166" s="11" t="s">
        <v>82</v>
      </c>
      <c r="AW166" s="11" t="s">
        <v>32</v>
      </c>
      <c r="AX166" s="11" t="s">
        <v>75</v>
      </c>
      <c r="AY166" s="163" t="s">
        <v>166</v>
      </c>
    </row>
    <row r="167" spans="2:65" s="11" customFormat="1" ht="16.5" customHeight="1">
      <c r="B167" s="157"/>
      <c r="C167" s="158"/>
      <c r="D167" s="158"/>
      <c r="E167" s="159" t="s">
        <v>5</v>
      </c>
      <c r="F167" s="229" t="s">
        <v>276</v>
      </c>
      <c r="G167" s="230"/>
      <c r="H167" s="230"/>
      <c r="I167" s="230"/>
      <c r="J167" s="158"/>
      <c r="K167" s="159" t="s">
        <v>5</v>
      </c>
      <c r="L167" s="158"/>
      <c r="M167" s="158"/>
      <c r="N167" s="158"/>
      <c r="O167" s="158"/>
      <c r="P167" s="158"/>
      <c r="Q167" s="158"/>
      <c r="R167" s="160"/>
      <c r="T167" s="161"/>
      <c r="U167" s="158"/>
      <c r="V167" s="158"/>
      <c r="W167" s="158"/>
      <c r="X167" s="158"/>
      <c r="Y167" s="158"/>
      <c r="Z167" s="158"/>
      <c r="AA167" s="162"/>
      <c r="AT167" s="163" t="s">
        <v>173</v>
      </c>
      <c r="AU167" s="163" t="s">
        <v>86</v>
      </c>
      <c r="AV167" s="11" t="s">
        <v>82</v>
      </c>
      <c r="AW167" s="11" t="s">
        <v>32</v>
      </c>
      <c r="AX167" s="11" t="s">
        <v>75</v>
      </c>
      <c r="AY167" s="163" t="s">
        <v>166</v>
      </c>
    </row>
    <row r="168" spans="2:65" s="11" customFormat="1" ht="16.5" customHeight="1">
      <c r="B168" s="157"/>
      <c r="C168" s="158"/>
      <c r="D168" s="158"/>
      <c r="E168" s="159" t="s">
        <v>5</v>
      </c>
      <c r="F168" s="229" t="s">
        <v>277</v>
      </c>
      <c r="G168" s="230"/>
      <c r="H168" s="230"/>
      <c r="I168" s="230"/>
      <c r="J168" s="158"/>
      <c r="K168" s="159" t="s">
        <v>5</v>
      </c>
      <c r="L168" s="158"/>
      <c r="M168" s="158"/>
      <c r="N168" s="158"/>
      <c r="O168" s="158"/>
      <c r="P168" s="158"/>
      <c r="Q168" s="158"/>
      <c r="R168" s="160"/>
      <c r="T168" s="161"/>
      <c r="U168" s="158"/>
      <c r="V168" s="158"/>
      <c r="W168" s="158"/>
      <c r="X168" s="158"/>
      <c r="Y168" s="158"/>
      <c r="Z168" s="158"/>
      <c r="AA168" s="162"/>
      <c r="AT168" s="163" t="s">
        <v>173</v>
      </c>
      <c r="AU168" s="163" t="s">
        <v>86</v>
      </c>
      <c r="AV168" s="11" t="s">
        <v>82</v>
      </c>
      <c r="AW168" s="11" t="s">
        <v>32</v>
      </c>
      <c r="AX168" s="11" t="s">
        <v>75</v>
      </c>
      <c r="AY168" s="163" t="s">
        <v>166</v>
      </c>
    </row>
    <row r="169" spans="2:65" s="10" customFormat="1" ht="16.5" customHeight="1">
      <c r="B169" s="149"/>
      <c r="C169" s="150"/>
      <c r="D169" s="150"/>
      <c r="E169" s="151" t="s">
        <v>5</v>
      </c>
      <c r="F169" s="262" t="s">
        <v>311</v>
      </c>
      <c r="G169" s="263"/>
      <c r="H169" s="263"/>
      <c r="I169" s="263"/>
      <c r="J169" s="150"/>
      <c r="K169" s="152">
        <v>747</v>
      </c>
      <c r="L169" s="150"/>
      <c r="M169" s="150"/>
      <c r="N169" s="150"/>
      <c r="O169" s="150"/>
      <c r="P169" s="150"/>
      <c r="Q169" s="150"/>
      <c r="R169" s="153"/>
      <c r="T169" s="154"/>
      <c r="U169" s="150"/>
      <c r="V169" s="150"/>
      <c r="W169" s="150"/>
      <c r="X169" s="150"/>
      <c r="Y169" s="150"/>
      <c r="Z169" s="150"/>
      <c r="AA169" s="155"/>
      <c r="AT169" s="156" t="s">
        <v>173</v>
      </c>
      <c r="AU169" s="156" t="s">
        <v>86</v>
      </c>
      <c r="AV169" s="10" t="s">
        <v>86</v>
      </c>
      <c r="AW169" s="10" t="s">
        <v>32</v>
      </c>
      <c r="AX169" s="10" t="s">
        <v>82</v>
      </c>
      <c r="AY169" s="156" t="s">
        <v>166</v>
      </c>
    </row>
    <row r="170" spans="2:65" s="1" customFormat="1" ht="16.5" customHeight="1">
      <c r="B170" s="139"/>
      <c r="C170" s="140" t="s">
        <v>107</v>
      </c>
      <c r="D170" s="140" t="s">
        <v>167</v>
      </c>
      <c r="E170" s="141" t="s">
        <v>312</v>
      </c>
      <c r="F170" s="231" t="s">
        <v>313</v>
      </c>
      <c r="G170" s="231"/>
      <c r="H170" s="231"/>
      <c r="I170" s="231"/>
      <c r="J170" s="142" t="s">
        <v>309</v>
      </c>
      <c r="K170" s="143">
        <v>1272</v>
      </c>
      <c r="L170" s="232">
        <v>0</v>
      </c>
      <c r="M170" s="232"/>
      <c r="N170" s="232">
        <f>ROUND(L170*K170,2)</f>
        <v>0</v>
      </c>
      <c r="O170" s="232"/>
      <c r="P170" s="232"/>
      <c r="Q170" s="232"/>
      <c r="R170" s="144"/>
      <c r="T170" s="145" t="s">
        <v>5</v>
      </c>
      <c r="U170" s="43" t="s">
        <v>40</v>
      </c>
      <c r="V170" s="146">
        <v>0.14699999999999999</v>
      </c>
      <c r="W170" s="146">
        <f>V170*K170</f>
        <v>186.98399999999998</v>
      </c>
      <c r="X170" s="146">
        <v>0</v>
      </c>
      <c r="Y170" s="146">
        <f>X170*K170</f>
        <v>0</v>
      </c>
      <c r="Z170" s="146">
        <v>0.115</v>
      </c>
      <c r="AA170" s="147">
        <f>Z170*K170</f>
        <v>146.28</v>
      </c>
      <c r="AR170" s="21" t="s">
        <v>92</v>
      </c>
      <c r="AT170" s="21" t="s">
        <v>167</v>
      </c>
      <c r="AU170" s="21" t="s">
        <v>86</v>
      </c>
      <c r="AY170" s="21" t="s">
        <v>166</v>
      </c>
      <c r="BE170" s="148">
        <f>IF(U170="základní",N170,0)</f>
        <v>0</v>
      </c>
      <c r="BF170" s="148">
        <f>IF(U170="snížená",N170,0)</f>
        <v>0</v>
      </c>
      <c r="BG170" s="148">
        <f>IF(U170="zákl. přenesená",N170,0)</f>
        <v>0</v>
      </c>
      <c r="BH170" s="148">
        <f>IF(U170="sníž. přenesená",N170,0)</f>
        <v>0</v>
      </c>
      <c r="BI170" s="148">
        <f>IF(U170="nulová",N170,0)</f>
        <v>0</v>
      </c>
      <c r="BJ170" s="21" t="s">
        <v>82</v>
      </c>
      <c r="BK170" s="148">
        <f>ROUND(L170*K170,2)</f>
        <v>0</v>
      </c>
      <c r="BL170" s="21" t="s">
        <v>92</v>
      </c>
      <c r="BM170" s="21" t="s">
        <v>314</v>
      </c>
    </row>
    <row r="171" spans="2:65" s="11" customFormat="1" ht="16.5" customHeight="1">
      <c r="B171" s="157"/>
      <c r="C171" s="158"/>
      <c r="D171" s="158"/>
      <c r="E171" s="159" t="s">
        <v>5</v>
      </c>
      <c r="F171" s="264" t="s">
        <v>275</v>
      </c>
      <c r="G171" s="265"/>
      <c r="H171" s="265"/>
      <c r="I171" s="265"/>
      <c r="J171" s="158"/>
      <c r="K171" s="159" t="s">
        <v>5</v>
      </c>
      <c r="L171" s="158"/>
      <c r="M171" s="158"/>
      <c r="N171" s="158"/>
      <c r="O171" s="158"/>
      <c r="P171" s="158"/>
      <c r="Q171" s="158"/>
      <c r="R171" s="160"/>
      <c r="T171" s="161"/>
      <c r="U171" s="158"/>
      <c r="V171" s="158"/>
      <c r="W171" s="158"/>
      <c r="X171" s="158"/>
      <c r="Y171" s="158"/>
      <c r="Z171" s="158"/>
      <c r="AA171" s="162"/>
      <c r="AT171" s="163" t="s">
        <v>173</v>
      </c>
      <c r="AU171" s="163" t="s">
        <v>86</v>
      </c>
      <c r="AV171" s="11" t="s">
        <v>82</v>
      </c>
      <c r="AW171" s="11" t="s">
        <v>32</v>
      </c>
      <c r="AX171" s="11" t="s">
        <v>75</v>
      </c>
      <c r="AY171" s="163" t="s">
        <v>166</v>
      </c>
    </row>
    <row r="172" spans="2:65" s="11" customFormat="1" ht="16.5" customHeight="1">
      <c r="B172" s="157"/>
      <c r="C172" s="158"/>
      <c r="D172" s="158"/>
      <c r="E172" s="159" t="s">
        <v>5</v>
      </c>
      <c r="F172" s="229" t="s">
        <v>276</v>
      </c>
      <c r="G172" s="230"/>
      <c r="H172" s="230"/>
      <c r="I172" s="230"/>
      <c r="J172" s="158"/>
      <c r="K172" s="159" t="s">
        <v>5</v>
      </c>
      <c r="L172" s="158"/>
      <c r="M172" s="158"/>
      <c r="N172" s="158"/>
      <c r="O172" s="158"/>
      <c r="P172" s="158"/>
      <c r="Q172" s="158"/>
      <c r="R172" s="160"/>
      <c r="T172" s="161"/>
      <c r="U172" s="158"/>
      <c r="V172" s="158"/>
      <c r="W172" s="158"/>
      <c r="X172" s="158"/>
      <c r="Y172" s="158"/>
      <c r="Z172" s="158"/>
      <c r="AA172" s="162"/>
      <c r="AT172" s="163" t="s">
        <v>173</v>
      </c>
      <c r="AU172" s="163" t="s">
        <v>86</v>
      </c>
      <c r="AV172" s="11" t="s">
        <v>82</v>
      </c>
      <c r="AW172" s="11" t="s">
        <v>32</v>
      </c>
      <c r="AX172" s="11" t="s">
        <v>75</v>
      </c>
      <c r="AY172" s="163" t="s">
        <v>166</v>
      </c>
    </row>
    <row r="173" spans="2:65" s="11" customFormat="1" ht="16.5" customHeight="1">
      <c r="B173" s="157"/>
      <c r="C173" s="158"/>
      <c r="D173" s="158"/>
      <c r="E173" s="159" t="s">
        <v>5</v>
      </c>
      <c r="F173" s="229" t="s">
        <v>277</v>
      </c>
      <c r="G173" s="230"/>
      <c r="H173" s="230"/>
      <c r="I173" s="230"/>
      <c r="J173" s="158"/>
      <c r="K173" s="159" t="s">
        <v>5</v>
      </c>
      <c r="L173" s="158"/>
      <c r="M173" s="158"/>
      <c r="N173" s="158"/>
      <c r="O173" s="158"/>
      <c r="P173" s="158"/>
      <c r="Q173" s="158"/>
      <c r="R173" s="160"/>
      <c r="T173" s="161"/>
      <c r="U173" s="158"/>
      <c r="V173" s="158"/>
      <c r="W173" s="158"/>
      <c r="X173" s="158"/>
      <c r="Y173" s="158"/>
      <c r="Z173" s="158"/>
      <c r="AA173" s="162"/>
      <c r="AT173" s="163" t="s">
        <v>173</v>
      </c>
      <c r="AU173" s="163" t="s">
        <v>86</v>
      </c>
      <c r="AV173" s="11" t="s">
        <v>82</v>
      </c>
      <c r="AW173" s="11" t="s">
        <v>32</v>
      </c>
      <c r="AX173" s="11" t="s">
        <v>75</v>
      </c>
      <c r="AY173" s="163" t="s">
        <v>166</v>
      </c>
    </row>
    <row r="174" spans="2:65" s="10" customFormat="1" ht="16.5" customHeight="1">
      <c r="B174" s="149"/>
      <c r="C174" s="150"/>
      <c r="D174" s="150"/>
      <c r="E174" s="151" t="s">
        <v>5</v>
      </c>
      <c r="F174" s="262" t="s">
        <v>315</v>
      </c>
      <c r="G174" s="263"/>
      <c r="H174" s="263"/>
      <c r="I174" s="263"/>
      <c r="J174" s="150"/>
      <c r="K174" s="152">
        <v>1272</v>
      </c>
      <c r="L174" s="150"/>
      <c r="M174" s="150"/>
      <c r="N174" s="150"/>
      <c r="O174" s="150"/>
      <c r="P174" s="150"/>
      <c r="Q174" s="150"/>
      <c r="R174" s="153"/>
      <c r="T174" s="154"/>
      <c r="U174" s="150"/>
      <c r="V174" s="150"/>
      <c r="W174" s="150"/>
      <c r="X174" s="150"/>
      <c r="Y174" s="150"/>
      <c r="Z174" s="150"/>
      <c r="AA174" s="155"/>
      <c r="AT174" s="156" t="s">
        <v>173</v>
      </c>
      <c r="AU174" s="156" t="s">
        <v>86</v>
      </c>
      <c r="AV174" s="10" t="s">
        <v>86</v>
      </c>
      <c r="AW174" s="10" t="s">
        <v>32</v>
      </c>
      <c r="AX174" s="10" t="s">
        <v>82</v>
      </c>
      <c r="AY174" s="156" t="s">
        <v>166</v>
      </c>
    </row>
    <row r="175" spans="2:65" s="1" customFormat="1" ht="16.5" customHeight="1">
      <c r="B175" s="139"/>
      <c r="C175" s="140" t="s">
        <v>110</v>
      </c>
      <c r="D175" s="140" t="s">
        <v>167</v>
      </c>
      <c r="E175" s="141" t="s">
        <v>316</v>
      </c>
      <c r="F175" s="231" t="s">
        <v>317</v>
      </c>
      <c r="G175" s="231"/>
      <c r="H175" s="231"/>
      <c r="I175" s="231"/>
      <c r="J175" s="142" t="s">
        <v>309</v>
      </c>
      <c r="K175" s="143">
        <v>330</v>
      </c>
      <c r="L175" s="232">
        <v>0</v>
      </c>
      <c r="M175" s="232"/>
      <c r="N175" s="232">
        <f>ROUND(L175*K175,2)</f>
        <v>0</v>
      </c>
      <c r="O175" s="232"/>
      <c r="P175" s="232"/>
      <c r="Q175" s="232"/>
      <c r="R175" s="144"/>
      <c r="T175" s="145" t="s">
        <v>5</v>
      </c>
      <c r="U175" s="43" t="s">
        <v>40</v>
      </c>
      <c r="V175" s="146">
        <v>0.70299999999999996</v>
      </c>
      <c r="W175" s="146">
        <f>V175*K175</f>
        <v>231.98999999999998</v>
      </c>
      <c r="X175" s="146">
        <v>8.6800000000000002E-3</v>
      </c>
      <c r="Y175" s="146">
        <f>X175*K175</f>
        <v>2.8644000000000003</v>
      </c>
      <c r="Z175" s="146">
        <v>0</v>
      </c>
      <c r="AA175" s="147">
        <f>Z175*K175</f>
        <v>0</v>
      </c>
      <c r="AR175" s="21" t="s">
        <v>92</v>
      </c>
      <c r="AT175" s="21" t="s">
        <v>167</v>
      </c>
      <c r="AU175" s="21" t="s">
        <v>86</v>
      </c>
      <c r="AY175" s="21" t="s">
        <v>166</v>
      </c>
      <c r="BE175" s="148">
        <f>IF(U175="základní",N175,0)</f>
        <v>0</v>
      </c>
      <c r="BF175" s="148">
        <f>IF(U175="snížená",N175,0)</f>
        <v>0</v>
      </c>
      <c r="BG175" s="148">
        <f>IF(U175="zákl. přenesená",N175,0)</f>
        <v>0</v>
      </c>
      <c r="BH175" s="148">
        <f>IF(U175="sníž. přenesená",N175,0)</f>
        <v>0</v>
      </c>
      <c r="BI175" s="148">
        <f>IF(U175="nulová",N175,0)</f>
        <v>0</v>
      </c>
      <c r="BJ175" s="21" t="s">
        <v>82</v>
      </c>
      <c r="BK175" s="148">
        <f>ROUND(L175*K175,2)</f>
        <v>0</v>
      </c>
      <c r="BL175" s="21" t="s">
        <v>92</v>
      </c>
      <c r="BM175" s="21" t="s">
        <v>318</v>
      </c>
    </row>
    <row r="176" spans="2:65" s="11" customFormat="1" ht="16.5" customHeight="1">
      <c r="B176" s="157"/>
      <c r="C176" s="158"/>
      <c r="D176" s="158"/>
      <c r="E176" s="159" t="s">
        <v>5</v>
      </c>
      <c r="F176" s="264" t="s">
        <v>275</v>
      </c>
      <c r="G176" s="265"/>
      <c r="H176" s="265"/>
      <c r="I176" s="265"/>
      <c r="J176" s="158"/>
      <c r="K176" s="159" t="s">
        <v>5</v>
      </c>
      <c r="L176" s="158"/>
      <c r="M176" s="158"/>
      <c r="N176" s="158"/>
      <c r="O176" s="158"/>
      <c r="P176" s="158"/>
      <c r="Q176" s="158"/>
      <c r="R176" s="160"/>
      <c r="T176" s="161"/>
      <c r="U176" s="158"/>
      <c r="V176" s="158"/>
      <c r="W176" s="158"/>
      <c r="X176" s="158"/>
      <c r="Y176" s="158"/>
      <c r="Z176" s="158"/>
      <c r="AA176" s="162"/>
      <c r="AT176" s="163" t="s">
        <v>173</v>
      </c>
      <c r="AU176" s="163" t="s">
        <v>86</v>
      </c>
      <c r="AV176" s="11" t="s">
        <v>82</v>
      </c>
      <c r="AW176" s="11" t="s">
        <v>32</v>
      </c>
      <c r="AX176" s="11" t="s">
        <v>75</v>
      </c>
      <c r="AY176" s="163" t="s">
        <v>166</v>
      </c>
    </row>
    <row r="177" spans="2:65" s="11" customFormat="1" ht="16.5" customHeight="1">
      <c r="B177" s="157"/>
      <c r="C177" s="158"/>
      <c r="D177" s="158"/>
      <c r="E177" s="159" t="s">
        <v>5</v>
      </c>
      <c r="F177" s="229" t="s">
        <v>276</v>
      </c>
      <c r="G177" s="230"/>
      <c r="H177" s="230"/>
      <c r="I177" s="230"/>
      <c r="J177" s="158"/>
      <c r="K177" s="159" t="s">
        <v>5</v>
      </c>
      <c r="L177" s="158"/>
      <c r="M177" s="158"/>
      <c r="N177" s="158"/>
      <c r="O177" s="158"/>
      <c r="P177" s="158"/>
      <c r="Q177" s="158"/>
      <c r="R177" s="160"/>
      <c r="T177" s="161"/>
      <c r="U177" s="158"/>
      <c r="V177" s="158"/>
      <c r="W177" s="158"/>
      <c r="X177" s="158"/>
      <c r="Y177" s="158"/>
      <c r="Z177" s="158"/>
      <c r="AA177" s="162"/>
      <c r="AT177" s="163" t="s">
        <v>173</v>
      </c>
      <c r="AU177" s="163" t="s">
        <v>86</v>
      </c>
      <c r="AV177" s="11" t="s">
        <v>82</v>
      </c>
      <c r="AW177" s="11" t="s">
        <v>32</v>
      </c>
      <c r="AX177" s="11" t="s">
        <v>75</v>
      </c>
      <c r="AY177" s="163" t="s">
        <v>166</v>
      </c>
    </row>
    <row r="178" spans="2:65" s="11" customFormat="1" ht="16.5" customHeight="1">
      <c r="B178" s="157"/>
      <c r="C178" s="158"/>
      <c r="D178" s="158"/>
      <c r="E178" s="159" t="s">
        <v>5</v>
      </c>
      <c r="F178" s="229" t="s">
        <v>277</v>
      </c>
      <c r="G178" s="230"/>
      <c r="H178" s="230"/>
      <c r="I178" s="230"/>
      <c r="J178" s="158"/>
      <c r="K178" s="159" t="s">
        <v>5</v>
      </c>
      <c r="L178" s="158"/>
      <c r="M178" s="158"/>
      <c r="N178" s="158"/>
      <c r="O178" s="158"/>
      <c r="P178" s="158"/>
      <c r="Q178" s="158"/>
      <c r="R178" s="160"/>
      <c r="T178" s="161"/>
      <c r="U178" s="158"/>
      <c r="V178" s="158"/>
      <c r="W178" s="158"/>
      <c r="X178" s="158"/>
      <c r="Y178" s="158"/>
      <c r="Z178" s="158"/>
      <c r="AA178" s="162"/>
      <c r="AT178" s="163" t="s">
        <v>173</v>
      </c>
      <c r="AU178" s="163" t="s">
        <v>86</v>
      </c>
      <c r="AV178" s="11" t="s">
        <v>82</v>
      </c>
      <c r="AW178" s="11" t="s">
        <v>32</v>
      </c>
      <c r="AX178" s="11" t="s">
        <v>75</v>
      </c>
      <c r="AY178" s="163" t="s">
        <v>166</v>
      </c>
    </row>
    <row r="179" spans="2:65" s="10" customFormat="1" ht="16.5" customHeight="1">
      <c r="B179" s="149"/>
      <c r="C179" s="150"/>
      <c r="D179" s="150"/>
      <c r="E179" s="151" t="s">
        <v>5</v>
      </c>
      <c r="F179" s="262" t="s">
        <v>319</v>
      </c>
      <c r="G179" s="263"/>
      <c r="H179" s="263"/>
      <c r="I179" s="263"/>
      <c r="J179" s="150"/>
      <c r="K179" s="152">
        <v>330</v>
      </c>
      <c r="L179" s="150"/>
      <c r="M179" s="150"/>
      <c r="N179" s="150"/>
      <c r="O179" s="150"/>
      <c r="P179" s="150"/>
      <c r="Q179" s="150"/>
      <c r="R179" s="153"/>
      <c r="T179" s="154"/>
      <c r="U179" s="150"/>
      <c r="V179" s="150"/>
      <c r="W179" s="150"/>
      <c r="X179" s="150"/>
      <c r="Y179" s="150"/>
      <c r="Z179" s="150"/>
      <c r="AA179" s="155"/>
      <c r="AT179" s="156" t="s">
        <v>173</v>
      </c>
      <c r="AU179" s="156" t="s">
        <v>86</v>
      </c>
      <c r="AV179" s="10" t="s">
        <v>86</v>
      </c>
      <c r="AW179" s="10" t="s">
        <v>32</v>
      </c>
      <c r="AX179" s="10" t="s">
        <v>82</v>
      </c>
      <c r="AY179" s="156" t="s">
        <v>166</v>
      </c>
    </row>
    <row r="180" spans="2:65" s="1" customFormat="1" ht="38.25" customHeight="1">
      <c r="B180" s="139"/>
      <c r="C180" s="140" t="s">
        <v>113</v>
      </c>
      <c r="D180" s="140" t="s">
        <v>167</v>
      </c>
      <c r="E180" s="141" t="s">
        <v>320</v>
      </c>
      <c r="F180" s="231" t="s">
        <v>321</v>
      </c>
      <c r="G180" s="231"/>
      <c r="H180" s="231"/>
      <c r="I180" s="231"/>
      <c r="J180" s="142" t="s">
        <v>322</v>
      </c>
      <c r="K180" s="143">
        <v>201.42500000000001</v>
      </c>
      <c r="L180" s="232">
        <v>0</v>
      </c>
      <c r="M180" s="232"/>
      <c r="N180" s="232">
        <f>ROUND(L180*K180,2)</f>
        <v>0</v>
      </c>
      <c r="O180" s="232"/>
      <c r="P180" s="232"/>
      <c r="Q180" s="232"/>
      <c r="R180" s="144"/>
      <c r="T180" s="145" t="s">
        <v>5</v>
      </c>
      <c r="U180" s="43" t="s">
        <v>40</v>
      </c>
      <c r="V180" s="146">
        <v>0.223</v>
      </c>
      <c r="W180" s="146">
        <f>V180*K180</f>
        <v>44.917775000000006</v>
      </c>
      <c r="X180" s="146">
        <v>0</v>
      </c>
      <c r="Y180" s="146">
        <f>X180*K180</f>
        <v>0</v>
      </c>
      <c r="Z180" s="146">
        <v>0</v>
      </c>
      <c r="AA180" s="147">
        <f>Z180*K180</f>
        <v>0</v>
      </c>
      <c r="AR180" s="21" t="s">
        <v>92</v>
      </c>
      <c r="AT180" s="21" t="s">
        <v>167</v>
      </c>
      <c r="AU180" s="21" t="s">
        <v>86</v>
      </c>
      <c r="AY180" s="21" t="s">
        <v>166</v>
      </c>
      <c r="BE180" s="148">
        <f>IF(U180="základní",N180,0)</f>
        <v>0</v>
      </c>
      <c r="BF180" s="148">
        <f>IF(U180="snížená",N180,0)</f>
        <v>0</v>
      </c>
      <c r="BG180" s="148">
        <f>IF(U180="zákl. přenesená",N180,0)</f>
        <v>0</v>
      </c>
      <c r="BH180" s="148">
        <f>IF(U180="sníž. přenesená",N180,0)</f>
        <v>0</v>
      </c>
      <c r="BI180" s="148">
        <f>IF(U180="nulová",N180,0)</f>
        <v>0</v>
      </c>
      <c r="BJ180" s="21" t="s">
        <v>82</v>
      </c>
      <c r="BK180" s="148">
        <f>ROUND(L180*K180,2)</f>
        <v>0</v>
      </c>
      <c r="BL180" s="21" t="s">
        <v>92</v>
      </c>
      <c r="BM180" s="21" t="s">
        <v>323</v>
      </c>
    </row>
    <row r="181" spans="2:65" s="11" customFormat="1" ht="16.5" customHeight="1">
      <c r="B181" s="157"/>
      <c r="C181" s="158"/>
      <c r="D181" s="158"/>
      <c r="E181" s="159" t="s">
        <v>5</v>
      </c>
      <c r="F181" s="264" t="s">
        <v>275</v>
      </c>
      <c r="G181" s="265"/>
      <c r="H181" s="265"/>
      <c r="I181" s="265"/>
      <c r="J181" s="158"/>
      <c r="K181" s="159" t="s">
        <v>5</v>
      </c>
      <c r="L181" s="158"/>
      <c r="M181" s="158"/>
      <c r="N181" s="158"/>
      <c r="O181" s="158"/>
      <c r="P181" s="158"/>
      <c r="Q181" s="158"/>
      <c r="R181" s="160"/>
      <c r="T181" s="161"/>
      <c r="U181" s="158"/>
      <c r="V181" s="158"/>
      <c r="W181" s="158"/>
      <c r="X181" s="158"/>
      <c r="Y181" s="158"/>
      <c r="Z181" s="158"/>
      <c r="AA181" s="162"/>
      <c r="AT181" s="163" t="s">
        <v>173</v>
      </c>
      <c r="AU181" s="163" t="s">
        <v>86</v>
      </c>
      <c r="AV181" s="11" t="s">
        <v>82</v>
      </c>
      <c r="AW181" s="11" t="s">
        <v>32</v>
      </c>
      <c r="AX181" s="11" t="s">
        <v>75</v>
      </c>
      <c r="AY181" s="163" t="s">
        <v>166</v>
      </c>
    </row>
    <row r="182" spans="2:65" s="11" customFormat="1" ht="16.5" customHeight="1">
      <c r="B182" s="157"/>
      <c r="C182" s="158"/>
      <c r="D182" s="158"/>
      <c r="E182" s="159" t="s">
        <v>5</v>
      </c>
      <c r="F182" s="229" t="s">
        <v>276</v>
      </c>
      <c r="G182" s="230"/>
      <c r="H182" s="230"/>
      <c r="I182" s="230"/>
      <c r="J182" s="158"/>
      <c r="K182" s="159" t="s">
        <v>5</v>
      </c>
      <c r="L182" s="158"/>
      <c r="M182" s="158"/>
      <c r="N182" s="158"/>
      <c r="O182" s="158"/>
      <c r="P182" s="158"/>
      <c r="Q182" s="158"/>
      <c r="R182" s="160"/>
      <c r="T182" s="161"/>
      <c r="U182" s="158"/>
      <c r="V182" s="158"/>
      <c r="W182" s="158"/>
      <c r="X182" s="158"/>
      <c r="Y182" s="158"/>
      <c r="Z182" s="158"/>
      <c r="AA182" s="162"/>
      <c r="AT182" s="163" t="s">
        <v>173</v>
      </c>
      <c r="AU182" s="163" t="s">
        <v>86</v>
      </c>
      <c r="AV182" s="11" t="s">
        <v>82</v>
      </c>
      <c r="AW182" s="11" t="s">
        <v>32</v>
      </c>
      <c r="AX182" s="11" t="s">
        <v>75</v>
      </c>
      <c r="AY182" s="163" t="s">
        <v>166</v>
      </c>
    </row>
    <row r="183" spans="2:65" s="11" customFormat="1" ht="16.5" customHeight="1">
      <c r="B183" s="157"/>
      <c r="C183" s="158"/>
      <c r="D183" s="158"/>
      <c r="E183" s="159" t="s">
        <v>5</v>
      </c>
      <c r="F183" s="229" t="s">
        <v>277</v>
      </c>
      <c r="G183" s="230"/>
      <c r="H183" s="230"/>
      <c r="I183" s="230"/>
      <c r="J183" s="158"/>
      <c r="K183" s="159" t="s">
        <v>5</v>
      </c>
      <c r="L183" s="158"/>
      <c r="M183" s="158"/>
      <c r="N183" s="158"/>
      <c r="O183" s="158"/>
      <c r="P183" s="158"/>
      <c r="Q183" s="158"/>
      <c r="R183" s="160"/>
      <c r="T183" s="161"/>
      <c r="U183" s="158"/>
      <c r="V183" s="158"/>
      <c r="W183" s="158"/>
      <c r="X183" s="158"/>
      <c r="Y183" s="158"/>
      <c r="Z183" s="158"/>
      <c r="AA183" s="162"/>
      <c r="AT183" s="163" t="s">
        <v>173</v>
      </c>
      <c r="AU183" s="163" t="s">
        <v>86</v>
      </c>
      <c r="AV183" s="11" t="s">
        <v>82</v>
      </c>
      <c r="AW183" s="11" t="s">
        <v>32</v>
      </c>
      <c r="AX183" s="11" t="s">
        <v>75</v>
      </c>
      <c r="AY183" s="163" t="s">
        <v>166</v>
      </c>
    </row>
    <row r="184" spans="2:65" s="10" customFormat="1" ht="16.5" customHeight="1">
      <c r="B184" s="149"/>
      <c r="C184" s="150"/>
      <c r="D184" s="150"/>
      <c r="E184" s="151" t="s">
        <v>5</v>
      </c>
      <c r="F184" s="262" t="s">
        <v>324</v>
      </c>
      <c r="G184" s="263"/>
      <c r="H184" s="263"/>
      <c r="I184" s="263"/>
      <c r="J184" s="150"/>
      <c r="K184" s="152">
        <v>185.72499999999999</v>
      </c>
      <c r="L184" s="150"/>
      <c r="M184" s="150"/>
      <c r="N184" s="150"/>
      <c r="O184" s="150"/>
      <c r="P184" s="150"/>
      <c r="Q184" s="150"/>
      <c r="R184" s="153"/>
      <c r="T184" s="154"/>
      <c r="U184" s="150"/>
      <c r="V184" s="150"/>
      <c r="W184" s="150"/>
      <c r="X184" s="150"/>
      <c r="Y184" s="150"/>
      <c r="Z184" s="150"/>
      <c r="AA184" s="155"/>
      <c r="AT184" s="156" t="s">
        <v>173</v>
      </c>
      <c r="AU184" s="156" t="s">
        <v>86</v>
      </c>
      <c r="AV184" s="10" t="s">
        <v>86</v>
      </c>
      <c r="AW184" s="10" t="s">
        <v>32</v>
      </c>
      <c r="AX184" s="10" t="s">
        <v>75</v>
      </c>
      <c r="AY184" s="156" t="s">
        <v>166</v>
      </c>
    </row>
    <row r="185" spans="2:65" s="10" customFormat="1" ht="16.5" customHeight="1">
      <c r="B185" s="149"/>
      <c r="C185" s="150"/>
      <c r="D185" s="150"/>
      <c r="E185" s="151" t="s">
        <v>5</v>
      </c>
      <c r="F185" s="262" t="s">
        <v>325</v>
      </c>
      <c r="G185" s="263"/>
      <c r="H185" s="263"/>
      <c r="I185" s="263"/>
      <c r="J185" s="150"/>
      <c r="K185" s="152">
        <v>15.7</v>
      </c>
      <c r="L185" s="150"/>
      <c r="M185" s="150"/>
      <c r="N185" s="150"/>
      <c r="O185" s="150"/>
      <c r="P185" s="150"/>
      <c r="Q185" s="150"/>
      <c r="R185" s="153"/>
      <c r="T185" s="154"/>
      <c r="U185" s="150"/>
      <c r="V185" s="150"/>
      <c r="W185" s="150"/>
      <c r="X185" s="150"/>
      <c r="Y185" s="150"/>
      <c r="Z185" s="150"/>
      <c r="AA185" s="155"/>
      <c r="AT185" s="156" t="s">
        <v>173</v>
      </c>
      <c r="AU185" s="156" t="s">
        <v>86</v>
      </c>
      <c r="AV185" s="10" t="s">
        <v>86</v>
      </c>
      <c r="AW185" s="10" t="s">
        <v>32</v>
      </c>
      <c r="AX185" s="10" t="s">
        <v>75</v>
      </c>
      <c r="AY185" s="156" t="s">
        <v>166</v>
      </c>
    </row>
    <row r="186" spans="2:65" s="12" customFormat="1" ht="16.5" customHeight="1">
      <c r="B186" s="168"/>
      <c r="C186" s="169"/>
      <c r="D186" s="169"/>
      <c r="E186" s="170" t="s">
        <v>5</v>
      </c>
      <c r="F186" s="268" t="s">
        <v>294</v>
      </c>
      <c r="G186" s="269"/>
      <c r="H186" s="269"/>
      <c r="I186" s="269"/>
      <c r="J186" s="169"/>
      <c r="K186" s="171">
        <v>201.42500000000001</v>
      </c>
      <c r="L186" s="169"/>
      <c r="M186" s="169"/>
      <c r="N186" s="169"/>
      <c r="O186" s="169"/>
      <c r="P186" s="169"/>
      <c r="Q186" s="169"/>
      <c r="R186" s="172"/>
      <c r="T186" s="173"/>
      <c r="U186" s="169"/>
      <c r="V186" s="169"/>
      <c r="W186" s="169"/>
      <c r="X186" s="169"/>
      <c r="Y186" s="169"/>
      <c r="Z186" s="169"/>
      <c r="AA186" s="174"/>
      <c r="AT186" s="175" t="s">
        <v>173</v>
      </c>
      <c r="AU186" s="175" t="s">
        <v>86</v>
      </c>
      <c r="AV186" s="12" t="s">
        <v>92</v>
      </c>
      <c r="AW186" s="12" t="s">
        <v>32</v>
      </c>
      <c r="AX186" s="12" t="s">
        <v>82</v>
      </c>
      <c r="AY186" s="175" t="s">
        <v>166</v>
      </c>
    </row>
    <row r="187" spans="2:65" s="1" customFormat="1" ht="38.25" customHeight="1">
      <c r="B187" s="139"/>
      <c r="C187" s="140" t="s">
        <v>116</v>
      </c>
      <c r="D187" s="140" t="s">
        <v>167</v>
      </c>
      <c r="E187" s="141" t="s">
        <v>326</v>
      </c>
      <c r="F187" s="231" t="s">
        <v>327</v>
      </c>
      <c r="G187" s="231"/>
      <c r="H187" s="231"/>
      <c r="I187" s="231"/>
      <c r="J187" s="142" t="s">
        <v>322</v>
      </c>
      <c r="K187" s="143">
        <v>628.5</v>
      </c>
      <c r="L187" s="232">
        <v>0</v>
      </c>
      <c r="M187" s="232"/>
      <c r="N187" s="232">
        <f>ROUND(L187*K187,2)</f>
        <v>0</v>
      </c>
      <c r="O187" s="232"/>
      <c r="P187" s="232"/>
      <c r="Q187" s="232"/>
      <c r="R187" s="144"/>
      <c r="T187" s="145" t="s">
        <v>5</v>
      </c>
      <c r="U187" s="43" t="s">
        <v>40</v>
      </c>
      <c r="V187" s="146">
        <v>0.223</v>
      </c>
      <c r="W187" s="146">
        <f>V187*K187</f>
        <v>140.15549999999999</v>
      </c>
      <c r="X187" s="146">
        <v>0</v>
      </c>
      <c r="Y187" s="146">
        <f>X187*K187</f>
        <v>0</v>
      </c>
      <c r="Z187" s="146">
        <v>0</v>
      </c>
      <c r="AA187" s="147">
        <f>Z187*K187</f>
        <v>0</v>
      </c>
      <c r="AR187" s="21" t="s">
        <v>92</v>
      </c>
      <c r="AT187" s="21" t="s">
        <v>167</v>
      </c>
      <c r="AU187" s="21" t="s">
        <v>86</v>
      </c>
      <c r="AY187" s="21" t="s">
        <v>166</v>
      </c>
      <c r="BE187" s="148">
        <f>IF(U187="základní",N187,0)</f>
        <v>0</v>
      </c>
      <c r="BF187" s="148">
        <f>IF(U187="snížená",N187,0)</f>
        <v>0</v>
      </c>
      <c r="BG187" s="148">
        <f>IF(U187="zákl. přenesená",N187,0)</f>
        <v>0</v>
      </c>
      <c r="BH187" s="148">
        <f>IF(U187="sníž. přenesená",N187,0)</f>
        <v>0</v>
      </c>
      <c r="BI187" s="148">
        <f>IF(U187="nulová",N187,0)</f>
        <v>0</v>
      </c>
      <c r="BJ187" s="21" t="s">
        <v>82</v>
      </c>
      <c r="BK187" s="148">
        <f>ROUND(L187*K187,2)</f>
        <v>0</v>
      </c>
      <c r="BL187" s="21" t="s">
        <v>92</v>
      </c>
      <c r="BM187" s="21" t="s">
        <v>328</v>
      </c>
    </row>
    <row r="188" spans="2:65" s="11" customFormat="1" ht="16.5" customHeight="1">
      <c r="B188" s="157"/>
      <c r="C188" s="158"/>
      <c r="D188" s="158"/>
      <c r="E188" s="159" t="s">
        <v>5</v>
      </c>
      <c r="F188" s="264" t="s">
        <v>275</v>
      </c>
      <c r="G188" s="265"/>
      <c r="H188" s="265"/>
      <c r="I188" s="265"/>
      <c r="J188" s="158"/>
      <c r="K188" s="159" t="s">
        <v>5</v>
      </c>
      <c r="L188" s="158"/>
      <c r="M188" s="158"/>
      <c r="N188" s="158"/>
      <c r="O188" s="158"/>
      <c r="P188" s="158"/>
      <c r="Q188" s="158"/>
      <c r="R188" s="160"/>
      <c r="T188" s="161"/>
      <c r="U188" s="158"/>
      <c r="V188" s="158"/>
      <c r="W188" s="158"/>
      <c r="X188" s="158"/>
      <c r="Y188" s="158"/>
      <c r="Z188" s="158"/>
      <c r="AA188" s="162"/>
      <c r="AT188" s="163" t="s">
        <v>173</v>
      </c>
      <c r="AU188" s="163" t="s">
        <v>86</v>
      </c>
      <c r="AV188" s="11" t="s">
        <v>82</v>
      </c>
      <c r="AW188" s="11" t="s">
        <v>32</v>
      </c>
      <c r="AX188" s="11" t="s">
        <v>75</v>
      </c>
      <c r="AY188" s="163" t="s">
        <v>166</v>
      </c>
    </row>
    <row r="189" spans="2:65" s="11" customFormat="1" ht="16.5" customHeight="1">
      <c r="B189" s="157"/>
      <c r="C189" s="158"/>
      <c r="D189" s="158"/>
      <c r="E189" s="159" t="s">
        <v>5</v>
      </c>
      <c r="F189" s="229" t="s">
        <v>276</v>
      </c>
      <c r="G189" s="230"/>
      <c r="H189" s="230"/>
      <c r="I189" s="230"/>
      <c r="J189" s="158"/>
      <c r="K189" s="159" t="s">
        <v>5</v>
      </c>
      <c r="L189" s="158"/>
      <c r="M189" s="158"/>
      <c r="N189" s="158"/>
      <c r="O189" s="158"/>
      <c r="P189" s="158"/>
      <c r="Q189" s="158"/>
      <c r="R189" s="160"/>
      <c r="T189" s="161"/>
      <c r="U189" s="158"/>
      <c r="V189" s="158"/>
      <c r="W189" s="158"/>
      <c r="X189" s="158"/>
      <c r="Y189" s="158"/>
      <c r="Z189" s="158"/>
      <c r="AA189" s="162"/>
      <c r="AT189" s="163" t="s">
        <v>173</v>
      </c>
      <c r="AU189" s="163" t="s">
        <v>86</v>
      </c>
      <c r="AV189" s="11" t="s">
        <v>82</v>
      </c>
      <c r="AW189" s="11" t="s">
        <v>32</v>
      </c>
      <c r="AX189" s="11" t="s">
        <v>75</v>
      </c>
      <c r="AY189" s="163" t="s">
        <v>166</v>
      </c>
    </row>
    <row r="190" spans="2:65" s="11" customFormat="1" ht="16.5" customHeight="1">
      <c r="B190" s="157"/>
      <c r="C190" s="158"/>
      <c r="D190" s="158"/>
      <c r="E190" s="159" t="s">
        <v>5</v>
      </c>
      <c r="F190" s="229" t="s">
        <v>277</v>
      </c>
      <c r="G190" s="230"/>
      <c r="H190" s="230"/>
      <c r="I190" s="230"/>
      <c r="J190" s="158"/>
      <c r="K190" s="159" t="s">
        <v>5</v>
      </c>
      <c r="L190" s="158"/>
      <c r="M190" s="158"/>
      <c r="N190" s="158"/>
      <c r="O190" s="158"/>
      <c r="P190" s="158"/>
      <c r="Q190" s="158"/>
      <c r="R190" s="160"/>
      <c r="T190" s="161"/>
      <c r="U190" s="158"/>
      <c r="V190" s="158"/>
      <c r="W190" s="158"/>
      <c r="X190" s="158"/>
      <c r="Y190" s="158"/>
      <c r="Z190" s="158"/>
      <c r="AA190" s="162"/>
      <c r="AT190" s="163" t="s">
        <v>173</v>
      </c>
      <c r="AU190" s="163" t="s">
        <v>86</v>
      </c>
      <c r="AV190" s="11" t="s">
        <v>82</v>
      </c>
      <c r="AW190" s="11" t="s">
        <v>32</v>
      </c>
      <c r="AX190" s="11" t="s">
        <v>75</v>
      </c>
      <c r="AY190" s="163" t="s">
        <v>166</v>
      </c>
    </row>
    <row r="191" spans="2:65" s="10" customFormat="1" ht="16.5" customHeight="1">
      <c r="B191" s="149"/>
      <c r="C191" s="150"/>
      <c r="D191" s="150"/>
      <c r="E191" s="151" t="s">
        <v>5</v>
      </c>
      <c r="F191" s="262" t="s">
        <v>329</v>
      </c>
      <c r="G191" s="263"/>
      <c r="H191" s="263"/>
      <c r="I191" s="263"/>
      <c r="J191" s="150"/>
      <c r="K191" s="152">
        <v>581.4</v>
      </c>
      <c r="L191" s="150"/>
      <c r="M191" s="150"/>
      <c r="N191" s="150"/>
      <c r="O191" s="150"/>
      <c r="P191" s="150"/>
      <c r="Q191" s="150"/>
      <c r="R191" s="153"/>
      <c r="T191" s="154"/>
      <c r="U191" s="150"/>
      <c r="V191" s="150"/>
      <c r="W191" s="150"/>
      <c r="X191" s="150"/>
      <c r="Y191" s="150"/>
      <c r="Z191" s="150"/>
      <c r="AA191" s="155"/>
      <c r="AT191" s="156" t="s">
        <v>173</v>
      </c>
      <c r="AU191" s="156" t="s">
        <v>86</v>
      </c>
      <c r="AV191" s="10" t="s">
        <v>86</v>
      </c>
      <c r="AW191" s="10" t="s">
        <v>32</v>
      </c>
      <c r="AX191" s="10" t="s">
        <v>75</v>
      </c>
      <c r="AY191" s="156" t="s">
        <v>166</v>
      </c>
    </row>
    <row r="192" spans="2:65" s="10" customFormat="1" ht="16.5" customHeight="1">
      <c r="B192" s="149"/>
      <c r="C192" s="150"/>
      <c r="D192" s="150"/>
      <c r="E192" s="151" t="s">
        <v>5</v>
      </c>
      <c r="F192" s="262" t="s">
        <v>330</v>
      </c>
      <c r="G192" s="263"/>
      <c r="H192" s="263"/>
      <c r="I192" s="263"/>
      <c r="J192" s="150"/>
      <c r="K192" s="152">
        <v>47.1</v>
      </c>
      <c r="L192" s="150"/>
      <c r="M192" s="150"/>
      <c r="N192" s="150"/>
      <c r="O192" s="150"/>
      <c r="P192" s="150"/>
      <c r="Q192" s="150"/>
      <c r="R192" s="153"/>
      <c r="T192" s="154"/>
      <c r="U192" s="150"/>
      <c r="V192" s="150"/>
      <c r="W192" s="150"/>
      <c r="X192" s="150"/>
      <c r="Y192" s="150"/>
      <c r="Z192" s="150"/>
      <c r="AA192" s="155"/>
      <c r="AT192" s="156" t="s">
        <v>173</v>
      </c>
      <c r="AU192" s="156" t="s">
        <v>86</v>
      </c>
      <c r="AV192" s="10" t="s">
        <v>86</v>
      </c>
      <c r="AW192" s="10" t="s">
        <v>32</v>
      </c>
      <c r="AX192" s="10" t="s">
        <v>75</v>
      </c>
      <c r="AY192" s="156" t="s">
        <v>166</v>
      </c>
    </row>
    <row r="193" spans="2:65" s="12" customFormat="1" ht="16.5" customHeight="1">
      <c r="B193" s="168"/>
      <c r="C193" s="169"/>
      <c r="D193" s="169"/>
      <c r="E193" s="170" t="s">
        <v>5</v>
      </c>
      <c r="F193" s="268" t="s">
        <v>294</v>
      </c>
      <c r="G193" s="269"/>
      <c r="H193" s="269"/>
      <c r="I193" s="269"/>
      <c r="J193" s="169"/>
      <c r="K193" s="171">
        <v>628.5</v>
      </c>
      <c r="L193" s="169"/>
      <c r="M193" s="169"/>
      <c r="N193" s="169"/>
      <c r="O193" s="169"/>
      <c r="P193" s="169"/>
      <c r="Q193" s="169"/>
      <c r="R193" s="172"/>
      <c r="T193" s="173"/>
      <c r="U193" s="169"/>
      <c r="V193" s="169"/>
      <c r="W193" s="169"/>
      <c r="X193" s="169"/>
      <c r="Y193" s="169"/>
      <c r="Z193" s="169"/>
      <c r="AA193" s="174"/>
      <c r="AT193" s="175" t="s">
        <v>173</v>
      </c>
      <c r="AU193" s="175" t="s">
        <v>86</v>
      </c>
      <c r="AV193" s="12" t="s">
        <v>92</v>
      </c>
      <c r="AW193" s="12" t="s">
        <v>32</v>
      </c>
      <c r="AX193" s="12" t="s">
        <v>82</v>
      </c>
      <c r="AY193" s="175" t="s">
        <v>166</v>
      </c>
    </row>
    <row r="194" spans="2:65" s="1" customFormat="1" ht="25.5" customHeight="1">
      <c r="B194" s="139"/>
      <c r="C194" s="140" t="s">
        <v>119</v>
      </c>
      <c r="D194" s="140" t="s">
        <v>167</v>
      </c>
      <c r="E194" s="141" t="s">
        <v>331</v>
      </c>
      <c r="F194" s="231" t="s">
        <v>332</v>
      </c>
      <c r="G194" s="231"/>
      <c r="H194" s="231"/>
      <c r="I194" s="231"/>
      <c r="J194" s="142" t="s">
        <v>322</v>
      </c>
      <c r="K194" s="143">
        <v>201.42500000000001</v>
      </c>
      <c r="L194" s="232">
        <v>0</v>
      </c>
      <c r="M194" s="232"/>
      <c r="N194" s="232">
        <f>ROUND(L194*K194,2)</f>
        <v>0</v>
      </c>
      <c r="O194" s="232"/>
      <c r="P194" s="232"/>
      <c r="Q194" s="232"/>
      <c r="R194" s="144"/>
      <c r="T194" s="145" t="s">
        <v>5</v>
      </c>
      <c r="U194" s="43" t="s">
        <v>40</v>
      </c>
      <c r="V194" s="146">
        <v>8.3000000000000004E-2</v>
      </c>
      <c r="W194" s="146">
        <f>V194*K194</f>
        <v>16.718275000000002</v>
      </c>
      <c r="X194" s="146">
        <v>0</v>
      </c>
      <c r="Y194" s="146">
        <f>X194*K194</f>
        <v>0</v>
      </c>
      <c r="Z194" s="146">
        <v>0</v>
      </c>
      <c r="AA194" s="147">
        <f>Z194*K194</f>
        <v>0</v>
      </c>
      <c r="AR194" s="21" t="s">
        <v>92</v>
      </c>
      <c r="AT194" s="21" t="s">
        <v>167</v>
      </c>
      <c r="AU194" s="21" t="s">
        <v>86</v>
      </c>
      <c r="AY194" s="21" t="s">
        <v>166</v>
      </c>
      <c r="BE194" s="148">
        <f>IF(U194="základní",N194,0)</f>
        <v>0</v>
      </c>
      <c r="BF194" s="148">
        <f>IF(U194="snížená",N194,0)</f>
        <v>0</v>
      </c>
      <c r="BG194" s="148">
        <f>IF(U194="zákl. přenesená",N194,0)</f>
        <v>0</v>
      </c>
      <c r="BH194" s="148">
        <f>IF(U194="sníž. přenesená",N194,0)</f>
        <v>0</v>
      </c>
      <c r="BI194" s="148">
        <f>IF(U194="nulová",N194,0)</f>
        <v>0</v>
      </c>
      <c r="BJ194" s="21" t="s">
        <v>82</v>
      </c>
      <c r="BK194" s="148">
        <f>ROUND(L194*K194,2)</f>
        <v>0</v>
      </c>
      <c r="BL194" s="21" t="s">
        <v>92</v>
      </c>
      <c r="BM194" s="21" t="s">
        <v>333</v>
      </c>
    </row>
    <row r="195" spans="2:65" s="1" customFormat="1" ht="38.25" customHeight="1">
      <c r="B195" s="139"/>
      <c r="C195" s="140" t="s">
        <v>122</v>
      </c>
      <c r="D195" s="140" t="s">
        <v>167</v>
      </c>
      <c r="E195" s="141" t="s">
        <v>334</v>
      </c>
      <c r="F195" s="231" t="s">
        <v>335</v>
      </c>
      <c r="G195" s="231"/>
      <c r="H195" s="231"/>
      <c r="I195" s="231"/>
      <c r="J195" s="142" t="s">
        <v>322</v>
      </c>
      <c r="K195" s="143">
        <v>628.5</v>
      </c>
      <c r="L195" s="232">
        <v>0</v>
      </c>
      <c r="M195" s="232"/>
      <c r="N195" s="232">
        <f>ROUND(L195*K195,2)</f>
        <v>0</v>
      </c>
      <c r="O195" s="232"/>
      <c r="P195" s="232"/>
      <c r="Q195" s="232"/>
      <c r="R195" s="144"/>
      <c r="T195" s="145" t="s">
        <v>5</v>
      </c>
      <c r="U195" s="43" t="s">
        <v>40</v>
      </c>
      <c r="V195" s="146">
        <v>8.3000000000000004E-2</v>
      </c>
      <c r="W195" s="146">
        <f>V195*K195</f>
        <v>52.165500000000002</v>
      </c>
      <c r="X195" s="146">
        <v>0</v>
      </c>
      <c r="Y195" s="146">
        <f>X195*K195</f>
        <v>0</v>
      </c>
      <c r="Z195" s="146">
        <v>0</v>
      </c>
      <c r="AA195" s="147">
        <f>Z195*K195</f>
        <v>0</v>
      </c>
      <c r="AR195" s="21" t="s">
        <v>92</v>
      </c>
      <c r="AT195" s="21" t="s">
        <v>167</v>
      </c>
      <c r="AU195" s="21" t="s">
        <v>86</v>
      </c>
      <c r="AY195" s="21" t="s">
        <v>166</v>
      </c>
      <c r="BE195" s="148">
        <f>IF(U195="základní",N195,0)</f>
        <v>0</v>
      </c>
      <c r="BF195" s="148">
        <f>IF(U195="snížená",N195,0)</f>
        <v>0</v>
      </c>
      <c r="BG195" s="148">
        <f>IF(U195="zákl. přenesená",N195,0)</f>
        <v>0</v>
      </c>
      <c r="BH195" s="148">
        <f>IF(U195="sníž. přenesená",N195,0)</f>
        <v>0</v>
      </c>
      <c r="BI195" s="148">
        <f>IF(U195="nulová",N195,0)</f>
        <v>0</v>
      </c>
      <c r="BJ195" s="21" t="s">
        <v>82</v>
      </c>
      <c r="BK195" s="148">
        <f>ROUND(L195*K195,2)</f>
        <v>0</v>
      </c>
      <c r="BL195" s="21" t="s">
        <v>92</v>
      </c>
      <c r="BM195" s="21" t="s">
        <v>336</v>
      </c>
    </row>
    <row r="196" spans="2:65" s="1" customFormat="1" ht="25.5" customHeight="1">
      <c r="B196" s="139"/>
      <c r="C196" s="140" t="s">
        <v>11</v>
      </c>
      <c r="D196" s="140" t="s">
        <v>167</v>
      </c>
      <c r="E196" s="141" t="s">
        <v>337</v>
      </c>
      <c r="F196" s="231" t="s">
        <v>338</v>
      </c>
      <c r="G196" s="231"/>
      <c r="H196" s="231"/>
      <c r="I196" s="231"/>
      <c r="J196" s="142" t="s">
        <v>322</v>
      </c>
      <c r="K196" s="143">
        <v>96.25</v>
      </c>
      <c r="L196" s="232">
        <v>0</v>
      </c>
      <c r="M196" s="232"/>
      <c r="N196" s="232">
        <f>ROUND(L196*K196,2)</f>
        <v>0</v>
      </c>
      <c r="O196" s="232"/>
      <c r="P196" s="232"/>
      <c r="Q196" s="232"/>
      <c r="R196" s="144"/>
      <c r="T196" s="145" t="s">
        <v>5</v>
      </c>
      <c r="U196" s="43" t="s">
        <v>40</v>
      </c>
      <c r="V196" s="146">
        <v>2.3199999999999998</v>
      </c>
      <c r="W196" s="146">
        <f>V196*K196</f>
        <v>223.29999999999998</v>
      </c>
      <c r="X196" s="146">
        <v>0</v>
      </c>
      <c r="Y196" s="146">
        <f>X196*K196</f>
        <v>0</v>
      </c>
      <c r="Z196" s="146">
        <v>0</v>
      </c>
      <c r="AA196" s="147">
        <f>Z196*K196</f>
        <v>0</v>
      </c>
      <c r="AR196" s="21" t="s">
        <v>92</v>
      </c>
      <c r="AT196" s="21" t="s">
        <v>167</v>
      </c>
      <c r="AU196" s="21" t="s">
        <v>86</v>
      </c>
      <c r="AY196" s="21" t="s">
        <v>166</v>
      </c>
      <c r="BE196" s="148">
        <f>IF(U196="základní",N196,0)</f>
        <v>0</v>
      </c>
      <c r="BF196" s="148">
        <f>IF(U196="snížená",N196,0)</f>
        <v>0</v>
      </c>
      <c r="BG196" s="148">
        <f>IF(U196="zákl. přenesená",N196,0)</f>
        <v>0</v>
      </c>
      <c r="BH196" s="148">
        <f>IF(U196="sníž. přenesená",N196,0)</f>
        <v>0</v>
      </c>
      <c r="BI196" s="148">
        <f>IF(U196="nulová",N196,0)</f>
        <v>0</v>
      </c>
      <c r="BJ196" s="21" t="s">
        <v>82</v>
      </c>
      <c r="BK196" s="148">
        <f>ROUND(L196*K196,2)</f>
        <v>0</v>
      </c>
      <c r="BL196" s="21" t="s">
        <v>92</v>
      </c>
      <c r="BM196" s="21" t="s">
        <v>339</v>
      </c>
    </row>
    <row r="197" spans="2:65" s="11" customFormat="1" ht="16.5" customHeight="1">
      <c r="B197" s="157"/>
      <c r="C197" s="158"/>
      <c r="D197" s="158"/>
      <c r="E197" s="159" t="s">
        <v>5</v>
      </c>
      <c r="F197" s="264" t="s">
        <v>275</v>
      </c>
      <c r="G197" s="265"/>
      <c r="H197" s="265"/>
      <c r="I197" s="265"/>
      <c r="J197" s="158"/>
      <c r="K197" s="159" t="s">
        <v>5</v>
      </c>
      <c r="L197" s="158"/>
      <c r="M197" s="158"/>
      <c r="N197" s="158"/>
      <c r="O197" s="158"/>
      <c r="P197" s="158"/>
      <c r="Q197" s="158"/>
      <c r="R197" s="160"/>
      <c r="T197" s="161"/>
      <c r="U197" s="158"/>
      <c r="V197" s="158"/>
      <c r="W197" s="158"/>
      <c r="X197" s="158"/>
      <c r="Y197" s="158"/>
      <c r="Z197" s="158"/>
      <c r="AA197" s="162"/>
      <c r="AT197" s="163" t="s">
        <v>173</v>
      </c>
      <c r="AU197" s="163" t="s">
        <v>86</v>
      </c>
      <c r="AV197" s="11" t="s">
        <v>82</v>
      </c>
      <c r="AW197" s="11" t="s">
        <v>32</v>
      </c>
      <c r="AX197" s="11" t="s">
        <v>75</v>
      </c>
      <c r="AY197" s="163" t="s">
        <v>166</v>
      </c>
    </row>
    <row r="198" spans="2:65" s="11" customFormat="1" ht="16.5" customHeight="1">
      <c r="B198" s="157"/>
      <c r="C198" s="158"/>
      <c r="D198" s="158"/>
      <c r="E198" s="159" t="s">
        <v>5</v>
      </c>
      <c r="F198" s="229" t="s">
        <v>276</v>
      </c>
      <c r="G198" s="230"/>
      <c r="H198" s="230"/>
      <c r="I198" s="230"/>
      <c r="J198" s="158"/>
      <c r="K198" s="159" t="s">
        <v>5</v>
      </c>
      <c r="L198" s="158"/>
      <c r="M198" s="158"/>
      <c r="N198" s="158"/>
      <c r="O198" s="158"/>
      <c r="P198" s="158"/>
      <c r="Q198" s="158"/>
      <c r="R198" s="160"/>
      <c r="T198" s="161"/>
      <c r="U198" s="158"/>
      <c r="V198" s="158"/>
      <c r="W198" s="158"/>
      <c r="X198" s="158"/>
      <c r="Y198" s="158"/>
      <c r="Z198" s="158"/>
      <c r="AA198" s="162"/>
      <c r="AT198" s="163" t="s">
        <v>173</v>
      </c>
      <c r="AU198" s="163" t="s">
        <v>86</v>
      </c>
      <c r="AV198" s="11" t="s">
        <v>82</v>
      </c>
      <c r="AW198" s="11" t="s">
        <v>32</v>
      </c>
      <c r="AX198" s="11" t="s">
        <v>75</v>
      </c>
      <c r="AY198" s="163" t="s">
        <v>166</v>
      </c>
    </row>
    <row r="199" spans="2:65" s="11" customFormat="1" ht="16.5" customHeight="1">
      <c r="B199" s="157"/>
      <c r="C199" s="158"/>
      <c r="D199" s="158"/>
      <c r="E199" s="159" t="s">
        <v>5</v>
      </c>
      <c r="F199" s="229" t="s">
        <v>277</v>
      </c>
      <c r="G199" s="230"/>
      <c r="H199" s="230"/>
      <c r="I199" s="230"/>
      <c r="J199" s="158"/>
      <c r="K199" s="159" t="s">
        <v>5</v>
      </c>
      <c r="L199" s="158"/>
      <c r="M199" s="158"/>
      <c r="N199" s="158"/>
      <c r="O199" s="158"/>
      <c r="P199" s="158"/>
      <c r="Q199" s="158"/>
      <c r="R199" s="160"/>
      <c r="T199" s="161"/>
      <c r="U199" s="158"/>
      <c r="V199" s="158"/>
      <c r="W199" s="158"/>
      <c r="X199" s="158"/>
      <c r="Y199" s="158"/>
      <c r="Z199" s="158"/>
      <c r="AA199" s="162"/>
      <c r="AT199" s="163" t="s">
        <v>173</v>
      </c>
      <c r="AU199" s="163" t="s">
        <v>86</v>
      </c>
      <c r="AV199" s="11" t="s">
        <v>82</v>
      </c>
      <c r="AW199" s="11" t="s">
        <v>32</v>
      </c>
      <c r="AX199" s="11" t="s">
        <v>75</v>
      </c>
      <c r="AY199" s="163" t="s">
        <v>166</v>
      </c>
    </row>
    <row r="200" spans="2:65" s="10" customFormat="1" ht="16.5" customHeight="1">
      <c r="B200" s="149"/>
      <c r="C200" s="150"/>
      <c r="D200" s="150"/>
      <c r="E200" s="151" t="s">
        <v>5</v>
      </c>
      <c r="F200" s="262" t="s">
        <v>340</v>
      </c>
      <c r="G200" s="263"/>
      <c r="H200" s="263"/>
      <c r="I200" s="263"/>
      <c r="J200" s="150"/>
      <c r="K200" s="152">
        <v>96.25</v>
      </c>
      <c r="L200" s="150"/>
      <c r="M200" s="150"/>
      <c r="N200" s="150"/>
      <c r="O200" s="150"/>
      <c r="P200" s="150"/>
      <c r="Q200" s="150"/>
      <c r="R200" s="153"/>
      <c r="T200" s="154"/>
      <c r="U200" s="150"/>
      <c r="V200" s="150"/>
      <c r="W200" s="150"/>
      <c r="X200" s="150"/>
      <c r="Y200" s="150"/>
      <c r="Z200" s="150"/>
      <c r="AA200" s="155"/>
      <c r="AT200" s="156" t="s">
        <v>173</v>
      </c>
      <c r="AU200" s="156" t="s">
        <v>86</v>
      </c>
      <c r="AV200" s="10" t="s">
        <v>86</v>
      </c>
      <c r="AW200" s="10" t="s">
        <v>32</v>
      </c>
      <c r="AX200" s="10" t="s">
        <v>82</v>
      </c>
      <c r="AY200" s="156" t="s">
        <v>166</v>
      </c>
    </row>
    <row r="201" spans="2:65" s="1" customFormat="1" ht="25.5" customHeight="1">
      <c r="B201" s="139"/>
      <c r="C201" s="140" t="s">
        <v>127</v>
      </c>
      <c r="D201" s="140" t="s">
        <v>167</v>
      </c>
      <c r="E201" s="141" t="s">
        <v>341</v>
      </c>
      <c r="F201" s="231" t="s">
        <v>342</v>
      </c>
      <c r="G201" s="231"/>
      <c r="H201" s="231"/>
      <c r="I201" s="231"/>
      <c r="J201" s="142" t="s">
        <v>322</v>
      </c>
      <c r="K201" s="143">
        <v>96.25</v>
      </c>
      <c r="L201" s="232">
        <v>0</v>
      </c>
      <c r="M201" s="232"/>
      <c r="N201" s="232">
        <f>ROUND(L201*K201,2)</f>
        <v>0</v>
      </c>
      <c r="O201" s="232"/>
      <c r="P201" s="232"/>
      <c r="Q201" s="232"/>
      <c r="R201" s="144"/>
      <c r="T201" s="145" t="s">
        <v>5</v>
      </c>
      <c r="U201" s="43" t="s">
        <v>40</v>
      </c>
      <c r="V201" s="146">
        <v>0.65400000000000003</v>
      </c>
      <c r="W201" s="146">
        <f>V201*K201</f>
        <v>62.947500000000005</v>
      </c>
      <c r="X201" s="146">
        <v>0</v>
      </c>
      <c r="Y201" s="146">
        <f>X201*K201</f>
        <v>0</v>
      </c>
      <c r="Z201" s="146">
        <v>0</v>
      </c>
      <c r="AA201" s="147">
        <f>Z201*K201</f>
        <v>0</v>
      </c>
      <c r="AR201" s="21" t="s">
        <v>92</v>
      </c>
      <c r="AT201" s="21" t="s">
        <v>167</v>
      </c>
      <c r="AU201" s="21" t="s">
        <v>86</v>
      </c>
      <c r="AY201" s="21" t="s">
        <v>166</v>
      </c>
      <c r="BE201" s="148">
        <f>IF(U201="základní",N201,0)</f>
        <v>0</v>
      </c>
      <c r="BF201" s="148">
        <f>IF(U201="snížená",N201,0)</f>
        <v>0</v>
      </c>
      <c r="BG201" s="148">
        <f>IF(U201="zákl. přenesená",N201,0)</f>
        <v>0</v>
      </c>
      <c r="BH201" s="148">
        <f>IF(U201="sníž. přenesená",N201,0)</f>
        <v>0</v>
      </c>
      <c r="BI201" s="148">
        <f>IF(U201="nulová",N201,0)</f>
        <v>0</v>
      </c>
      <c r="BJ201" s="21" t="s">
        <v>82</v>
      </c>
      <c r="BK201" s="148">
        <f>ROUND(L201*K201,2)</f>
        <v>0</v>
      </c>
      <c r="BL201" s="21" t="s">
        <v>92</v>
      </c>
      <c r="BM201" s="21" t="s">
        <v>343</v>
      </c>
    </row>
    <row r="202" spans="2:65" s="1" customFormat="1" ht="25.5" customHeight="1">
      <c r="B202" s="139"/>
      <c r="C202" s="140" t="s">
        <v>344</v>
      </c>
      <c r="D202" s="140" t="s">
        <v>167</v>
      </c>
      <c r="E202" s="141" t="s">
        <v>345</v>
      </c>
      <c r="F202" s="231" t="s">
        <v>346</v>
      </c>
      <c r="G202" s="231"/>
      <c r="H202" s="231"/>
      <c r="I202" s="231"/>
      <c r="J202" s="142" t="s">
        <v>322</v>
      </c>
      <c r="K202" s="143">
        <v>43.5</v>
      </c>
      <c r="L202" s="232">
        <v>0</v>
      </c>
      <c r="M202" s="232"/>
      <c r="N202" s="232">
        <f>ROUND(L202*K202,2)</f>
        <v>0</v>
      </c>
      <c r="O202" s="232"/>
      <c r="P202" s="232"/>
      <c r="Q202" s="232"/>
      <c r="R202" s="144"/>
      <c r="T202" s="145" t="s">
        <v>5</v>
      </c>
      <c r="U202" s="43" t="s">
        <v>40</v>
      </c>
      <c r="V202" s="146">
        <v>1.43</v>
      </c>
      <c r="W202" s="146">
        <f>V202*K202</f>
        <v>62.204999999999998</v>
      </c>
      <c r="X202" s="146">
        <v>0</v>
      </c>
      <c r="Y202" s="146">
        <f>X202*K202</f>
        <v>0</v>
      </c>
      <c r="Z202" s="146">
        <v>0</v>
      </c>
      <c r="AA202" s="147">
        <f>Z202*K202</f>
        <v>0</v>
      </c>
      <c r="AR202" s="21" t="s">
        <v>92</v>
      </c>
      <c r="AT202" s="21" t="s">
        <v>167</v>
      </c>
      <c r="AU202" s="21" t="s">
        <v>86</v>
      </c>
      <c r="AY202" s="21" t="s">
        <v>166</v>
      </c>
      <c r="BE202" s="148">
        <f>IF(U202="základní",N202,0)</f>
        <v>0</v>
      </c>
      <c r="BF202" s="148">
        <f>IF(U202="snížená",N202,0)</f>
        <v>0</v>
      </c>
      <c r="BG202" s="148">
        <f>IF(U202="zákl. přenesená",N202,0)</f>
        <v>0</v>
      </c>
      <c r="BH202" s="148">
        <f>IF(U202="sníž. přenesená",N202,0)</f>
        <v>0</v>
      </c>
      <c r="BI202" s="148">
        <f>IF(U202="nulová",N202,0)</f>
        <v>0</v>
      </c>
      <c r="BJ202" s="21" t="s">
        <v>82</v>
      </c>
      <c r="BK202" s="148">
        <f>ROUND(L202*K202,2)</f>
        <v>0</v>
      </c>
      <c r="BL202" s="21" t="s">
        <v>92</v>
      </c>
      <c r="BM202" s="21" t="s">
        <v>347</v>
      </c>
    </row>
    <row r="203" spans="2:65" s="11" customFormat="1" ht="16.5" customHeight="1">
      <c r="B203" s="157"/>
      <c r="C203" s="158"/>
      <c r="D203" s="158"/>
      <c r="E203" s="159" t="s">
        <v>5</v>
      </c>
      <c r="F203" s="264" t="s">
        <v>275</v>
      </c>
      <c r="G203" s="265"/>
      <c r="H203" s="265"/>
      <c r="I203" s="265"/>
      <c r="J203" s="158"/>
      <c r="K203" s="159" t="s">
        <v>5</v>
      </c>
      <c r="L203" s="158"/>
      <c r="M203" s="158"/>
      <c r="N203" s="158"/>
      <c r="O203" s="158"/>
      <c r="P203" s="158"/>
      <c r="Q203" s="158"/>
      <c r="R203" s="160"/>
      <c r="T203" s="161"/>
      <c r="U203" s="158"/>
      <c r="V203" s="158"/>
      <c r="W203" s="158"/>
      <c r="X203" s="158"/>
      <c r="Y203" s="158"/>
      <c r="Z203" s="158"/>
      <c r="AA203" s="162"/>
      <c r="AT203" s="163" t="s">
        <v>173</v>
      </c>
      <c r="AU203" s="163" t="s">
        <v>86</v>
      </c>
      <c r="AV203" s="11" t="s">
        <v>82</v>
      </c>
      <c r="AW203" s="11" t="s">
        <v>32</v>
      </c>
      <c r="AX203" s="11" t="s">
        <v>75</v>
      </c>
      <c r="AY203" s="163" t="s">
        <v>166</v>
      </c>
    </row>
    <row r="204" spans="2:65" s="11" customFormat="1" ht="16.5" customHeight="1">
      <c r="B204" s="157"/>
      <c r="C204" s="158"/>
      <c r="D204" s="158"/>
      <c r="E204" s="159" t="s">
        <v>5</v>
      </c>
      <c r="F204" s="229" t="s">
        <v>276</v>
      </c>
      <c r="G204" s="230"/>
      <c r="H204" s="230"/>
      <c r="I204" s="230"/>
      <c r="J204" s="158"/>
      <c r="K204" s="159" t="s">
        <v>5</v>
      </c>
      <c r="L204" s="158"/>
      <c r="M204" s="158"/>
      <c r="N204" s="158"/>
      <c r="O204" s="158"/>
      <c r="P204" s="158"/>
      <c r="Q204" s="158"/>
      <c r="R204" s="160"/>
      <c r="T204" s="161"/>
      <c r="U204" s="158"/>
      <c r="V204" s="158"/>
      <c r="W204" s="158"/>
      <c r="X204" s="158"/>
      <c r="Y204" s="158"/>
      <c r="Z204" s="158"/>
      <c r="AA204" s="162"/>
      <c r="AT204" s="163" t="s">
        <v>173</v>
      </c>
      <c r="AU204" s="163" t="s">
        <v>86</v>
      </c>
      <c r="AV204" s="11" t="s">
        <v>82</v>
      </c>
      <c r="AW204" s="11" t="s">
        <v>32</v>
      </c>
      <c r="AX204" s="11" t="s">
        <v>75</v>
      </c>
      <c r="AY204" s="163" t="s">
        <v>166</v>
      </c>
    </row>
    <row r="205" spans="2:65" s="11" customFormat="1" ht="16.5" customHeight="1">
      <c r="B205" s="157"/>
      <c r="C205" s="158"/>
      <c r="D205" s="158"/>
      <c r="E205" s="159" t="s">
        <v>5</v>
      </c>
      <c r="F205" s="229" t="s">
        <v>277</v>
      </c>
      <c r="G205" s="230"/>
      <c r="H205" s="230"/>
      <c r="I205" s="230"/>
      <c r="J205" s="158"/>
      <c r="K205" s="159" t="s">
        <v>5</v>
      </c>
      <c r="L205" s="158"/>
      <c r="M205" s="158"/>
      <c r="N205" s="158"/>
      <c r="O205" s="158"/>
      <c r="P205" s="158"/>
      <c r="Q205" s="158"/>
      <c r="R205" s="160"/>
      <c r="T205" s="161"/>
      <c r="U205" s="158"/>
      <c r="V205" s="158"/>
      <c r="W205" s="158"/>
      <c r="X205" s="158"/>
      <c r="Y205" s="158"/>
      <c r="Z205" s="158"/>
      <c r="AA205" s="162"/>
      <c r="AT205" s="163" t="s">
        <v>173</v>
      </c>
      <c r="AU205" s="163" t="s">
        <v>86</v>
      </c>
      <c r="AV205" s="11" t="s">
        <v>82</v>
      </c>
      <c r="AW205" s="11" t="s">
        <v>32</v>
      </c>
      <c r="AX205" s="11" t="s">
        <v>75</v>
      </c>
      <c r="AY205" s="163" t="s">
        <v>166</v>
      </c>
    </row>
    <row r="206" spans="2:65" s="10" customFormat="1" ht="16.5" customHeight="1">
      <c r="B206" s="149"/>
      <c r="C206" s="150"/>
      <c r="D206" s="150"/>
      <c r="E206" s="151" t="s">
        <v>5</v>
      </c>
      <c r="F206" s="262" t="s">
        <v>348</v>
      </c>
      <c r="G206" s="263"/>
      <c r="H206" s="263"/>
      <c r="I206" s="263"/>
      <c r="J206" s="150"/>
      <c r="K206" s="152">
        <v>43.5</v>
      </c>
      <c r="L206" s="150"/>
      <c r="M206" s="150"/>
      <c r="N206" s="150"/>
      <c r="O206" s="150"/>
      <c r="P206" s="150"/>
      <c r="Q206" s="150"/>
      <c r="R206" s="153"/>
      <c r="T206" s="154"/>
      <c r="U206" s="150"/>
      <c r="V206" s="150"/>
      <c r="W206" s="150"/>
      <c r="X206" s="150"/>
      <c r="Y206" s="150"/>
      <c r="Z206" s="150"/>
      <c r="AA206" s="155"/>
      <c r="AT206" s="156" t="s">
        <v>173</v>
      </c>
      <c r="AU206" s="156" t="s">
        <v>86</v>
      </c>
      <c r="AV206" s="10" t="s">
        <v>86</v>
      </c>
      <c r="AW206" s="10" t="s">
        <v>32</v>
      </c>
      <c r="AX206" s="10" t="s">
        <v>82</v>
      </c>
      <c r="AY206" s="156" t="s">
        <v>166</v>
      </c>
    </row>
    <row r="207" spans="2:65" s="1" customFormat="1" ht="25.5" customHeight="1">
      <c r="B207" s="139"/>
      <c r="C207" s="140" t="s">
        <v>349</v>
      </c>
      <c r="D207" s="140" t="s">
        <v>167</v>
      </c>
      <c r="E207" s="141" t="s">
        <v>350</v>
      </c>
      <c r="F207" s="231" t="s">
        <v>351</v>
      </c>
      <c r="G207" s="231"/>
      <c r="H207" s="231"/>
      <c r="I207" s="231"/>
      <c r="J207" s="142" t="s">
        <v>322</v>
      </c>
      <c r="K207" s="143">
        <v>43.5</v>
      </c>
      <c r="L207" s="232">
        <v>0</v>
      </c>
      <c r="M207" s="232"/>
      <c r="N207" s="232">
        <f>ROUND(L207*K207,2)</f>
        <v>0</v>
      </c>
      <c r="O207" s="232"/>
      <c r="P207" s="232"/>
      <c r="Q207" s="232"/>
      <c r="R207" s="144"/>
      <c r="T207" s="145" t="s">
        <v>5</v>
      </c>
      <c r="U207" s="43" t="s">
        <v>40</v>
      </c>
      <c r="V207" s="146">
        <v>0.1</v>
      </c>
      <c r="W207" s="146">
        <f>V207*K207</f>
        <v>4.3500000000000005</v>
      </c>
      <c r="X207" s="146">
        <v>0</v>
      </c>
      <c r="Y207" s="146">
        <f>X207*K207</f>
        <v>0</v>
      </c>
      <c r="Z207" s="146">
        <v>0</v>
      </c>
      <c r="AA207" s="147">
        <f>Z207*K207</f>
        <v>0</v>
      </c>
      <c r="AR207" s="21" t="s">
        <v>92</v>
      </c>
      <c r="AT207" s="21" t="s">
        <v>167</v>
      </c>
      <c r="AU207" s="21" t="s">
        <v>86</v>
      </c>
      <c r="AY207" s="21" t="s">
        <v>166</v>
      </c>
      <c r="BE207" s="148">
        <f>IF(U207="základní",N207,0)</f>
        <v>0</v>
      </c>
      <c r="BF207" s="148">
        <f>IF(U207="snížená",N207,0)</f>
        <v>0</v>
      </c>
      <c r="BG207" s="148">
        <f>IF(U207="zákl. přenesená",N207,0)</f>
        <v>0</v>
      </c>
      <c r="BH207" s="148">
        <f>IF(U207="sníž. přenesená",N207,0)</f>
        <v>0</v>
      </c>
      <c r="BI207" s="148">
        <f>IF(U207="nulová",N207,0)</f>
        <v>0</v>
      </c>
      <c r="BJ207" s="21" t="s">
        <v>82</v>
      </c>
      <c r="BK207" s="148">
        <f>ROUND(L207*K207,2)</f>
        <v>0</v>
      </c>
      <c r="BL207" s="21" t="s">
        <v>92</v>
      </c>
      <c r="BM207" s="21" t="s">
        <v>352</v>
      </c>
    </row>
    <row r="208" spans="2:65" s="1" customFormat="1" ht="25.5" customHeight="1">
      <c r="B208" s="139"/>
      <c r="C208" s="140" t="s">
        <v>353</v>
      </c>
      <c r="D208" s="140" t="s">
        <v>167</v>
      </c>
      <c r="E208" s="141" t="s">
        <v>354</v>
      </c>
      <c r="F208" s="231" t="s">
        <v>355</v>
      </c>
      <c r="G208" s="231"/>
      <c r="H208" s="231"/>
      <c r="I208" s="231"/>
      <c r="J208" s="142" t="s">
        <v>270</v>
      </c>
      <c r="K208" s="143">
        <v>87</v>
      </c>
      <c r="L208" s="232">
        <v>0</v>
      </c>
      <c r="M208" s="232"/>
      <c r="N208" s="232">
        <f>ROUND(L208*K208,2)</f>
        <v>0</v>
      </c>
      <c r="O208" s="232"/>
      <c r="P208" s="232"/>
      <c r="Q208" s="232"/>
      <c r="R208" s="144"/>
      <c r="T208" s="145" t="s">
        <v>5</v>
      </c>
      <c r="U208" s="43" t="s">
        <v>40</v>
      </c>
      <c r="V208" s="146">
        <v>0.23599999999999999</v>
      </c>
      <c r="W208" s="146">
        <f>V208*K208</f>
        <v>20.532</v>
      </c>
      <c r="X208" s="146">
        <v>8.4000000000000003E-4</v>
      </c>
      <c r="Y208" s="146">
        <f>X208*K208</f>
        <v>7.3080000000000006E-2</v>
      </c>
      <c r="Z208" s="146">
        <v>0</v>
      </c>
      <c r="AA208" s="147">
        <f>Z208*K208</f>
        <v>0</v>
      </c>
      <c r="AR208" s="21" t="s">
        <v>92</v>
      </c>
      <c r="AT208" s="21" t="s">
        <v>167</v>
      </c>
      <c r="AU208" s="21" t="s">
        <v>86</v>
      </c>
      <c r="AY208" s="21" t="s">
        <v>166</v>
      </c>
      <c r="BE208" s="148">
        <f>IF(U208="základní",N208,0)</f>
        <v>0</v>
      </c>
      <c r="BF208" s="148">
        <f>IF(U208="snížená",N208,0)</f>
        <v>0</v>
      </c>
      <c r="BG208" s="148">
        <f>IF(U208="zákl. přenesená",N208,0)</f>
        <v>0</v>
      </c>
      <c r="BH208" s="148">
        <f>IF(U208="sníž. přenesená",N208,0)</f>
        <v>0</v>
      </c>
      <c r="BI208" s="148">
        <f>IF(U208="nulová",N208,0)</f>
        <v>0</v>
      </c>
      <c r="BJ208" s="21" t="s">
        <v>82</v>
      </c>
      <c r="BK208" s="148">
        <f>ROUND(L208*K208,2)</f>
        <v>0</v>
      </c>
      <c r="BL208" s="21" t="s">
        <v>92</v>
      </c>
      <c r="BM208" s="21" t="s">
        <v>356</v>
      </c>
    </row>
    <row r="209" spans="2:65" s="11" customFormat="1" ht="16.5" customHeight="1">
      <c r="B209" s="157"/>
      <c r="C209" s="158"/>
      <c r="D209" s="158"/>
      <c r="E209" s="159" t="s">
        <v>5</v>
      </c>
      <c r="F209" s="264" t="s">
        <v>275</v>
      </c>
      <c r="G209" s="265"/>
      <c r="H209" s="265"/>
      <c r="I209" s="265"/>
      <c r="J209" s="158"/>
      <c r="K209" s="159" t="s">
        <v>5</v>
      </c>
      <c r="L209" s="158"/>
      <c r="M209" s="158"/>
      <c r="N209" s="158"/>
      <c r="O209" s="158"/>
      <c r="P209" s="158"/>
      <c r="Q209" s="158"/>
      <c r="R209" s="160"/>
      <c r="T209" s="161"/>
      <c r="U209" s="158"/>
      <c r="V209" s="158"/>
      <c r="W209" s="158"/>
      <c r="X209" s="158"/>
      <c r="Y209" s="158"/>
      <c r="Z209" s="158"/>
      <c r="AA209" s="162"/>
      <c r="AT209" s="163" t="s">
        <v>173</v>
      </c>
      <c r="AU209" s="163" t="s">
        <v>86</v>
      </c>
      <c r="AV209" s="11" t="s">
        <v>82</v>
      </c>
      <c r="AW209" s="11" t="s">
        <v>32</v>
      </c>
      <c r="AX209" s="11" t="s">
        <v>75</v>
      </c>
      <c r="AY209" s="163" t="s">
        <v>166</v>
      </c>
    </row>
    <row r="210" spans="2:65" s="11" customFormat="1" ht="16.5" customHeight="1">
      <c r="B210" s="157"/>
      <c r="C210" s="158"/>
      <c r="D210" s="158"/>
      <c r="E210" s="159" t="s">
        <v>5</v>
      </c>
      <c r="F210" s="229" t="s">
        <v>276</v>
      </c>
      <c r="G210" s="230"/>
      <c r="H210" s="230"/>
      <c r="I210" s="230"/>
      <c r="J210" s="158"/>
      <c r="K210" s="159" t="s">
        <v>5</v>
      </c>
      <c r="L210" s="158"/>
      <c r="M210" s="158"/>
      <c r="N210" s="158"/>
      <c r="O210" s="158"/>
      <c r="P210" s="158"/>
      <c r="Q210" s="158"/>
      <c r="R210" s="160"/>
      <c r="T210" s="161"/>
      <c r="U210" s="158"/>
      <c r="V210" s="158"/>
      <c r="W210" s="158"/>
      <c r="X210" s="158"/>
      <c r="Y210" s="158"/>
      <c r="Z210" s="158"/>
      <c r="AA210" s="162"/>
      <c r="AT210" s="163" t="s">
        <v>173</v>
      </c>
      <c r="AU210" s="163" t="s">
        <v>86</v>
      </c>
      <c r="AV210" s="11" t="s">
        <v>82</v>
      </c>
      <c r="AW210" s="11" t="s">
        <v>32</v>
      </c>
      <c r="AX210" s="11" t="s">
        <v>75</v>
      </c>
      <c r="AY210" s="163" t="s">
        <v>166</v>
      </c>
    </row>
    <row r="211" spans="2:65" s="11" customFormat="1" ht="16.5" customHeight="1">
      <c r="B211" s="157"/>
      <c r="C211" s="158"/>
      <c r="D211" s="158"/>
      <c r="E211" s="159" t="s">
        <v>5</v>
      </c>
      <c r="F211" s="229" t="s">
        <v>277</v>
      </c>
      <c r="G211" s="230"/>
      <c r="H211" s="230"/>
      <c r="I211" s="230"/>
      <c r="J211" s="158"/>
      <c r="K211" s="159" t="s">
        <v>5</v>
      </c>
      <c r="L211" s="158"/>
      <c r="M211" s="158"/>
      <c r="N211" s="158"/>
      <c r="O211" s="158"/>
      <c r="P211" s="158"/>
      <c r="Q211" s="158"/>
      <c r="R211" s="160"/>
      <c r="T211" s="161"/>
      <c r="U211" s="158"/>
      <c r="V211" s="158"/>
      <c r="W211" s="158"/>
      <c r="X211" s="158"/>
      <c r="Y211" s="158"/>
      <c r="Z211" s="158"/>
      <c r="AA211" s="162"/>
      <c r="AT211" s="163" t="s">
        <v>173</v>
      </c>
      <c r="AU211" s="163" t="s">
        <v>86</v>
      </c>
      <c r="AV211" s="11" t="s">
        <v>82</v>
      </c>
      <c r="AW211" s="11" t="s">
        <v>32</v>
      </c>
      <c r="AX211" s="11" t="s">
        <v>75</v>
      </c>
      <c r="AY211" s="163" t="s">
        <v>166</v>
      </c>
    </row>
    <row r="212" spans="2:65" s="10" customFormat="1" ht="16.5" customHeight="1">
      <c r="B212" s="149"/>
      <c r="C212" s="150"/>
      <c r="D212" s="150"/>
      <c r="E212" s="151" t="s">
        <v>5</v>
      </c>
      <c r="F212" s="262" t="s">
        <v>357</v>
      </c>
      <c r="G212" s="263"/>
      <c r="H212" s="263"/>
      <c r="I212" s="263"/>
      <c r="J212" s="150"/>
      <c r="K212" s="152">
        <v>87</v>
      </c>
      <c r="L212" s="150"/>
      <c r="M212" s="150"/>
      <c r="N212" s="150"/>
      <c r="O212" s="150"/>
      <c r="P212" s="150"/>
      <c r="Q212" s="150"/>
      <c r="R212" s="153"/>
      <c r="T212" s="154"/>
      <c r="U212" s="150"/>
      <c r="V212" s="150"/>
      <c r="W212" s="150"/>
      <c r="X212" s="150"/>
      <c r="Y212" s="150"/>
      <c r="Z212" s="150"/>
      <c r="AA212" s="155"/>
      <c r="AT212" s="156" t="s">
        <v>173</v>
      </c>
      <c r="AU212" s="156" t="s">
        <v>86</v>
      </c>
      <c r="AV212" s="10" t="s">
        <v>86</v>
      </c>
      <c r="AW212" s="10" t="s">
        <v>32</v>
      </c>
      <c r="AX212" s="10" t="s">
        <v>82</v>
      </c>
      <c r="AY212" s="156" t="s">
        <v>166</v>
      </c>
    </row>
    <row r="213" spans="2:65" s="1" customFormat="1" ht="25.5" customHeight="1">
      <c r="B213" s="139"/>
      <c r="C213" s="140" t="s">
        <v>358</v>
      </c>
      <c r="D213" s="140" t="s">
        <v>167</v>
      </c>
      <c r="E213" s="141" t="s">
        <v>359</v>
      </c>
      <c r="F213" s="231" t="s">
        <v>360</v>
      </c>
      <c r="G213" s="231"/>
      <c r="H213" s="231"/>
      <c r="I213" s="231"/>
      <c r="J213" s="142" t="s">
        <v>270</v>
      </c>
      <c r="K213" s="143">
        <v>87</v>
      </c>
      <c r="L213" s="232">
        <v>0</v>
      </c>
      <c r="M213" s="232"/>
      <c r="N213" s="232">
        <f>ROUND(L213*K213,2)</f>
        <v>0</v>
      </c>
      <c r="O213" s="232"/>
      <c r="P213" s="232"/>
      <c r="Q213" s="232"/>
      <c r="R213" s="144"/>
      <c r="T213" s="145" t="s">
        <v>5</v>
      </c>
      <c r="U213" s="43" t="s">
        <v>40</v>
      </c>
      <c r="V213" s="146">
        <v>7.0000000000000007E-2</v>
      </c>
      <c r="W213" s="146">
        <f>V213*K213</f>
        <v>6.0900000000000007</v>
      </c>
      <c r="X213" s="146">
        <v>0</v>
      </c>
      <c r="Y213" s="146">
        <f>X213*K213</f>
        <v>0</v>
      </c>
      <c r="Z213" s="146">
        <v>0</v>
      </c>
      <c r="AA213" s="147">
        <f>Z213*K213</f>
        <v>0</v>
      </c>
      <c r="AR213" s="21" t="s">
        <v>92</v>
      </c>
      <c r="AT213" s="21" t="s">
        <v>167</v>
      </c>
      <c r="AU213" s="21" t="s">
        <v>86</v>
      </c>
      <c r="AY213" s="21" t="s">
        <v>166</v>
      </c>
      <c r="BE213" s="148">
        <f>IF(U213="základní",N213,0)</f>
        <v>0</v>
      </c>
      <c r="BF213" s="148">
        <f>IF(U213="snížená",N213,0)</f>
        <v>0</v>
      </c>
      <c r="BG213" s="148">
        <f>IF(U213="zákl. přenesená",N213,0)</f>
        <v>0</v>
      </c>
      <c r="BH213" s="148">
        <f>IF(U213="sníž. přenesená",N213,0)</f>
        <v>0</v>
      </c>
      <c r="BI213" s="148">
        <f>IF(U213="nulová",N213,0)</f>
        <v>0</v>
      </c>
      <c r="BJ213" s="21" t="s">
        <v>82</v>
      </c>
      <c r="BK213" s="148">
        <f>ROUND(L213*K213,2)</f>
        <v>0</v>
      </c>
      <c r="BL213" s="21" t="s">
        <v>92</v>
      </c>
      <c r="BM213" s="21" t="s">
        <v>361</v>
      </c>
    </row>
    <row r="214" spans="2:65" s="1" customFormat="1" ht="25.5" customHeight="1">
      <c r="B214" s="139"/>
      <c r="C214" s="140" t="s">
        <v>10</v>
      </c>
      <c r="D214" s="140" t="s">
        <v>167</v>
      </c>
      <c r="E214" s="141" t="s">
        <v>362</v>
      </c>
      <c r="F214" s="231" t="s">
        <v>363</v>
      </c>
      <c r="G214" s="231"/>
      <c r="H214" s="231"/>
      <c r="I214" s="231"/>
      <c r="J214" s="142" t="s">
        <v>322</v>
      </c>
      <c r="K214" s="143">
        <v>254.89500000000001</v>
      </c>
      <c r="L214" s="232">
        <v>0</v>
      </c>
      <c r="M214" s="232"/>
      <c r="N214" s="232">
        <f>ROUND(L214*K214,2)</f>
        <v>0</v>
      </c>
      <c r="O214" s="232"/>
      <c r="P214" s="232"/>
      <c r="Q214" s="232"/>
      <c r="R214" s="144"/>
      <c r="T214" s="145" t="s">
        <v>5</v>
      </c>
      <c r="U214" s="43" t="s">
        <v>40</v>
      </c>
      <c r="V214" s="146">
        <v>8.3000000000000004E-2</v>
      </c>
      <c r="W214" s="146">
        <f>V214*K214</f>
        <v>21.156285</v>
      </c>
      <c r="X214" s="146">
        <v>0</v>
      </c>
      <c r="Y214" s="146">
        <f>X214*K214</f>
        <v>0</v>
      </c>
      <c r="Z214" s="146">
        <v>0</v>
      </c>
      <c r="AA214" s="147">
        <f>Z214*K214</f>
        <v>0</v>
      </c>
      <c r="AR214" s="21" t="s">
        <v>92</v>
      </c>
      <c r="AT214" s="21" t="s">
        <v>167</v>
      </c>
      <c r="AU214" s="21" t="s">
        <v>86</v>
      </c>
      <c r="AY214" s="21" t="s">
        <v>166</v>
      </c>
      <c r="BE214" s="148">
        <f>IF(U214="základní",N214,0)</f>
        <v>0</v>
      </c>
      <c r="BF214" s="148">
        <f>IF(U214="snížená",N214,0)</f>
        <v>0</v>
      </c>
      <c r="BG214" s="148">
        <f>IF(U214="zákl. přenesená",N214,0)</f>
        <v>0</v>
      </c>
      <c r="BH214" s="148">
        <f>IF(U214="sníž. přenesená",N214,0)</f>
        <v>0</v>
      </c>
      <c r="BI214" s="148">
        <f>IF(U214="nulová",N214,0)</f>
        <v>0</v>
      </c>
      <c r="BJ214" s="21" t="s">
        <v>82</v>
      </c>
      <c r="BK214" s="148">
        <f>ROUND(L214*K214,2)</f>
        <v>0</v>
      </c>
      <c r="BL214" s="21" t="s">
        <v>92</v>
      </c>
      <c r="BM214" s="21" t="s">
        <v>364</v>
      </c>
    </row>
    <row r="215" spans="2:65" s="10" customFormat="1" ht="16.5" customHeight="1">
      <c r="B215" s="149"/>
      <c r="C215" s="150"/>
      <c r="D215" s="150"/>
      <c r="E215" s="151" t="s">
        <v>5</v>
      </c>
      <c r="F215" s="240" t="s">
        <v>365</v>
      </c>
      <c r="G215" s="241"/>
      <c r="H215" s="241"/>
      <c r="I215" s="241"/>
      <c r="J215" s="150"/>
      <c r="K215" s="152">
        <v>341.17500000000001</v>
      </c>
      <c r="L215" s="150"/>
      <c r="M215" s="150"/>
      <c r="N215" s="150"/>
      <c r="O215" s="150"/>
      <c r="P215" s="150"/>
      <c r="Q215" s="150"/>
      <c r="R215" s="153"/>
      <c r="T215" s="154"/>
      <c r="U215" s="150"/>
      <c r="V215" s="150"/>
      <c r="W215" s="150"/>
      <c r="X215" s="150"/>
      <c r="Y215" s="150"/>
      <c r="Z215" s="150"/>
      <c r="AA215" s="155"/>
      <c r="AT215" s="156" t="s">
        <v>173</v>
      </c>
      <c r="AU215" s="156" t="s">
        <v>86</v>
      </c>
      <c r="AV215" s="10" t="s">
        <v>86</v>
      </c>
      <c r="AW215" s="10" t="s">
        <v>32</v>
      </c>
      <c r="AX215" s="10" t="s">
        <v>75</v>
      </c>
      <c r="AY215" s="156" t="s">
        <v>166</v>
      </c>
    </row>
    <row r="216" spans="2:65" s="10" customFormat="1" ht="16.5" customHeight="1">
      <c r="B216" s="149"/>
      <c r="C216" s="150"/>
      <c r="D216" s="150"/>
      <c r="E216" s="151" t="s">
        <v>5</v>
      </c>
      <c r="F216" s="262" t="s">
        <v>366</v>
      </c>
      <c r="G216" s="263"/>
      <c r="H216" s="263"/>
      <c r="I216" s="263"/>
      <c r="J216" s="150"/>
      <c r="K216" s="152">
        <v>-86.28</v>
      </c>
      <c r="L216" s="150"/>
      <c r="M216" s="150"/>
      <c r="N216" s="150"/>
      <c r="O216" s="150"/>
      <c r="P216" s="150"/>
      <c r="Q216" s="150"/>
      <c r="R216" s="153"/>
      <c r="T216" s="154"/>
      <c r="U216" s="150"/>
      <c r="V216" s="150"/>
      <c r="W216" s="150"/>
      <c r="X216" s="150"/>
      <c r="Y216" s="150"/>
      <c r="Z216" s="150"/>
      <c r="AA216" s="155"/>
      <c r="AT216" s="156" t="s">
        <v>173</v>
      </c>
      <c r="AU216" s="156" t="s">
        <v>86</v>
      </c>
      <c r="AV216" s="10" t="s">
        <v>86</v>
      </c>
      <c r="AW216" s="10" t="s">
        <v>32</v>
      </c>
      <c r="AX216" s="10" t="s">
        <v>75</v>
      </c>
      <c r="AY216" s="156" t="s">
        <v>166</v>
      </c>
    </row>
    <row r="217" spans="2:65" s="12" customFormat="1" ht="16.5" customHeight="1">
      <c r="B217" s="168"/>
      <c r="C217" s="169"/>
      <c r="D217" s="169"/>
      <c r="E217" s="170" t="s">
        <v>5</v>
      </c>
      <c r="F217" s="268" t="s">
        <v>294</v>
      </c>
      <c r="G217" s="269"/>
      <c r="H217" s="269"/>
      <c r="I217" s="269"/>
      <c r="J217" s="169"/>
      <c r="K217" s="171">
        <v>254.89500000000001</v>
      </c>
      <c r="L217" s="169"/>
      <c r="M217" s="169"/>
      <c r="N217" s="169"/>
      <c r="O217" s="169"/>
      <c r="P217" s="169"/>
      <c r="Q217" s="169"/>
      <c r="R217" s="172"/>
      <c r="T217" s="173"/>
      <c r="U217" s="169"/>
      <c r="V217" s="169"/>
      <c r="W217" s="169"/>
      <c r="X217" s="169"/>
      <c r="Y217" s="169"/>
      <c r="Z217" s="169"/>
      <c r="AA217" s="174"/>
      <c r="AT217" s="175" t="s">
        <v>173</v>
      </c>
      <c r="AU217" s="175" t="s">
        <v>86</v>
      </c>
      <c r="AV217" s="12" t="s">
        <v>92</v>
      </c>
      <c r="AW217" s="12" t="s">
        <v>32</v>
      </c>
      <c r="AX217" s="12" t="s">
        <v>82</v>
      </c>
      <c r="AY217" s="175" t="s">
        <v>166</v>
      </c>
    </row>
    <row r="218" spans="2:65" s="1" customFormat="1" ht="38.25" customHeight="1">
      <c r="B218" s="139"/>
      <c r="C218" s="140" t="s">
        <v>367</v>
      </c>
      <c r="D218" s="140" t="s">
        <v>167</v>
      </c>
      <c r="E218" s="141" t="s">
        <v>368</v>
      </c>
      <c r="F218" s="231" t="s">
        <v>369</v>
      </c>
      <c r="G218" s="231"/>
      <c r="H218" s="231"/>
      <c r="I218" s="231"/>
      <c r="J218" s="142" t="s">
        <v>322</v>
      </c>
      <c r="K218" s="143">
        <v>628.5</v>
      </c>
      <c r="L218" s="232">
        <v>0</v>
      </c>
      <c r="M218" s="232"/>
      <c r="N218" s="232">
        <f>ROUND(L218*K218,2)</f>
        <v>0</v>
      </c>
      <c r="O218" s="232"/>
      <c r="P218" s="232"/>
      <c r="Q218" s="232"/>
      <c r="R218" s="144"/>
      <c r="T218" s="145" t="s">
        <v>5</v>
      </c>
      <c r="U218" s="43" t="s">
        <v>40</v>
      </c>
      <c r="V218" s="146">
        <v>8.3000000000000004E-2</v>
      </c>
      <c r="W218" s="146">
        <f>V218*K218</f>
        <v>52.165500000000002</v>
      </c>
      <c r="X218" s="146">
        <v>0</v>
      </c>
      <c r="Y218" s="146">
        <f>X218*K218</f>
        <v>0</v>
      </c>
      <c r="Z218" s="146">
        <v>0</v>
      </c>
      <c r="AA218" s="147">
        <f>Z218*K218</f>
        <v>0</v>
      </c>
      <c r="AR218" s="21" t="s">
        <v>92</v>
      </c>
      <c r="AT218" s="21" t="s">
        <v>167</v>
      </c>
      <c r="AU218" s="21" t="s">
        <v>86</v>
      </c>
      <c r="AY218" s="21" t="s">
        <v>166</v>
      </c>
      <c r="BE218" s="148">
        <f>IF(U218="základní",N218,0)</f>
        <v>0</v>
      </c>
      <c r="BF218" s="148">
        <f>IF(U218="snížená",N218,0)</f>
        <v>0</v>
      </c>
      <c r="BG218" s="148">
        <f>IF(U218="zákl. přenesená",N218,0)</f>
        <v>0</v>
      </c>
      <c r="BH218" s="148">
        <f>IF(U218="sníž. přenesená",N218,0)</f>
        <v>0</v>
      </c>
      <c r="BI218" s="148">
        <f>IF(U218="nulová",N218,0)</f>
        <v>0</v>
      </c>
      <c r="BJ218" s="21" t="s">
        <v>82</v>
      </c>
      <c r="BK218" s="148">
        <f>ROUND(L218*K218,2)</f>
        <v>0</v>
      </c>
      <c r="BL218" s="21" t="s">
        <v>92</v>
      </c>
      <c r="BM218" s="21" t="s">
        <v>370</v>
      </c>
    </row>
    <row r="219" spans="2:65" s="1" customFormat="1" ht="25.5" customHeight="1">
      <c r="B219" s="139"/>
      <c r="C219" s="140" t="s">
        <v>371</v>
      </c>
      <c r="D219" s="140" t="s">
        <v>167</v>
      </c>
      <c r="E219" s="141" t="s">
        <v>372</v>
      </c>
      <c r="F219" s="231" t="s">
        <v>373</v>
      </c>
      <c r="G219" s="231"/>
      <c r="H219" s="231"/>
      <c r="I219" s="231"/>
      <c r="J219" s="142" t="s">
        <v>374</v>
      </c>
      <c r="K219" s="143">
        <v>458.81099999999998</v>
      </c>
      <c r="L219" s="232">
        <v>0</v>
      </c>
      <c r="M219" s="232"/>
      <c r="N219" s="232">
        <f>ROUND(L219*K219,2)</f>
        <v>0</v>
      </c>
      <c r="O219" s="232"/>
      <c r="P219" s="232"/>
      <c r="Q219" s="232"/>
      <c r="R219" s="144"/>
      <c r="T219" s="145" t="s">
        <v>5</v>
      </c>
      <c r="U219" s="43" t="s">
        <v>40</v>
      </c>
      <c r="V219" s="146">
        <v>0</v>
      </c>
      <c r="W219" s="146">
        <f>V219*K219</f>
        <v>0</v>
      </c>
      <c r="X219" s="146">
        <v>0</v>
      </c>
      <c r="Y219" s="146">
        <f>X219*K219</f>
        <v>0</v>
      </c>
      <c r="Z219" s="146">
        <v>0</v>
      </c>
      <c r="AA219" s="147">
        <f>Z219*K219</f>
        <v>0</v>
      </c>
      <c r="AR219" s="21" t="s">
        <v>92</v>
      </c>
      <c r="AT219" s="21" t="s">
        <v>167</v>
      </c>
      <c r="AU219" s="21" t="s">
        <v>86</v>
      </c>
      <c r="AY219" s="21" t="s">
        <v>166</v>
      </c>
      <c r="BE219" s="148">
        <f>IF(U219="základní",N219,0)</f>
        <v>0</v>
      </c>
      <c r="BF219" s="148">
        <f>IF(U219="snížená",N219,0)</f>
        <v>0</v>
      </c>
      <c r="BG219" s="148">
        <f>IF(U219="zákl. přenesená",N219,0)</f>
        <v>0</v>
      </c>
      <c r="BH219" s="148">
        <f>IF(U219="sníž. přenesená",N219,0)</f>
        <v>0</v>
      </c>
      <c r="BI219" s="148">
        <f>IF(U219="nulová",N219,0)</f>
        <v>0</v>
      </c>
      <c r="BJ219" s="21" t="s">
        <v>82</v>
      </c>
      <c r="BK219" s="148">
        <f>ROUND(L219*K219,2)</f>
        <v>0</v>
      </c>
      <c r="BL219" s="21" t="s">
        <v>92</v>
      </c>
      <c r="BM219" s="21" t="s">
        <v>375</v>
      </c>
    </row>
    <row r="220" spans="2:65" s="10" customFormat="1" ht="16.5" customHeight="1">
      <c r="B220" s="149"/>
      <c r="C220" s="150"/>
      <c r="D220" s="150"/>
      <c r="E220" s="151" t="s">
        <v>5</v>
      </c>
      <c r="F220" s="240" t="s">
        <v>376</v>
      </c>
      <c r="G220" s="241"/>
      <c r="H220" s="241"/>
      <c r="I220" s="241"/>
      <c r="J220" s="150"/>
      <c r="K220" s="152">
        <v>458.81099999999998</v>
      </c>
      <c r="L220" s="150"/>
      <c r="M220" s="150"/>
      <c r="N220" s="150"/>
      <c r="O220" s="150"/>
      <c r="P220" s="150"/>
      <c r="Q220" s="150"/>
      <c r="R220" s="153"/>
      <c r="T220" s="154"/>
      <c r="U220" s="150"/>
      <c r="V220" s="150"/>
      <c r="W220" s="150"/>
      <c r="X220" s="150"/>
      <c r="Y220" s="150"/>
      <c r="Z220" s="150"/>
      <c r="AA220" s="155"/>
      <c r="AT220" s="156" t="s">
        <v>173</v>
      </c>
      <c r="AU220" s="156" t="s">
        <v>86</v>
      </c>
      <c r="AV220" s="10" t="s">
        <v>86</v>
      </c>
      <c r="AW220" s="10" t="s">
        <v>32</v>
      </c>
      <c r="AX220" s="10" t="s">
        <v>82</v>
      </c>
      <c r="AY220" s="156" t="s">
        <v>166</v>
      </c>
    </row>
    <row r="221" spans="2:65" s="1" customFormat="1" ht="25.5" customHeight="1">
      <c r="B221" s="139"/>
      <c r="C221" s="140" t="s">
        <v>377</v>
      </c>
      <c r="D221" s="140" t="s">
        <v>167</v>
      </c>
      <c r="E221" s="141" t="s">
        <v>378</v>
      </c>
      <c r="F221" s="231" t="s">
        <v>379</v>
      </c>
      <c r="G221" s="231"/>
      <c r="H221" s="231"/>
      <c r="I221" s="231"/>
      <c r="J221" s="142" t="s">
        <v>374</v>
      </c>
      <c r="K221" s="143">
        <v>1131.3</v>
      </c>
      <c r="L221" s="232">
        <v>0</v>
      </c>
      <c r="M221" s="232"/>
      <c r="N221" s="232">
        <f>ROUND(L221*K221,2)</f>
        <v>0</v>
      </c>
      <c r="O221" s="232"/>
      <c r="P221" s="232"/>
      <c r="Q221" s="232"/>
      <c r="R221" s="144"/>
      <c r="T221" s="145" t="s">
        <v>5</v>
      </c>
      <c r="U221" s="43" t="s">
        <v>40</v>
      </c>
      <c r="V221" s="146">
        <v>0</v>
      </c>
      <c r="W221" s="146">
        <f>V221*K221</f>
        <v>0</v>
      </c>
      <c r="X221" s="146">
        <v>0</v>
      </c>
      <c r="Y221" s="146">
        <f>X221*K221</f>
        <v>0</v>
      </c>
      <c r="Z221" s="146">
        <v>0</v>
      </c>
      <c r="AA221" s="147">
        <f>Z221*K221</f>
        <v>0</v>
      </c>
      <c r="AR221" s="21" t="s">
        <v>92</v>
      </c>
      <c r="AT221" s="21" t="s">
        <v>167</v>
      </c>
      <c r="AU221" s="21" t="s">
        <v>86</v>
      </c>
      <c r="AY221" s="21" t="s">
        <v>166</v>
      </c>
      <c r="BE221" s="148">
        <f>IF(U221="základní",N221,0)</f>
        <v>0</v>
      </c>
      <c r="BF221" s="148">
        <f>IF(U221="snížená",N221,0)</f>
        <v>0</v>
      </c>
      <c r="BG221" s="148">
        <f>IF(U221="zákl. přenesená",N221,0)</f>
        <v>0</v>
      </c>
      <c r="BH221" s="148">
        <f>IF(U221="sníž. přenesená",N221,0)</f>
        <v>0</v>
      </c>
      <c r="BI221" s="148">
        <f>IF(U221="nulová",N221,0)</f>
        <v>0</v>
      </c>
      <c r="BJ221" s="21" t="s">
        <v>82</v>
      </c>
      <c r="BK221" s="148">
        <f>ROUND(L221*K221,2)</f>
        <v>0</v>
      </c>
      <c r="BL221" s="21" t="s">
        <v>92</v>
      </c>
      <c r="BM221" s="21" t="s">
        <v>380</v>
      </c>
    </row>
    <row r="222" spans="2:65" s="10" customFormat="1" ht="16.5" customHeight="1">
      <c r="B222" s="149"/>
      <c r="C222" s="150"/>
      <c r="D222" s="150"/>
      <c r="E222" s="151" t="s">
        <v>5</v>
      </c>
      <c r="F222" s="240" t="s">
        <v>381</v>
      </c>
      <c r="G222" s="241"/>
      <c r="H222" s="241"/>
      <c r="I222" s="241"/>
      <c r="J222" s="150"/>
      <c r="K222" s="152">
        <v>1131.3</v>
      </c>
      <c r="L222" s="150"/>
      <c r="M222" s="150"/>
      <c r="N222" s="150"/>
      <c r="O222" s="150"/>
      <c r="P222" s="150"/>
      <c r="Q222" s="150"/>
      <c r="R222" s="153"/>
      <c r="T222" s="154"/>
      <c r="U222" s="150"/>
      <c r="V222" s="150"/>
      <c r="W222" s="150"/>
      <c r="X222" s="150"/>
      <c r="Y222" s="150"/>
      <c r="Z222" s="150"/>
      <c r="AA222" s="155"/>
      <c r="AT222" s="156" t="s">
        <v>173</v>
      </c>
      <c r="AU222" s="156" t="s">
        <v>86</v>
      </c>
      <c r="AV222" s="10" t="s">
        <v>86</v>
      </c>
      <c r="AW222" s="10" t="s">
        <v>32</v>
      </c>
      <c r="AX222" s="10" t="s">
        <v>82</v>
      </c>
      <c r="AY222" s="156" t="s">
        <v>166</v>
      </c>
    </row>
    <row r="223" spans="2:65" s="1" customFormat="1" ht="25.5" customHeight="1">
      <c r="B223" s="139"/>
      <c r="C223" s="140" t="s">
        <v>382</v>
      </c>
      <c r="D223" s="140" t="s">
        <v>167</v>
      </c>
      <c r="E223" s="141" t="s">
        <v>383</v>
      </c>
      <c r="F223" s="231" t="s">
        <v>384</v>
      </c>
      <c r="G223" s="231"/>
      <c r="H223" s="231"/>
      <c r="I223" s="231"/>
      <c r="J223" s="142" t="s">
        <v>322</v>
      </c>
      <c r="K223" s="143">
        <v>26.1</v>
      </c>
      <c r="L223" s="232">
        <v>0</v>
      </c>
      <c r="M223" s="232"/>
      <c r="N223" s="232">
        <f>ROUND(L223*K223,2)</f>
        <v>0</v>
      </c>
      <c r="O223" s="232"/>
      <c r="P223" s="232"/>
      <c r="Q223" s="232"/>
      <c r="R223" s="144"/>
      <c r="T223" s="145" t="s">
        <v>5</v>
      </c>
      <c r="U223" s="43" t="s">
        <v>40</v>
      </c>
      <c r="V223" s="146">
        <v>0.29899999999999999</v>
      </c>
      <c r="W223" s="146">
        <f>V223*K223</f>
        <v>7.8039000000000005</v>
      </c>
      <c r="X223" s="146">
        <v>0</v>
      </c>
      <c r="Y223" s="146">
        <f>X223*K223</f>
        <v>0</v>
      </c>
      <c r="Z223" s="146">
        <v>0</v>
      </c>
      <c r="AA223" s="147">
        <f>Z223*K223</f>
        <v>0</v>
      </c>
      <c r="AR223" s="21" t="s">
        <v>92</v>
      </c>
      <c r="AT223" s="21" t="s">
        <v>167</v>
      </c>
      <c r="AU223" s="21" t="s">
        <v>86</v>
      </c>
      <c r="AY223" s="21" t="s">
        <v>166</v>
      </c>
      <c r="BE223" s="148">
        <f>IF(U223="základní",N223,0)</f>
        <v>0</v>
      </c>
      <c r="BF223" s="148">
        <f>IF(U223="snížená",N223,0)</f>
        <v>0</v>
      </c>
      <c r="BG223" s="148">
        <f>IF(U223="zákl. přenesená",N223,0)</f>
        <v>0</v>
      </c>
      <c r="BH223" s="148">
        <f>IF(U223="sníž. přenesená",N223,0)</f>
        <v>0</v>
      </c>
      <c r="BI223" s="148">
        <f>IF(U223="nulová",N223,0)</f>
        <v>0</v>
      </c>
      <c r="BJ223" s="21" t="s">
        <v>82</v>
      </c>
      <c r="BK223" s="148">
        <f>ROUND(L223*K223,2)</f>
        <v>0</v>
      </c>
      <c r="BL223" s="21" t="s">
        <v>92</v>
      </c>
      <c r="BM223" s="21" t="s">
        <v>385</v>
      </c>
    </row>
    <row r="224" spans="2:65" s="11" customFormat="1" ht="16.5" customHeight="1">
      <c r="B224" s="157"/>
      <c r="C224" s="158"/>
      <c r="D224" s="158"/>
      <c r="E224" s="159" t="s">
        <v>5</v>
      </c>
      <c r="F224" s="264" t="s">
        <v>275</v>
      </c>
      <c r="G224" s="265"/>
      <c r="H224" s="265"/>
      <c r="I224" s="265"/>
      <c r="J224" s="158"/>
      <c r="K224" s="159" t="s">
        <v>5</v>
      </c>
      <c r="L224" s="158"/>
      <c r="M224" s="158"/>
      <c r="N224" s="158"/>
      <c r="O224" s="158"/>
      <c r="P224" s="158"/>
      <c r="Q224" s="158"/>
      <c r="R224" s="160"/>
      <c r="T224" s="161"/>
      <c r="U224" s="158"/>
      <c r="V224" s="158"/>
      <c r="W224" s="158"/>
      <c r="X224" s="158"/>
      <c r="Y224" s="158"/>
      <c r="Z224" s="158"/>
      <c r="AA224" s="162"/>
      <c r="AT224" s="163" t="s">
        <v>173</v>
      </c>
      <c r="AU224" s="163" t="s">
        <v>86</v>
      </c>
      <c r="AV224" s="11" t="s">
        <v>82</v>
      </c>
      <c r="AW224" s="11" t="s">
        <v>32</v>
      </c>
      <c r="AX224" s="11" t="s">
        <v>75</v>
      </c>
      <c r="AY224" s="163" t="s">
        <v>166</v>
      </c>
    </row>
    <row r="225" spans="2:65" s="11" customFormat="1" ht="16.5" customHeight="1">
      <c r="B225" s="157"/>
      <c r="C225" s="158"/>
      <c r="D225" s="158"/>
      <c r="E225" s="159" t="s">
        <v>5</v>
      </c>
      <c r="F225" s="229" t="s">
        <v>276</v>
      </c>
      <c r="G225" s="230"/>
      <c r="H225" s="230"/>
      <c r="I225" s="230"/>
      <c r="J225" s="158"/>
      <c r="K225" s="159" t="s">
        <v>5</v>
      </c>
      <c r="L225" s="158"/>
      <c r="M225" s="158"/>
      <c r="N225" s="158"/>
      <c r="O225" s="158"/>
      <c r="P225" s="158"/>
      <c r="Q225" s="158"/>
      <c r="R225" s="160"/>
      <c r="T225" s="161"/>
      <c r="U225" s="158"/>
      <c r="V225" s="158"/>
      <c r="W225" s="158"/>
      <c r="X225" s="158"/>
      <c r="Y225" s="158"/>
      <c r="Z225" s="158"/>
      <c r="AA225" s="162"/>
      <c r="AT225" s="163" t="s">
        <v>173</v>
      </c>
      <c r="AU225" s="163" t="s">
        <v>86</v>
      </c>
      <c r="AV225" s="11" t="s">
        <v>82</v>
      </c>
      <c r="AW225" s="11" t="s">
        <v>32</v>
      </c>
      <c r="AX225" s="11" t="s">
        <v>75</v>
      </c>
      <c r="AY225" s="163" t="s">
        <v>166</v>
      </c>
    </row>
    <row r="226" spans="2:65" s="11" customFormat="1" ht="16.5" customHeight="1">
      <c r="B226" s="157"/>
      <c r="C226" s="158"/>
      <c r="D226" s="158"/>
      <c r="E226" s="159" t="s">
        <v>5</v>
      </c>
      <c r="F226" s="229" t="s">
        <v>277</v>
      </c>
      <c r="G226" s="230"/>
      <c r="H226" s="230"/>
      <c r="I226" s="230"/>
      <c r="J226" s="158"/>
      <c r="K226" s="159" t="s">
        <v>5</v>
      </c>
      <c r="L226" s="158"/>
      <c r="M226" s="158"/>
      <c r="N226" s="158"/>
      <c r="O226" s="158"/>
      <c r="P226" s="158"/>
      <c r="Q226" s="158"/>
      <c r="R226" s="160"/>
      <c r="T226" s="161"/>
      <c r="U226" s="158"/>
      <c r="V226" s="158"/>
      <c r="W226" s="158"/>
      <c r="X226" s="158"/>
      <c r="Y226" s="158"/>
      <c r="Z226" s="158"/>
      <c r="AA226" s="162"/>
      <c r="AT226" s="163" t="s">
        <v>173</v>
      </c>
      <c r="AU226" s="163" t="s">
        <v>86</v>
      </c>
      <c r="AV226" s="11" t="s">
        <v>82</v>
      </c>
      <c r="AW226" s="11" t="s">
        <v>32</v>
      </c>
      <c r="AX226" s="11" t="s">
        <v>75</v>
      </c>
      <c r="AY226" s="163" t="s">
        <v>166</v>
      </c>
    </row>
    <row r="227" spans="2:65" s="10" customFormat="1" ht="16.5" customHeight="1">
      <c r="B227" s="149"/>
      <c r="C227" s="150"/>
      <c r="D227" s="150"/>
      <c r="E227" s="151" t="s">
        <v>5</v>
      </c>
      <c r="F227" s="262" t="s">
        <v>386</v>
      </c>
      <c r="G227" s="263"/>
      <c r="H227" s="263"/>
      <c r="I227" s="263"/>
      <c r="J227" s="150"/>
      <c r="K227" s="152">
        <v>26.1</v>
      </c>
      <c r="L227" s="150"/>
      <c r="M227" s="150"/>
      <c r="N227" s="150"/>
      <c r="O227" s="150"/>
      <c r="P227" s="150"/>
      <c r="Q227" s="150"/>
      <c r="R227" s="153"/>
      <c r="T227" s="154"/>
      <c r="U227" s="150"/>
      <c r="V227" s="150"/>
      <c r="W227" s="150"/>
      <c r="X227" s="150"/>
      <c r="Y227" s="150"/>
      <c r="Z227" s="150"/>
      <c r="AA227" s="155"/>
      <c r="AT227" s="156" t="s">
        <v>173</v>
      </c>
      <c r="AU227" s="156" t="s">
        <v>86</v>
      </c>
      <c r="AV227" s="10" t="s">
        <v>86</v>
      </c>
      <c r="AW227" s="10" t="s">
        <v>32</v>
      </c>
      <c r="AX227" s="10" t="s">
        <v>82</v>
      </c>
      <c r="AY227" s="156" t="s">
        <v>166</v>
      </c>
    </row>
    <row r="228" spans="2:65" s="1" customFormat="1" ht="16.5" customHeight="1">
      <c r="B228" s="139"/>
      <c r="C228" s="176" t="s">
        <v>387</v>
      </c>
      <c r="D228" s="176" t="s">
        <v>388</v>
      </c>
      <c r="E228" s="177" t="s">
        <v>389</v>
      </c>
      <c r="F228" s="266" t="s">
        <v>390</v>
      </c>
      <c r="G228" s="266"/>
      <c r="H228" s="266"/>
      <c r="I228" s="266"/>
      <c r="J228" s="178" t="s">
        <v>374</v>
      </c>
      <c r="K228" s="179">
        <v>52.2</v>
      </c>
      <c r="L228" s="267">
        <v>0</v>
      </c>
      <c r="M228" s="267"/>
      <c r="N228" s="267">
        <f>ROUND(L228*K228,2)</f>
        <v>0</v>
      </c>
      <c r="O228" s="232"/>
      <c r="P228" s="232"/>
      <c r="Q228" s="232"/>
      <c r="R228" s="144"/>
      <c r="T228" s="145" t="s">
        <v>5</v>
      </c>
      <c r="U228" s="43" t="s">
        <v>40</v>
      </c>
      <c r="V228" s="146">
        <v>0</v>
      </c>
      <c r="W228" s="146">
        <f>V228*K228</f>
        <v>0</v>
      </c>
      <c r="X228" s="146">
        <v>1</v>
      </c>
      <c r="Y228" s="146">
        <f>X228*K228</f>
        <v>52.2</v>
      </c>
      <c r="Z228" s="146">
        <v>0</v>
      </c>
      <c r="AA228" s="147">
        <f>Z228*K228</f>
        <v>0</v>
      </c>
      <c r="AR228" s="21" t="s">
        <v>104</v>
      </c>
      <c r="AT228" s="21" t="s">
        <v>388</v>
      </c>
      <c r="AU228" s="21" t="s">
        <v>86</v>
      </c>
      <c r="AY228" s="21" t="s">
        <v>166</v>
      </c>
      <c r="BE228" s="148">
        <f>IF(U228="základní",N228,0)</f>
        <v>0</v>
      </c>
      <c r="BF228" s="148">
        <f>IF(U228="snížená",N228,0)</f>
        <v>0</v>
      </c>
      <c r="BG228" s="148">
        <f>IF(U228="zákl. přenesená",N228,0)</f>
        <v>0</v>
      </c>
      <c r="BH228" s="148">
        <f>IF(U228="sníž. přenesená",N228,0)</f>
        <v>0</v>
      </c>
      <c r="BI228" s="148">
        <f>IF(U228="nulová",N228,0)</f>
        <v>0</v>
      </c>
      <c r="BJ228" s="21" t="s">
        <v>82</v>
      </c>
      <c r="BK228" s="148">
        <f>ROUND(L228*K228,2)</f>
        <v>0</v>
      </c>
      <c r="BL228" s="21" t="s">
        <v>92</v>
      </c>
      <c r="BM228" s="21" t="s">
        <v>391</v>
      </c>
    </row>
    <row r="229" spans="2:65" s="10" customFormat="1" ht="16.5" customHeight="1">
      <c r="B229" s="149"/>
      <c r="C229" s="150"/>
      <c r="D229" s="150"/>
      <c r="E229" s="151" t="s">
        <v>5</v>
      </c>
      <c r="F229" s="240" t="s">
        <v>392</v>
      </c>
      <c r="G229" s="241"/>
      <c r="H229" s="241"/>
      <c r="I229" s="241"/>
      <c r="J229" s="150"/>
      <c r="K229" s="152">
        <v>52.2</v>
      </c>
      <c r="L229" s="150"/>
      <c r="M229" s="150"/>
      <c r="N229" s="150"/>
      <c r="O229" s="150"/>
      <c r="P229" s="150"/>
      <c r="Q229" s="150"/>
      <c r="R229" s="153"/>
      <c r="T229" s="154"/>
      <c r="U229" s="150"/>
      <c r="V229" s="150"/>
      <c r="W229" s="150"/>
      <c r="X229" s="150"/>
      <c r="Y229" s="150"/>
      <c r="Z229" s="150"/>
      <c r="AA229" s="155"/>
      <c r="AT229" s="156" t="s">
        <v>173</v>
      </c>
      <c r="AU229" s="156" t="s">
        <v>86</v>
      </c>
      <c r="AV229" s="10" t="s">
        <v>86</v>
      </c>
      <c r="AW229" s="10" t="s">
        <v>32</v>
      </c>
      <c r="AX229" s="10" t="s">
        <v>82</v>
      </c>
      <c r="AY229" s="156" t="s">
        <v>166</v>
      </c>
    </row>
    <row r="230" spans="2:65" s="1" customFormat="1" ht="38.25" customHeight="1">
      <c r="B230" s="139"/>
      <c r="C230" s="140" t="s">
        <v>393</v>
      </c>
      <c r="D230" s="140" t="s">
        <v>167</v>
      </c>
      <c r="E230" s="141" t="s">
        <v>394</v>
      </c>
      <c r="F230" s="231" t="s">
        <v>395</v>
      </c>
      <c r="G230" s="231"/>
      <c r="H230" s="231"/>
      <c r="I230" s="231"/>
      <c r="J230" s="142" t="s">
        <v>322</v>
      </c>
      <c r="K230" s="143">
        <v>86.28</v>
      </c>
      <c r="L230" s="232">
        <v>0</v>
      </c>
      <c r="M230" s="232"/>
      <c r="N230" s="232">
        <f>ROUND(L230*K230,2)</f>
        <v>0</v>
      </c>
      <c r="O230" s="232"/>
      <c r="P230" s="232"/>
      <c r="Q230" s="232"/>
      <c r="R230" s="144"/>
      <c r="T230" s="145" t="s">
        <v>5</v>
      </c>
      <c r="U230" s="43" t="s">
        <v>40</v>
      </c>
      <c r="V230" s="146">
        <v>2.2559999999999998</v>
      </c>
      <c r="W230" s="146">
        <f>V230*K230</f>
        <v>194.64767999999998</v>
      </c>
      <c r="X230" s="146">
        <v>0</v>
      </c>
      <c r="Y230" s="146">
        <f>X230*K230</f>
        <v>0</v>
      </c>
      <c r="Z230" s="146">
        <v>0</v>
      </c>
      <c r="AA230" s="147">
        <f>Z230*K230</f>
        <v>0</v>
      </c>
      <c r="AR230" s="21" t="s">
        <v>92</v>
      </c>
      <c r="AT230" s="21" t="s">
        <v>167</v>
      </c>
      <c r="AU230" s="21" t="s">
        <v>86</v>
      </c>
      <c r="AY230" s="21" t="s">
        <v>166</v>
      </c>
      <c r="BE230" s="148">
        <f>IF(U230="základní",N230,0)</f>
        <v>0</v>
      </c>
      <c r="BF230" s="148">
        <f>IF(U230="snížená",N230,0)</f>
        <v>0</v>
      </c>
      <c r="BG230" s="148">
        <f>IF(U230="zákl. přenesená",N230,0)</f>
        <v>0</v>
      </c>
      <c r="BH230" s="148">
        <f>IF(U230="sníž. přenesená",N230,0)</f>
        <v>0</v>
      </c>
      <c r="BI230" s="148">
        <f>IF(U230="nulová",N230,0)</f>
        <v>0</v>
      </c>
      <c r="BJ230" s="21" t="s">
        <v>82</v>
      </c>
      <c r="BK230" s="148">
        <f>ROUND(L230*K230,2)</f>
        <v>0</v>
      </c>
      <c r="BL230" s="21" t="s">
        <v>92</v>
      </c>
      <c r="BM230" s="21" t="s">
        <v>396</v>
      </c>
    </row>
    <row r="231" spans="2:65" s="11" customFormat="1" ht="16.5" customHeight="1">
      <c r="B231" s="157"/>
      <c r="C231" s="158"/>
      <c r="D231" s="158"/>
      <c r="E231" s="159" t="s">
        <v>5</v>
      </c>
      <c r="F231" s="264" t="s">
        <v>275</v>
      </c>
      <c r="G231" s="265"/>
      <c r="H231" s="265"/>
      <c r="I231" s="265"/>
      <c r="J231" s="158"/>
      <c r="K231" s="159" t="s">
        <v>5</v>
      </c>
      <c r="L231" s="158"/>
      <c r="M231" s="158"/>
      <c r="N231" s="158"/>
      <c r="O231" s="158"/>
      <c r="P231" s="158"/>
      <c r="Q231" s="158"/>
      <c r="R231" s="160"/>
      <c r="T231" s="161"/>
      <c r="U231" s="158"/>
      <c r="V231" s="158"/>
      <c r="W231" s="158"/>
      <c r="X231" s="158"/>
      <c r="Y231" s="158"/>
      <c r="Z231" s="158"/>
      <c r="AA231" s="162"/>
      <c r="AT231" s="163" t="s">
        <v>173</v>
      </c>
      <c r="AU231" s="163" t="s">
        <v>86</v>
      </c>
      <c r="AV231" s="11" t="s">
        <v>82</v>
      </c>
      <c r="AW231" s="11" t="s">
        <v>32</v>
      </c>
      <c r="AX231" s="11" t="s">
        <v>75</v>
      </c>
      <c r="AY231" s="163" t="s">
        <v>166</v>
      </c>
    </row>
    <row r="232" spans="2:65" s="11" customFormat="1" ht="16.5" customHeight="1">
      <c r="B232" s="157"/>
      <c r="C232" s="158"/>
      <c r="D232" s="158"/>
      <c r="E232" s="159" t="s">
        <v>5</v>
      </c>
      <c r="F232" s="229" t="s">
        <v>276</v>
      </c>
      <c r="G232" s="230"/>
      <c r="H232" s="230"/>
      <c r="I232" s="230"/>
      <c r="J232" s="158"/>
      <c r="K232" s="159" t="s">
        <v>5</v>
      </c>
      <c r="L232" s="158"/>
      <c r="M232" s="158"/>
      <c r="N232" s="158"/>
      <c r="O232" s="158"/>
      <c r="P232" s="158"/>
      <c r="Q232" s="158"/>
      <c r="R232" s="160"/>
      <c r="T232" s="161"/>
      <c r="U232" s="158"/>
      <c r="V232" s="158"/>
      <c r="W232" s="158"/>
      <c r="X232" s="158"/>
      <c r="Y232" s="158"/>
      <c r="Z232" s="158"/>
      <c r="AA232" s="162"/>
      <c r="AT232" s="163" t="s">
        <v>173</v>
      </c>
      <c r="AU232" s="163" t="s">
        <v>86</v>
      </c>
      <c r="AV232" s="11" t="s">
        <v>82</v>
      </c>
      <c r="AW232" s="11" t="s">
        <v>32</v>
      </c>
      <c r="AX232" s="11" t="s">
        <v>75</v>
      </c>
      <c r="AY232" s="163" t="s">
        <v>166</v>
      </c>
    </row>
    <row r="233" spans="2:65" s="11" customFormat="1" ht="16.5" customHeight="1">
      <c r="B233" s="157"/>
      <c r="C233" s="158"/>
      <c r="D233" s="158"/>
      <c r="E233" s="159" t="s">
        <v>5</v>
      </c>
      <c r="F233" s="229" t="s">
        <v>277</v>
      </c>
      <c r="G233" s="230"/>
      <c r="H233" s="230"/>
      <c r="I233" s="230"/>
      <c r="J233" s="158"/>
      <c r="K233" s="159" t="s">
        <v>5</v>
      </c>
      <c r="L233" s="158"/>
      <c r="M233" s="158"/>
      <c r="N233" s="158"/>
      <c r="O233" s="158"/>
      <c r="P233" s="158"/>
      <c r="Q233" s="158"/>
      <c r="R233" s="160"/>
      <c r="T233" s="161"/>
      <c r="U233" s="158"/>
      <c r="V233" s="158"/>
      <c r="W233" s="158"/>
      <c r="X233" s="158"/>
      <c r="Y233" s="158"/>
      <c r="Z233" s="158"/>
      <c r="AA233" s="162"/>
      <c r="AT233" s="163" t="s">
        <v>173</v>
      </c>
      <c r="AU233" s="163" t="s">
        <v>86</v>
      </c>
      <c r="AV233" s="11" t="s">
        <v>82</v>
      </c>
      <c r="AW233" s="11" t="s">
        <v>32</v>
      </c>
      <c r="AX233" s="11" t="s">
        <v>75</v>
      </c>
      <c r="AY233" s="163" t="s">
        <v>166</v>
      </c>
    </row>
    <row r="234" spans="2:65" s="11" customFormat="1" ht="16.5" customHeight="1">
      <c r="B234" s="157"/>
      <c r="C234" s="158"/>
      <c r="D234" s="158"/>
      <c r="E234" s="159" t="s">
        <v>5</v>
      </c>
      <c r="F234" s="229" t="s">
        <v>397</v>
      </c>
      <c r="G234" s="230"/>
      <c r="H234" s="230"/>
      <c r="I234" s="230"/>
      <c r="J234" s="158"/>
      <c r="K234" s="159" t="s">
        <v>5</v>
      </c>
      <c r="L234" s="158"/>
      <c r="M234" s="158"/>
      <c r="N234" s="158"/>
      <c r="O234" s="158"/>
      <c r="P234" s="158"/>
      <c r="Q234" s="158"/>
      <c r="R234" s="160"/>
      <c r="T234" s="161"/>
      <c r="U234" s="158"/>
      <c r="V234" s="158"/>
      <c r="W234" s="158"/>
      <c r="X234" s="158"/>
      <c r="Y234" s="158"/>
      <c r="Z234" s="158"/>
      <c r="AA234" s="162"/>
      <c r="AT234" s="163" t="s">
        <v>173</v>
      </c>
      <c r="AU234" s="163" t="s">
        <v>86</v>
      </c>
      <c r="AV234" s="11" t="s">
        <v>82</v>
      </c>
      <c r="AW234" s="11" t="s">
        <v>32</v>
      </c>
      <c r="AX234" s="11" t="s">
        <v>75</v>
      </c>
      <c r="AY234" s="163" t="s">
        <v>166</v>
      </c>
    </row>
    <row r="235" spans="2:65" s="10" customFormat="1" ht="16.5" customHeight="1">
      <c r="B235" s="149"/>
      <c r="C235" s="150"/>
      <c r="D235" s="150"/>
      <c r="E235" s="151" t="s">
        <v>5</v>
      </c>
      <c r="F235" s="262" t="s">
        <v>398</v>
      </c>
      <c r="G235" s="263"/>
      <c r="H235" s="263"/>
      <c r="I235" s="263"/>
      <c r="J235" s="150"/>
      <c r="K235" s="152">
        <v>86.28</v>
      </c>
      <c r="L235" s="150"/>
      <c r="M235" s="150"/>
      <c r="N235" s="150"/>
      <c r="O235" s="150"/>
      <c r="P235" s="150"/>
      <c r="Q235" s="150"/>
      <c r="R235" s="153"/>
      <c r="T235" s="154"/>
      <c r="U235" s="150"/>
      <c r="V235" s="150"/>
      <c r="W235" s="150"/>
      <c r="X235" s="150"/>
      <c r="Y235" s="150"/>
      <c r="Z235" s="150"/>
      <c r="AA235" s="155"/>
      <c r="AT235" s="156" t="s">
        <v>173</v>
      </c>
      <c r="AU235" s="156" t="s">
        <v>86</v>
      </c>
      <c r="AV235" s="10" t="s">
        <v>86</v>
      </c>
      <c r="AW235" s="10" t="s">
        <v>32</v>
      </c>
      <c r="AX235" s="10" t="s">
        <v>82</v>
      </c>
      <c r="AY235" s="156" t="s">
        <v>166</v>
      </c>
    </row>
    <row r="236" spans="2:65" s="1" customFormat="1" ht="25.5" customHeight="1">
      <c r="B236" s="139"/>
      <c r="C236" s="140" t="s">
        <v>399</v>
      </c>
      <c r="D236" s="140" t="s">
        <v>167</v>
      </c>
      <c r="E236" s="141" t="s">
        <v>400</v>
      </c>
      <c r="F236" s="231" t="s">
        <v>401</v>
      </c>
      <c r="G236" s="231"/>
      <c r="H236" s="231"/>
      <c r="I236" s="231"/>
      <c r="J236" s="142" t="s">
        <v>322</v>
      </c>
      <c r="K236" s="143">
        <v>110.75</v>
      </c>
      <c r="L236" s="232">
        <v>0</v>
      </c>
      <c r="M236" s="232"/>
      <c r="N236" s="232">
        <f>ROUND(L236*K236,2)</f>
        <v>0</v>
      </c>
      <c r="O236" s="232"/>
      <c r="P236" s="232"/>
      <c r="Q236" s="232"/>
      <c r="R236" s="144"/>
      <c r="T236" s="145" t="s">
        <v>5</v>
      </c>
      <c r="U236" s="43" t="s">
        <v>40</v>
      </c>
      <c r="V236" s="146">
        <v>0.28599999999999998</v>
      </c>
      <c r="W236" s="146">
        <f>V236*K236</f>
        <v>31.674499999999998</v>
      </c>
      <c r="X236" s="146">
        <v>0</v>
      </c>
      <c r="Y236" s="146">
        <f>X236*K236</f>
        <v>0</v>
      </c>
      <c r="Z236" s="146">
        <v>0</v>
      </c>
      <c r="AA236" s="147">
        <f>Z236*K236</f>
        <v>0</v>
      </c>
      <c r="AR236" s="21" t="s">
        <v>92</v>
      </c>
      <c r="AT236" s="21" t="s">
        <v>167</v>
      </c>
      <c r="AU236" s="21" t="s">
        <v>86</v>
      </c>
      <c r="AY236" s="21" t="s">
        <v>166</v>
      </c>
      <c r="BE236" s="148">
        <f>IF(U236="základní",N236,0)</f>
        <v>0</v>
      </c>
      <c r="BF236" s="148">
        <f>IF(U236="snížená",N236,0)</f>
        <v>0</v>
      </c>
      <c r="BG236" s="148">
        <f>IF(U236="zákl. přenesená",N236,0)</f>
        <v>0</v>
      </c>
      <c r="BH236" s="148">
        <f>IF(U236="sníž. přenesená",N236,0)</f>
        <v>0</v>
      </c>
      <c r="BI236" s="148">
        <f>IF(U236="nulová",N236,0)</f>
        <v>0</v>
      </c>
      <c r="BJ236" s="21" t="s">
        <v>82</v>
      </c>
      <c r="BK236" s="148">
        <f>ROUND(L236*K236,2)</f>
        <v>0</v>
      </c>
      <c r="BL236" s="21" t="s">
        <v>92</v>
      </c>
      <c r="BM236" s="21" t="s">
        <v>402</v>
      </c>
    </row>
    <row r="237" spans="2:65" s="11" customFormat="1" ht="16.5" customHeight="1">
      <c r="B237" s="157"/>
      <c r="C237" s="158"/>
      <c r="D237" s="158"/>
      <c r="E237" s="159" t="s">
        <v>5</v>
      </c>
      <c r="F237" s="264" t="s">
        <v>275</v>
      </c>
      <c r="G237" s="265"/>
      <c r="H237" s="265"/>
      <c r="I237" s="265"/>
      <c r="J237" s="158"/>
      <c r="K237" s="159" t="s">
        <v>5</v>
      </c>
      <c r="L237" s="158"/>
      <c r="M237" s="158"/>
      <c r="N237" s="158"/>
      <c r="O237" s="158"/>
      <c r="P237" s="158"/>
      <c r="Q237" s="158"/>
      <c r="R237" s="160"/>
      <c r="T237" s="161"/>
      <c r="U237" s="158"/>
      <c r="V237" s="158"/>
      <c r="W237" s="158"/>
      <c r="X237" s="158"/>
      <c r="Y237" s="158"/>
      <c r="Z237" s="158"/>
      <c r="AA237" s="162"/>
      <c r="AT237" s="163" t="s">
        <v>173</v>
      </c>
      <c r="AU237" s="163" t="s">
        <v>86</v>
      </c>
      <c r="AV237" s="11" t="s">
        <v>82</v>
      </c>
      <c r="AW237" s="11" t="s">
        <v>32</v>
      </c>
      <c r="AX237" s="11" t="s">
        <v>75</v>
      </c>
      <c r="AY237" s="163" t="s">
        <v>166</v>
      </c>
    </row>
    <row r="238" spans="2:65" s="11" customFormat="1" ht="16.5" customHeight="1">
      <c r="B238" s="157"/>
      <c r="C238" s="158"/>
      <c r="D238" s="158"/>
      <c r="E238" s="159" t="s">
        <v>5</v>
      </c>
      <c r="F238" s="229" t="s">
        <v>276</v>
      </c>
      <c r="G238" s="230"/>
      <c r="H238" s="230"/>
      <c r="I238" s="230"/>
      <c r="J238" s="158"/>
      <c r="K238" s="159" t="s">
        <v>5</v>
      </c>
      <c r="L238" s="158"/>
      <c r="M238" s="158"/>
      <c r="N238" s="158"/>
      <c r="O238" s="158"/>
      <c r="P238" s="158"/>
      <c r="Q238" s="158"/>
      <c r="R238" s="160"/>
      <c r="T238" s="161"/>
      <c r="U238" s="158"/>
      <c r="V238" s="158"/>
      <c r="W238" s="158"/>
      <c r="X238" s="158"/>
      <c r="Y238" s="158"/>
      <c r="Z238" s="158"/>
      <c r="AA238" s="162"/>
      <c r="AT238" s="163" t="s">
        <v>173</v>
      </c>
      <c r="AU238" s="163" t="s">
        <v>86</v>
      </c>
      <c r="AV238" s="11" t="s">
        <v>82</v>
      </c>
      <c r="AW238" s="11" t="s">
        <v>32</v>
      </c>
      <c r="AX238" s="11" t="s">
        <v>75</v>
      </c>
      <c r="AY238" s="163" t="s">
        <v>166</v>
      </c>
    </row>
    <row r="239" spans="2:65" s="11" customFormat="1" ht="16.5" customHeight="1">
      <c r="B239" s="157"/>
      <c r="C239" s="158"/>
      <c r="D239" s="158"/>
      <c r="E239" s="159" t="s">
        <v>5</v>
      </c>
      <c r="F239" s="229" t="s">
        <v>277</v>
      </c>
      <c r="G239" s="230"/>
      <c r="H239" s="230"/>
      <c r="I239" s="230"/>
      <c r="J239" s="158"/>
      <c r="K239" s="159" t="s">
        <v>5</v>
      </c>
      <c r="L239" s="158"/>
      <c r="M239" s="158"/>
      <c r="N239" s="158"/>
      <c r="O239" s="158"/>
      <c r="P239" s="158"/>
      <c r="Q239" s="158"/>
      <c r="R239" s="160"/>
      <c r="T239" s="161"/>
      <c r="U239" s="158"/>
      <c r="V239" s="158"/>
      <c r="W239" s="158"/>
      <c r="X239" s="158"/>
      <c r="Y239" s="158"/>
      <c r="Z239" s="158"/>
      <c r="AA239" s="162"/>
      <c r="AT239" s="163" t="s">
        <v>173</v>
      </c>
      <c r="AU239" s="163" t="s">
        <v>86</v>
      </c>
      <c r="AV239" s="11" t="s">
        <v>82</v>
      </c>
      <c r="AW239" s="11" t="s">
        <v>32</v>
      </c>
      <c r="AX239" s="11" t="s">
        <v>75</v>
      </c>
      <c r="AY239" s="163" t="s">
        <v>166</v>
      </c>
    </row>
    <row r="240" spans="2:65" s="10" customFormat="1" ht="16.5" customHeight="1">
      <c r="B240" s="149"/>
      <c r="C240" s="150"/>
      <c r="D240" s="150"/>
      <c r="E240" s="151" t="s">
        <v>5</v>
      </c>
      <c r="F240" s="262" t="s">
        <v>403</v>
      </c>
      <c r="G240" s="263"/>
      <c r="H240" s="263"/>
      <c r="I240" s="263"/>
      <c r="J240" s="150"/>
      <c r="K240" s="152">
        <v>14.5</v>
      </c>
      <c r="L240" s="150"/>
      <c r="M240" s="150"/>
      <c r="N240" s="150"/>
      <c r="O240" s="150"/>
      <c r="P240" s="150"/>
      <c r="Q240" s="150"/>
      <c r="R240" s="153"/>
      <c r="T240" s="154"/>
      <c r="U240" s="150"/>
      <c r="V240" s="150"/>
      <c r="W240" s="150"/>
      <c r="X240" s="150"/>
      <c r="Y240" s="150"/>
      <c r="Z240" s="150"/>
      <c r="AA240" s="155"/>
      <c r="AT240" s="156" t="s">
        <v>173</v>
      </c>
      <c r="AU240" s="156" t="s">
        <v>86</v>
      </c>
      <c r="AV240" s="10" t="s">
        <v>86</v>
      </c>
      <c r="AW240" s="10" t="s">
        <v>32</v>
      </c>
      <c r="AX240" s="10" t="s">
        <v>75</v>
      </c>
      <c r="AY240" s="156" t="s">
        <v>166</v>
      </c>
    </row>
    <row r="241" spans="2:65" s="10" customFormat="1" ht="16.5" customHeight="1">
      <c r="B241" s="149"/>
      <c r="C241" s="150"/>
      <c r="D241" s="150"/>
      <c r="E241" s="151" t="s">
        <v>5</v>
      </c>
      <c r="F241" s="262" t="s">
        <v>340</v>
      </c>
      <c r="G241" s="263"/>
      <c r="H241" s="263"/>
      <c r="I241" s="263"/>
      <c r="J241" s="150"/>
      <c r="K241" s="152">
        <v>96.25</v>
      </c>
      <c r="L241" s="150"/>
      <c r="M241" s="150"/>
      <c r="N241" s="150"/>
      <c r="O241" s="150"/>
      <c r="P241" s="150"/>
      <c r="Q241" s="150"/>
      <c r="R241" s="153"/>
      <c r="T241" s="154"/>
      <c r="U241" s="150"/>
      <c r="V241" s="150"/>
      <c r="W241" s="150"/>
      <c r="X241" s="150"/>
      <c r="Y241" s="150"/>
      <c r="Z241" s="150"/>
      <c r="AA241" s="155"/>
      <c r="AT241" s="156" t="s">
        <v>173</v>
      </c>
      <c r="AU241" s="156" t="s">
        <v>86</v>
      </c>
      <c r="AV241" s="10" t="s">
        <v>86</v>
      </c>
      <c r="AW241" s="10" t="s">
        <v>32</v>
      </c>
      <c r="AX241" s="10" t="s">
        <v>75</v>
      </c>
      <c r="AY241" s="156" t="s">
        <v>166</v>
      </c>
    </row>
    <row r="242" spans="2:65" s="12" customFormat="1" ht="16.5" customHeight="1">
      <c r="B242" s="168"/>
      <c r="C242" s="169"/>
      <c r="D242" s="169"/>
      <c r="E242" s="170" t="s">
        <v>5</v>
      </c>
      <c r="F242" s="268" t="s">
        <v>294</v>
      </c>
      <c r="G242" s="269"/>
      <c r="H242" s="269"/>
      <c r="I242" s="269"/>
      <c r="J242" s="169"/>
      <c r="K242" s="171">
        <v>110.75</v>
      </c>
      <c r="L242" s="169"/>
      <c r="M242" s="169"/>
      <c r="N242" s="169"/>
      <c r="O242" s="169"/>
      <c r="P242" s="169"/>
      <c r="Q242" s="169"/>
      <c r="R242" s="172"/>
      <c r="T242" s="173"/>
      <c r="U242" s="169"/>
      <c r="V242" s="169"/>
      <c r="W242" s="169"/>
      <c r="X242" s="169"/>
      <c r="Y242" s="169"/>
      <c r="Z242" s="169"/>
      <c r="AA242" s="174"/>
      <c r="AT242" s="175" t="s">
        <v>173</v>
      </c>
      <c r="AU242" s="175" t="s">
        <v>86</v>
      </c>
      <c r="AV242" s="12" t="s">
        <v>92</v>
      </c>
      <c r="AW242" s="12" t="s">
        <v>32</v>
      </c>
      <c r="AX242" s="12" t="s">
        <v>82</v>
      </c>
      <c r="AY242" s="175" t="s">
        <v>166</v>
      </c>
    </row>
    <row r="243" spans="2:65" s="1" customFormat="1" ht="16.5" customHeight="1">
      <c r="B243" s="139"/>
      <c r="C243" s="176" t="s">
        <v>404</v>
      </c>
      <c r="D243" s="176" t="s">
        <v>388</v>
      </c>
      <c r="E243" s="177" t="s">
        <v>405</v>
      </c>
      <c r="F243" s="266" t="s">
        <v>406</v>
      </c>
      <c r="G243" s="266"/>
      <c r="H243" s="266"/>
      <c r="I243" s="266"/>
      <c r="J243" s="178" t="s">
        <v>374</v>
      </c>
      <c r="K243" s="179">
        <v>221.5</v>
      </c>
      <c r="L243" s="267">
        <v>0</v>
      </c>
      <c r="M243" s="267"/>
      <c r="N243" s="267">
        <f>ROUND(L243*K243,2)</f>
        <v>0</v>
      </c>
      <c r="O243" s="232"/>
      <c r="P243" s="232"/>
      <c r="Q243" s="232"/>
      <c r="R243" s="144"/>
      <c r="T243" s="145" t="s">
        <v>5</v>
      </c>
      <c r="U243" s="43" t="s">
        <v>40</v>
      </c>
      <c r="V243" s="146">
        <v>0</v>
      </c>
      <c r="W243" s="146">
        <f>V243*K243</f>
        <v>0</v>
      </c>
      <c r="X243" s="146">
        <v>1</v>
      </c>
      <c r="Y243" s="146">
        <f>X243*K243</f>
        <v>221.5</v>
      </c>
      <c r="Z243" s="146">
        <v>0</v>
      </c>
      <c r="AA243" s="147">
        <f>Z243*K243</f>
        <v>0</v>
      </c>
      <c r="AR243" s="21" t="s">
        <v>104</v>
      </c>
      <c r="AT243" s="21" t="s">
        <v>388</v>
      </c>
      <c r="AU243" s="21" t="s">
        <v>86</v>
      </c>
      <c r="AY243" s="21" t="s">
        <v>166</v>
      </c>
      <c r="BE243" s="148">
        <f>IF(U243="základní",N243,0)</f>
        <v>0</v>
      </c>
      <c r="BF243" s="148">
        <f>IF(U243="snížená",N243,0)</f>
        <v>0</v>
      </c>
      <c r="BG243" s="148">
        <f>IF(U243="zákl. přenesená",N243,0)</f>
        <v>0</v>
      </c>
      <c r="BH243" s="148">
        <f>IF(U243="sníž. přenesená",N243,0)</f>
        <v>0</v>
      </c>
      <c r="BI243" s="148">
        <f>IF(U243="nulová",N243,0)</f>
        <v>0</v>
      </c>
      <c r="BJ243" s="21" t="s">
        <v>82</v>
      </c>
      <c r="BK243" s="148">
        <f>ROUND(L243*K243,2)</f>
        <v>0</v>
      </c>
      <c r="BL243" s="21" t="s">
        <v>92</v>
      </c>
      <c r="BM243" s="21" t="s">
        <v>407</v>
      </c>
    </row>
    <row r="244" spans="2:65" s="10" customFormat="1" ht="16.5" customHeight="1">
      <c r="B244" s="149"/>
      <c r="C244" s="150"/>
      <c r="D244" s="150"/>
      <c r="E244" s="151" t="s">
        <v>5</v>
      </c>
      <c r="F244" s="240" t="s">
        <v>408</v>
      </c>
      <c r="G244" s="241"/>
      <c r="H244" s="241"/>
      <c r="I244" s="241"/>
      <c r="J244" s="150"/>
      <c r="K244" s="152">
        <v>221.5</v>
      </c>
      <c r="L244" s="150"/>
      <c r="M244" s="150"/>
      <c r="N244" s="150"/>
      <c r="O244" s="150"/>
      <c r="P244" s="150"/>
      <c r="Q244" s="150"/>
      <c r="R244" s="153"/>
      <c r="T244" s="154"/>
      <c r="U244" s="150"/>
      <c r="V244" s="150"/>
      <c r="W244" s="150"/>
      <c r="X244" s="150"/>
      <c r="Y244" s="150"/>
      <c r="Z244" s="150"/>
      <c r="AA244" s="155"/>
      <c r="AT244" s="156" t="s">
        <v>173</v>
      </c>
      <c r="AU244" s="156" t="s">
        <v>86</v>
      </c>
      <c r="AV244" s="10" t="s">
        <v>86</v>
      </c>
      <c r="AW244" s="10" t="s">
        <v>32</v>
      </c>
      <c r="AX244" s="10" t="s">
        <v>82</v>
      </c>
      <c r="AY244" s="156" t="s">
        <v>166</v>
      </c>
    </row>
    <row r="245" spans="2:65" s="1" customFormat="1" ht="16.5" customHeight="1">
      <c r="B245" s="139"/>
      <c r="C245" s="140" t="s">
        <v>409</v>
      </c>
      <c r="D245" s="140" t="s">
        <v>167</v>
      </c>
      <c r="E245" s="141" t="s">
        <v>410</v>
      </c>
      <c r="F245" s="231" t="s">
        <v>411</v>
      </c>
      <c r="G245" s="231"/>
      <c r="H245" s="231"/>
      <c r="I245" s="231"/>
      <c r="J245" s="142" t="s">
        <v>270</v>
      </c>
      <c r="K245" s="143">
        <v>2125</v>
      </c>
      <c r="L245" s="232">
        <v>0</v>
      </c>
      <c r="M245" s="232"/>
      <c r="N245" s="232">
        <f>ROUND(L245*K245,2)</f>
        <v>0</v>
      </c>
      <c r="O245" s="232"/>
      <c r="P245" s="232"/>
      <c r="Q245" s="232"/>
      <c r="R245" s="144"/>
      <c r="T245" s="145" t="s">
        <v>5</v>
      </c>
      <c r="U245" s="43" t="s">
        <v>40</v>
      </c>
      <c r="V245" s="146">
        <v>3.5000000000000003E-2</v>
      </c>
      <c r="W245" s="146">
        <f>V245*K245</f>
        <v>74.375</v>
      </c>
      <c r="X245" s="146">
        <v>0</v>
      </c>
      <c r="Y245" s="146">
        <f>X245*K245</f>
        <v>0</v>
      </c>
      <c r="Z245" s="146">
        <v>0</v>
      </c>
      <c r="AA245" s="147">
        <f>Z245*K245</f>
        <v>0</v>
      </c>
      <c r="AR245" s="21" t="s">
        <v>92</v>
      </c>
      <c r="AT245" s="21" t="s">
        <v>167</v>
      </c>
      <c r="AU245" s="21" t="s">
        <v>86</v>
      </c>
      <c r="AY245" s="21" t="s">
        <v>166</v>
      </c>
      <c r="BE245" s="148">
        <f>IF(U245="základní",N245,0)</f>
        <v>0</v>
      </c>
      <c r="BF245" s="148">
        <f>IF(U245="snížená",N245,0)</f>
        <v>0</v>
      </c>
      <c r="BG245" s="148">
        <f>IF(U245="zákl. přenesená",N245,0)</f>
        <v>0</v>
      </c>
      <c r="BH245" s="148">
        <f>IF(U245="sníž. přenesená",N245,0)</f>
        <v>0</v>
      </c>
      <c r="BI245" s="148">
        <f>IF(U245="nulová",N245,0)</f>
        <v>0</v>
      </c>
      <c r="BJ245" s="21" t="s">
        <v>82</v>
      </c>
      <c r="BK245" s="148">
        <f>ROUND(L245*K245,2)</f>
        <v>0</v>
      </c>
      <c r="BL245" s="21" t="s">
        <v>92</v>
      </c>
      <c r="BM245" s="21" t="s">
        <v>412</v>
      </c>
    </row>
    <row r="246" spans="2:65" s="1" customFormat="1" ht="38.25" customHeight="1">
      <c r="B246" s="139"/>
      <c r="C246" s="140" t="s">
        <v>413</v>
      </c>
      <c r="D246" s="140" t="s">
        <v>167</v>
      </c>
      <c r="E246" s="141" t="s">
        <v>414</v>
      </c>
      <c r="F246" s="231" t="s">
        <v>415</v>
      </c>
      <c r="G246" s="231"/>
      <c r="H246" s="231"/>
      <c r="I246" s="231"/>
      <c r="J246" s="142" t="s">
        <v>270</v>
      </c>
      <c r="K246" s="143">
        <v>378</v>
      </c>
      <c r="L246" s="232">
        <v>0</v>
      </c>
      <c r="M246" s="232"/>
      <c r="N246" s="232">
        <f>ROUND(L246*K246,2)</f>
        <v>0</v>
      </c>
      <c r="O246" s="232"/>
      <c r="P246" s="232"/>
      <c r="Q246" s="232"/>
      <c r="R246" s="144"/>
      <c r="T246" s="145" t="s">
        <v>5</v>
      </c>
      <c r="U246" s="43" t="s">
        <v>40</v>
      </c>
      <c r="V246" s="146">
        <v>0.13</v>
      </c>
      <c r="W246" s="146">
        <f>V246*K246</f>
        <v>49.14</v>
      </c>
      <c r="X246" s="146">
        <v>0</v>
      </c>
      <c r="Y246" s="146">
        <f>X246*K246</f>
        <v>0</v>
      </c>
      <c r="Z246" s="146">
        <v>0</v>
      </c>
      <c r="AA246" s="147">
        <f>Z246*K246</f>
        <v>0</v>
      </c>
      <c r="AR246" s="21" t="s">
        <v>92</v>
      </c>
      <c r="AT246" s="21" t="s">
        <v>167</v>
      </c>
      <c r="AU246" s="21" t="s">
        <v>86</v>
      </c>
      <c r="AY246" s="21" t="s">
        <v>166</v>
      </c>
      <c r="BE246" s="148">
        <f>IF(U246="základní",N246,0)</f>
        <v>0</v>
      </c>
      <c r="BF246" s="148">
        <f>IF(U246="snížená",N246,0)</f>
        <v>0</v>
      </c>
      <c r="BG246" s="148">
        <f>IF(U246="zákl. přenesená",N246,0)</f>
        <v>0</v>
      </c>
      <c r="BH246" s="148">
        <f>IF(U246="sníž. přenesená",N246,0)</f>
        <v>0</v>
      </c>
      <c r="BI246" s="148">
        <f>IF(U246="nulová",N246,0)</f>
        <v>0</v>
      </c>
      <c r="BJ246" s="21" t="s">
        <v>82</v>
      </c>
      <c r="BK246" s="148">
        <f>ROUND(L246*K246,2)</f>
        <v>0</v>
      </c>
      <c r="BL246" s="21" t="s">
        <v>92</v>
      </c>
      <c r="BM246" s="21" t="s">
        <v>416</v>
      </c>
    </row>
    <row r="247" spans="2:65" s="11" customFormat="1" ht="16.5" customHeight="1">
      <c r="B247" s="157"/>
      <c r="C247" s="158"/>
      <c r="D247" s="158"/>
      <c r="E247" s="159" t="s">
        <v>5</v>
      </c>
      <c r="F247" s="264" t="s">
        <v>275</v>
      </c>
      <c r="G247" s="265"/>
      <c r="H247" s="265"/>
      <c r="I247" s="265"/>
      <c r="J247" s="158"/>
      <c r="K247" s="159" t="s">
        <v>5</v>
      </c>
      <c r="L247" s="158"/>
      <c r="M247" s="158"/>
      <c r="N247" s="158"/>
      <c r="O247" s="158"/>
      <c r="P247" s="158"/>
      <c r="Q247" s="158"/>
      <c r="R247" s="160"/>
      <c r="T247" s="161"/>
      <c r="U247" s="158"/>
      <c r="V247" s="158"/>
      <c r="W247" s="158"/>
      <c r="X247" s="158"/>
      <c r="Y247" s="158"/>
      <c r="Z247" s="158"/>
      <c r="AA247" s="162"/>
      <c r="AT247" s="163" t="s">
        <v>173</v>
      </c>
      <c r="AU247" s="163" t="s">
        <v>86</v>
      </c>
      <c r="AV247" s="11" t="s">
        <v>82</v>
      </c>
      <c r="AW247" s="11" t="s">
        <v>32</v>
      </c>
      <c r="AX247" s="11" t="s">
        <v>75</v>
      </c>
      <c r="AY247" s="163" t="s">
        <v>166</v>
      </c>
    </row>
    <row r="248" spans="2:65" s="11" customFormat="1" ht="16.5" customHeight="1">
      <c r="B248" s="157"/>
      <c r="C248" s="158"/>
      <c r="D248" s="158"/>
      <c r="E248" s="159" t="s">
        <v>5</v>
      </c>
      <c r="F248" s="229" t="s">
        <v>276</v>
      </c>
      <c r="G248" s="230"/>
      <c r="H248" s="230"/>
      <c r="I248" s="230"/>
      <c r="J248" s="158"/>
      <c r="K248" s="159" t="s">
        <v>5</v>
      </c>
      <c r="L248" s="158"/>
      <c r="M248" s="158"/>
      <c r="N248" s="158"/>
      <c r="O248" s="158"/>
      <c r="P248" s="158"/>
      <c r="Q248" s="158"/>
      <c r="R248" s="160"/>
      <c r="T248" s="161"/>
      <c r="U248" s="158"/>
      <c r="V248" s="158"/>
      <c r="W248" s="158"/>
      <c r="X248" s="158"/>
      <c r="Y248" s="158"/>
      <c r="Z248" s="158"/>
      <c r="AA248" s="162"/>
      <c r="AT248" s="163" t="s">
        <v>173</v>
      </c>
      <c r="AU248" s="163" t="s">
        <v>86</v>
      </c>
      <c r="AV248" s="11" t="s">
        <v>82</v>
      </c>
      <c r="AW248" s="11" t="s">
        <v>32</v>
      </c>
      <c r="AX248" s="11" t="s">
        <v>75</v>
      </c>
      <c r="AY248" s="163" t="s">
        <v>166</v>
      </c>
    </row>
    <row r="249" spans="2:65" s="11" customFormat="1" ht="16.5" customHeight="1">
      <c r="B249" s="157"/>
      <c r="C249" s="158"/>
      <c r="D249" s="158"/>
      <c r="E249" s="159" t="s">
        <v>5</v>
      </c>
      <c r="F249" s="229" t="s">
        <v>277</v>
      </c>
      <c r="G249" s="230"/>
      <c r="H249" s="230"/>
      <c r="I249" s="230"/>
      <c r="J249" s="158"/>
      <c r="K249" s="159" t="s">
        <v>5</v>
      </c>
      <c r="L249" s="158"/>
      <c r="M249" s="158"/>
      <c r="N249" s="158"/>
      <c r="O249" s="158"/>
      <c r="P249" s="158"/>
      <c r="Q249" s="158"/>
      <c r="R249" s="160"/>
      <c r="T249" s="161"/>
      <c r="U249" s="158"/>
      <c r="V249" s="158"/>
      <c r="W249" s="158"/>
      <c r="X249" s="158"/>
      <c r="Y249" s="158"/>
      <c r="Z249" s="158"/>
      <c r="AA249" s="162"/>
      <c r="AT249" s="163" t="s">
        <v>173</v>
      </c>
      <c r="AU249" s="163" t="s">
        <v>86</v>
      </c>
      <c r="AV249" s="11" t="s">
        <v>82</v>
      </c>
      <c r="AW249" s="11" t="s">
        <v>32</v>
      </c>
      <c r="AX249" s="11" t="s">
        <v>75</v>
      </c>
      <c r="AY249" s="163" t="s">
        <v>166</v>
      </c>
    </row>
    <row r="250" spans="2:65" s="10" customFormat="1" ht="16.5" customHeight="1">
      <c r="B250" s="149"/>
      <c r="C250" s="150"/>
      <c r="D250" s="150"/>
      <c r="E250" s="151" t="s">
        <v>5</v>
      </c>
      <c r="F250" s="262" t="s">
        <v>417</v>
      </c>
      <c r="G250" s="263"/>
      <c r="H250" s="263"/>
      <c r="I250" s="263"/>
      <c r="J250" s="150"/>
      <c r="K250" s="152">
        <v>378</v>
      </c>
      <c r="L250" s="150"/>
      <c r="M250" s="150"/>
      <c r="N250" s="150"/>
      <c r="O250" s="150"/>
      <c r="P250" s="150"/>
      <c r="Q250" s="150"/>
      <c r="R250" s="153"/>
      <c r="T250" s="154"/>
      <c r="U250" s="150"/>
      <c r="V250" s="150"/>
      <c r="W250" s="150"/>
      <c r="X250" s="150"/>
      <c r="Y250" s="150"/>
      <c r="Z250" s="150"/>
      <c r="AA250" s="155"/>
      <c r="AT250" s="156" t="s">
        <v>173</v>
      </c>
      <c r="AU250" s="156" t="s">
        <v>86</v>
      </c>
      <c r="AV250" s="10" t="s">
        <v>86</v>
      </c>
      <c r="AW250" s="10" t="s">
        <v>32</v>
      </c>
      <c r="AX250" s="10" t="s">
        <v>82</v>
      </c>
      <c r="AY250" s="156" t="s">
        <v>166</v>
      </c>
    </row>
    <row r="251" spans="2:65" s="1" customFormat="1" ht="16.5" customHeight="1">
      <c r="B251" s="139"/>
      <c r="C251" s="176" t="s">
        <v>418</v>
      </c>
      <c r="D251" s="176" t="s">
        <v>388</v>
      </c>
      <c r="E251" s="177" t="s">
        <v>419</v>
      </c>
      <c r="F251" s="266" t="s">
        <v>420</v>
      </c>
      <c r="G251" s="266"/>
      <c r="H251" s="266"/>
      <c r="I251" s="266"/>
      <c r="J251" s="178" t="s">
        <v>322</v>
      </c>
      <c r="K251" s="179">
        <v>37.799999999999997</v>
      </c>
      <c r="L251" s="267">
        <v>0</v>
      </c>
      <c r="M251" s="267"/>
      <c r="N251" s="267">
        <f>ROUND(L251*K251,2)</f>
        <v>0</v>
      </c>
      <c r="O251" s="232"/>
      <c r="P251" s="232"/>
      <c r="Q251" s="232"/>
      <c r="R251" s="144"/>
      <c r="T251" s="145" t="s">
        <v>5</v>
      </c>
      <c r="U251" s="43" t="s">
        <v>40</v>
      </c>
      <c r="V251" s="146">
        <v>0</v>
      </c>
      <c r="W251" s="146">
        <f>V251*K251</f>
        <v>0</v>
      </c>
      <c r="X251" s="146">
        <v>0</v>
      </c>
      <c r="Y251" s="146">
        <f>X251*K251</f>
        <v>0</v>
      </c>
      <c r="Z251" s="146">
        <v>0</v>
      </c>
      <c r="AA251" s="147">
        <f>Z251*K251</f>
        <v>0</v>
      </c>
      <c r="AR251" s="21" t="s">
        <v>104</v>
      </c>
      <c r="AT251" s="21" t="s">
        <v>388</v>
      </c>
      <c r="AU251" s="21" t="s">
        <v>86</v>
      </c>
      <c r="AY251" s="21" t="s">
        <v>166</v>
      </c>
      <c r="BE251" s="148">
        <f>IF(U251="základní",N251,0)</f>
        <v>0</v>
      </c>
      <c r="BF251" s="148">
        <f>IF(U251="snížená",N251,0)</f>
        <v>0</v>
      </c>
      <c r="BG251" s="148">
        <f>IF(U251="zákl. přenesená",N251,0)</f>
        <v>0</v>
      </c>
      <c r="BH251" s="148">
        <f>IF(U251="sníž. přenesená",N251,0)</f>
        <v>0</v>
      </c>
      <c r="BI251" s="148">
        <f>IF(U251="nulová",N251,0)</f>
        <v>0</v>
      </c>
      <c r="BJ251" s="21" t="s">
        <v>82</v>
      </c>
      <c r="BK251" s="148">
        <f>ROUND(L251*K251,2)</f>
        <v>0</v>
      </c>
      <c r="BL251" s="21" t="s">
        <v>92</v>
      </c>
      <c r="BM251" s="21" t="s">
        <v>421</v>
      </c>
    </row>
    <row r="252" spans="2:65" s="10" customFormat="1" ht="16.5" customHeight="1">
      <c r="B252" s="149"/>
      <c r="C252" s="150"/>
      <c r="D252" s="150"/>
      <c r="E252" s="151" t="s">
        <v>5</v>
      </c>
      <c r="F252" s="240" t="s">
        <v>422</v>
      </c>
      <c r="G252" s="241"/>
      <c r="H252" s="241"/>
      <c r="I252" s="241"/>
      <c r="J252" s="150"/>
      <c r="K252" s="152">
        <v>37.799999999999997</v>
      </c>
      <c r="L252" s="150"/>
      <c r="M252" s="150"/>
      <c r="N252" s="150"/>
      <c r="O252" s="150"/>
      <c r="P252" s="150"/>
      <c r="Q252" s="150"/>
      <c r="R252" s="153"/>
      <c r="T252" s="154"/>
      <c r="U252" s="150"/>
      <c r="V252" s="150"/>
      <c r="W252" s="150"/>
      <c r="X252" s="150"/>
      <c r="Y252" s="150"/>
      <c r="Z252" s="150"/>
      <c r="AA252" s="155"/>
      <c r="AT252" s="156" t="s">
        <v>173</v>
      </c>
      <c r="AU252" s="156" t="s">
        <v>86</v>
      </c>
      <c r="AV252" s="10" t="s">
        <v>86</v>
      </c>
      <c r="AW252" s="10" t="s">
        <v>32</v>
      </c>
      <c r="AX252" s="10" t="s">
        <v>82</v>
      </c>
      <c r="AY252" s="156" t="s">
        <v>166</v>
      </c>
    </row>
    <row r="253" spans="2:65" s="1" customFormat="1" ht="38.25" customHeight="1">
      <c r="B253" s="139"/>
      <c r="C253" s="140" t="s">
        <v>423</v>
      </c>
      <c r="D253" s="140" t="s">
        <v>167</v>
      </c>
      <c r="E253" s="141" t="s">
        <v>424</v>
      </c>
      <c r="F253" s="231" t="s">
        <v>425</v>
      </c>
      <c r="G253" s="231"/>
      <c r="H253" s="231"/>
      <c r="I253" s="231"/>
      <c r="J253" s="142" t="s">
        <v>270</v>
      </c>
      <c r="K253" s="143">
        <v>378</v>
      </c>
      <c r="L253" s="232">
        <v>0</v>
      </c>
      <c r="M253" s="232"/>
      <c r="N253" s="232">
        <f>ROUND(L253*K253,2)</f>
        <v>0</v>
      </c>
      <c r="O253" s="232"/>
      <c r="P253" s="232"/>
      <c r="Q253" s="232"/>
      <c r="R253" s="144"/>
      <c r="T253" s="145" t="s">
        <v>5</v>
      </c>
      <c r="U253" s="43" t="s">
        <v>40</v>
      </c>
      <c r="V253" s="146">
        <v>5.8000000000000003E-2</v>
      </c>
      <c r="W253" s="146">
        <f>V253*K253</f>
        <v>21.923999999999999</v>
      </c>
      <c r="X253" s="146">
        <v>0</v>
      </c>
      <c r="Y253" s="146">
        <f>X253*K253</f>
        <v>0</v>
      </c>
      <c r="Z253" s="146">
        <v>0</v>
      </c>
      <c r="AA253" s="147">
        <f>Z253*K253</f>
        <v>0</v>
      </c>
      <c r="AR253" s="21" t="s">
        <v>92</v>
      </c>
      <c r="AT253" s="21" t="s">
        <v>167</v>
      </c>
      <c r="AU253" s="21" t="s">
        <v>86</v>
      </c>
      <c r="AY253" s="21" t="s">
        <v>166</v>
      </c>
      <c r="BE253" s="148">
        <f>IF(U253="základní",N253,0)</f>
        <v>0</v>
      </c>
      <c r="BF253" s="148">
        <f>IF(U253="snížená",N253,0)</f>
        <v>0</v>
      </c>
      <c r="BG253" s="148">
        <f>IF(U253="zákl. přenesená",N253,0)</f>
        <v>0</v>
      </c>
      <c r="BH253" s="148">
        <f>IF(U253="sníž. přenesená",N253,0)</f>
        <v>0</v>
      </c>
      <c r="BI253" s="148">
        <f>IF(U253="nulová",N253,0)</f>
        <v>0</v>
      </c>
      <c r="BJ253" s="21" t="s">
        <v>82</v>
      </c>
      <c r="BK253" s="148">
        <f>ROUND(L253*K253,2)</f>
        <v>0</v>
      </c>
      <c r="BL253" s="21" t="s">
        <v>92</v>
      </c>
      <c r="BM253" s="21" t="s">
        <v>426</v>
      </c>
    </row>
    <row r="254" spans="2:65" s="1" customFormat="1" ht="16.5" customHeight="1">
      <c r="B254" s="139"/>
      <c r="C254" s="176" t="s">
        <v>427</v>
      </c>
      <c r="D254" s="176" t="s">
        <v>388</v>
      </c>
      <c r="E254" s="177" t="s">
        <v>428</v>
      </c>
      <c r="F254" s="266" t="s">
        <v>429</v>
      </c>
      <c r="G254" s="266"/>
      <c r="H254" s="266"/>
      <c r="I254" s="266"/>
      <c r="J254" s="178" t="s">
        <v>430</v>
      </c>
      <c r="K254" s="179">
        <v>5.67</v>
      </c>
      <c r="L254" s="267">
        <v>0</v>
      </c>
      <c r="M254" s="267"/>
      <c r="N254" s="267">
        <f>ROUND(L254*K254,2)</f>
        <v>0</v>
      </c>
      <c r="O254" s="232"/>
      <c r="P254" s="232"/>
      <c r="Q254" s="232"/>
      <c r="R254" s="144"/>
      <c r="T254" s="145" t="s">
        <v>5</v>
      </c>
      <c r="U254" s="43" t="s">
        <v>40</v>
      </c>
      <c r="V254" s="146">
        <v>0</v>
      </c>
      <c r="W254" s="146">
        <f>V254*K254</f>
        <v>0</v>
      </c>
      <c r="X254" s="146">
        <v>1E-3</v>
      </c>
      <c r="Y254" s="146">
        <f>X254*K254</f>
        <v>5.6699999999999997E-3</v>
      </c>
      <c r="Z254" s="146">
        <v>0</v>
      </c>
      <c r="AA254" s="147">
        <f>Z254*K254</f>
        <v>0</v>
      </c>
      <c r="AR254" s="21" t="s">
        <v>104</v>
      </c>
      <c r="AT254" s="21" t="s">
        <v>388</v>
      </c>
      <c r="AU254" s="21" t="s">
        <v>86</v>
      </c>
      <c r="AY254" s="21" t="s">
        <v>166</v>
      </c>
      <c r="BE254" s="148">
        <f>IF(U254="základní",N254,0)</f>
        <v>0</v>
      </c>
      <c r="BF254" s="148">
        <f>IF(U254="snížená",N254,0)</f>
        <v>0</v>
      </c>
      <c r="BG254" s="148">
        <f>IF(U254="zákl. přenesená",N254,0)</f>
        <v>0</v>
      </c>
      <c r="BH254" s="148">
        <f>IF(U254="sníž. přenesená",N254,0)</f>
        <v>0</v>
      </c>
      <c r="BI254" s="148">
        <f>IF(U254="nulová",N254,0)</f>
        <v>0</v>
      </c>
      <c r="BJ254" s="21" t="s">
        <v>82</v>
      </c>
      <c r="BK254" s="148">
        <f>ROUND(L254*K254,2)</f>
        <v>0</v>
      </c>
      <c r="BL254" s="21" t="s">
        <v>92</v>
      </c>
      <c r="BM254" s="21" t="s">
        <v>431</v>
      </c>
    </row>
    <row r="255" spans="2:65" s="9" customFormat="1" ht="29.85" customHeight="1">
      <c r="B255" s="129"/>
      <c r="C255" s="130"/>
      <c r="D255" s="164" t="s">
        <v>260</v>
      </c>
      <c r="E255" s="164"/>
      <c r="F255" s="164"/>
      <c r="G255" s="164"/>
      <c r="H255" s="164"/>
      <c r="I255" s="164"/>
      <c r="J255" s="164"/>
      <c r="K255" s="164"/>
      <c r="L255" s="164"/>
      <c r="M255" s="164"/>
      <c r="N255" s="260">
        <f>BK255</f>
        <v>0</v>
      </c>
      <c r="O255" s="261"/>
      <c r="P255" s="261"/>
      <c r="Q255" s="261"/>
      <c r="R255" s="132"/>
      <c r="T255" s="133"/>
      <c r="U255" s="130"/>
      <c r="V255" s="130"/>
      <c r="W255" s="134">
        <f>SUM(W256:W263)</f>
        <v>146.30000000000001</v>
      </c>
      <c r="X255" s="130"/>
      <c r="Y255" s="134">
        <f>SUM(Y256:Y263)</f>
        <v>89.21220000000001</v>
      </c>
      <c r="Z255" s="130"/>
      <c r="AA255" s="135">
        <f>SUM(AA256:AA263)</f>
        <v>0</v>
      </c>
      <c r="AR255" s="136" t="s">
        <v>82</v>
      </c>
      <c r="AT255" s="137" t="s">
        <v>74</v>
      </c>
      <c r="AU255" s="137" t="s">
        <v>82</v>
      </c>
      <c r="AY255" s="136" t="s">
        <v>166</v>
      </c>
      <c r="BK255" s="138">
        <f>SUM(BK256:BK263)</f>
        <v>0</v>
      </c>
    </row>
    <row r="256" spans="2:65" s="1" customFormat="1" ht="38.25" customHeight="1">
      <c r="B256" s="139"/>
      <c r="C256" s="140" t="s">
        <v>432</v>
      </c>
      <c r="D256" s="140" t="s">
        <v>167</v>
      </c>
      <c r="E256" s="141" t="s">
        <v>433</v>
      </c>
      <c r="F256" s="231" t="s">
        <v>434</v>
      </c>
      <c r="G256" s="231"/>
      <c r="H256" s="231"/>
      <c r="I256" s="231"/>
      <c r="J256" s="142" t="s">
        <v>270</v>
      </c>
      <c r="K256" s="143">
        <v>770</v>
      </c>
      <c r="L256" s="232">
        <v>0</v>
      </c>
      <c r="M256" s="232"/>
      <c r="N256" s="232">
        <f>ROUND(L256*K256,2)</f>
        <v>0</v>
      </c>
      <c r="O256" s="232"/>
      <c r="P256" s="232"/>
      <c r="Q256" s="232"/>
      <c r="R256" s="144"/>
      <c r="T256" s="145" t="s">
        <v>5</v>
      </c>
      <c r="U256" s="43" t="s">
        <v>40</v>
      </c>
      <c r="V256" s="146">
        <v>7.4999999999999997E-2</v>
      </c>
      <c r="W256" s="146">
        <f>V256*K256</f>
        <v>57.75</v>
      </c>
      <c r="X256" s="146">
        <v>1.7000000000000001E-4</v>
      </c>
      <c r="Y256" s="146">
        <f>X256*K256</f>
        <v>0.13090000000000002</v>
      </c>
      <c r="Z256" s="146">
        <v>0</v>
      </c>
      <c r="AA256" s="147">
        <f>Z256*K256</f>
        <v>0</v>
      </c>
      <c r="AR256" s="21" t="s">
        <v>92</v>
      </c>
      <c r="AT256" s="21" t="s">
        <v>167</v>
      </c>
      <c r="AU256" s="21" t="s">
        <v>86</v>
      </c>
      <c r="AY256" s="21" t="s">
        <v>166</v>
      </c>
      <c r="BE256" s="148">
        <f>IF(U256="základní",N256,0)</f>
        <v>0</v>
      </c>
      <c r="BF256" s="148">
        <f>IF(U256="snížená",N256,0)</f>
        <v>0</v>
      </c>
      <c r="BG256" s="148">
        <f>IF(U256="zákl. přenesená",N256,0)</f>
        <v>0</v>
      </c>
      <c r="BH256" s="148">
        <f>IF(U256="sníž. přenesená",N256,0)</f>
        <v>0</v>
      </c>
      <c r="BI256" s="148">
        <f>IF(U256="nulová",N256,0)</f>
        <v>0</v>
      </c>
      <c r="BJ256" s="21" t="s">
        <v>82</v>
      </c>
      <c r="BK256" s="148">
        <f>ROUND(L256*K256,2)</f>
        <v>0</v>
      </c>
      <c r="BL256" s="21" t="s">
        <v>92</v>
      </c>
      <c r="BM256" s="21" t="s">
        <v>435</v>
      </c>
    </row>
    <row r="257" spans="2:65" s="10" customFormat="1" ht="16.5" customHeight="1">
      <c r="B257" s="149"/>
      <c r="C257" s="150"/>
      <c r="D257" s="150"/>
      <c r="E257" s="151" t="s">
        <v>5</v>
      </c>
      <c r="F257" s="240" t="s">
        <v>436</v>
      </c>
      <c r="G257" s="241"/>
      <c r="H257" s="241"/>
      <c r="I257" s="241"/>
      <c r="J257" s="150"/>
      <c r="K257" s="152">
        <v>770</v>
      </c>
      <c r="L257" s="150"/>
      <c r="M257" s="150"/>
      <c r="N257" s="150"/>
      <c r="O257" s="150"/>
      <c r="P257" s="150"/>
      <c r="Q257" s="150"/>
      <c r="R257" s="153"/>
      <c r="T257" s="154"/>
      <c r="U257" s="150"/>
      <c r="V257" s="150"/>
      <c r="W257" s="150"/>
      <c r="X257" s="150"/>
      <c r="Y257" s="150"/>
      <c r="Z257" s="150"/>
      <c r="AA257" s="155"/>
      <c r="AT257" s="156" t="s">
        <v>173</v>
      </c>
      <c r="AU257" s="156" t="s">
        <v>86</v>
      </c>
      <c r="AV257" s="10" t="s">
        <v>86</v>
      </c>
      <c r="AW257" s="10" t="s">
        <v>32</v>
      </c>
      <c r="AX257" s="10" t="s">
        <v>82</v>
      </c>
      <c r="AY257" s="156" t="s">
        <v>166</v>
      </c>
    </row>
    <row r="258" spans="2:65" s="1" customFormat="1" ht="16.5" customHeight="1">
      <c r="B258" s="139"/>
      <c r="C258" s="176" t="s">
        <v>437</v>
      </c>
      <c r="D258" s="176" t="s">
        <v>388</v>
      </c>
      <c r="E258" s="177" t="s">
        <v>438</v>
      </c>
      <c r="F258" s="266" t="s">
        <v>439</v>
      </c>
      <c r="G258" s="266"/>
      <c r="H258" s="266"/>
      <c r="I258" s="266"/>
      <c r="J258" s="178" t="s">
        <v>270</v>
      </c>
      <c r="K258" s="179">
        <v>770</v>
      </c>
      <c r="L258" s="267">
        <v>0</v>
      </c>
      <c r="M258" s="267"/>
      <c r="N258" s="267">
        <f>ROUND(L258*K258,2)</f>
        <v>0</v>
      </c>
      <c r="O258" s="232"/>
      <c r="P258" s="232"/>
      <c r="Q258" s="232"/>
      <c r="R258" s="144"/>
      <c r="T258" s="145" t="s">
        <v>5</v>
      </c>
      <c r="U258" s="43" t="s">
        <v>40</v>
      </c>
      <c r="V258" s="146">
        <v>0</v>
      </c>
      <c r="W258" s="146">
        <f>V258*K258</f>
        <v>0</v>
      </c>
      <c r="X258" s="146">
        <v>4.0000000000000002E-4</v>
      </c>
      <c r="Y258" s="146">
        <f>X258*K258</f>
        <v>0.308</v>
      </c>
      <c r="Z258" s="146">
        <v>0</v>
      </c>
      <c r="AA258" s="147">
        <f>Z258*K258</f>
        <v>0</v>
      </c>
      <c r="AR258" s="21" t="s">
        <v>104</v>
      </c>
      <c r="AT258" s="21" t="s">
        <v>388</v>
      </c>
      <c r="AU258" s="21" t="s">
        <v>86</v>
      </c>
      <c r="AY258" s="21" t="s">
        <v>166</v>
      </c>
      <c r="BE258" s="148">
        <f>IF(U258="základní",N258,0)</f>
        <v>0</v>
      </c>
      <c r="BF258" s="148">
        <f>IF(U258="snížená",N258,0)</f>
        <v>0</v>
      </c>
      <c r="BG258" s="148">
        <f>IF(U258="zákl. přenesená",N258,0)</f>
        <v>0</v>
      </c>
      <c r="BH258" s="148">
        <f>IF(U258="sníž. přenesená",N258,0)</f>
        <v>0</v>
      </c>
      <c r="BI258" s="148">
        <f>IF(U258="nulová",N258,0)</f>
        <v>0</v>
      </c>
      <c r="BJ258" s="21" t="s">
        <v>82</v>
      </c>
      <c r="BK258" s="148">
        <f>ROUND(L258*K258,2)</f>
        <v>0</v>
      </c>
      <c r="BL258" s="21" t="s">
        <v>92</v>
      </c>
      <c r="BM258" s="21" t="s">
        <v>440</v>
      </c>
    </row>
    <row r="259" spans="2:65" s="1" customFormat="1" ht="38.25" customHeight="1">
      <c r="B259" s="139"/>
      <c r="C259" s="140" t="s">
        <v>441</v>
      </c>
      <c r="D259" s="140" t="s">
        <v>167</v>
      </c>
      <c r="E259" s="141" t="s">
        <v>442</v>
      </c>
      <c r="F259" s="231" t="s">
        <v>443</v>
      </c>
      <c r="G259" s="231"/>
      <c r="H259" s="231"/>
      <c r="I259" s="231"/>
      <c r="J259" s="142" t="s">
        <v>309</v>
      </c>
      <c r="K259" s="143">
        <v>385</v>
      </c>
      <c r="L259" s="232">
        <v>0</v>
      </c>
      <c r="M259" s="232"/>
      <c r="N259" s="232">
        <f>ROUND(L259*K259,2)</f>
        <v>0</v>
      </c>
      <c r="O259" s="232"/>
      <c r="P259" s="232"/>
      <c r="Q259" s="232"/>
      <c r="R259" s="144"/>
      <c r="T259" s="145" t="s">
        <v>5</v>
      </c>
      <c r="U259" s="43" t="s">
        <v>40</v>
      </c>
      <c r="V259" s="146">
        <v>0.23</v>
      </c>
      <c r="W259" s="146">
        <f>V259*K259</f>
        <v>88.55</v>
      </c>
      <c r="X259" s="146">
        <v>0.23058000000000001</v>
      </c>
      <c r="Y259" s="146">
        <f>X259*K259</f>
        <v>88.773300000000006</v>
      </c>
      <c r="Z259" s="146">
        <v>0</v>
      </c>
      <c r="AA259" s="147">
        <f>Z259*K259</f>
        <v>0</v>
      </c>
      <c r="AR259" s="21" t="s">
        <v>92</v>
      </c>
      <c r="AT259" s="21" t="s">
        <v>167</v>
      </c>
      <c r="AU259" s="21" t="s">
        <v>86</v>
      </c>
      <c r="AY259" s="21" t="s">
        <v>166</v>
      </c>
      <c r="BE259" s="148">
        <f>IF(U259="základní",N259,0)</f>
        <v>0</v>
      </c>
      <c r="BF259" s="148">
        <f>IF(U259="snížená",N259,0)</f>
        <v>0</v>
      </c>
      <c r="BG259" s="148">
        <f>IF(U259="zákl. přenesená",N259,0)</f>
        <v>0</v>
      </c>
      <c r="BH259" s="148">
        <f>IF(U259="sníž. přenesená",N259,0)</f>
        <v>0</v>
      </c>
      <c r="BI259" s="148">
        <f>IF(U259="nulová",N259,0)</f>
        <v>0</v>
      </c>
      <c r="BJ259" s="21" t="s">
        <v>82</v>
      </c>
      <c r="BK259" s="148">
        <f>ROUND(L259*K259,2)</f>
        <v>0</v>
      </c>
      <c r="BL259" s="21" t="s">
        <v>92</v>
      </c>
      <c r="BM259" s="21" t="s">
        <v>444</v>
      </c>
    </row>
    <row r="260" spans="2:65" s="11" customFormat="1" ht="16.5" customHeight="1">
      <c r="B260" s="157"/>
      <c r="C260" s="158"/>
      <c r="D260" s="158"/>
      <c r="E260" s="159" t="s">
        <v>5</v>
      </c>
      <c r="F260" s="264" t="s">
        <v>275</v>
      </c>
      <c r="G260" s="265"/>
      <c r="H260" s="265"/>
      <c r="I260" s="265"/>
      <c r="J260" s="158"/>
      <c r="K260" s="159" t="s">
        <v>5</v>
      </c>
      <c r="L260" s="158"/>
      <c r="M260" s="158"/>
      <c r="N260" s="158"/>
      <c r="O260" s="158"/>
      <c r="P260" s="158"/>
      <c r="Q260" s="158"/>
      <c r="R260" s="160"/>
      <c r="T260" s="161"/>
      <c r="U260" s="158"/>
      <c r="V260" s="158"/>
      <c r="W260" s="158"/>
      <c r="X260" s="158"/>
      <c r="Y260" s="158"/>
      <c r="Z260" s="158"/>
      <c r="AA260" s="162"/>
      <c r="AT260" s="163" t="s">
        <v>173</v>
      </c>
      <c r="AU260" s="163" t="s">
        <v>86</v>
      </c>
      <c r="AV260" s="11" t="s">
        <v>82</v>
      </c>
      <c r="AW260" s="11" t="s">
        <v>32</v>
      </c>
      <c r="AX260" s="11" t="s">
        <v>75</v>
      </c>
      <c r="AY260" s="163" t="s">
        <v>166</v>
      </c>
    </row>
    <row r="261" spans="2:65" s="11" customFormat="1" ht="16.5" customHeight="1">
      <c r="B261" s="157"/>
      <c r="C261" s="158"/>
      <c r="D261" s="158"/>
      <c r="E261" s="159" t="s">
        <v>5</v>
      </c>
      <c r="F261" s="229" t="s">
        <v>276</v>
      </c>
      <c r="G261" s="230"/>
      <c r="H261" s="230"/>
      <c r="I261" s="230"/>
      <c r="J261" s="158"/>
      <c r="K261" s="159" t="s">
        <v>5</v>
      </c>
      <c r="L261" s="158"/>
      <c r="M261" s="158"/>
      <c r="N261" s="158"/>
      <c r="O261" s="158"/>
      <c r="P261" s="158"/>
      <c r="Q261" s="158"/>
      <c r="R261" s="160"/>
      <c r="T261" s="161"/>
      <c r="U261" s="158"/>
      <c r="V261" s="158"/>
      <c r="W261" s="158"/>
      <c r="X261" s="158"/>
      <c r="Y261" s="158"/>
      <c r="Z261" s="158"/>
      <c r="AA261" s="162"/>
      <c r="AT261" s="163" t="s">
        <v>173</v>
      </c>
      <c r="AU261" s="163" t="s">
        <v>86</v>
      </c>
      <c r="AV261" s="11" t="s">
        <v>82</v>
      </c>
      <c r="AW261" s="11" t="s">
        <v>32</v>
      </c>
      <c r="AX261" s="11" t="s">
        <v>75</v>
      </c>
      <c r="AY261" s="163" t="s">
        <v>166</v>
      </c>
    </row>
    <row r="262" spans="2:65" s="11" customFormat="1" ht="16.5" customHeight="1">
      <c r="B262" s="157"/>
      <c r="C262" s="158"/>
      <c r="D262" s="158"/>
      <c r="E262" s="159" t="s">
        <v>5</v>
      </c>
      <c r="F262" s="229" t="s">
        <v>277</v>
      </c>
      <c r="G262" s="230"/>
      <c r="H262" s="230"/>
      <c r="I262" s="230"/>
      <c r="J262" s="158"/>
      <c r="K262" s="159" t="s">
        <v>5</v>
      </c>
      <c r="L262" s="158"/>
      <c r="M262" s="158"/>
      <c r="N262" s="158"/>
      <c r="O262" s="158"/>
      <c r="P262" s="158"/>
      <c r="Q262" s="158"/>
      <c r="R262" s="160"/>
      <c r="T262" s="161"/>
      <c r="U262" s="158"/>
      <c r="V262" s="158"/>
      <c r="W262" s="158"/>
      <c r="X262" s="158"/>
      <c r="Y262" s="158"/>
      <c r="Z262" s="158"/>
      <c r="AA262" s="162"/>
      <c r="AT262" s="163" t="s">
        <v>173</v>
      </c>
      <c r="AU262" s="163" t="s">
        <v>86</v>
      </c>
      <c r="AV262" s="11" t="s">
        <v>82</v>
      </c>
      <c r="AW262" s="11" t="s">
        <v>32</v>
      </c>
      <c r="AX262" s="11" t="s">
        <v>75</v>
      </c>
      <c r="AY262" s="163" t="s">
        <v>166</v>
      </c>
    </row>
    <row r="263" spans="2:65" s="10" customFormat="1" ht="16.5" customHeight="1">
      <c r="B263" s="149"/>
      <c r="C263" s="150"/>
      <c r="D263" s="150"/>
      <c r="E263" s="151" t="s">
        <v>5</v>
      </c>
      <c r="F263" s="262" t="s">
        <v>445</v>
      </c>
      <c r="G263" s="263"/>
      <c r="H263" s="263"/>
      <c r="I263" s="263"/>
      <c r="J263" s="150"/>
      <c r="K263" s="152">
        <v>385</v>
      </c>
      <c r="L263" s="150"/>
      <c r="M263" s="150"/>
      <c r="N263" s="150"/>
      <c r="O263" s="150"/>
      <c r="P263" s="150"/>
      <c r="Q263" s="150"/>
      <c r="R263" s="153"/>
      <c r="T263" s="154"/>
      <c r="U263" s="150"/>
      <c r="V263" s="150"/>
      <c r="W263" s="150"/>
      <c r="X263" s="150"/>
      <c r="Y263" s="150"/>
      <c r="Z263" s="150"/>
      <c r="AA263" s="155"/>
      <c r="AT263" s="156" t="s">
        <v>173</v>
      </c>
      <c r="AU263" s="156" t="s">
        <v>86</v>
      </c>
      <c r="AV263" s="10" t="s">
        <v>86</v>
      </c>
      <c r="AW263" s="10" t="s">
        <v>32</v>
      </c>
      <c r="AX263" s="10" t="s">
        <v>82</v>
      </c>
      <c r="AY263" s="156" t="s">
        <v>166</v>
      </c>
    </row>
    <row r="264" spans="2:65" s="9" customFormat="1" ht="29.85" customHeight="1">
      <c r="B264" s="129"/>
      <c r="C264" s="130"/>
      <c r="D264" s="164" t="s">
        <v>261</v>
      </c>
      <c r="E264" s="164"/>
      <c r="F264" s="164"/>
      <c r="G264" s="164"/>
      <c r="H264" s="164"/>
      <c r="I264" s="164"/>
      <c r="J264" s="164"/>
      <c r="K264" s="164"/>
      <c r="L264" s="164"/>
      <c r="M264" s="164"/>
      <c r="N264" s="237">
        <f>BK264</f>
        <v>0</v>
      </c>
      <c r="O264" s="238"/>
      <c r="P264" s="238"/>
      <c r="Q264" s="238"/>
      <c r="R264" s="132"/>
      <c r="T264" s="133"/>
      <c r="U264" s="130"/>
      <c r="V264" s="130"/>
      <c r="W264" s="134">
        <f>SUM(W265:W270)</f>
        <v>7.8400049999999997</v>
      </c>
      <c r="X264" s="130"/>
      <c r="Y264" s="134">
        <f>SUM(Y265:Y270)</f>
        <v>0</v>
      </c>
      <c r="Z264" s="130"/>
      <c r="AA264" s="135">
        <f>SUM(AA265:AA270)</f>
        <v>2.2109999999999999</v>
      </c>
      <c r="AR264" s="136" t="s">
        <v>82</v>
      </c>
      <c r="AT264" s="137" t="s">
        <v>74</v>
      </c>
      <c r="AU264" s="137" t="s">
        <v>82</v>
      </c>
      <c r="AY264" s="136" t="s">
        <v>166</v>
      </c>
      <c r="BK264" s="138">
        <f>SUM(BK265:BK270)</f>
        <v>0</v>
      </c>
    </row>
    <row r="265" spans="2:65" s="1" customFormat="1" ht="38.25" customHeight="1">
      <c r="B265" s="139"/>
      <c r="C265" s="140" t="s">
        <v>446</v>
      </c>
      <c r="D265" s="140" t="s">
        <v>167</v>
      </c>
      <c r="E265" s="141" t="s">
        <v>447</v>
      </c>
      <c r="F265" s="231" t="s">
        <v>448</v>
      </c>
      <c r="G265" s="231"/>
      <c r="H265" s="231"/>
      <c r="I265" s="231"/>
      <c r="J265" s="142" t="s">
        <v>322</v>
      </c>
      <c r="K265" s="143">
        <v>1.0049999999999999</v>
      </c>
      <c r="L265" s="232">
        <v>0</v>
      </c>
      <c r="M265" s="232"/>
      <c r="N265" s="232">
        <f>ROUND(L265*K265,2)</f>
        <v>0</v>
      </c>
      <c r="O265" s="232"/>
      <c r="P265" s="232"/>
      <c r="Q265" s="232"/>
      <c r="R265" s="144"/>
      <c r="T265" s="145" t="s">
        <v>5</v>
      </c>
      <c r="U265" s="43" t="s">
        <v>40</v>
      </c>
      <c r="V265" s="146">
        <v>7.8010000000000002</v>
      </c>
      <c r="W265" s="146">
        <f>V265*K265</f>
        <v>7.8400049999999997</v>
      </c>
      <c r="X265" s="146">
        <v>0</v>
      </c>
      <c r="Y265" s="146">
        <f>X265*K265</f>
        <v>0</v>
      </c>
      <c r="Z265" s="146">
        <v>2.2000000000000002</v>
      </c>
      <c r="AA265" s="147">
        <f>Z265*K265</f>
        <v>2.2109999999999999</v>
      </c>
      <c r="AR265" s="21" t="s">
        <v>92</v>
      </c>
      <c r="AT265" s="21" t="s">
        <v>167</v>
      </c>
      <c r="AU265" s="21" t="s">
        <v>86</v>
      </c>
      <c r="AY265" s="21" t="s">
        <v>166</v>
      </c>
      <c r="BE265" s="148">
        <f>IF(U265="základní",N265,0)</f>
        <v>0</v>
      </c>
      <c r="BF265" s="148">
        <f>IF(U265="snížená",N265,0)</f>
        <v>0</v>
      </c>
      <c r="BG265" s="148">
        <f>IF(U265="zákl. přenesená",N265,0)</f>
        <v>0</v>
      </c>
      <c r="BH265" s="148">
        <f>IF(U265="sníž. přenesená",N265,0)</f>
        <v>0</v>
      </c>
      <c r="BI265" s="148">
        <f>IF(U265="nulová",N265,0)</f>
        <v>0</v>
      </c>
      <c r="BJ265" s="21" t="s">
        <v>82</v>
      </c>
      <c r="BK265" s="148">
        <f>ROUND(L265*K265,2)</f>
        <v>0</v>
      </c>
      <c r="BL265" s="21" t="s">
        <v>92</v>
      </c>
      <c r="BM265" s="21" t="s">
        <v>449</v>
      </c>
    </row>
    <row r="266" spans="2:65" s="11" customFormat="1" ht="16.5" customHeight="1">
      <c r="B266" s="157"/>
      <c r="C266" s="158"/>
      <c r="D266" s="158"/>
      <c r="E266" s="159" t="s">
        <v>5</v>
      </c>
      <c r="F266" s="264" t="s">
        <v>275</v>
      </c>
      <c r="G266" s="265"/>
      <c r="H266" s="265"/>
      <c r="I266" s="265"/>
      <c r="J266" s="158"/>
      <c r="K266" s="159" t="s">
        <v>5</v>
      </c>
      <c r="L266" s="158"/>
      <c r="M266" s="158"/>
      <c r="N266" s="158"/>
      <c r="O266" s="158"/>
      <c r="P266" s="158"/>
      <c r="Q266" s="158"/>
      <c r="R266" s="160"/>
      <c r="T266" s="161"/>
      <c r="U266" s="158"/>
      <c r="V266" s="158"/>
      <c r="W266" s="158"/>
      <c r="X266" s="158"/>
      <c r="Y266" s="158"/>
      <c r="Z266" s="158"/>
      <c r="AA266" s="162"/>
      <c r="AT266" s="163" t="s">
        <v>173</v>
      </c>
      <c r="AU266" s="163" t="s">
        <v>86</v>
      </c>
      <c r="AV266" s="11" t="s">
        <v>82</v>
      </c>
      <c r="AW266" s="11" t="s">
        <v>32</v>
      </c>
      <c r="AX266" s="11" t="s">
        <v>75</v>
      </c>
      <c r="AY266" s="163" t="s">
        <v>166</v>
      </c>
    </row>
    <row r="267" spans="2:65" s="11" customFormat="1" ht="16.5" customHeight="1">
      <c r="B267" s="157"/>
      <c r="C267" s="158"/>
      <c r="D267" s="158"/>
      <c r="E267" s="159" t="s">
        <v>5</v>
      </c>
      <c r="F267" s="229" t="s">
        <v>276</v>
      </c>
      <c r="G267" s="230"/>
      <c r="H267" s="230"/>
      <c r="I267" s="230"/>
      <c r="J267" s="158"/>
      <c r="K267" s="159" t="s">
        <v>5</v>
      </c>
      <c r="L267" s="158"/>
      <c r="M267" s="158"/>
      <c r="N267" s="158"/>
      <c r="O267" s="158"/>
      <c r="P267" s="158"/>
      <c r="Q267" s="158"/>
      <c r="R267" s="160"/>
      <c r="T267" s="161"/>
      <c r="U267" s="158"/>
      <c r="V267" s="158"/>
      <c r="W267" s="158"/>
      <c r="X267" s="158"/>
      <c r="Y267" s="158"/>
      <c r="Z267" s="158"/>
      <c r="AA267" s="162"/>
      <c r="AT267" s="163" t="s">
        <v>173</v>
      </c>
      <c r="AU267" s="163" t="s">
        <v>86</v>
      </c>
      <c r="AV267" s="11" t="s">
        <v>82</v>
      </c>
      <c r="AW267" s="11" t="s">
        <v>32</v>
      </c>
      <c r="AX267" s="11" t="s">
        <v>75</v>
      </c>
      <c r="AY267" s="163" t="s">
        <v>166</v>
      </c>
    </row>
    <row r="268" spans="2:65" s="11" customFormat="1" ht="16.5" customHeight="1">
      <c r="B268" s="157"/>
      <c r="C268" s="158"/>
      <c r="D268" s="158"/>
      <c r="E268" s="159" t="s">
        <v>5</v>
      </c>
      <c r="F268" s="229" t="s">
        <v>277</v>
      </c>
      <c r="G268" s="230"/>
      <c r="H268" s="230"/>
      <c r="I268" s="230"/>
      <c r="J268" s="158"/>
      <c r="K268" s="159" t="s">
        <v>5</v>
      </c>
      <c r="L268" s="158"/>
      <c r="M268" s="158"/>
      <c r="N268" s="158"/>
      <c r="O268" s="158"/>
      <c r="P268" s="158"/>
      <c r="Q268" s="158"/>
      <c r="R268" s="160"/>
      <c r="T268" s="161"/>
      <c r="U268" s="158"/>
      <c r="V268" s="158"/>
      <c r="W268" s="158"/>
      <c r="X268" s="158"/>
      <c r="Y268" s="158"/>
      <c r="Z268" s="158"/>
      <c r="AA268" s="162"/>
      <c r="AT268" s="163" t="s">
        <v>173</v>
      </c>
      <c r="AU268" s="163" t="s">
        <v>86</v>
      </c>
      <c r="AV268" s="11" t="s">
        <v>82</v>
      </c>
      <c r="AW268" s="11" t="s">
        <v>32</v>
      </c>
      <c r="AX268" s="11" t="s">
        <v>75</v>
      </c>
      <c r="AY268" s="163" t="s">
        <v>166</v>
      </c>
    </row>
    <row r="269" spans="2:65" s="11" customFormat="1" ht="16.5" customHeight="1">
      <c r="B269" s="157"/>
      <c r="C269" s="158"/>
      <c r="D269" s="158"/>
      <c r="E269" s="159" t="s">
        <v>5</v>
      </c>
      <c r="F269" s="229" t="s">
        <v>450</v>
      </c>
      <c r="G269" s="230"/>
      <c r="H269" s="230"/>
      <c r="I269" s="230"/>
      <c r="J269" s="158"/>
      <c r="K269" s="159" t="s">
        <v>5</v>
      </c>
      <c r="L269" s="158"/>
      <c r="M269" s="158"/>
      <c r="N269" s="158"/>
      <c r="O269" s="158"/>
      <c r="P269" s="158"/>
      <c r="Q269" s="158"/>
      <c r="R269" s="160"/>
      <c r="T269" s="161"/>
      <c r="U269" s="158"/>
      <c r="V269" s="158"/>
      <c r="W269" s="158"/>
      <c r="X269" s="158"/>
      <c r="Y269" s="158"/>
      <c r="Z269" s="158"/>
      <c r="AA269" s="162"/>
      <c r="AT269" s="163" t="s">
        <v>173</v>
      </c>
      <c r="AU269" s="163" t="s">
        <v>86</v>
      </c>
      <c r="AV269" s="11" t="s">
        <v>82</v>
      </c>
      <c r="AW269" s="11" t="s">
        <v>32</v>
      </c>
      <c r="AX269" s="11" t="s">
        <v>75</v>
      </c>
      <c r="AY269" s="163" t="s">
        <v>166</v>
      </c>
    </row>
    <row r="270" spans="2:65" s="10" customFormat="1" ht="25.5" customHeight="1">
      <c r="B270" s="149"/>
      <c r="C270" s="150"/>
      <c r="D270" s="150"/>
      <c r="E270" s="151" t="s">
        <v>5</v>
      </c>
      <c r="F270" s="262" t="s">
        <v>451</v>
      </c>
      <c r="G270" s="263"/>
      <c r="H270" s="263"/>
      <c r="I270" s="263"/>
      <c r="J270" s="150"/>
      <c r="K270" s="152">
        <v>1.0049999999999999</v>
      </c>
      <c r="L270" s="150"/>
      <c r="M270" s="150"/>
      <c r="N270" s="150"/>
      <c r="O270" s="150"/>
      <c r="P270" s="150"/>
      <c r="Q270" s="150"/>
      <c r="R270" s="153"/>
      <c r="T270" s="154"/>
      <c r="U270" s="150"/>
      <c r="V270" s="150"/>
      <c r="W270" s="150"/>
      <c r="X270" s="150"/>
      <c r="Y270" s="150"/>
      <c r="Z270" s="150"/>
      <c r="AA270" s="155"/>
      <c r="AT270" s="156" t="s">
        <v>173</v>
      </c>
      <c r="AU270" s="156" t="s">
        <v>86</v>
      </c>
      <c r="AV270" s="10" t="s">
        <v>86</v>
      </c>
      <c r="AW270" s="10" t="s">
        <v>32</v>
      </c>
      <c r="AX270" s="10" t="s">
        <v>82</v>
      </c>
      <c r="AY270" s="156" t="s">
        <v>166</v>
      </c>
    </row>
    <row r="271" spans="2:65" s="9" customFormat="1" ht="29.85" customHeight="1">
      <c r="B271" s="129"/>
      <c r="C271" s="130"/>
      <c r="D271" s="164" t="s">
        <v>262</v>
      </c>
      <c r="E271" s="164"/>
      <c r="F271" s="164"/>
      <c r="G271" s="164"/>
      <c r="H271" s="164"/>
      <c r="I271" s="164"/>
      <c r="J271" s="164"/>
      <c r="K271" s="164"/>
      <c r="L271" s="164"/>
      <c r="M271" s="164"/>
      <c r="N271" s="237">
        <f>BK271</f>
        <v>0</v>
      </c>
      <c r="O271" s="238"/>
      <c r="P271" s="238"/>
      <c r="Q271" s="238"/>
      <c r="R271" s="132"/>
      <c r="T271" s="133"/>
      <c r="U271" s="130"/>
      <c r="V271" s="130"/>
      <c r="W271" s="134">
        <f>SUM(W272:W276)</f>
        <v>3.8192999999999997</v>
      </c>
      <c r="X271" s="130"/>
      <c r="Y271" s="134">
        <f>SUM(Y272:Y276)</f>
        <v>0</v>
      </c>
      <c r="Z271" s="130"/>
      <c r="AA271" s="135">
        <f>SUM(AA272:AA276)</f>
        <v>0</v>
      </c>
      <c r="AR271" s="136" t="s">
        <v>82</v>
      </c>
      <c r="AT271" s="137" t="s">
        <v>74</v>
      </c>
      <c r="AU271" s="137" t="s">
        <v>82</v>
      </c>
      <c r="AY271" s="136" t="s">
        <v>166</v>
      </c>
      <c r="BK271" s="138">
        <f>SUM(BK272:BK276)</f>
        <v>0</v>
      </c>
    </row>
    <row r="272" spans="2:65" s="1" customFormat="1" ht="25.5" customHeight="1">
      <c r="B272" s="139"/>
      <c r="C272" s="140" t="s">
        <v>452</v>
      </c>
      <c r="D272" s="140" t="s">
        <v>167</v>
      </c>
      <c r="E272" s="141" t="s">
        <v>453</v>
      </c>
      <c r="F272" s="231" t="s">
        <v>454</v>
      </c>
      <c r="G272" s="231"/>
      <c r="H272" s="231"/>
      <c r="I272" s="231"/>
      <c r="J272" s="142" t="s">
        <v>322</v>
      </c>
      <c r="K272" s="143">
        <v>2.9</v>
      </c>
      <c r="L272" s="232">
        <v>0</v>
      </c>
      <c r="M272" s="232"/>
      <c r="N272" s="232">
        <f>ROUND(L272*K272,2)</f>
        <v>0</v>
      </c>
      <c r="O272" s="232"/>
      <c r="P272" s="232"/>
      <c r="Q272" s="232"/>
      <c r="R272" s="144"/>
      <c r="T272" s="145" t="s">
        <v>5</v>
      </c>
      <c r="U272" s="43" t="s">
        <v>40</v>
      </c>
      <c r="V272" s="146">
        <v>1.3169999999999999</v>
      </c>
      <c r="W272" s="146">
        <f>V272*K272</f>
        <v>3.8192999999999997</v>
      </c>
      <c r="X272" s="146">
        <v>0</v>
      </c>
      <c r="Y272" s="146">
        <f>X272*K272</f>
        <v>0</v>
      </c>
      <c r="Z272" s="146">
        <v>0</v>
      </c>
      <c r="AA272" s="147">
        <f>Z272*K272</f>
        <v>0</v>
      </c>
      <c r="AR272" s="21" t="s">
        <v>92</v>
      </c>
      <c r="AT272" s="21" t="s">
        <v>167</v>
      </c>
      <c r="AU272" s="21" t="s">
        <v>86</v>
      </c>
      <c r="AY272" s="21" t="s">
        <v>166</v>
      </c>
      <c r="BE272" s="148">
        <f>IF(U272="základní",N272,0)</f>
        <v>0</v>
      </c>
      <c r="BF272" s="148">
        <f>IF(U272="snížená",N272,0)</f>
        <v>0</v>
      </c>
      <c r="BG272" s="148">
        <f>IF(U272="zákl. přenesená",N272,0)</f>
        <v>0</v>
      </c>
      <c r="BH272" s="148">
        <f>IF(U272="sníž. přenesená",N272,0)</f>
        <v>0</v>
      </c>
      <c r="BI272" s="148">
        <f>IF(U272="nulová",N272,0)</f>
        <v>0</v>
      </c>
      <c r="BJ272" s="21" t="s">
        <v>82</v>
      </c>
      <c r="BK272" s="148">
        <f>ROUND(L272*K272,2)</f>
        <v>0</v>
      </c>
      <c r="BL272" s="21" t="s">
        <v>92</v>
      </c>
      <c r="BM272" s="21" t="s">
        <v>455</v>
      </c>
    </row>
    <row r="273" spans="2:65" s="11" customFormat="1" ht="16.5" customHeight="1">
      <c r="B273" s="157"/>
      <c r="C273" s="158"/>
      <c r="D273" s="158"/>
      <c r="E273" s="159" t="s">
        <v>5</v>
      </c>
      <c r="F273" s="264" t="s">
        <v>275</v>
      </c>
      <c r="G273" s="265"/>
      <c r="H273" s="265"/>
      <c r="I273" s="265"/>
      <c r="J273" s="158"/>
      <c r="K273" s="159" t="s">
        <v>5</v>
      </c>
      <c r="L273" s="158"/>
      <c r="M273" s="158"/>
      <c r="N273" s="158"/>
      <c r="O273" s="158"/>
      <c r="P273" s="158"/>
      <c r="Q273" s="158"/>
      <c r="R273" s="160"/>
      <c r="T273" s="161"/>
      <c r="U273" s="158"/>
      <c r="V273" s="158"/>
      <c r="W273" s="158"/>
      <c r="X273" s="158"/>
      <c r="Y273" s="158"/>
      <c r="Z273" s="158"/>
      <c r="AA273" s="162"/>
      <c r="AT273" s="163" t="s">
        <v>173</v>
      </c>
      <c r="AU273" s="163" t="s">
        <v>86</v>
      </c>
      <c r="AV273" s="11" t="s">
        <v>82</v>
      </c>
      <c r="AW273" s="11" t="s">
        <v>32</v>
      </c>
      <c r="AX273" s="11" t="s">
        <v>75</v>
      </c>
      <c r="AY273" s="163" t="s">
        <v>166</v>
      </c>
    </row>
    <row r="274" spans="2:65" s="11" customFormat="1" ht="16.5" customHeight="1">
      <c r="B274" s="157"/>
      <c r="C274" s="158"/>
      <c r="D274" s="158"/>
      <c r="E274" s="159" t="s">
        <v>5</v>
      </c>
      <c r="F274" s="229" t="s">
        <v>276</v>
      </c>
      <c r="G274" s="230"/>
      <c r="H274" s="230"/>
      <c r="I274" s="230"/>
      <c r="J274" s="158"/>
      <c r="K274" s="159" t="s">
        <v>5</v>
      </c>
      <c r="L274" s="158"/>
      <c r="M274" s="158"/>
      <c r="N274" s="158"/>
      <c r="O274" s="158"/>
      <c r="P274" s="158"/>
      <c r="Q274" s="158"/>
      <c r="R274" s="160"/>
      <c r="T274" s="161"/>
      <c r="U274" s="158"/>
      <c r="V274" s="158"/>
      <c r="W274" s="158"/>
      <c r="X274" s="158"/>
      <c r="Y274" s="158"/>
      <c r="Z274" s="158"/>
      <c r="AA274" s="162"/>
      <c r="AT274" s="163" t="s">
        <v>173</v>
      </c>
      <c r="AU274" s="163" t="s">
        <v>86</v>
      </c>
      <c r="AV274" s="11" t="s">
        <v>82</v>
      </c>
      <c r="AW274" s="11" t="s">
        <v>32</v>
      </c>
      <c r="AX274" s="11" t="s">
        <v>75</v>
      </c>
      <c r="AY274" s="163" t="s">
        <v>166</v>
      </c>
    </row>
    <row r="275" spans="2:65" s="11" customFormat="1" ht="16.5" customHeight="1">
      <c r="B275" s="157"/>
      <c r="C275" s="158"/>
      <c r="D275" s="158"/>
      <c r="E275" s="159" t="s">
        <v>5</v>
      </c>
      <c r="F275" s="229" t="s">
        <v>277</v>
      </c>
      <c r="G275" s="230"/>
      <c r="H275" s="230"/>
      <c r="I275" s="230"/>
      <c r="J275" s="158"/>
      <c r="K275" s="159" t="s">
        <v>5</v>
      </c>
      <c r="L275" s="158"/>
      <c r="M275" s="158"/>
      <c r="N275" s="158"/>
      <c r="O275" s="158"/>
      <c r="P275" s="158"/>
      <c r="Q275" s="158"/>
      <c r="R275" s="160"/>
      <c r="T275" s="161"/>
      <c r="U275" s="158"/>
      <c r="V275" s="158"/>
      <c r="W275" s="158"/>
      <c r="X275" s="158"/>
      <c r="Y275" s="158"/>
      <c r="Z275" s="158"/>
      <c r="AA275" s="162"/>
      <c r="AT275" s="163" t="s">
        <v>173</v>
      </c>
      <c r="AU275" s="163" t="s">
        <v>86</v>
      </c>
      <c r="AV275" s="11" t="s">
        <v>82</v>
      </c>
      <c r="AW275" s="11" t="s">
        <v>32</v>
      </c>
      <c r="AX275" s="11" t="s">
        <v>75</v>
      </c>
      <c r="AY275" s="163" t="s">
        <v>166</v>
      </c>
    </row>
    <row r="276" spans="2:65" s="10" customFormat="1" ht="16.5" customHeight="1">
      <c r="B276" s="149"/>
      <c r="C276" s="150"/>
      <c r="D276" s="150"/>
      <c r="E276" s="151" t="s">
        <v>5</v>
      </c>
      <c r="F276" s="262" t="s">
        <v>456</v>
      </c>
      <c r="G276" s="263"/>
      <c r="H276" s="263"/>
      <c r="I276" s="263"/>
      <c r="J276" s="150"/>
      <c r="K276" s="152">
        <v>2.9</v>
      </c>
      <c r="L276" s="150"/>
      <c r="M276" s="150"/>
      <c r="N276" s="150"/>
      <c r="O276" s="150"/>
      <c r="P276" s="150"/>
      <c r="Q276" s="150"/>
      <c r="R276" s="153"/>
      <c r="T276" s="154"/>
      <c r="U276" s="150"/>
      <c r="V276" s="150"/>
      <c r="W276" s="150"/>
      <c r="X276" s="150"/>
      <c r="Y276" s="150"/>
      <c r="Z276" s="150"/>
      <c r="AA276" s="155"/>
      <c r="AT276" s="156" t="s">
        <v>173</v>
      </c>
      <c r="AU276" s="156" t="s">
        <v>86</v>
      </c>
      <c r="AV276" s="10" t="s">
        <v>86</v>
      </c>
      <c r="AW276" s="10" t="s">
        <v>32</v>
      </c>
      <c r="AX276" s="10" t="s">
        <v>82</v>
      </c>
      <c r="AY276" s="156" t="s">
        <v>166</v>
      </c>
    </row>
    <row r="277" spans="2:65" s="9" customFormat="1" ht="29.85" customHeight="1">
      <c r="B277" s="129"/>
      <c r="C277" s="130"/>
      <c r="D277" s="164" t="s">
        <v>263</v>
      </c>
      <c r="E277" s="164"/>
      <c r="F277" s="164"/>
      <c r="G277" s="164"/>
      <c r="H277" s="164"/>
      <c r="I277" s="164"/>
      <c r="J277" s="164"/>
      <c r="K277" s="164"/>
      <c r="L277" s="164"/>
      <c r="M277" s="164"/>
      <c r="N277" s="237">
        <f>BK277</f>
        <v>0</v>
      </c>
      <c r="O277" s="238"/>
      <c r="P277" s="238"/>
      <c r="Q277" s="238"/>
      <c r="R277" s="132"/>
      <c r="T277" s="133"/>
      <c r="U277" s="130"/>
      <c r="V277" s="130"/>
      <c r="W277" s="134">
        <f>SUM(W278:W351)</f>
        <v>595.81729999999993</v>
      </c>
      <c r="X277" s="130"/>
      <c r="Y277" s="134">
        <f>SUM(Y278:Y351)</f>
        <v>47.901280000000007</v>
      </c>
      <c r="Z277" s="130"/>
      <c r="AA277" s="135">
        <f>SUM(AA278:AA351)</f>
        <v>0</v>
      </c>
      <c r="AR277" s="136" t="s">
        <v>82</v>
      </c>
      <c r="AT277" s="137" t="s">
        <v>74</v>
      </c>
      <c r="AU277" s="137" t="s">
        <v>82</v>
      </c>
      <c r="AY277" s="136" t="s">
        <v>166</v>
      </c>
      <c r="BK277" s="138">
        <f>SUM(BK278:BK351)</f>
        <v>0</v>
      </c>
    </row>
    <row r="278" spans="2:65" s="1" customFormat="1" ht="16.5" customHeight="1">
      <c r="B278" s="139"/>
      <c r="C278" s="140" t="s">
        <v>457</v>
      </c>
      <c r="D278" s="140" t="s">
        <v>167</v>
      </c>
      <c r="E278" s="141" t="s">
        <v>458</v>
      </c>
      <c r="F278" s="231" t="s">
        <v>459</v>
      </c>
      <c r="G278" s="231"/>
      <c r="H278" s="231"/>
      <c r="I278" s="231"/>
      <c r="J278" s="142" t="s">
        <v>270</v>
      </c>
      <c r="K278" s="143">
        <v>1695.75</v>
      </c>
      <c r="L278" s="232">
        <v>0</v>
      </c>
      <c r="M278" s="232"/>
      <c r="N278" s="232">
        <f>ROUND(L278*K278,2)</f>
        <v>0</v>
      </c>
      <c r="O278" s="232"/>
      <c r="P278" s="232"/>
      <c r="Q278" s="232"/>
      <c r="R278" s="144"/>
      <c r="T278" s="145" t="s">
        <v>5</v>
      </c>
      <c r="U278" s="43" t="s">
        <v>40</v>
      </c>
      <c r="V278" s="146">
        <v>2.5999999999999999E-2</v>
      </c>
      <c r="W278" s="146">
        <f>V278*K278</f>
        <v>44.089500000000001</v>
      </c>
      <c r="X278" s="146">
        <v>0</v>
      </c>
      <c r="Y278" s="146">
        <f>X278*K278</f>
        <v>0</v>
      </c>
      <c r="Z278" s="146">
        <v>0</v>
      </c>
      <c r="AA278" s="147">
        <f>Z278*K278</f>
        <v>0</v>
      </c>
      <c r="AR278" s="21" t="s">
        <v>92</v>
      </c>
      <c r="AT278" s="21" t="s">
        <v>167</v>
      </c>
      <c r="AU278" s="21" t="s">
        <v>86</v>
      </c>
      <c r="AY278" s="21" t="s">
        <v>166</v>
      </c>
      <c r="BE278" s="148">
        <f>IF(U278="základní",N278,0)</f>
        <v>0</v>
      </c>
      <c r="BF278" s="148">
        <f>IF(U278="snížená",N278,0)</f>
        <v>0</v>
      </c>
      <c r="BG278" s="148">
        <f>IF(U278="zákl. přenesená",N278,0)</f>
        <v>0</v>
      </c>
      <c r="BH278" s="148">
        <f>IF(U278="sníž. přenesená",N278,0)</f>
        <v>0</v>
      </c>
      <c r="BI278" s="148">
        <f>IF(U278="nulová",N278,0)</f>
        <v>0</v>
      </c>
      <c r="BJ278" s="21" t="s">
        <v>82</v>
      </c>
      <c r="BK278" s="148">
        <f>ROUND(L278*K278,2)</f>
        <v>0</v>
      </c>
      <c r="BL278" s="21" t="s">
        <v>92</v>
      </c>
      <c r="BM278" s="21" t="s">
        <v>460</v>
      </c>
    </row>
    <row r="279" spans="2:65" s="10" customFormat="1" ht="16.5" customHeight="1">
      <c r="B279" s="149"/>
      <c r="C279" s="150"/>
      <c r="D279" s="150"/>
      <c r="E279" s="151" t="s">
        <v>5</v>
      </c>
      <c r="F279" s="240" t="s">
        <v>461</v>
      </c>
      <c r="G279" s="241"/>
      <c r="H279" s="241"/>
      <c r="I279" s="241"/>
      <c r="J279" s="150"/>
      <c r="K279" s="152">
        <v>1695.75</v>
      </c>
      <c r="L279" s="150"/>
      <c r="M279" s="150"/>
      <c r="N279" s="150"/>
      <c r="O279" s="150"/>
      <c r="P279" s="150"/>
      <c r="Q279" s="150"/>
      <c r="R279" s="153"/>
      <c r="T279" s="154"/>
      <c r="U279" s="150"/>
      <c r="V279" s="150"/>
      <c r="W279" s="150"/>
      <c r="X279" s="150"/>
      <c r="Y279" s="150"/>
      <c r="Z279" s="150"/>
      <c r="AA279" s="155"/>
      <c r="AT279" s="156" t="s">
        <v>173</v>
      </c>
      <c r="AU279" s="156" t="s">
        <v>86</v>
      </c>
      <c r="AV279" s="10" t="s">
        <v>86</v>
      </c>
      <c r="AW279" s="10" t="s">
        <v>32</v>
      </c>
      <c r="AX279" s="10" t="s">
        <v>82</v>
      </c>
      <c r="AY279" s="156" t="s">
        <v>166</v>
      </c>
    </row>
    <row r="280" spans="2:65" s="1" customFormat="1" ht="16.5" customHeight="1">
      <c r="B280" s="139"/>
      <c r="C280" s="140" t="s">
        <v>462</v>
      </c>
      <c r="D280" s="140" t="s">
        <v>167</v>
      </c>
      <c r="E280" s="141" t="s">
        <v>463</v>
      </c>
      <c r="F280" s="231" t="s">
        <v>464</v>
      </c>
      <c r="G280" s="231"/>
      <c r="H280" s="231"/>
      <c r="I280" s="231"/>
      <c r="J280" s="142" t="s">
        <v>270</v>
      </c>
      <c r="K280" s="143">
        <v>1938</v>
      </c>
      <c r="L280" s="232">
        <v>0</v>
      </c>
      <c r="M280" s="232"/>
      <c r="N280" s="232">
        <f>ROUND(L280*K280,2)</f>
        <v>0</v>
      </c>
      <c r="O280" s="232"/>
      <c r="P280" s="232"/>
      <c r="Q280" s="232"/>
      <c r="R280" s="144"/>
      <c r="T280" s="145" t="s">
        <v>5</v>
      </c>
      <c r="U280" s="43" t="s">
        <v>40</v>
      </c>
      <c r="V280" s="146">
        <v>2.5999999999999999E-2</v>
      </c>
      <c r="W280" s="146">
        <f>V280*K280</f>
        <v>50.387999999999998</v>
      </c>
      <c r="X280" s="146">
        <v>0</v>
      </c>
      <c r="Y280" s="146">
        <f>X280*K280</f>
        <v>0</v>
      </c>
      <c r="Z280" s="146">
        <v>0</v>
      </c>
      <c r="AA280" s="147">
        <f>Z280*K280</f>
        <v>0</v>
      </c>
      <c r="AR280" s="21" t="s">
        <v>92</v>
      </c>
      <c r="AT280" s="21" t="s">
        <v>167</v>
      </c>
      <c r="AU280" s="21" t="s">
        <v>86</v>
      </c>
      <c r="AY280" s="21" t="s">
        <v>166</v>
      </c>
      <c r="BE280" s="148">
        <f>IF(U280="základní",N280,0)</f>
        <v>0</v>
      </c>
      <c r="BF280" s="148">
        <f>IF(U280="snížená",N280,0)</f>
        <v>0</v>
      </c>
      <c r="BG280" s="148">
        <f>IF(U280="zákl. přenesená",N280,0)</f>
        <v>0</v>
      </c>
      <c r="BH280" s="148">
        <f>IF(U280="sníž. přenesená",N280,0)</f>
        <v>0</v>
      </c>
      <c r="BI280" s="148">
        <f>IF(U280="nulová",N280,0)</f>
        <v>0</v>
      </c>
      <c r="BJ280" s="21" t="s">
        <v>82</v>
      </c>
      <c r="BK280" s="148">
        <f>ROUND(L280*K280,2)</f>
        <v>0</v>
      </c>
      <c r="BL280" s="21" t="s">
        <v>92</v>
      </c>
      <c r="BM280" s="21" t="s">
        <v>465</v>
      </c>
    </row>
    <row r="281" spans="2:65" s="10" customFormat="1" ht="16.5" customHeight="1">
      <c r="B281" s="149"/>
      <c r="C281" s="150"/>
      <c r="D281" s="150"/>
      <c r="E281" s="151" t="s">
        <v>5</v>
      </c>
      <c r="F281" s="240" t="s">
        <v>466</v>
      </c>
      <c r="G281" s="241"/>
      <c r="H281" s="241"/>
      <c r="I281" s="241"/>
      <c r="J281" s="150"/>
      <c r="K281" s="152">
        <v>1938</v>
      </c>
      <c r="L281" s="150"/>
      <c r="M281" s="150"/>
      <c r="N281" s="150"/>
      <c r="O281" s="150"/>
      <c r="P281" s="150"/>
      <c r="Q281" s="150"/>
      <c r="R281" s="153"/>
      <c r="T281" s="154"/>
      <c r="U281" s="150"/>
      <c r="V281" s="150"/>
      <c r="W281" s="150"/>
      <c r="X281" s="150"/>
      <c r="Y281" s="150"/>
      <c r="Z281" s="150"/>
      <c r="AA281" s="155"/>
      <c r="AT281" s="156" t="s">
        <v>173</v>
      </c>
      <c r="AU281" s="156" t="s">
        <v>86</v>
      </c>
      <c r="AV281" s="10" t="s">
        <v>86</v>
      </c>
      <c r="AW281" s="10" t="s">
        <v>32</v>
      </c>
      <c r="AX281" s="10" t="s">
        <v>82</v>
      </c>
      <c r="AY281" s="156" t="s">
        <v>166</v>
      </c>
    </row>
    <row r="282" spans="2:65" s="1" customFormat="1" ht="16.5" customHeight="1">
      <c r="B282" s="139"/>
      <c r="C282" s="140" t="s">
        <v>467</v>
      </c>
      <c r="D282" s="140" t="s">
        <v>167</v>
      </c>
      <c r="E282" s="141" t="s">
        <v>468</v>
      </c>
      <c r="F282" s="231" t="s">
        <v>469</v>
      </c>
      <c r="G282" s="231"/>
      <c r="H282" s="231"/>
      <c r="I282" s="231"/>
      <c r="J282" s="142" t="s">
        <v>270</v>
      </c>
      <c r="K282" s="143">
        <v>183.6</v>
      </c>
      <c r="L282" s="232">
        <v>0</v>
      </c>
      <c r="M282" s="232"/>
      <c r="N282" s="232">
        <f>ROUND(L282*K282,2)</f>
        <v>0</v>
      </c>
      <c r="O282" s="232"/>
      <c r="P282" s="232"/>
      <c r="Q282" s="232"/>
      <c r="R282" s="144"/>
      <c r="T282" s="145" t="s">
        <v>5</v>
      </c>
      <c r="U282" s="43" t="s">
        <v>40</v>
      </c>
      <c r="V282" s="146">
        <v>2.9000000000000001E-2</v>
      </c>
      <c r="W282" s="146">
        <f>V282*K282</f>
        <v>5.3243999999999998</v>
      </c>
      <c r="X282" s="146">
        <v>0</v>
      </c>
      <c r="Y282" s="146">
        <f>X282*K282</f>
        <v>0</v>
      </c>
      <c r="Z282" s="146">
        <v>0</v>
      </c>
      <c r="AA282" s="147">
        <f>Z282*K282</f>
        <v>0</v>
      </c>
      <c r="AR282" s="21" t="s">
        <v>92</v>
      </c>
      <c r="AT282" s="21" t="s">
        <v>167</v>
      </c>
      <c r="AU282" s="21" t="s">
        <v>86</v>
      </c>
      <c r="AY282" s="21" t="s">
        <v>166</v>
      </c>
      <c r="BE282" s="148">
        <f>IF(U282="základní",N282,0)</f>
        <v>0</v>
      </c>
      <c r="BF282" s="148">
        <f>IF(U282="snížená",N282,0)</f>
        <v>0</v>
      </c>
      <c r="BG282" s="148">
        <f>IF(U282="zákl. přenesená",N282,0)</f>
        <v>0</v>
      </c>
      <c r="BH282" s="148">
        <f>IF(U282="sníž. přenesená",N282,0)</f>
        <v>0</v>
      </c>
      <c r="BI282" s="148">
        <f>IF(U282="nulová",N282,0)</f>
        <v>0</v>
      </c>
      <c r="BJ282" s="21" t="s">
        <v>82</v>
      </c>
      <c r="BK282" s="148">
        <f>ROUND(L282*K282,2)</f>
        <v>0</v>
      </c>
      <c r="BL282" s="21" t="s">
        <v>92</v>
      </c>
      <c r="BM282" s="21" t="s">
        <v>470</v>
      </c>
    </row>
    <row r="283" spans="2:65" s="11" customFormat="1" ht="16.5" customHeight="1">
      <c r="B283" s="157"/>
      <c r="C283" s="158"/>
      <c r="D283" s="158"/>
      <c r="E283" s="159" t="s">
        <v>5</v>
      </c>
      <c r="F283" s="264" t="s">
        <v>275</v>
      </c>
      <c r="G283" s="265"/>
      <c r="H283" s="265"/>
      <c r="I283" s="265"/>
      <c r="J283" s="158"/>
      <c r="K283" s="159" t="s">
        <v>5</v>
      </c>
      <c r="L283" s="158"/>
      <c r="M283" s="158"/>
      <c r="N283" s="158"/>
      <c r="O283" s="158"/>
      <c r="P283" s="158"/>
      <c r="Q283" s="158"/>
      <c r="R283" s="160"/>
      <c r="T283" s="161"/>
      <c r="U283" s="158"/>
      <c r="V283" s="158"/>
      <c r="W283" s="158"/>
      <c r="X283" s="158"/>
      <c r="Y283" s="158"/>
      <c r="Z283" s="158"/>
      <c r="AA283" s="162"/>
      <c r="AT283" s="163" t="s">
        <v>173</v>
      </c>
      <c r="AU283" s="163" t="s">
        <v>86</v>
      </c>
      <c r="AV283" s="11" t="s">
        <v>82</v>
      </c>
      <c r="AW283" s="11" t="s">
        <v>32</v>
      </c>
      <c r="AX283" s="11" t="s">
        <v>75</v>
      </c>
      <c r="AY283" s="163" t="s">
        <v>166</v>
      </c>
    </row>
    <row r="284" spans="2:65" s="11" customFormat="1" ht="16.5" customHeight="1">
      <c r="B284" s="157"/>
      <c r="C284" s="158"/>
      <c r="D284" s="158"/>
      <c r="E284" s="159" t="s">
        <v>5</v>
      </c>
      <c r="F284" s="229" t="s">
        <v>276</v>
      </c>
      <c r="G284" s="230"/>
      <c r="H284" s="230"/>
      <c r="I284" s="230"/>
      <c r="J284" s="158"/>
      <c r="K284" s="159" t="s">
        <v>5</v>
      </c>
      <c r="L284" s="158"/>
      <c r="M284" s="158"/>
      <c r="N284" s="158"/>
      <c r="O284" s="158"/>
      <c r="P284" s="158"/>
      <c r="Q284" s="158"/>
      <c r="R284" s="160"/>
      <c r="T284" s="161"/>
      <c r="U284" s="158"/>
      <c r="V284" s="158"/>
      <c r="W284" s="158"/>
      <c r="X284" s="158"/>
      <c r="Y284" s="158"/>
      <c r="Z284" s="158"/>
      <c r="AA284" s="162"/>
      <c r="AT284" s="163" t="s">
        <v>173</v>
      </c>
      <c r="AU284" s="163" t="s">
        <v>86</v>
      </c>
      <c r="AV284" s="11" t="s">
        <v>82</v>
      </c>
      <c r="AW284" s="11" t="s">
        <v>32</v>
      </c>
      <c r="AX284" s="11" t="s">
        <v>75</v>
      </c>
      <c r="AY284" s="163" t="s">
        <v>166</v>
      </c>
    </row>
    <row r="285" spans="2:65" s="11" customFormat="1" ht="16.5" customHeight="1">
      <c r="B285" s="157"/>
      <c r="C285" s="158"/>
      <c r="D285" s="158"/>
      <c r="E285" s="159" t="s">
        <v>5</v>
      </c>
      <c r="F285" s="229" t="s">
        <v>277</v>
      </c>
      <c r="G285" s="230"/>
      <c r="H285" s="230"/>
      <c r="I285" s="230"/>
      <c r="J285" s="158"/>
      <c r="K285" s="159" t="s">
        <v>5</v>
      </c>
      <c r="L285" s="158"/>
      <c r="M285" s="158"/>
      <c r="N285" s="158"/>
      <c r="O285" s="158"/>
      <c r="P285" s="158"/>
      <c r="Q285" s="158"/>
      <c r="R285" s="160"/>
      <c r="T285" s="161"/>
      <c r="U285" s="158"/>
      <c r="V285" s="158"/>
      <c r="W285" s="158"/>
      <c r="X285" s="158"/>
      <c r="Y285" s="158"/>
      <c r="Z285" s="158"/>
      <c r="AA285" s="162"/>
      <c r="AT285" s="163" t="s">
        <v>173</v>
      </c>
      <c r="AU285" s="163" t="s">
        <v>86</v>
      </c>
      <c r="AV285" s="11" t="s">
        <v>82</v>
      </c>
      <c r="AW285" s="11" t="s">
        <v>32</v>
      </c>
      <c r="AX285" s="11" t="s">
        <v>75</v>
      </c>
      <c r="AY285" s="163" t="s">
        <v>166</v>
      </c>
    </row>
    <row r="286" spans="2:65" s="11" customFormat="1" ht="16.5" customHeight="1">
      <c r="B286" s="157"/>
      <c r="C286" s="158"/>
      <c r="D286" s="158"/>
      <c r="E286" s="159" t="s">
        <v>5</v>
      </c>
      <c r="F286" s="229" t="s">
        <v>471</v>
      </c>
      <c r="G286" s="230"/>
      <c r="H286" s="230"/>
      <c r="I286" s="230"/>
      <c r="J286" s="158"/>
      <c r="K286" s="159" t="s">
        <v>5</v>
      </c>
      <c r="L286" s="158"/>
      <c r="M286" s="158"/>
      <c r="N286" s="158"/>
      <c r="O286" s="158"/>
      <c r="P286" s="158"/>
      <c r="Q286" s="158"/>
      <c r="R286" s="160"/>
      <c r="T286" s="161"/>
      <c r="U286" s="158"/>
      <c r="V286" s="158"/>
      <c r="W286" s="158"/>
      <c r="X286" s="158"/>
      <c r="Y286" s="158"/>
      <c r="Z286" s="158"/>
      <c r="AA286" s="162"/>
      <c r="AT286" s="163" t="s">
        <v>173</v>
      </c>
      <c r="AU286" s="163" t="s">
        <v>86</v>
      </c>
      <c r="AV286" s="11" t="s">
        <v>82</v>
      </c>
      <c r="AW286" s="11" t="s">
        <v>32</v>
      </c>
      <c r="AX286" s="11" t="s">
        <v>75</v>
      </c>
      <c r="AY286" s="163" t="s">
        <v>166</v>
      </c>
    </row>
    <row r="287" spans="2:65" s="10" customFormat="1" ht="16.5" customHeight="1">
      <c r="B287" s="149"/>
      <c r="C287" s="150"/>
      <c r="D287" s="150"/>
      <c r="E287" s="151" t="s">
        <v>5</v>
      </c>
      <c r="F287" s="262" t="s">
        <v>472</v>
      </c>
      <c r="G287" s="263"/>
      <c r="H287" s="263"/>
      <c r="I287" s="263"/>
      <c r="J287" s="150"/>
      <c r="K287" s="152">
        <v>171.6</v>
      </c>
      <c r="L287" s="150"/>
      <c r="M287" s="150"/>
      <c r="N287" s="150"/>
      <c r="O287" s="150"/>
      <c r="P287" s="150"/>
      <c r="Q287" s="150"/>
      <c r="R287" s="153"/>
      <c r="T287" s="154"/>
      <c r="U287" s="150"/>
      <c r="V287" s="150"/>
      <c r="W287" s="150"/>
      <c r="X287" s="150"/>
      <c r="Y287" s="150"/>
      <c r="Z287" s="150"/>
      <c r="AA287" s="155"/>
      <c r="AT287" s="156" t="s">
        <v>173</v>
      </c>
      <c r="AU287" s="156" t="s">
        <v>86</v>
      </c>
      <c r="AV287" s="10" t="s">
        <v>86</v>
      </c>
      <c r="AW287" s="10" t="s">
        <v>32</v>
      </c>
      <c r="AX287" s="10" t="s">
        <v>75</v>
      </c>
      <c r="AY287" s="156" t="s">
        <v>166</v>
      </c>
    </row>
    <row r="288" spans="2:65" s="11" customFormat="1" ht="16.5" customHeight="1">
      <c r="B288" s="157"/>
      <c r="C288" s="158"/>
      <c r="D288" s="158"/>
      <c r="E288" s="159" t="s">
        <v>5</v>
      </c>
      <c r="F288" s="229" t="s">
        <v>473</v>
      </c>
      <c r="G288" s="230"/>
      <c r="H288" s="230"/>
      <c r="I288" s="230"/>
      <c r="J288" s="158"/>
      <c r="K288" s="159" t="s">
        <v>5</v>
      </c>
      <c r="L288" s="158"/>
      <c r="M288" s="158"/>
      <c r="N288" s="158"/>
      <c r="O288" s="158"/>
      <c r="P288" s="158"/>
      <c r="Q288" s="158"/>
      <c r="R288" s="160"/>
      <c r="T288" s="161"/>
      <c r="U288" s="158"/>
      <c r="V288" s="158"/>
      <c r="W288" s="158"/>
      <c r="X288" s="158"/>
      <c r="Y288" s="158"/>
      <c r="Z288" s="158"/>
      <c r="AA288" s="162"/>
      <c r="AT288" s="163" t="s">
        <v>173</v>
      </c>
      <c r="AU288" s="163" t="s">
        <v>86</v>
      </c>
      <c r="AV288" s="11" t="s">
        <v>82</v>
      </c>
      <c r="AW288" s="11" t="s">
        <v>32</v>
      </c>
      <c r="AX288" s="11" t="s">
        <v>75</v>
      </c>
      <c r="AY288" s="163" t="s">
        <v>166</v>
      </c>
    </row>
    <row r="289" spans="2:65" s="10" customFormat="1" ht="16.5" customHeight="1">
      <c r="B289" s="149"/>
      <c r="C289" s="150"/>
      <c r="D289" s="150"/>
      <c r="E289" s="151" t="s">
        <v>5</v>
      </c>
      <c r="F289" s="262" t="s">
        <v>293</v>
      </c>
      <c r="G289" s="263"/>
      <c r="H289" s="263"/>
      <c r="I289" s="263"/>
      <c r="J289" s="150"/>
      <c r="K289" s="152">
        <v>12</v>
      </c>
      <c r="L289" s="150"/>
      <c r="M289" s="150"/>
      <c r="N289" s="150"/>
      <c r="O289" s="150"/>
      <c r="P289" s="150"/>
      <c r="Q289" s="150"/>
      <c r="R289" s="153"/>
      <c r="T289" s="154"/>
      <c r="U289" s="150"/>
      <c r="V289" s="150"/>
      <c r="W289" s="150"/>
      <c r="X289" s="150"/>
      <c r="Y289" s="150"/>
      <c r="Z289" s="150"/>
      <c r="AA289" s="155"/>
      <c r="AT289" s="156" t="s">
        <v>173</v>
      </c>
      <c r="AU289" s="156" t="s">
        <v>86</v>
      </c>
      <c r="AV289" s="10" t="s">
        <v>86</v>
      </c>
      <c r="AW289" s="10" t="s">
        <v>32</v>
      </c>
      <c r="AX289" s="10" t="s">
        <v>75</v>
      </c>
      <c r="AY289" s="156" t="s">
        <v>166</v>
      </c>
    </row>
    <row r="290" spans="2:65" s="12" customFormat="1" ht="16.5" customHeight="1">
      <c r="B290" s="168"/>
      <c r="C290" s="169"/>
      <c r="D290" s="169"/>
      <c r="E290" s="170" t="s">
        <v>5</v>
      </c>
      <c r="F290" s="268" t="s">
        <v>294</v>
      </c>
      <c r="G290" s="269"/>
      <c r="H290" s="269"/>
      <c r="I290" s="269"/>
      <c r="J290" s="169"/>
      <c r="K290" s="171">
        <v>183.6</v>
      </c>
      <c r="L290" s="169"/>
      <c r="M290" s="169"/>
      <c r="N290" s="169"/>
      <c r="O290" s="169"/>
      <c r="P290" s="169"/>
      <c r="Q290" s="169"/>
      <c r="R290" s="172"/>
      <c r="T290" s="173"/>
      <c r="U290" s="169"/>
      <c r="V290" s="169"/>
      <c r="W290" s="169"/>
      <c r="X290" s="169"/>
      <c r="Y290" s="169"/>
      <c r="Z290" s="169"/>
      <c r="AA290" s="174"/>
      <c r="AT290" s="175" t="s">
        <v>173</v>
      </c>
      <c r="AU290" s="175" t="s">
        <v>86</v>
      </c>
      <c r="AV290" s="12" t="s">
        <v>92</v>
      </c>
      <c r="AW290" s="12" t="s">
        <v>32</v>
      </c>
      <c r="AX290" s="12" t="s">
        <v>82</v>
      </c>
      <c r="AY290" s="175" t="s">
        <v>166</v>
      </c>
    </row>
    <row r="291" spans="2:65" s="1" customFormat="1" ht="16.5" customHeight="1">
      <c r="B291" s="139"/>
      <c r="C291" s="140" t="s">
        <v>474</v>
      </c>
      <c r="D291" s="140" t="s">
        <v>167</v>
      </c>
      <c r="E291" s="141" t="s">
        <v>475</v>
      </c>
      <c r="F291" s="231" t="s">
        <v>476</v>
      </c>
      <c r="G291" s="231"/>
      <c r="H291" s="231"/>
      <c r="I291" s="231"/>
      <c r="J291" s="142" t="s">
        <v>270</v>
      </c>
      <c r="K291" s="143">
        <v>47.9</v>
      </c>
      <c r="L291" s="232">
        <v>0</v>
      </c>
      <c r="M291" s="232"/>
      <c r="N291" s="232">
        <f>ROUND(L291*K291,2)</f>
        <v>0</v>
      </c>
      <c r="O291" s="232"/>
      <c r="P291" s="232"/>
      <c r="Q291" s="232"/>
      <c r="R291" s="144"/>
      <c r="T291" s="145" t="s">
        <v>5</v>
      </c>
      <c r="U291" s="43" t="s">
        <v>40</v>
      </c>
      <c r="V291" s="146">
        <v>3.1E-2</v>
      </c>
      <c r="W291" s="146">
        <f>V291*K291</f>
        <v>1.4848999999999999</v>
      </c>
      <c r="X291" s="146">
        <v>0</v>
      </c>
      <c r="Y291" s="146">
        <f>X291*K291</f>
        <v>0</v>
      </c>
      <c r="Z291" s="146">
        <v>0</v>
      </c>
      <c r="AA291" s="147">
        <f>Z291*K291</f>
        <v>0</v>
      </c>
      <c r="AR291" s="21" t="s">
        <v>92</v>
      </c>
      <c r="AT291" s="21" t="s">
        <v>167</v>
      </c>
      <c r="AU291" s="21" t="s">
        <v>86</v>
      </c>
      <c r="AY291" s="21" t="s">
        <v>166</v>
      </c>
      <c r="BE291" s="148">
        <f>IF(U291="základní",N291,0)</f>
        <v>0</v>
      </c>
      <c r="BF291" s="148">
        <f>IF(U291="snížená",N291,0)</f>
        <v>0</v>
      </c>
      <c r="BG291" s="148">
        <f>IF(U291="zákl. přenesená",N291,0)</f>
        <v>0</v>
      </c>
      <c r="BH291" s="148">
        <f>IF(U291="sníž. přenesená",N291,0)</f>
        <v>0</v>
      </c>
      <c r="BI291" s="148">
        <f>IF(U291="nulová",N291,0)</f>
        <v>0</v>
      </c>
      <c r="BJ291" s="21" t="s">
        <v>82</v>
      </c>
      <c r="BK291" s="148">
        <f>ROUND(L291*K291,2)</f>
        <v>0</v>
      </c>
      <c r="BL291" s="21" t="s">
        <v>92</v>
      </c>
      <c r="BM291" s="21" t="s">
        <v>477</v>
      </c>
    </row>
    <row r="292" spans="2:65" s="11" customFormat="1" ht="16.5" customHeight="1">
      <c r="B292" s="157"/>
      <c r="C292" s="158"/>
      <c r="D292" s="158"/>
      <c r="E292" s="159" t="s">
        <v>5</v>
      </c>
      <c r="F292" s="264" t="s">
        <v>275</v>
      </c>
      <c r="G292" s="265"/>
      <c r="H292" s="265"/>
      <c r="I292" s="265"/>
      <c r="J292" s="158"/>
      <c r="K292" s="159" t="s">
        <v>5</v>
      </c>
      <c r="L292" s="158"/>
      <c r="M292" s="158"/>
      <c r="N292" s="158"/>
      <c r="O292" s="158"/>
      <c r="P292" s="158"/>
      <c r="Q292" s="158"/>
      <c r="R292" s="160"/>
      <c r="T292" s="161"/>
      <c r="U292" s="158"/>
      <c r="V292" s="158"/>
      <c r="W292" s="158"/>
      <c r="X292" s="158"/>
      <c r="Y292" s="158"/>
      <c r="Z292" s="158"/>
      <c r="AA292" s="162"/>
      <c r="AT292" s="163" t="s">
        <v>173</v>
      </c>
      <c r="AU292" s="163" t="s">
        <v>86</v>
      </c>
      <c r="AV292" s="11" t="s">
        <v>82</v>
      </c>
      <c r="AW292" s="11" t="s">
        <v>32</v>
      </c>
      <c r="AX292" s="11" t="s">
        <v>75</v>
      </c>
      <c r="AY292" s="163" t="s">
        <v>166</v>
      </c>
    </row>
    <row r="293" spans="2:65" s="11" customFormat="1" ht="16.5" customHeight="1">
      <c r="B293" s="157"/>
      <c r="C293" s="158"/>
      <c r="D293" s="158"/>
      <c r="E293" s="159" t="s">
        <v>5</v>
      </c>
      <c r="F293" s="229" t="s">
        <v>276</v>
      </c>
      <c r="G293" s="230"/>
      <c r="H293" s="230"/>
      <c r="I293" s="230"/>
      <c r="J293" s="158"/>
      <c r="K293" s="159" t="s">
        <v>5</v>
      </c>
      <c r="L293" s="158"/>
      <c r="M293" s="158"/>
      <c r="N293" s="158"/>
      <c r="O293" s="158"/>
      <c r="P293" s="158"/>
      <c r="Q293" s="158"/>
      <c r="R293" s="160"/>
      <c r="T293" s="161"/>
      <c r="U293" s="158"/>
      <c r="V293" s="158"/>
      <c r="W293" s="158"/>
      <c r="X293" s="158"/>
      <c r="Y293" s="158"/>
      <c r="Z293" s="158"/>
      <c r="AA293" s="162"/>
      <c r="AT293" s="163" t="s">
        <v>173</v>
      </c>
      <c r="AU293" s="163" t="s">
        <v>86</v>
      </c>
      <c r="AV293" s="11" t="s">
        <v>82</v>
      </c>
      <c r="AW293" s="11" t="s">
        <v>32</v>
      </c>
      <c r="AX293" s="11" t="s">
        <v>75</v>
      </c>
      <c r="AY293" s="163" t="s">
        <v>166</v>
      </c>
    </row>
    <row r="294" spans="2:65" s="11" customFormat="1" ht="16.5" customHeight="1">
      <c r="B294" s="157"/>
      <c r="C294" s="158"/>
      <c r="D294" s="158"/>
      <c r="E294" s="159" t="s">
        <v>5</v>
      </c>
      <c r="F294" s="229" t="s">
        <v>277</v>
      </c>
      <c r="G294" s="230"/>
      <c r="H294" s="230"/>
      <c r="I294" s="230"/>
      <c r="J294" s="158"/>
      <c r="K294" s="159" t="s">
        <v>5</v>
      </c>
      <c r="L294" s="158"/>
      <c r="M294" s="158"/>
      <c r="N294" s="158"/>
      <c r="O294" s="158"/>
      <c r="P294" s="158"/>
      <c r="Q294" s="158"/>
      <c r="R294" s="160"/>
      <c r="T294" s="161"/>
      <c r="U294" s="158"/>
      <c r="V294" s="158"/>
      <c r="W294" s="158"/>
      <c r="X294" s="158"/>
      <c r="Y294" s="158"/>
      <c r="Z294" s="158"/>
      <c r="AA294" s="162"/>
      <c r="AT294" s="163" t="s">
        <v>173</v>
      </c>
      <c r="AU294" s="163" t="s">
        <v>86</v>
      </c>
      <c r="AV294" s="11" t="s">
        <v>82</v>
      </c>
      <c r="AW294" s="11" t="s">
        <v>32</v>
      </c>
      <c r="AX294" s="11" t="s">
        <v>75</v>
      </c>
      <c r="AY294" s="163" t="s">
        <v>166</v>
      </c>
    </row>
    <row r="295" spans="2:65" s="11" customFormat="1" ht="16.5" customHeight="1">
      <c r="B295" s="157"/>
      <c r="C295" s="158"/>
      <c r="D295" s="158"/>
      <c r="E295" s="159" t="s">
        <v>5</v>
      </c>
      <c r="F295" s="229" t="s">
        <v>478</v>
      </c>
      <c r="G295" s="230"/>
      <c r="H295" s="230"/>
      <c r="I295" s="230"/>
      <c r="J295" s="158"/>
      <c r="K295" s="159" t="s">
        <v>5</v>
      </c>
      <c r="L295" s="158"/>
      <c r="M295" s="158"/>
      <c r="N295" s="158"/>
      <c r="O295" s="158"/>
      <c r="P295" s="158"/>
      <c r="Q295" s="158"/>
      <c r="R295" s="160"/>
      <c r="T295" s="161"/>
      <c r="U295" s="158"/>
      <c r="V295" s="158"/>
      <c r="W295" s="158"/>
      <c r="X295" s="158"/>
      <c r="Y295" s="158"/>
      <c r="Z295" s="158"/>
      <c r="AA295" s="162"/>
      <c r="AT295" s="163" t="s">
        <v>173</v>
      </c>
      <c r="AU295" s="163" t="s">
        <v>86</v>
      </c>
      <c r="AV295" s="11" t="s">
        <v>82</v>
      </c>
      <c r="AW295" s="11" t="s">
        <v>32</v>
      </c>
      <c r="AX295" s="11" t="s">
        <v>75</v>
      </c>
      <c r="AY295" s="163" t="s">
        <v>166</v>
      </c>
    </row>
    <row r="296" spans="2:65" s="10" customFormat="1" ht="16.5" customHeight="1">
      <c r="B296" s="149"/>
      <c r="C296" s="150"/>
      <c r="D296" s="150"/>
      <c r="E296" s="151" t="s">
        <v>5</v>
      </c>
      <c r="F296" s="262" t="s">
        <v>479</v>
      </c>
      <c r="G296" s="263"/>
      <c r="H296" s="263"/>
      <c r="I296" s="263"/>
      <c r="J296" s="150"/>
      <c r="K296" s="152">
        <v>15.4</v>
      </c>
      <c r="L296" s="150"/>
      <c r="M296" s="150"/>
      <c r="N296" s="150"/>
      <c r="O296" s="150"/>
      <c r="P296" s="150"/>
      <c r="Q296" s="150"/>
      <c r="R296" s="153"/>
      <c r="T296" s="154"/>
      <c r="U296" s="150"/>
      <c r="V296" s="150"/>
      <c r="W296" s="150"/>
      <c r="X296" s="150"/>
      <c r="Y296" s="150"/>
      <c r="Z296" s="150"/>
      <c r="AA296" s="155"/>
      <c r="AT296" s="156" t="s">
        <v>173</v>
      </c>
      <c r="AU296" s="156" t="s">
        <v>86</v>
      </c>
      <c r="AV296" s="10" t="s">
        <v>86</v>
      </c>
      <c r="AW296" s="10" t="s">
        <v>32</v>
      </c>
      <c r="AX296" s="10" t="s">
        <v>75</v>
      </c>
      <c r="AY296" s="156" t="s">
        <v>166</v>
      </c>
    </row>
    <row r="297" spans="2:65" s="11" customFormat="1" ht="16.5" customHeight="1">
      <c r="B297" s="157"/>
      <c r="C297" s="158"/>
      <c r="D297" s="158"/>
      <c r="E297" s="159" t="s">
        <v>5</v>
      </c>
      <c r="F297" s="229" t="s">
        <v>290</v>
      </c>
      <c r="G297" s="230"/>
      <c r="H297" s="230"/>
      <c r="I297" s="230"/>
      <c r="J297" s="158"/>
      <c r="K297" s="159" t="s">
        <v>5</v>
      </c>
      <c r="L297" s="158"/>
      <c r="M297" s="158"/>
      <c r="N297" s="158"/>
      <c r="O297" s="158"/>
      <c r="P297" s="158"/>
      <c r="Q297" s="158"/>
      <c r="R297" s="160"/>
      <c r="T297" s="161"/>
      <c r="U297" s="158"/>
      <c r="V297" s="158"/>
      <c r="W297" s="158"/>
      <c r="X297" s="158"/>
      <c r="Y297" s="158"/>
      <c r="Z297" s="158"/>
      <c r="AA297" s="162"/>
      <c r="AT297" s="163" t="s">
        <v>173</v>
      </c>
      <c r="AU297" s="163" t="s">
        <v>86</v>
      </c>
      <c r="AV297" s="11" t="s">
        <v>82</v>
      </c>
      <c r="AW297" s="11" t="s">
        <v>32</v>
      </c>
      <c r="AX297" s="11" t="s">
        <v>75</v>
      </c>
      <c r="AY297" s="163" t="s">
        <v>166</v>
      </c>
    </row>
    <row r="298" spans="2:65" s="10" customFormat="1" ht="16.5" customHeight="1">
      <c r="B298" s="149"/>
      <c r="C298" s="150"/>
      <c r="D298" s="150"/>
      <c r="E298" s="151" t="s">
        <v>5</v>
      </c>
      <c r="F298" s="262" t="s">
        <v>291</v>
      </c>
      <c r="G298" s="263"/>
      <c r="H298" s="263"/>
      <c r="I298" s="263"/>
      <c r="J298" s="150"/>
      <c r="K298" s="152">
        <v>32.5</v>
      </c>
      <c r="L298" s="150"/>
      <c r="M298" s="150"/>
      <c r="N298" s="150"/>
      <c r="O298" s="150"/>
      <c r="P298" s="150"/>
      <c r="Q298" s="150"/>
      <c r="R298" s="153"/>
      <c r="T298" s="154"/>
      <c r="U298" s="150"/>
      <c r="V298" s="150"/>
      <c r="W298" s="150"/>
      <c r="X298" s="150"/>
      <c r="Y298" s="150"/>
      <c r="Z298" s="150"/>
      <c r="AA298" s="155"/>
      <c r="AT298" s="156" t="s">
        <v>173</v>
      </c>
      <c r="AU298" s="156" t="s">
        <v>86</v>
      </c>
      <c r="AV298" s="10" t="s">
        <v>86</v>
      </c>
      <c r="AW298" s="10" t="s">
        <v>32</v>
      </c>
      <c r="AX298" s="10" t="s">
        <v>75</v>
      </c>
      <c r="AY298" s="156" t="s">
        <v>166</v>
      </c>
    </row>
    <row r="299" spans="2:65" s="12" customFormat="1" ht="16.5" customHeight="1">
      <c r="B299" s="168"/>
      <c r="C299" s="169"/>
      <c r="D299" s="169"/>
      <c r="E299" s="170" t="s">
        <v>5</v>
      </c>
      <c r="F299" s="268" t="s">
        <v>294</v>
      </c>
      <c r="G299" s="269"/>
      <c r="H299" s="269"/>
      <c r="I299" s="269"/>
      <c r="J299" s="169"/>
      <c r="K299" s="171">
        <v>47.9</v>
      </c>
      <c r="L299" s="169"/>
      <c r="M299" s="169"/>
      <c r="N299" s="169"/>
      <c r="O299" s="169"/>
      <c r="P299" s="169"/>
      <c r="Q299" s="169"/>
      <c r="R299" s="172"/>
      <c r="T299" s="173"/>
      <c r="U299" s="169"/>
      <c r="V299" s="169"/>
      <c r="W299" s="169"/>
      <c r="X299" s="169"/>
      <c r="Y299" s="169"/>
      <c r="Z299" s="169"/>
      <c r="AA299" s="174"/>
      <c r="AT299" s="175" t="s">
        <v>173</v>
      </c>
      <c r="AU299" s="175" t="s">
        <v>86</v>
      </c>
      <c r="AV299" s="12" t="s">
        <v>92</v>
      </c>
      <c r="AW299" s="12" t="s">
        <v>32</v>
      </c>
      <c r="AX299" s="12" t="s">
        <v>82</v>
      </c>
      <c r="AY299" s="175" t="s">
        <v>166</v>
      </c>
    </row>
    <row r="300" spans="2:65" s="1" customFormat="1" ht="25.5" customHeight="1">
      <c r="B300" s="139"/>
      <c r="C300" s="140" t="s">
        <v>480</v>
      </c>
      <c r="D300" s="140" t="s">
        <v>167</v>
      </c>
      <c r="E300" s="141" t="s">
        <v>481</v>
      </c>
      <c r="F300" s="231" t="s">
        <v>482</v>
      </c>
      <c r="G300" s="231"/>
      <c r="H300" s="231"/>
      <c r="I300" s="231"/>
      <c r="J300" s="142" t="s">
        <v>270</v>
      </c>
      <c r="K300" s="143">
        <v>2125</v>
      </c>
      <c r="L300" s="232">
        <v>0</v>
      </c>
      <c r="M300" s="232"/>
      <c r="N300" s="232">
        <f>ROUND(L300*K300,2)</f>
        <v>0</v>
      </c>
      <c r="O300" s="232"/>
      <c r="P300" s="232"/>
      <c r="Q300" s="232"/>
      <c r="R300" s="144"/>
      <c r="T300" s="145" t="s">
        <v>5</v>
      </c>
      <c r="U300" s="43" t="s">
        <v>40</v>
      </c>
      <c r="V300" s="146">
        <v>4.1000000000000002E-2</v>
      </c>
      <c r="W300" s="146">
        <f>V300*K300</f>
        <v>87.125</v>
      </c>
      <c r="X300" s="146">
        <v>0</v>
      </c>
      <c r="Y300" s="146">
        <f>X300*K300</f>
        <v>0</v>
      </c>
      <c r="Z300" s="146">
        <v>0</v>
      </c>
      <c r="AA300" s="147">
        <f>Z300*K300</f>
        <v>0</v>
      </c>
      <c r="AR300" s="21" t="s">
        <v>92</v>
      </c>
      <c r="AT300" s="21" t="s">
        <v>167</v>
      </c>
      <c r="AU300" s="21" t="s">
        <v>86</v>
      </c>
      <c r="AY300" s="21" t="s">
        <v>166</v>
      </c>
      <c r="BE300" s="148">
        <f>IF(U300="základní",N300,0)</f>
        <v>0</v>
      </c>
      <c r="BF300" s="148">
        <f>IF(U300="snížená",N300,0)</f>
        <v>0</v>
      </c>
      <c r="BG300" s="148">
        <f>IF(U300="zákl. přenesená",N300,0)</f>
        <v>0</v>
      </c>
      <c r="BH300" s="148">
        <f>IF(U300="sníž. přenesená",N300,0)</f>
        <v>0</v>
      </c>
      <c r="BI300" s="148">
        <f>IF(U300="nulová",N300,0)</f>
        <v>0</v>
      </c>
      <c r="BJ300" s="21" t="s">
        <v>82</v>
      </c>
      <c r="BK300" s="148">
        <f>ROUND(L300*K300,2)</f>
        <v>0</v>
      </c>
      <c r="BL300" s="21" t="s">
        <v>92</v>
      </c>
      <c r="BM300" s="21" t="s">
        <v>483</v>
      </c>
    </row>
    <row r="301" spans="2:65" s="11" customFormat="1" ht="16.5" customHeight="1">
      <c r="B301" s="157"/>
      <c r="C301" s="158"/>
      <c r="D301" s="158"/>
      <c r="E301" s="159" t="s">
        <v>5</v>
      </c>
      <c r="F301" s="264" t="s">
        <v>484</v>
      </c>
      <c r="G301" s="265"/>
      <c r="H301" s="265"/>
      <c r="I301" s="265"/>
      <c r="J301" s="158"/>
      <c r="K301" s="159" t="s">
        <v>5</v>
      </c>
      <c r="L301" s="158"/>
      <c r="M301" s="158"/>
      <c r="N301" s="158"/>
      <c r="O301" s="158"/>
      <c r="P301" s="158"/>
      <c r="Q301" s="158"/>
      <c r="R301" s="160"/>
      <c r="T301" s="161"/>
      <c r="U301" s="158"/>
      <c r="V301" s="158"/>
      <c r="W301" s="158"/>
      <c r="X301" s="158"/>
      <c r="Y301" s="158"/>
      <c r="Z301" s="158"/>
      <c r="AA301" s="162"/>
      <c r="AT301" s="163" t="s">
        <v>173</v>
      </c>
      <c r="AU301" s="163" t="s">
        <v>86</v>
      </c>
      <c r="AV301" s="11" t="s">
        <v>82</v>
      </c>
      <c r="AW301" s="11" t="s">
        <v>32</v>
      </c>
      <c r="AX301" s="11" t="s">
        <v>75</v>
      </c>
      <c r="AY301" s="163" t="s">
        <v>166</v>
      </c>
    </row>
    <row r="302" spans="2:65" s="10" customFormat="1" ht="16.5" customHeight="1">
      <c r="B302" s="149"/>
      <c r="C302" s="150"/>
      <c r="D302" s="150"/>
      <c r="E302" s="151" t="s">
        <v>5</v>
      </c>
      <c r="F302" s="262" t="s">
        <v>466</v>
      </c>
      <c r="G302" s="263"/>
      <c r="H302" s="263"/>
      <c r="I302" s="263"/>
      <c r="J302" s="150"/>
      <c r="K302" s="152">
        <v>1938</v>
      </c>
      <c r="L302" s="150"/>
      <c r="M302" s="150"/>
      <c r="N302" s="150"/>
      <c r="O302" s="150"/>
      <c r="P302" s="150"/>
      <c r="Q302" s="150"/>
      <c r="R302" s="153"/>
      <c r="T302" s="154"/>
      <c r="U302" s="150"/>
      <c r="V302" s="150"/>
      <c r="W302" s="150"/>
      <c r="X302" s="150"/>
      <c r="Y302" s="150"/>
      <c r="Z302" s="150"/>
      <c r="AA302" s="155"/>
      <c r="AT302" s="156" t="s">
        <v>173</v>
      </c>
      <c r="AU302" s="156" t="s">
        <v>86</v>
      </c>
      <c r="AV302" s="10" t="s">
        <v>86</v>
      </c>
      <c r="AW302" s="10" t="s">
        <v>32</v>
      </c>
      <c r="AX302" s="10" t="s">
        <v>75</v>
      </c>
      <c r="AY302" s="156" t="s">
        <v>166</v>
      </c>
    </row>
    <row r="303" spans="2:65" s="11" customFormat="1" ht="16.5" customHeight="1">
      <c r="B303" s="157"/>
      <c r="C303" s="158"/>
      <c r="D303" s="158"/>
      <c r="E303" s="159" t="s">
        <v>5</v>
      </c>
      <c r="F303" s="229" t="s">
        <v>471</v>
      </c>
      <c r="G303" s="230"/>
      <c r="H303" s="230"/>
      <c r="I303" s="230"/>
      <c r="J303" s="158"/>
      <c r="K303" s="159" t="s">
        <v>5</v>
      </c>
      <c r="L303" s="158"/>
      <c r="M303" s="158"/>
      <c r="N303" s="158"/>
      <c r="O303" s="158"/>
      <c r="P303" s="158"/>
      <c r="Q303" s="158"/>
      <c r="R303" s="160"/>
      <c r="T303" s="161"/>
      <c r="U303" s="158"/>
      <c r="V303" s="158"/>
      <c r="W303" s="158"/>
      <c r="X303" s="158"/>
      <c r="Y303" s="158"/>
      <c r="Z303" s="158"/>
      <c r="AA303" s="162"/>
      <c r="AT303" s="163" t="s">
        <v>173</v>
      </c>
      <c r="AU303" s="163" t="s">
        <v>86</v>
      </c>
      <c r="AV303" s="11" t="s">
        <v>82</v>
      </c>
      <c r="AW303" s="11" t="s">
        <v>32</v>
      </c>
      <c r="AX303" s="11" t="s">
        <v>75</v>
      </c>
      <c r="AY303" s="163" t="s">
        <v>166</v>
      </c>
    </row>
    <row r="304" spans="2:65" s="10" customFormat="1" ht="16.5" customHeight="1">
      <c r="B304" s="149"/>
      <c r="C304" s="150"/>
      <c r="D304" s="150"/>
      <c r="E304" s="151" t="s">
        <v>5</v>
      </c>
      <c r="F304" s="262" t="s">
        <v>472</v>
      </c>
      <c r="G304" s="263"/>
      <c r="H304" s="263"/>
      <c r="I304" s="263"/>
      <c r="J304" s="150"/>
      <c r="K304" s="152">
        <v>171.6</v>
      </c>
      <c r="L304" s="150"/>
      <c r="M304" s="150"/>
      <c r="N304" s="150"/>
      <c r="O304" s="150"/>
      <c r="P304" s="150"/>
      <c r="Q304" s="150"/>
      <c r="R304" s="153"/>
      <c r="T304" s="154"/>
      <c r="U304" s="150"/>
      <c r="V304" s="150"/>
      <c r="W304" s="150"/>
      <c r="X304" s="150"/>
      <c r="Y304" s="150"/>
      <c r="Z304" s="150"/>
      <c r="AA304" s="155"/>
      <c r="AT304" s="156" t="s">
        <v>173</v>
      </c>
      <c r="AU304" s="156" t="s">
        <v>86</v>
      </c>
      <c r="AV304" s="10" t="s">
        <v>86</v>
      </c>
      <c r="AW304" s="10" t="s">
        <v>32</v>
      </c>
      <c r="AX304" s="10" t="s">
        <v>75</v>
      </c>
      <c r="AY304" s="156" t="s">
        <v>166</v>
      </c>
    </row>
    <row r="305" spans="2:65" s="11" customFormat="1" ht="16.5" customHeight="1">
      <c r="B305" s="157"/>
      <c r="C305" s="158"/>
      <c r="D305" s="158"/>
      <c r="E305" s="159" t="s">
        <v>5</v>
      </c>
      <c r="F305" s="229" t="s">
        <v>478</v>
      </c>
      <c r="G305" s="230"/>
      <c r="H305" s="230"/>
      <c r="I305" s="230"/>
      <c r="J305" s="158"/>
      <c r="K305" s="159" t="s">
        <v>5</v>
      </c>
      <c r="L305" s="158"/>
      <c r="M305" s="158"/>
      <c r="N305" s="158"/>
      <c r="O305" s="158"/>
      <c r="P305" s="158"/>
      <c r="Q305" s="158"/>
      <c r="R305" s="160"/>
      <c r="T305" s="161"/>
      <c r="U305" s="158"/>
      <c r="V305" s="158"/>
      <c r="W305" s="158"/>
      <c r="X305" s="158"/>
      <c r="Y305" s="158"/>
      <c r="Z305" s="158"/>
      <c r="AA305" s="162"/>
      <c r="AT305" s="163" t="s">
        <v>173</v>
      </c>
      <c r="AU305" s="163" t="s">
        <v>86</v>
      </c>
      <c r="AV305" s="11" t="s">
        <v>82</v>
      </c>
      <c r="AW305" s="11" t="s">
        <v>32</v>
      </c>
      <c r="AX305" s="11" t="s">
        <v>75</v>
      </c>
      <c r="AY305" s="163" t="s">
        <v>166</v>
      </c>
    </row>
    <row r="306" spans="2:65" s="10" customFormat="1" ht="16.5" customHeight="1">
      <c r="B306" s="149"/>
      <c r="C306" s="150"/>
      <c r="D306" s="150"/>
      <c r="E306" s="151" t="s">
        <v>5</v>
      </c>
      <c r="F306" s="262" t="s">
        <v>479</v>
      </c>
      <c r="G306" s="263"/>
      <c r="H306" s="263"/>
      <c r="I306" s="263"/>
      <c r="J306" s="150"/>
      <c r="K306" s="152">
        <v>15.4</v>
      </c>
      <c r="L306" s="150"/>
      <c r="M306" s="150"/>
      <c r="N306" s="150"/>
      <c r="O306" s="150"/>
      <c r="P306" s="150"/>
      <c r="Q306" s="150"/>
      <c r="R306" s="153"/>
      <c r="T306" s="154"/>
      <c r="U306" s="150"/>
      <c r="V306" s="150"/>
      <c r="W306" s="150"/>
      <c r="X306" s="150"/>
      <c r="Y306" s="150"/>
      <c r="Z306" s="150"/>
      <c r="AA306" s="155"/>
      <c r="AT306" s="156" t="s">
        <v>173</v>
      </c>
      <c r="AU306" s="156" t="s">
        <v>86</v>
      </c>
      <c r="AV306" s="10" t="s">
        <v>86</v>
      </c>
      <c r="AW306" s="10" t="s">
        <v>32</v>
      </c>
      <c r="AX306" s="10" t="s">
        <v>75</v>
      </c>
      <c r="AY306" s="156" t="s">
        <v>166</v>
      </c>
    </row>
    <row r="307" spans="2:65" s="12" customFormat="1" ht="16.5" customHeight="1">
      <c r="B307" s="168"/>
      <c r="C307" s="169"/>
      <c r="D307" s="169"/>
      <c r="E307" s="170" t="s">
        <v>5</v>
      </c>
      <c r="F307" s="268" t="s">
        <v>294</v>
      </c>
      <c r="G307" s="269"/>
      <c r="H307" s="269"/>
      <c r="I307" s="269"/>
      <c r="J307" s="169"/>
      <c r="K307" s="171">
        <v>2125</v>
      </c>
      <c r="L307" s="169"/>
      <c r="M307" s="169"/>
      <c r="N307" s="169"/>
      <c r="O307" s="169"/>
      <c r="P307" s="169"/>
      <c r="Q307" s="169"/>
      <c r="R307" s="172"/>
      <c r="T307" s="173"/>
      <c r="U307" s="169"/>
      <c r="V307" s="169"/>
      <c r="W307" s="169"/>
      <c r="X307" s="169"/>
      <c r="Y307" s="169"/>
      <c r="Z307" s="169"/>
      <c r="AA307" s="174"/>
      <c r="AT307" s="175" t="s">
        <v>173</v>
      </c>
      <c r="AU307" s="175" t="s">
        <v>86</v>
      </c>
      <c r="AV307" s="12" t="s">
        <v>92</v>
      </c>
      <c r="AW307" s="12" t="s">
        <v>32</v>
      </c>
      <c r="AX307" s="12" t="s">
        <v>82</v>
      </c>
      <c r="AY307" s="175" t="s">
        <v>166</v>
      </c>
    </row>
    <row r="308" spans="2:65" s="1" customFormat="1" ht="25.5" customHeight="1">
      <c r="B308" s="139"/>
      <c r="C308" s="140" t="s">
        <v>485</v>
      </c>
      <c r="D308" s="140" t="s">
        <v>167</v>
      </c>
      <c r="E308" s="141" t="s">
        <v>486</v>
      </c>
      <c r="F308" s="231" t="s">
        <v>487</v>
      </c>
      <c r="G308" s="231"/>
      <c r="H308" s="231"/>
      <c r="I308" s="231"/>
      <c r="J308" s="142" t="s">
        <v>270</v>
      </c>
      <c r="K308" s="143">
        <v>1615</v>
      </c>
      <c r="L308" s="232">
        <v>0</v>
      </c>
      <c r="M308" s="232"/>
      <c r="N308" s="232">
        <f>ROUND(L308*K308,2)</f>
        <v>0</v>
      </c>
      <c r="O308" s="232"/>
      <c r="P308" s="232"/>
      <c r="Q308" s="232"/>
      <c r="R308" s="144"/>
      <c r="T308" s="145" t="s">
        <v>5</v>
      </c>
      <c r="U308" s="43" t="s">
        <v>40</v>
      </c>
      <c r="V308" s="146">
        <v>4.8000000000000001E-2</v>
      </c>
      <c r="W308" s="146">
        <f>V308*K308</f>
        <v>77.52</v>
      </c>
      <c r="X308" s="146">
        <v>0</v>
      </c>
      <c r="Y308" s="146">
        <f>X308*K308</f>
        <v>0</v>
      </c>
      <c r="Z308" s="146">
        <v>0</v>
      </c>
      <c r="AA308" s="147">
        <f>Z308*K308</f>
        <v>0</v>
      </c>
      <c r="AR308" s="21" t="s">
        <v>92</v>
      </c>
      <c r="AT308" s="21" t="s">
        <v>167</v>
      </c>
      <c r="AU308" s="21" t="s">
        <v>86</v>
      </c>
      <c r="AY308" s="21" t="s">
        <v>166</v>
      </c>
      <c r="BE308" s="148">
        <f>IF(U308="základní",N308,0)</f>
        <v>0</v>
      </c>
      <c r="BF308" s="148">
        <f>IF(U308="snížená",N308,0)</f>
        <v>0</v>
      </c>
      <c r="BG308" s="148">
        <f>IF(U308="zákl. přenesená",N308,0)</f>
        <v>0</v>
      </c>
      <c r="BH308" s="148">
        <f>IF(U308="sníž. přenesená",N308,0)</f>
        <v>0</v>
      </c>
      <c r="BI308" s="148">
        <f>IF(U308="nulová",N308,0)</f>
        <v>0</v>
      </c>
      <c r="BJ308" s="21" t="s">
        <v>82</v>
      </c>
      <c r="BK308" s="148">
        <f>ROUND(L308*K308,2)</f>
        <v>0</v>
      </c>
      <c r="BL308" s="21" t="s">
        <v>92</v>
      </c>
      <c r="BM308" s="21" t="s">
        <v>488</v>
      </c>
    </row>
    <row r="309" spans="2:65" s="11" customFormat="1" ht="16.5" customHeight="1">
      <c r="B309" s="157"/>
      <c r="C309" s="158"/>
      <c r="D309" s="158"/>
      <c r="E309" s="159" t="s">
        <v>5</v>
      </c>
      <c r="F309" s="264" t="s">
        <v>275</v>
      </c>
      <c r="G309" s="265"/>
      <c r="H309" s="265"/>
      <c r="I309" s="265"/>
      <c r="J309" s="158"/>
      <c r="K309" s="159" t="s">
        <v>5</v>
      </c>
      <c r="L309" s="158"/>
      <c r="M309" s="158"/>
      <c r="N309" s="158"/>
      <c r="O309" s="158"/>
      <c r="P309" s="158"/>
      <c r="Q309" s="158"/>
      <c r="R309" s="160"/>
      <c r="T309" s="161"/>
      <c r="U309" s="158"/>
      <c r="V309" s="158"/>
      <c r="W309" s="158"/>
      <c r="X309" s="158"/>
      <c r="Y309" s="158"/>
      <c r="Z309" s="158"/>
      <c r="AA309" s="162"/>
      <c r="AT309" s="163" t="s">
        <v>173</v>
      </c>
      <c r="AU309" s="163" t="s">
        <v>86</v>
      </c>
      <c r="AV309" s="11" t="s">
        <v>82</v>
      </c>
      <c r="AW309" s="11" t="s">
        <v>32</v>
      </c>
      <c r="AX309" s="11" t="s">
        <v>75</v>
      </c>
      <c r="AY309" s="163" t="s">
        <v>166</v>
      </c>
    </row>
    <row r="310" spans="2:65" s="11" customFormat="1" ht="16.5" customHeight="1">
      <c r="B310" s="157"/>
      <c r="C310" s="158"/>
      <c r="D310" s="158"/>
      <c r="E310" s="159" t="s">
        <v>5</v>
      </c>
      <c r="F310" s="229" t="s">
        <v>276</v>
      </c>
      <c r="G310" s="230"/>
      <c r="H310" s="230"/>
      <c r="I310" s="230"/>
      <c r="J310" s="158"/>
      <c r="K310" s="159" t="s">
        <v>5</v>
      </c>
      <c r="L310" s="158"/>
      <c r="M310" s="158"/>
      <c r="N310" s="158"/>
      <c r="O310" s="158"/>
      <c r="P310" s="158"/>
      <c r="Q310" s="158"/>
      <c r="R310" s="160"/>
      <c r="T310" s="161"/>
      <c r="U310" s="158"/>
      <c r="V310" s="158"/>
      <c r="W310" s="158"/>
      <c r="X310" s="158"/>
      <c r="Y310" s="158"/>
      <c r="Z310" s="158"/>
      <c r="AA310" s="162"/>
      <c r="AT310" s="163" t="s">
        <v>173</v>
      </c>
      <c r="AU310" s="163" t="s">
        <v>86</v>
      </c>
      <c r="AV310" s="11" t="s">
        <v>82</v>
      </c>
      <c r="AW310" s="11" t="s">
        <v>32</v>
      </c>
      <c r="AX310" s="11" t="s">
        <v>75</v>
      </c>
      <c r="AY310" s="163" t="s">
        <v>166</v>
      </c>
    </row>
    <row r="311" spans="2:65" s="11" customFormat="1" ht="16.5" customHeight="1">
      <c r="B311" s="157"/>
      <c r="C311" s="158"/>
      <c r="D311" s="158"/>
      <c r="E311" s="159" t="s">
        <v>5</v>
      </c>
      <c r="F311" s="229" t="s">
        <v>277</v>
      </c>
      <c r="G311" s="230"/>
      <c r="H311" s="230"/>
      <c r="I311" s="230"/>
      <c r="J311" s="158"/>
      <c r="K311" s="159" t="s">
        <v>5</v>
      </c>
      <c r="L311" s="158"/>
      <c r="M311" s="158"/>
      <c r="N311" s="158"/>
      <c r="O311" s="158"/>
      <c r="P311" s="158"/>
      <c r="Q311" s="158"/>
      <c r="R311" s="160"/>
      <c r="T311" s="161"/>
      <c r="U311" s="158"/>
      <c r="V311" s="158"/>
      <c r="W311" s="158"/>
      <c r="X311" s="158"/>
      <c r="Y311" s="158"/>
      <c r="Z311" s="158"/>
      <c r="AA311" s="162"/>
      <c r="AT311" s="163" t="s">
        <v>173</v>
      </c>
      <c r="AU311" s="163" t="s">
        <v>86</v>
      </c>
      <c r="AV311" s="11" t="s">
        <v>82</v>
      </c>
      <c r="AW311" s="11" t="s">
        <v>32</v>
      </c>
      <c r="AX311" s="11" t="s">
        <v>75</v>
      </c>
      <c r="AY311" s="163" t="s">
        <v>166</v>
      </c>
    </row>
    <row r="312" spans="2:65" s="11" customFormat="1" ht="16.5" customHeight="1">
      <c r="B312" s="157"/>
      <c r="C312" s="158"/>
      <c r="D312" s="158"/>
      <c r="E312" s="159" t="s">
        <v>5</v>
      </c>
      <c r="F312" s="229" t="s">
        <v>298</v>
      </c>
      <c r="G312" s="230"/>
      <c r="H312" s="230"/>
      <c r="I312" s="230"/>
      <c r="J312" s="158"/>
      <c r="K312" s="159" t="s">
        <v>5</v>
      </c>
      <c r="L312" s="158"/>
      <c r="M312" s="158"/>
      <c r="N312" s="158"/>
      <c r="O312" s="158"/>
      <c r="P312" s="158"/>
      <c r="Q312" s="158"/>
      <c r="R312" s="160"/>
      <c r="T312" s="161"/>
      <c r="U312" s="158"/>
      <c r="V312" s="158"/>
      <c r="W312" s="158"/>
      <c r="X312" s="158"/>
      <c r="Y312" s="158"/>
      <c r="Z312" s="158"/>
      <c r="AA312" s="162"/>
      <c r="AT312" s="163" t="s">
        <v>173</v>
      </c>
      <c r="AU312" s="163" t="s">
        <v>86</v>
      </c>
      <c r="AV312" s="11" t="s">
        <v>82</v>
      </c>
      <c r="AW312" s="11" t="s">
        <v>32</v>
      </c>
      <c r="AX312" s="11" t="s">
        <v>75</v>
      </c>
      <c r="AY312" s="163" t="s">
        <v>166</v>
      </c>
    </row>
    <row r="313" spans="2:65" s="10" customFormat="1" ht="16.5" customHeight="1">
      <c r="B313" s="149"/>
      <c r="C313" s="150"/>
      <c r="D313" s="150"/>
      <c r="E313" s="151" t="s">
        <v>5</v>
      </c>
      <c r="F313" s="262" t="s">
        <v>299</v>
      </c>
      <c r="G313" s="263"/>
      <c r="H313" s="263"/>
      <c r="I313" s="263"/>
      <c r="J313" s="150"/>
      <c r="K313" s="152">
        <v>1615</v>
      </c>
      <c r="L313" s="150"/>
      <c r="M313" s="150"/>
      <c r="N313" s="150"/>
      <c r="O313" s="150"/>
      <c r="P313" s="150"/>
      <c r="Q313" s="150"/>
      <c r="R313" s="153"/>
      <c r="T313" s="154"/>
      <c r="U313" s="150"/>
      <c r="V313" s="150"/>
      <c r="W313" s="150"/>
      <c r="X313" s="150"/>
      <c r="Y313" s="150"/>
      <c r="Z313" s="150"/>
      <c r="AA313" s="155"/>
      <c r="AT313" s="156" t="s">
        <v>173</v>
      </c>
      <c r="AU313" s="156" t="s">
        <v>86</v>
      </c>
      <c r="AV313" s="10" t="s">
        <v>86</v>
      </c>
      <c r="AW313" s="10" t="s">
        <v>32</v>
      </c>
      <c r="AX313" s="10" t="s">
        <v>82</v>
      </c>
      <c r="AY313" s="156" t="s">
        <v>166</v>
      </c>
    </row>
    <row r="314" spans="2:65" s="1" customFormat="1" ht="25.5" customHeight="1">
      <c r="B314" s="139"/>
      <c r="C314" s="140" t="s">
        <v>489</v>
      </c>
      <c r="D314" s="140" t="s">
        <v>167</v>
      </c>
      <c r="E314" s="141" t="s">
        <v>490</v>
      </c>
      <c r="F314" s="231" t="s">
        <v>491</v>
      </c>
      <c r="G314" s="231"/>
      <c r="H314" s="231"/>
      <c r="I314" s="231"/>
      <c r="J314" s="142" t="s">
        <v>270</v>
      </c>
      <c r="K314" s="143">
        <v>1615</v>
      </c>
      <c r="L314" s="232">
        <v>0</v>
      </c>
      <c r="M314" s="232"/>
      <c r="N314" s="232">
        <f>ROUND(L314*K314,2)</f>
        <v>0</v>
      </c>
      <c r="O314" s="232"/>
      <c r="P314" s="232"/>
      <c r="Q314" s="232"/>
      <c r="R314" s="144"/>
      <c r="T314" s="145" t="s">
        <v>5</v>
      </c>
      <c r="U314" s="43" t="s">
        <v>40</v>
      </c>
      <c r="V314" s="146">
        <v>4.0000000000000001E-3</v>
      </c>
      <c r="W314" s="146">
        <f>V314*K314</f>
        <v>6.46</v>
      </c>
      <c r="X314" s="146">
        <v>0</v>
      </c>
      <c r="Y314" s="146">
        <f>X314*K314</f>
        <v>0</v>
      </c>
      <c r="Z314" s="146">
        <v>0</v>
      </c>
      <c r="AA314" s="147">
        <f>Z314*K314</f>
        <v>0</v>
      </c>
      <c r="AR314" s="21" t="s">
        <v>92</v>
      </c>
      <c r="AT314" s="21" t="s">
        <v>167</v>
      </c>
      <c r="AU314" s="21" t="s">
        <v>86</v>
      </c>
      <c r="AY314" s="21" t="s">
        <v>166</v>
      </c>
      <c r="BE314" s="148">
        <f>IF(U314="základní",N314,0)</f>
        <v>0</v>
      </c>
      <c r="BF314" s="148">
        <f>IF(U314="snížená",N314,0)</f>
        <v>0</v>
      </c>
      <c r="BG314" s="148">
        <f>IF(U314="zákl. přenesená",N314,0)</f>
        <v>0</v>
      </c>
      <c r="BH314" s="148">
        <f>IF(U314="sníž. přenesená",N314,0)</f>
        <v>0</v>
      </c>
      <c r="BI314" s="148">
        <f>IF(U314="nulová",N314,0)</f>
        <v>0</v>
      </c>
      <c r="BJ314" s="21" t="s">
        <v>82</v>
      </c>
      <c r="BK314" s="148">
        <f>ROUND(L314*K314,2)</f>
        <v>0</v>
      </c>
      <c r="BL314" s="21" t="s">
        <v>92</v>
      </c>
      <c r="BM314" s="21" t="s">
        <v>492</v>
      </c>
    </row>
    <row r="315" spans="2:65" s="1" customFormat="1" ht="25.5" customHeight="1">
      <c r="B315" s="139"/>
      <c r="C315" s="140" t="s">
        <v>493</v>
      </c>
      <c r="D315" s="140" t="s">
        <v>167</v>
      </c>
      <c r="E315" s="141" t="s">
        <v>494</v>
      </c>
      <c r="F315" s="231" t="s">
        <v>495</v>
      </c>
      <c r="G315" s="231"/>
      <c r="H315" s="231"/>
      <c r="I315" s="231"/>
      <c r="J315" s="142" t="s">
        <v>270</v>
      </c>
      <c r="K315" s="143">
        <v>3330</v>
      </c>
      <c r="L315" s="232">
        <v>0</v>
      </c>
      <c r="M315" s="232"/>
      <c r="N315" s="232">
        <f>ROUND(L315*K315,2)</f>
        <v>0</v>
      </c>
      <c r="O315" s="232"/>
      <c r="P315" s="232"/>
      <c r="Q315" s="232"/>
      <c r="R315" s="144"/>
      <c r="T315" s="145" t="s">
        <v>5</v>
      </c>
      <c r="U315" s="43" t="s">
        <v>40</v>
      </c>
      <c r="V315" s="146">
        <v>2E-3</v>
      </c>
      <c r="W315" s="146">
        <f>V315*K315</f>
        <v>6.66</v>
      </c>
      <c r="X315" s="146">
        <v>0</v>
      </c>
      <c r="Y315" s="146">
        <f>X315*K315</f>
        <v>0</v>
      </c>
      <c r="Z315" s="146">
        <v>0</v>
      </c>
      <c r="AA315" s="147">
        <f>Z315*K315</f>
        <v>0</v>
      </c>
      <c r="AR315" s="21" t="s">
        <v>92</v>
      </c>
      <c r="AT315" s="21" t="s">
        <v>167</v>
      </c>
      <c r="AU315" s="21" t="s">
        <v>86</v>
      </c>
      <c r="AY315" s="21" t="s">
        <v>166</v>
      </c>
      <c r="BE315" s="148">
        <f>IF(U315="základní",N315,0)</f>
        <v>0</v>
      </c>
      <c r="BF315" s="148">
        <f>IF(U315="snížená",N315,0)</f>
        <v>0</v>
      </c>
      <c r="BG315" s="148">
        <f>IF(U315="zákl. přenesená",N315,0)</f>
        <v>0</v>
      </c>
      <c r="BH315" s="148">
        <f>IF(U315="sníž. přenesená",N315,0)</f>
        <v>0</v>
      </c>
      <c r="BI315" s="148">
        <f>IF(U315="nulová",N315,0)</f>
        <v>0</v>
      </c>
      <c r="BJ315" s="21" t="s">
        <v>82</v>
      </c>
      <c r="BK315" s="148">
        <f>ROUND(L315*K315,2)</f>
        <v>0</v>
      </c>
      <c r="BL315" s="21" t="s">
        <v>92</v>
      </c>
      <c r="BM315" s="21" t="s">
        <v>496</v>
      </c>
    </row>
    <row r="316" spans="2:65" s="10" customFormat="1" ht="16.5" customHeight="1">
      <c r="B316" s="149"/>
      <c r="C316" s="150"/>
      <c r="D316" s="150"/>
      <c r="E316" s="151" t="s">
        <v>5</v>
      </c>
      <c r="F316" s="240" t="s">
        <v>497</v>
      </c>
      <c r="G316" s="241"/>
      <c r="H316" s="241"/>
      <c r="I316" s="241"/>
      <c r="J316" s="150"/>
      <c r="K316" s="152">
        <v>3330</v>
      </c>
      <c r="L316" s="150"/>
      <c r="M316" s="150"/>
      <c r="N316" s="150"/>
      <c r="O316" s="150"/>
      <c r="P316" s="150"/>
      <c r="Q316" s="150"/>
      <c r="R316" s="153"/>
      <c r="T316" s="154"/>
      <c r="U316" s="150"/>
      <c r="V316" s="150"/>
      <c r="W316" s="150"/>
      <c r="X316" s="150"/>
      <c r="Y316" s="150"/>
      <c r="Z316" s="150"/>
      <c r="AA316" s="155"/>
      <c r="AT316" s="156" t="s">
        <v>173</v>
      </c>
      <c r="AU316" s="156" t="s">
        <v>86</v>
      </c>
      <c r="AV316" s="10" t="s">
        <v>86</v>
      </c>
      <c r="AW316" s="10" t="s">
        <v>32</v>
      </c>
      <c r="AX316" s="10" t="s">
        <v>82</v>
      </c>
      <c r="AY316" s="156" t="s">
        <v>166</v>
      </c>
    </row>
    <row r="317" spans="2:65" s="1" customFormat="1" ht="25.5" customHeight="1">
      <c r="B317" s="139"/>
      <c r="C317" s="140" t="s">
        <v>498</v>
      </c>
      <c r="D317" s="140" t="s">
        <v>167</v>
      </c>
      <c r="E317" s="141" t="s">
        <v>499</v>
      </c>
      <c r="F317" s="231" t="s">
        <v>500</v>
      </c>
      <c r="G317" s="231"/>
      <c r="H317" s="231"/>
      <c r="I317" s="231"/>
      <c r="J317" s="142" t="s">
        <v>270</v>
      </c>
      <c r="K317" s="143">
        <v>1665</v>
      </c>
      <c r="L317" s="232">
        <v>0</v>
      </c>
      <c r="M317" s="232"/>
      <c r="N317" s="232">
        <f>ROUND(L317*K317,2)</f>
        <v>0</v>
      </c>
      <c r="O317" s="232"/>
      <c r="P317" s="232"/>
      <c r="Q317" s="232"/>
      <c r="R317" s="144"/>
      <c r="T317" s="145" t="s">
        <v>5</v>
      </c>
      <c r="U317" s="43" t="s">
        <v>40</v>
      </c>
      <c r="V317" s="146">
        <v>4.8000000000000001E-2</v>
      </c>
      <c r="W317" s="146">
        <f>V317*K317</f>
        <v>79.92</v>
      </c>
      <c r="X317" s="146">
        <v>0</v>
      </c>
      <c r="Y317" s="146">
        <f>X317*K317</f>
        <v>0</v>
      </c>
      <c r="Z317" s="146">
        <v>0</v>
      </c>
      <c r="AA317" s="147">
        <f>Z317*K317</f>
        <v>0</v>
      </c>
      <c r="AR317" s="21" t="s">
        <v>92</v>
      </c>
      <c r="AT317" s="21" t="s">
        <v>167</v>
      </c>
      <c r="AU317" s="21" t="s">
        <v>86</v>
      </c>
      <c r="AY317" s="21" t="s">
        <v>166</v>
      </c>
      <c r="BE317" s="148">
        <f>IF(U317="základní",N317,0)</f>
        <v>0</v>
      </c>
      <c r="BF317" s="148">
        <f>IF(U317="snížená",N317,0)</f>
        <v>0</v>
      </c>
      <c r="BG317" s="148">
        <f>IF(U317="zákl. přenesená",N317,0)</f>
        <v>0</v>
      </c>
      <c r="BH317" s="148">
        <f>IF(U317="sníž. přenesená",N317,0)</f>
        <v>0</v>
      </c>
      <c r="BI317" s="148">
        <f>IF(U317="nulová",N317,0)</f>
        <v>0</v>
      </c>
      <c r="BJ317" s="21" t="s">
        <v>82</v>
      </c>
      <c r="BK317" s="148">
        <f>ROUND(L317*K317,2)</f>
        <v>0</v>
      </c>
      <c r="BL317" s="21" t="s">
        <v>92</v>
      </c>
      <c r="BM317" s="21" t="s">
        <v>501</v>
      </c>
    </row>
    <row r="318" spans="2:65" s="11" customFormat="1" ht="16.5" customHeight="1">
      <c r="B318" s="157"/>
      <c r="C318" s="158"/>
      <c r="D318" s="158"/>
      <c r="E318" s="159" t="s">
        <v>5</v>
      </c>
      <c r="F318" s="264" t="s">
        <v>275</v>
      </c>
      <c r="G318" s="265"/>
      <c r="H318" s="265"/>
      <c r="I318" s="265"/>
      <c r="J318" s="158"/>
      <c r="K318" s="159" t="s">
        <v>5</v>
      </c>
      <c r="L318" s="158"/>
      <c r="M318" s="158"/>
      <c r="N318" s="158"/>
      <c r="O318" s="158"/>
      <c r="P318" s="158"/>
      <c r="Q318" s="158"/>
      <c r="R318" s="160"/>
      <c r="T318" s="161"/>
      <c r="U318" s="158"/>
      <c r="V318" s="158"/>
      <c r="W318" s="158"/>
      <c r="X318" s="158"/>
      <c r="Y318" s="158"/>
      <c r="Z318" s="158"/>
      <c r="AA318" s="162"/>
      <c r="AT318" s="163" t="s">
        <v>173</v>
      </c>
      <c r="AU318" s="163" t="s">
        <v>86</v>
      </c>
      <c r="AV318" s="11" t="s">
        <v>82</v>
      </c>
      <c r="AW318" s="11" t="s">
        <v>32</v>
      </c>
      <c r="AX318" s="11" t="s">
        <v>75</v>
      </c>
      <c r="AY318" s="163" t="s">
        <v>166</v>
      </c>
    </row>
    <row r="319" spans="2:65" s="11" customFormat="1" ht="16.5" customHeight="1">
      <c r="B319" s="157"/>
      <c r="C319" s="158"/>
      <c r="D319" s="158"/>
      <c r="E319" s="159" t="s">
        <v>5</v>
      </c>
      <c r="F319" s="229" t="s">
        <v>276</v>
      </c>
      <c r="G319" s="230"/>
      <c r="H319" s="230"/>
      <c r="I319" s="230"/>
      <c r="J319" s="158"/>
      <c r="K319" s="159" t="s">
        <v>5</v>
      </c>
      <c r="L319" s="158"/>
      <c r="M319" s="158"/>
      <c r="N319" s="158"/>
      <c r="O319" s="158"/>
      <c r="P319" s="158"/>
      <c r="Q319" s="158"/>
      <c r="R319" s="160"/>
      <c r="T319" s="161"/>
      <c r="U319" s="158"/>
      <c r="V319" s="158"/>
      <c r="W319" s="158"/>
      <c r="X319" s="158"/>
      <c r="Y319" s="158"/>
      <c r="Z319" s="158"/>
      <c r="AA319" s="162"/>
      <c r="AT319" s="163" t="s">
        <v>173</v>
      </c>
      <c r="AU319" s="163" t="s">
        <v>86</v>
      </c>
      <c r="AV319" s="11" t="s">
        <v>82</v>
      </c>
      <c r="AW319" s="11" t="s">
        <v>32</v>
      </c>
      <c r="AX319" s="11" t="s">
        <v>75</v>
      </c>
      <c r="AY319" s="163" t="s">
        <v>166</v>
      </c>
    </row>
    <row r="320" spans="2:65" s="11" customFormat="1" ht="16.5" customHeight="1">
      <c r="B320" s="157"/>
      <c r="C320" s="158"/>
      <c r="D320" s="158"/>
      <c r="E320" s="159" t="s">
        <v>5</v>
      </c>
      <c r="F320" s="229" t="s">
        <v>277</v>
      </c>
      <c r="G320" s="230"/>
      <c r="H320" s="230"/>
      <c r="I320" s="230"/>
      <c r="J320" s="158"/>
      <c r="K320" s="159" t="s">
        <v>5</v>
      </c>
      <c r="L320" s="158"/>
      <c r="M320" s="158"/>
      <c r="N320" s="158"/>
      <c r="O320" s="158"/>
      <c r="P320" s="158"/>
      <c r="Q320" s="158"/>
      <c r="R320" s="160"/>
      <c r="T320" s="161"/>
      <c r="U320" s="158"/>
      <c r="V320" s="158"/>
      <c r="W320" s="158"/>
      <c r="X320" s="158"/>
      <c r="Y320" s="158"/>
      <c r="Z320" s="158"/>
      <c r="AA320" s="162"/>
      <c r="AT320" s="163" t="s">
        <v>173</v>
      </c>
      <c r="AU320" s="163" t="s">
        <v>86</v>
      </c>
      <c r="AV320" s="11" t="s">
        <v>82</v>
      </c>
      <c r="AW320" s="11" t="s">
        <v>32</v>
      </c>
      <c r="AX320" s="11" t="s">
        <v>75</v>
      </c>
      <c r="AY320" s="163" t="s">
        <v>166</v>
      </c>
    </row>
    <row r="321" spans="2:65" s="11" customFormat="1" ht="16.5" customHeight="1">
      <c r="B321" s="157"/>
      <c r="C321" s="158"/>
      <c r="D321" s="158"/>
      <c r="E321" s="159" t="s">
        <v>5</v>
      </c>
      <c r="F321" s="229" t="s">
        <v>298</v>
      </c>
      <c r="G321" s="230"/>
      <c r="H321" s="230"/>
      <c r="I321" s="230"/>
      <c r="J321" s="158"/>
      <c r="K321" s="159" t="s">
        <v>5</v>
      </c>
      <c r="L321" s="158"/>
      <c r="M321" s="158"/>
      <c r="N321" s="158"/>
      <c r="O321" s="158"/>
      <c r="P321" s="158"/>
      <c r="Q321" s="158"/>
      <c r="R321" s="160"/>
      <c r="T321" s="161"/>
      <c r="U321" s="158"/>
      <c r="V321" s="158"/>
      <c r="W321" s="158"/>
      <c r="X321" s="158"/>
      <c r="Y321" s="158"/>
      <c r="Z321" s="158"/>
      <c r="AA321" s="162"/>
      <c r="AT321" s="163" t="s">
        <v>173</v>
      </c>
      <c r="AU321" s="163" t="s">
        <v>86</v>
      </c>
      <c r="AV321" s="11" t="s">
        <v>82</v>
      </c>
      <c r="AW321" s="11" t="s">
        <v>32</v>
      </c>
      <c r="AX321" s="11" t="s">
        <v>75</v>
      </c>
      <c r="AY321" s="163" t="s">
        <v>166</v>
      </c>
    </row>
    <row r="322" spans="2:65" s="10" customFormat="1" ht="16.5" customHeight="1">
      <c r="B322" s="149"/>
      <c r="C322" s="150"/>
      <c r="D322" s="150"/>
      <c r="E322" s="151" t="s">
        <v>5</v>
      </c>
      <c r="F322" s="262" t="s">
        <v>502</v>
      </c>
      <c r="G322" s="263"/>
      <c r="H322" s="263"/>
      <c r="I322" s="263"/>
      <c r="J322" s="150"/>
      <c r="K322" s="152">
        <v>1665</v>
      </c>
      <c r="L322" s="150"/>
      <c r="M322" s="150"/>
      <c r="N322" s="150"/>
      <c r="O322" s="150"/>
      <c r="P322" s="150"/>
      <c r="Q322" s="150"/>
      <c r="R322" s="153"/>
      <c r="T322" s="154"/>
      <c r="U322" s="150"/>
      <c r="V322" s="150"/>
      <c r="W322" s="150"/>
      <c r="X322" s="150"/>
      <c r="Y322" s="150"/>
      <c r="Z322" s="150"/>
      <c r="AA322" s="155"/>
      <c r="AT322" s="156" t="s">
        <v>173</v>
      </c>
      <c r="AU322" s="156" t="s">
        <v>86</v>
      </c>
      <c r="AV322" s="10" t="s">
        <v>86</v>
      </c>
      <c r="AW322" s="10" t="s">
        <v>32</v>
      </c>
      <c r="AX322" s="10" t="s">
        <v>82</v>
      </c>
      <c r="AY322" s="156" t="s">
        <v>166</v>
      </c>
    </row>
    <row r="323" spans="2:65" s="1" customFormat="1" ht="25.5" customHeight="1">
      <c r="B323" s="139"/>
      <c r="C323" s="140" t="s">
        <v>503</v>
      </c>
      <c r="D323" s="140" t="s">
        <v>167</v>
      </c>
      <c r="E323" s="141" t="s">
        <v>504</v>
      </c>
      <c r="F323" s="231" t="s">
        <v>505</v>
      </c>
      <c r="G323" s="231"/>
      <c r="H323" s="231"/>
      <c r="I323" s="231"/>
      <c r="J323" s="142" t="s">
        <v>270</v>
      </c>
      <c r="K323" s="143">
        <v>1665</v>
      </c>
      <c r="L323" s="232">
        <v>0</v>
      </c>
      <c r="M323" s="232"/>
      <c r="N323" s="232">
        <f>ROUND(L323*K323,2)</f>
        <v>0</v>
      </c>
      <c r="O323" s="232"/>
      <c r="P323" s="232"/>
      <c r="Q323" s="232"/>
      <c r="R323" s="144"/>
      <c r="T323" s="145" t="s">
        <v>5</v>
      </c>
      <c r="U323" s="43" t="s">
        <v>40</v>
      </c>
      <c r="V323" s="146">
        <v>6.3E-2</v>
      </c>
      <c r="W323" s="146">
        <f>V323*K323</f>
        <v>104.895</v>
      </c>
      <c r="X323" s="146">
        <v>0</v>
      </c>
      <c r="Y323" s="146">
        <f>X323*K323</f>
        <v>0</v>
      </c>
      <c r="Z323" s="146">
        <v>0</v>
      </c>
      <c r="AA323" s="147">
        <f>Z323*K323</f>
        <v>0</v>
      </c>
      <c r="AR323" s="21" t="s">
        <v>92</v>
      </c>
      <c r="AT323" s="21" t="s">
        <v>167</v>
      </c>
      <c r="AU323" s="21" t="s">
        <v>86</v>
      </c>
      <c r="AY323" s="21" t="s">
        <v>166</v>
      </c>
      <c r="BE323" s="148">
        <f>IF(U323="základní",N323,0)</f>
        <v>0</v>
      </c>
      <c r="BF323" s="148">
        <f>IF(U323="snížená",N323,0)</f>
        <v>0</v>
      </c>
      <c r="BG323" s="148">
        <f>IF(U323="zákl. přenesená",N323,0)</f>
        <v>0</v>
      </c>
      <c r="BH323" s="148">
        <f>IF(U323="sníž. přenesená",N323,0)</f>
        <v>0</v>
      </c>
      <c r="BI323" s="148">
        <f>IF(U323="nulová",N323,0)</f>
        <v>0</v>
      </c>
      <c r="BJ323" s="21" t="s">
        <v>82</v>
      </c>
      <c r="BK323" s="148">
        <f>ROUND(L323*K323,2)</f>
        <v>0</v>
      </c>
      <c r="BL323" s="21" t="s">
        <v>92</v>
      </c>
      <c r="BM323" s="21" t="s">
        <v>506</v>
      </c>
    </row>
    <row r="324" spans="2:65" s="1" customFormat="1" ht="25.5" customHeight="1">
      <c r="B324" s="139"/>
      <c r="C324" s="140" t="s">
        <v>507</v>
      </c>
      <c r="D324" s="140" t="s">
        <v>167</v>
      </c>
      <c r="E324" s="141" t="s">
        <v>508</v>
      </c>
      <c r="F324" s="231" t="s">
        <v>509</v>
      </c>
      <c r="G324" s="231"/>
      <c r="H324" s="231"/>
      <c r="I324" s="231"/>
      <c r="J324" s="142" t="s">
        <v>270</v>
      </c>
      <c r="K324" s="143">
        <v>28.4</v>
      </c>
      <c r="L324" s="232">
        <v>0</v>
      </c>
      <c r="M324" s="232"/>
      <c r="N324" s="232">
        <f>ROUND(L324*K324,2)</f>
        <v>0</v>
      </c>
      <c r="O324" s="232"/>
      <c r="P324" s="232"/>
      <c r="Q324" s="232"/>
      <c r="R324" s="144"/>
      <c r="T324" s="145" t="s">
        <v>5</v>
      </c>
      <c r="U324" s="43" t="s">
        <v>40</v>
      </c>
      <c r="V324" s="146">
        <v>0.42499999999999999</v>
      </c>
      <c r="W324" s="146">
        <f>V324*K324</f>
        <v>12.069999999999999</v>
      </c>
      <c r="X324" s="146">
        <v>0</v>
      </c>
      <c r="Y324" s="146">
        <f>X324*K324</f>
        <v>0</v>
      </c>
      <c r="Z324" s="146">
        <v>0</v>
      </c>
      <c r="AA324" s="147">
        <f>Z324*K324</f>
        <v>0</v>
      </c>
      <c r="AR324" s="21" t="s">
        <v>92</v>
      </c>
      <c r="AT324" s="21" t="s">
        <v>167</v>
      </c>
      <c r="AU324" s="21" t="s">
        <v>86</v>
      </c>
      <c r="AY324" s="21" t="s">
        <v>166</v>
      </c>
      <c r="BE324" s="148">
        <f>IF(U324="základní",N324,0)</f>
        <v>0</v>
      </c>
      <c r="BF324" s="148">
        <f>IF(U324="snížená",N324,0)</f>
        <v>0</v>
      </c>
      <c r="BG324" s="148">
        <f>IF(U324="zákl. přenesená",N324,0)</f>
        <v>0</v>
      </c>
      <c r="BH324" s="148">
        <f>IF(U324="sníž. přenesená",N324,0)</f>
        <v>0</v>
      </c>
      <c r="BI324" s="148">
        <f>IF(U324="nulová",N324,0)</f>
        <v>0</v>
      </c>
      <c r="BJ324" s="21" t="s">
        <v>82</v>
      </c>
      <c r="BK324" s="148">
        <f>ROUND(L324*K324,2)</f>
        <v>0</v>
      </c>
      <c r="BL324" s="21" t="s">
        <v>92</v>
      </c>
      <c r="BM324" s="21" t="s">
        <v>510</v>
      </c>
    </row>
    <row r="325" spans="2:65" s="11" customFormat="1" ht="16.5" customHeight="1">
      <c r="B325" s="157"/>
      <c r="C325" s="158"/>
      <c r="D325" s="158"/>
      <c r="E325" s="159" t="s">
        <v>5</v>
      </c>
      <c r="F325" s="264" t="s">
        <v>511</v>
      </c>
      <c r="G325" s="265"/>
      <c r="H325" s="265"/>
      <c r="I325" s="265"/>
      <c r="J325" s="158"/>
      <c r="K325" s="159" t="s">
        <v>5</v>
      </c>
      <c r="L325" s="158"/>
      <c r="M325" s="158"/>
      <c r="N325" s="158"/>
      <c r="O325" s="158"/>
      <c r="P325" s="158"/>
      <c r="Q325" s="158"/>
      <c r="R325" s="160"/>
      <c r="T325" s="161"/>
      <c r="U325" s="158"/>
      <c r="V325" s="158"/>
      <c r="W325" s="158"/>
      <c r="X325" s="158"/>
      <c r="Y325" s="158"/>
      <c r="Z325" s="158"/>
      <c r="AA325" s="162"/>
      <c r="AT325" s="163" t="s">
        <v>173</v>
      </c>
      <c r="AU325" s="163" t="s">
        <v>86</v>
      </c>
      <c r="AV325" s="11" t="s">
        <v>82</v>
      </c>
      <c r="AW325" s="11" t="s">
        <v>32</v>
      </c>
      <c r="AX325" s="11" t="s">
        <v>75</v>
      </c>
      <c r="AY325" s="163" t="s">
        <v>166</v>
      </c>
    </row>
    <row r="326" spans="2:65" s="10" customFormat="1" ht="16.5" customHeight="1">
      <c r="B326" s="149"/>
      <c r="C326" s="150"/>
      <c r="D326" s="150"/>
      <c r="E326" s="151" t="s">
        <v>5</v>
      </c>
      <c r="F326" s="262" t="s">
        <v>512</v>
      </c>
      <c r="G326" s="263"/>
      <c r="H326" s="263"/>
      <c r="I326" s="263"/>
      <c r="J326" s="150"/>
      <c r="K326" s="152">
        <v>28.4</v>
      </c>
      <c r="L326" s="150"/>
      <c r="M326" s="150"/>
      <c r="N326" s="150"/>
      <c r="O326" s="150"/>
      <c r="P326" s="150"/>
      <c r="Q326" s="150"/>
      <c r="R326" s="153"/>
      <c r="T326" s="154"/>
      <c r="U326" s="150"/>
      <c r="V326" s="150"/>
      <c r="W326" s="150"/>
      <c r="X326" s="150"/>
      <c r="Y326" s="150"/>
      <c r="Z326" s="150"/>
      <c r="AA326" s="155"/>
      <c r="AT326" s="156" t="s">
        <v>173</v>
      </c>
      <c r="AU326" s="156" t="s">
        <v>86</v>
      </c>
      <c r="AV326" s="10" t="s">
        <v>86</v>
      </c>
      <c r="AW326" s="10" t="s">
        <v>32</v>
      </c>
      <c r="AX326" s="10" t="s">
        <v>82</v>
      </c>
      <c r="AY326" s="156" t="s">
        <v>166</v>
      </c>
    </row>
    <row r="327" spans="2:65" s="1" customFormat="1" ht="25.5" customHeight="1">
      <c r="B327" s="139"/>
      <c r="C327" s="140" t="s">
        <v>513</v>
      </c>
      <c r="D327" s="140" t="s">
        <v>167</v>
      </c>
      <c r="E327" s="141" t="s">
        <v>514</v>
      </c>
      <c r="F327" s="231" t="s">
        <v>515</v>
      </c>
      <c r="G327" s="231"/>
      <c r="H327" s="231"/>
      <c r="I327" s="231"/>
      <c r="J327" s="142" t="s">
        <v>270</v>
      </c>
      <c r="K327" s="143">
        <v>155</v>
      </c>
      <c r="L327" s="232">
        <v>0</v>
      </c>
      <c r="M327" s="232"/>
      <c r="N327" s="232">
        <f>ROUND(L327*K327,2)</f>
        <v>0</v>
      </c>
      <c r="O327" s="232"/>
      <c r="P327" s="232"/>
      <c r="Q327" s="232"/>
      <c r="R327" s="144"/>
      <c r="T327" s="145" t="s">
        <v>5</v>
      </c>
      <c r="U327" s="43" t="s">
        <v>40</v>
      </c>
      <c r="V327" s="146">
        <v>0.53</v>
      </c>
      <c r="W327" s="146">
        <f>V327*K327</f>
        <v>82.15</v>
      </c>
      <c r="X327" s="146">
        <v>8.4250000000000005E-2</v>
      </c>
      <c r="Y327" s="146">
        <f>X327*K327</f>
        <v>13.058750000000002</v>
      </c>
      <c r="Z327" s="146">
        <v>0</v>
      </c>
      <c r="AA327" s="147">
        <f>Z327*K327</f>
        <v>0</v>
      </c>
      <c r="AR327" s="21" t="s">
        <v>92</v>
      </c>
      <c r="AT327" s="21" t="s">
        <v>167</v>
      </c>
      <c r="AU327" s="21" t="s">
        <v>86</v>
      </c>
      <c r="AY327" s="21" t="s">
        <v>166</v>
      </c>
      <c r="BE327" s="148">
        <f>IF(U327="základní",N327,0)</f>
        <v>0</v>
      </c>
      <c r="BF327" s="148">
        <f>IF(U327="snížená",N327,0)</f>
        <v>0</v>
      </c>
      <c r="BG327" s="148">
        <f>IF(U327="zákl. přenesená",N327,0)</f>
        <v>0</v>
      </c>
      <c r="BH327" s="148">
        <f>IF(U327="sníž. přenesená",N327,0)</f>
        <v>0</v>
      </c>
      <c r="BI327" s="148">
        <f>IF(U327="nulová",N327,0)</f>
        <v>0</v>
      </c>
      <c r="BJ327" s="21" t="s">
        <v>82</v>
      </c>
      <c r="BK327" s="148">
        <f>ROUND(L327*K327,2)</f>
        <v>0</v>
      </c>
      <c r="BL327" s="21" t="s">
        <v>92</v>
      </c>
      <c r="BM327" s="21" t="s">
        <v>516</v>
      </c>
    </row>
    <row r="328" spans="2:65" s="1" customFormat="1" ht="16.5" customHeight="1">
      <c r="B328" s="139"/>
      <c r="C328" s="176" t="s">
        <v>517</v>
      </c>
      <c r="D328" s="176" t="s">
        <v>388</v>
      </c>
      <c r="E328" s="177" t="s">
        <v>518</v>
      </c>
      <c r="F328" s="266" t="s">
        <v>519</v>
      </c>
      <c r="G328" s="266"/>
      <c r="H328" s="266"/>
      <c r="I328" s="266"/>
      <c r="J328" s="178" t="s">
        <v>270</v>
      </c>
      <c r="K328" s="179">
        <v>144.9</v>
      </c>
      <c r="L328" s="267">
        <v>0</v>
      </c>
      <c r="M328" s="267"/>
      <c r="N328" s="267">
        <f>ROUND(L328*K328,2)</f>
        <v>0</v>
      </c>
      <c r="O328" s="232"/>
      <c r="P328" s="232"/>
      <c r="Q328" s="232"/>
      <c r="R328" s="144"/>
      <c r="T328" s="145" t="s">
        <v>5</v>
      </c>
      <c r="U328" s="43" t="s">
        <v>40</v>
      </c>
      <c r="V328" s="146">
        <v>0</v>
      </c>
      <c r="W328" s="146">
        <f>V328*K328</f>
        <v>0</v>
      </c>
      <c r="X328" s="146">
        <v>0.14000000000000001</v>
      </c>
      <c r="Y328" s="146">
        <f>X328*K328</f>
        <v>20.286000000000001</v>
      </c>
      <c r="Z328" s="146">
        <v>0</v>
      </c>
      <c r="AA328" s="147">
        <f>Z328*K328</f>
        <v>0</v>
      </c>
      <c r="AR328" s="21" t="s">
        <v>104</v>
      </c>
      <c r="AT328" s="21" t="s">
        <v>388</v>
      </c>
      <c r="AU328" s="21" t="s">
        <v>86</v>
      </c>
      <c r="AY328" s="21" t="s">
        <v>166</v>
      </c>
      <c r="BE328" s="148">
        <f>IF(U328="základní",N328,0)</f>
        <v>0</v>
      </c>
      <c r="BF328" s="148">
        <f>IF(U328="snížená",N328,0)</f>
        <v>0</v>
      </c>
      <c r="BG328" s="148">
        <f>IF(U328="zákl. přenesená",N328,0)</f>
        <v>0</v>
      </c>
      <c r="BH328" s="148">
        <f>IF(U328="sníž. přenesená",N328,0)</f>
        <v>0</v>
      </c>
      <c r="BI328" s="148">
        <f>IF(U328="nulová",N328,0)</f>
        <v>0</v>
      </c>
      <c r="BJ328" s="21" t="s">
        <v>82</v>
      </c>
      <c r="BK328" s="148">
        <f>ROUND(L328*K328,2)</f>
        <v>0</v>
      </c>
      <c r="BL328" s="21" t="s">
        <v>92</v>
      </c>
      <c r="BM328" s="21" t="s">
        <v>520</v>
      </c>
    </row>
    <row r="329" spans="2:65" s="11" customFormat="1" ht="16.5" customHeight="1">
      <c r="B329" s="157"/>
      <c r="C329" s="158"/>
      <c r="D329" s="158"/>
      <c r="E329" s="159" t="s">
        <v>5</v>
      </c>
      <c r="F329" s="264" t="s">
        <v>471</v>
      </c>
      <c r="G329" s="265"/>
      <c r="H329" s="265"/>
      <c r="I329" s="265"/>
      <c r="J329" s="158"/>
      <c r="K329" s="159" t="s">
        <v>5</v>
      </c>
      <c r="L329" s="158"/>
      <c r="M329" s="158"/>
      <c r="N329" s="158"/>
      <c r="O329" s="158"/>
      <c r="P329" s="158"/>
      <c r="Q329" s="158"/>
      <c r="R329" s="160"/>
      <c r="T329" s="161"/>
      <c r="U329" s="158"/>
      <c r="V329" s="158"/>
      <c r="W329" s="158"/>
      <c r="X329" s="158"/>
      <c r="Y329" s="158"/>
      <c r="Z329" s="158"/>
      <c r="AA329" s="162"/>
      <c r="AT329" s="163" t="s">
        <v>173</v>
      </c>
      <c r="AU329" s="163" t="s">
        <v>86</v>
      </c>
      <c r="AV329" s="11" t="s">
        <v>82</v>
      </c>
      <c r="AW329" s="11" t="s">
        <v>32</v>
      </c>
      <c r="AX329" s="11" t="s">
        <v>75</v>
      </c>
      <c r="AY329" s="163" t="s">
        <v>166</v>
      </c>
    </row>
    <row r="330" spans="2:65" s="10" customFormat="1" ht="16.5" customHeight="1">
      <c r="B330" s="149"/>
      <c r="C330" s="150"/>
      <c r="D330" s="150"/>
      <c r="E330" s="151" t="s">
        <v>5</v>
      </c>
      <c r="F330" s="262" t="s">
        <v>521</v>
      </c>
      <c r="G330" s="263"/>
      <c r="H330" s="263"/>
      <c r="I330" s="263"/>
      <c r="J330" s="150"/>
      <c r="K330" s="152">
        <v>132.9</v>
      </c>
      <c r="L330" s="150"/>
      <c r="M330" s="150"/>
      <c r="N330" s="150"/>
      <c r="O330" s="150"/>
      <c r="P330" s="150"/>
      <c r="Q330" s="150"/>
      <c r="R330" s="153"/>
      <c r="T330" s="154"/>
      <c r="U330" s="150"/>
      <c r="V330" s="150"/>
      <c r="W330" s="150"/>
      <c r="X330" s="150"/>
      <c r="Y330" s="150"/>
      <c r="Z330" s="150"/>
      <c r="AA330" s="155"/>
      <c r="AT330" s="156" t="s">
        <v>173</v>
      </c>
      <c r="AU330" s="156" t="s">
        <v>86</v>
      </c>
      <c r="AV330" s="10" t="s">
        <v>86</v>
      </c>
      <c r="AW330" s="10" t="s">
        <v>32</v>
      </c>
      <c r="AX330" s="10" t="s">
        <v>75</v>
      </c>
      <c r="AY330" s="156" t="s">
        <v>166</v>
      </c>
    </row>
    <row r="331" spans="2:65" s="11" customFormat="1" ht="16.5" customHeight="1">
      <c r="B331" s="157"/>
      <c r="C331" s="158"/>
      <c r="D331" s="158"/>
      <c r="E331" s="159" t="s">
        <v>5</v>
      </c>
      <c r="F331" s="229" t="s">
        <v>473</v>
      </c>
      <c r="G331" s="230"/>
      <c r="H331" s="230"/>
      <c r="I331" s="230"/>
      <c r="J331" s="158"/>
      <c r="K331" s="159" t="s">
        <v>5</v>
      </c>
      <c r="L331" s="158"/>
      <c r="M331" s="158"/>
      <c r="N331" s="158"/>
      <c r="O331" s="158"/>
      <c r="P331" s="158"/>
      <c r="Q331" s="158"/>
      <c r="R331" s="160"/>
      <c r="T331" s="161"/>
      <c r="U331" s="158"/>
      <c r="V331" s="158"/>
      <c r="W331" s="158"/>
      <c r="X331" s="158"/>
      <c r="Y331" s="158"/>
      <c r="Z331" s="158"/>
      <c r="AA331" s="162"/>
      <c r="AT331" s="163" t="s">
        <v>173</v>
      </c>
      <c r="AU331" s="163" t="s">
        <v>86</v>
      </c>
      <c r="AV331" s="11" t="s">
        <v>82</v>
      </c>
      <c r="AW331" s="11" t="s">
        <v>32</v>
      </c>
      <c r="AX331" s="11" t="s">
        <v>75</v>
      </c>
      <c r="AY331" s="163" t="s">
        <v>166</v>
      </c>
    </row>
    <row r="332" spans="2:65" s="10" customFormat="1" ht="16.5" customHeight="1">
      <c r="B332" s="149"/>
      <c r="C332" s="150"/>
      <c r="D332" s="150"/>
      <c r="E332" s="151" t="s">
        <v>5</v>
      </c>
      <c r="F332" s="262" t="s">
        <v>522</v>
      </c>
      <c r="G332" s="263"/>
      <c r="H332" s="263"/>
      <c r="I332" s="263"/>
      <c r="J332" s="150"/>
      <c r="K332" s="152">
        <v>12</v>
      </c>
      <c r="L332" s="150"/>
      <c r="M332" s="150"/>
      <c r="N332" s="150"/>
      <c r="O332" s="150"/>
      <c r="P332" s="150"/>
      <c r="Q332" s="150"/>
      <c r="R332" s="153"/>
      <c r="T332" s="154"/>
      <c r="U332" s="150"/>
      <c r="V332" s="150"/>
      <c r="W332" s="150"/>
      <c r="X332" s="150"/>
      <c r="Y332" s="150"/>
      <c r="Z332" s="150"/>
      <c r="AA332" s="155"/>
      <c r="AT332" s="156" t="s">
        <v>173</v>
      </c>
      <c r="AU332" s="156" t="s">
        <v>86</v>
      </c>
      <c r="AV332" s="10" t="s">
        <v>86</v>
      </c>
      <c r="AW332" s="10" t="s">
        <v>32</v>
      </c>
      <c r="AX332" s="10" t="s">
        <v>75</v>
      </c>
      <c r="AY332" s="156" t="s">
        <v>166</v>
      </c>
    </row>
    <row r="333" spans="2:65" s="12" customFormat="1" ht="16.5" customHeight="1">
      <c r="B333" s="168"/>
      <c r="C333" s="169"/>
      <c r="D333" s="169"/>
      <c r="E333" s="170" t="s">
        <v>5</v>
      </c>
      <c r="F333" s="268" t="s">
        <v>294</v>
      </c>
      <c r="G333" s="269"/>
      <c r="H333" s="269"/>
      <c r="I333" s="269"/>
      <c r="J333" s="169"/>
      <c r="K333" s="171">
        <v>144.9</v>
      </c>
      <c r="L333" s="169"/>
      <c r="M333" s="169"/>
      <c r="N333" s="169"/>
      <c r="O333" s="169"/>
      <c r="P333" s="169"/>
      <c r="Q333" s="169"/>
      <c r="R333" s="172"/>
      <c r="T333" s="173"/>
      <c r="U333" s="169"/>
      <c r="V333" s="169"/>
      <c r="W333" s="169"/>
      <c r="X333" s="169"/>
      <c r="Y333" s="169"/>
      <c r="Z333" s="169"/>
      <c r="AA333" s="174"/>
      <c r="AT333" s="175" t="s">
        <v>173</v>
      </c>
      <c r="AU333" s="175" t="s">
        <v>86</v>
      </c>
      <c r="AV333" s="12" t="s">
        <v>92</v>
      </c>
      <c r="AW333" s="12" t="s">
        <v>32</v>
      </c>
      <c r="AX333" s="12" t="s">
        <v>82</v>
      </c>
      <c r="AY333" s="175" t="s">
        <v>166</v>
      </c>
    </row>
    <row r="334" spans="2:65" s="1" customFormat="1" ht="25.5" customHeight="1">
      <c r="B334" s="139"/>
      <c r="C334" s="176" t="s">
        <v>523</v>
      </c>
      <c r="D334" s="176" t="s">
        <v>388</v>
      </c>
      <c r="E334" s="177" t="s">
        <v>524</v>
      </c>
      <c r="F334" s="266" t="s">
        <v>525</v>
      </c>
      <c r="G334" s="266"/>
      <c r="H334" s="266"/>
      <c r="I334" s="266"/>
      <c r="J334" s="178" t="s">
        <v>270</v>
      </c>
      <c r="K334" s="179">
        <v>10.1</v>
      </c>
      <c r="L334" s="267">
        <v>0</v>
      </c>
      <c r="M334" s="267"/>
      <c r="N334" s="267">
        <f>ROUND(L334*K334,2)</f>
        <v>0</v>
      </c>
      <c r="O334" s="232"/>
      <c r="P334" s="232"/>
      <c r="Q334" s="232"/>
      <c r="R334" s="144"/>
      <c r="T334" s="145" t="s">
        <v>5</v>
      </c>
      <c r="U334" s="43" t="s">
        <v>40</v>
      </c>
      <c r="V334" s="146">
        <v>0</v>
      </c>
      <c r="W334" s="146">
        <f>V334*K334</f>
        <v>0</v>
      </c>
      <c r="X334" s="146">
        <v>0.13</v>
      </c>
      <c r="Y334" s="146">
        <f>X334*K334</f>
        <v>1.3129999999999999</v>
      </c>
      <c r="Z334" s="146">
        <v>0</v>
      </c>
      <c r="AA334" s="147">
        <f>Z334*K334</f>
        <v>0</v>
      </c>
      <c r="AR334" s="21" t="s">
        <v>104</v>
      </c>
      <c r="AT334" s="21" t="s">
        <v>388</v>
      </c>
      <c r="AU334" s="21" t="s">
        <v>86</v>
      </c>
      <c r="AY334" s="21" t="s">
        <v>166</v>
      </c>
      <c r="BE334" s="148">
        <f>IF(U334="základní",N334,0)</f>
        <v>0</v>
      </c>
      <c r="BF334" s="148">
        <f>IF(U334="snížená",N334,0)</f>
        <v>0</v>
      </c>
      <c r="BG334" s="148">
        <f>IF(U334="zákl. přenesená",N334,0)</f>
        <v>0</v>
      </c>
      <c r="BH334" s="148">
        <f>IF(U334="sníž. přenesená",N334,0)</f>
        <v>0</v>
      </c>
      <c r="BI334" s="148">
        <f>IF(U334="nulová",N334,0)</f>
        <v>0</v>
      </c>
      <c r="BJ334" s="21" t="s">
        <v>82</v>
      </c>
      <c r="BK334" s="148">
        <f>ROUND(L334*K334,2)</f>
        <v>0</v>
      </c>
      <c r="BL334" s="21" t="s">
        <v>92</v>
      </c>
      <c r="BM334" s="21" t="s">
        <v>526</v>
      </c>
    </row>
    <row r="335" spans="2:65" s="11" customFormat="1" ht="16.5" customHeight="1">
      <c r="B335" s="157"/>
      <c r="C335" s="158"/>
      <c r="D335" s="158"/>
      <c r="E335" s="159" t="s">
        <v>5</v>
      </c>
      <c r="F335" s="264" t="s">
        <v>471</v>
      </c>
      <c r="G335" s="265"/>
      <c r="H335" s="265"/>
      <c r="I335" s="265"/>
      <c r="J335" s="158"/>
      <c r="K335" s="159" t="s">
        <v>5</v>
      </c>
      <c r="L335" s="158"/>
      <c r="M335" s="158"/>
      <c r="N335" s="158"/>
      <c r="O335" s="158"/>
      <c r="P335" s="158"/>
      <c r="Q335" s="158"/>
      <c r="R335" s="160"/>
      <c r="T335" s="161"/>
      <c r="U335" s="158"/>
      <c r="V335" s="158"/>
      <c r="W335" s="158"/>
      <c r="X335" s="158"/>
      <c r="Y335" s="158"/>
      <c r="Z335" s="158"/>
      <c r="AA335" s="162"/>
      <c r="AT335" s="163" t="s">
        <v>173</v>
      </c>
      <c r="AU335" s="163" t="s">
        <v>86</v>
      </c>
      <c r="AV335" s="11" t="s">
        <v>82</v>
      </c>
      <c r="AW335" s="11" t="s">
        <v>32</v>
      </c>
      <c r="AX335" s="11" t="s">
        <v>75</v>
      </c>
      <c r="AY335" s="163" t="s">
        <v>166</v>
      </c>
    </row>
    <row r="336" spans="2:65" s="10" customFormat="1" ht="16.5" customHeight="1">
      <c r="B336" s="149"/>
      <c r="C336" s="150"/>
      <c r="D336" s="150"/>
      <c r="E336" s="151" t="s">
        <v>5</v>
      </c>
      <c r="F336" s="262" t="s">
        <v>527</v>
      </c>
      <c r="G336" s="263"/>
      <c r="H336" s="263"/>
      <c r="I336" s="263"/>
      <c r="J336" s="150"/>
      <c r="K336" s="152">
        <v>10.1</v>
      </c>
      <c r="L336" s="150"/>
      <c r="M336" s="150"/>
      <c r="N336" s="150"/>
      <c r="O336" s="150"/>
      <c r="P336" s="150"/>
      <c r="Q336" s="150"/>
      <c r="R336" s="153"/>
      <c r="T336" s="154"/>
      <c r="U336" s="150"/>
      <c r="V336" s="150"/>
      <c r="W336" s="150"/>
      <c r="X336" s="150"/>
      <c r="Y336" s="150"/>
      <c r="Z336" s="150"/>
      <c r="AA336" s="155"/>
      <c r="AT336" s="156" t="s">
        <v>173</v>
      </c>
      <c r="AU336" s="156" t="s">
        <v>86</v>
      </c>
      <c r="AV336" s="10" t="s">
        <v>86</v>
      </c>
      <c r="AW336" s="10" t="s">
        <v>32</v>
      </c>
      <c r="AX336" s="10" t="s">
        <v>82</v>
      </c>
      <c r="AY336" s="156" t="s">
        <v>166</v>
      </c>
    </row>
    <row r="337" spans="2:65" s="1" customFormat="1" ht="38.25" customHeight="1">
      <c r="B337" s="139"/>
      <c r="C337" s="140" t="s">
        <v>528</v>
      </c>
      <c r="D337" s="140" t="s">
        <v>167</v>
      </c>
      <c r="E337" s="141" t="s">
        <v>529</v>
      </c>
      <c r="F337" s="231" t="s">
        <v>530</v>
      </c>
      <c r="G337" s="231"/>
      <c r="H337" s="231"/>
      <c r="I337" s="231"/>
      <c r="J337" s="142" t="s">
        <v>270</v>
      </c>
      <c r="K337" s="143">
        <v>46.5</v>
      </c>
      <c r="L337" s="232">
        <v>0</v>
      </c>
      <c r="M337" s="232"/>
      <c r="N337" s="232">
        <f>ROUND(L337*K337,2)</f>
        <v>0</v>
      </c>
      <c r="O337" s="232"/>
      <c r="P337" s="232"/>
      <c r="Q337" s="232"/>
      <c r="R337" s="144"/>
      <c r="T337" s="145" t="s">
        <v>5</v>
      </c>
      <c r="U337" s="43" t="s">
        <v>40</v>
      </c>
      <c r="V337" s="146">
        <v>0.75700000000000001</v>
      </c>
      <c r="W337" s="146">
        <f>V337*K337</f>
        <v>35.200499999999998</v>
      </c>
      <c r="X337" s="146">
        <v>0.10362</v>
      </c>
      <c r="Y337" s="146">
        <f>X337*K337</f>
        <v>4.8183300000000004</v>
      </c>
      <c r="Z337" s="146">
        <v>0</v>
      </c>
      <c r="AA337" s="147">
        <f>Z337*K337</f>
        <v>0</v>
      </c>
      <c r="AR337" s="21" t="s">
        <v>92</v>
      </c>
      <c r="AT337" s="21" t="s">
        <v>167</v>
      </c>
      <c r="AU337" s="21" t="s">
        <v>86</v>
      </c>
      <c r="AY337" s="21" t="s">
        <v>166</v>
      </c>
      <c r="BE337" s="148">
        <f>IF(U337="základní",N337,0)</f>
        <v>0</v>
      </c>
      <c r="BF337" s="148">
        <f>IF(U337="snížená",N337,0)</f>
        <v>0</v>
      </c>
      <c r="BG337" s="148">
        <f>IF(U337="zákl. přenesená",N337,0)</f>
        <v>0</v>
      </c>
      <c r="BH337" s="148">
        <f>IF(U337="sníž. přenesená",N337,0)</f>
        <v>0</v>
      </c>
      <c r="BI337" s="148">
        <f>IF(U337="nulová",N337,0)</f>
        <v>0</v>
      </c>
      <c r="BJ337" s="21" t="s">
        <v>82</v>
      </c>
      <c r="BK337" s="148">
        <f>ROUND(L337*K337,2)</f>
        <v>0</v>
      </c>
      <c r="BL337" s="21" t="s">
        <v>92</v>
      </c>
      <c r="BM337" s="21" t="s">
        <v>531</v>
      </c>
    </row>
    <row r="338" spans="2:65" s="1" customFormat="1" ht="16.5" customHeight="1">
      <c r="B338" s="139"/>
      <c r="C338" s="176" t="s">
        <v>532</v>
      </c>
      <c r="D338" s="176" t="s">
        <v>388</v>
      </c>
      <c r="E338" s="177" t="s">
        <v>533</v>
      </c>
      <c r="F338" s="266" t="s">
        <v>534</v>
      </c>
      <c r="G338" s="266"/>
      <c r="H338" s="266"/>
      <c r="I338" s="266"/>
      <c r="J338" s="178" t="s">
        <v>270</v>
      </c>
      <c r="K338" s="179">
        <v>42.3</v>
      </c>
      <c r="L338" s="267">
        <v>0</v>
      </c>
      <c r="M338" s="267"/>
      <c r="N338" s="267">
        <f>ROUND(L338*K338,2)</f>
        <v>0</v>
      </c>
      <c r="O338" s="232"/>
      <c r="P338" s="232"/>
      <c r="Q338" s="232"/>
      <c r="R338" s="144"/>
      <c r="T338" s="145" t="s">
        <v>5</v>
      </c>
      <c r="U338" s="43" t="s">
        <v>40</v>
      </c>
      <c r="V338" s="146">
        <v>0</v>
      </c>
      <c r="W338" s="146">
        <f>V338*K338</f>
        <v>0</v>
      </c>
      <c r="X338" s="146">
        <v>0.18</v>
      </c>
      <c r="Y338" s="146">
        <f>X338*K338</f>
        <v>7.613999999999999</v>
      </c>
      <c r="Z338" s="146">
        <v>0</v>
      </c>
      <c r="AA338" s="147">
        <f>Z338*K338</f>
        <v>0</v>
      </c>
      <c r="AR338" s="21" t="s">
        <v>104</v>
      </c>
      <c r="AT338" s="21" t="s">
        <v>388</v>
      </c>
      <c r="AU338" s="21" t="s">
        <v>86</v>
      </c>
      <c r="AY338" s="21" t="s">
        <v>166</v>
      </c>
      <c r="BE338" s="148">
        <f>IF(U338="základní",N338,0)</f>
        <v>0</v>
      </c>
      <c r="BF338" s="148">
        <f>IF(U338="snížená",N338,0)</f>
        <v>0</v>
      </c>
      <c r="BG338" s="148">
        <f>IF(U338="zákl. přenesená",N338,0)</f>
        <v>0</v>
      </c>
      <c r="BH338" s="148">
        <f>IF(U338="sníž. přenesená",N338,0)</f>
        <v>0</v>
      </c>
      <c r="BI338" s="148">
        <f>IF(U338="nulová",N338,0)</f>
        <v>0</v>
      </c>
      <c r="BJ338" s="21" t="s">
        <v>82</v>
      </c>
      <c r="BK338" s="148">
        <f>ROUND(L338*K338,2)</f>
        <v>0</v>
      </c>
      <c r="BL338" s="21" t="s">
        <v>92</v>
      </c>
      <c r="BM338" s="21" t="s">
        <v>535</v>
      </c>
    </row>
    <row r="339" spans="2:65" s="11" customFormat="1" ht="16.5" customHeight="1">
      <c r="B339" s="157"/>
      <c r="C339" s="158"/>
      <c r="D339" s="158"/>
      <c r="E339" s="159" t="s">
        <v>5</v>
      </c>
      <c r="F339" s="264" t="s">
        <v>478</v>
      </c>
      <c r="G339" s="265"/>
      <c r="H339" s="265"/>
      <c r="I339" s="265"/>
      <c r="J339" s="158"/>
      <c r="K339" s="159" t="s">
        <v>5</v>
      </c>
      <c r="L339" s="158"/>
      <c r="M339" s="158"/>
      <c r="N339" s="158"/>
      <c r="O339" s="158"/>
      <c r="P339" s="158"/>
      <c r="Q339" s="158"/>
      <c r="R339" s="160"/>
      <c r="T339" s="161"/>
      <c r="U339" s="158"/>
      <c r="V339" s="158"/>
      <c r="W339" s="158"/>
      <c r="X339" s="158"/>
      <c r="Y339" s="158"/>
      <c r="Z339" s="158"/>
      <c r="AA339" s="162"/>
      <c r="AT339" s="163" t="s">
        <v>173</v>
      </c>
      <c r="AU339" s="163" t="s">
        <v>86</v>
      </c>
      <c r="AV339" s="11" t="s">
        <v>82</v>
      </c>
      <c r="AW339" s="11" t="s">
        <v>32</v>
      </c>
      <c r="AX339" s="11" t="s">
        <v>75</v>
      </c>
      <c r="AY339" s="163" t="s">
        <v>166</v>
      </c>
    </row>
    <row r="340" spans="2:65" s="10" customFormat="1" ht="16.5" customHeight="1">
      <c r="B340" s="149"/>
      <c r="C340" s="150"/>
      <c r="D340" s="150"/>
      <c r="E340" s="151" t="s">
        <v>5</v>
      </c>
      <c r="F340" s="262" t="s">
        <v>536</v>
      </c>
      <c r="G340" s="263"/>
      <c r="H340" s="263"/>
      <c r="I340" s="263"/>
      <c r="J340" s="150"/>
      <c r="K340" s="152">
        <v>9.8000000000000007</v>
      </c>
      <c r="L340" s="150"/>
      <c r="M340" s="150"/>
      <c r="N340" s="150"/>
      <c r="O340" s="150"/>
      <c r="P340" s="150"/>
      <c r="Q340" s="150"/>
      <c r="R340" s="153"/>
      <c r="T340" s="154"/>
      <c r="U340" s="150"/>
      <c r="V340" s="150"/>
      <c r="W340" s="150"/>
      <c r="X340" s="150"/>
      <c r="Y340" s="150"/>
      <c r="Z340" s="150"/>
      <c r="AA340" s="155"/>
      <c r="AT340" s="156" t="s">
        <v>173</v>
      </c>
      <c r="AU340" s="156" t="s">
        <v>86</v>
      </c>
      <c r="AV340" s="10" t="s">
        <v>86</v>
      </c>
      <c r="AW340" s="10" t="s">
        <v>32</v>
      </c>
      <c r="AX340" s="10" t="s">
        <v>75</v>
      </c>
      <c r="AY340" s="156" t="s">
        <v>166</v>
      </c>
    </row>
    <row r="341" spans="2:65" s="11" customFormat="1" ht="16.5" customHeight="1">
      <c r="B341" s="157"/>
      <c r="C341" s="158"/>
      <c r="D341" s="158"/>
      <c r="E341" s="159" t="s">
        <v>5</v>
      </c>
      <c r="F341" s="229" t="s">
        <v>290</v>
      </c>
      <c r="G341" s="230"/>
      <c r="H341" s="230"/>
      <c r="I341" s="230"/>
      <c r="J341" s="158"/>
      <c r="K341" s="159" t="s">
        <v>5</v>
      </c>
      <c r="L341" s="158"/>
      <c r="M341" s="158"/>
      <c r="N341" s="158"/>
      <c r="O341" s="158"/>
      <c r="P341" s="158"/>
      <c r="Q341" s="158"/>
      <c r="R341" s="160"/>
      <c r="T341" s="161"/>
      <c r="U341" s="158"/>
      <c r="V341" s="158"/>
      <c r="W341" s="158"/>
      <c r="X341" s="158"/>
      <c r="Y341" s="158"/>
      <c r="Z341" s="158"/>
      <c r="AA341" s="162"/>
      <c r="AT341" s="163" t="s">
        <v>173</v>
      </c>
      <c r="AU341" s="163" t="s">
        <v>86</v>
      </c>
      <c r="AV341" s="11" t="s">
        <v>82</v>
      </c>
      <c r="AW341" s="11" t="s">
        <v>32</v>
      </c>
      <c r="AX341" s="11" t="s">
        <v>75</v>
      </c>
      <c r="AY341" s="163" t="s">
        <v>166</v>
      </c>
    </row>
    <row r="342" spans="2:65" s="10" customFormat="1" ht="25.5" customHeight="1">
      <c r="B342" s="149"/>
      <c r="C342" s="150"/>
      <c r="D342" s="150"/>
      <c r="E342" s="151" t="s">
        <v>5</v>
      </c>
      <c r="F342" s="262" t="s">
        <v>537</v>
      </c>
      <c r="G342" s="263"/>
      <c r="H342" s="263"/>
      <c r="I342" s="263"/>
      <c r="J342" s="150"/>
      <c r="K342" s="152">
        <v>32.5</v>
      </c>
      <c r="L342" s="150"/>
      <c r="M342" s="150"/>
      <c r="N342" s="150"/>
      <c r="O342" s="150"/>
      <c r="P342" s="150"/>
      <c r="Q342" s="150"/>
      <c r="R342" s="153"/>
      <c r="T342" s="154"/>
      <c r="U342" s="150"/>
      <c r="V342" s="150"/>
      <c r="W342" s="150"/>
      <c r="X342" s="150"/>
      <c r="Y342" s="150"/>
      <c r="Z342" s="150"/>
      <c r="AA342" s="155"/>
      <c r="AT342" s="156" t="s">
        <v>173</v>
      </c>
      <c r="AU342" s="156" t="s">
        <v>86</v>
      </c>
      <c r="AV342" s="10" t="s">
        <v>86</v>
      </c>
      <c r="AW342" s="10" t="s">
        <v>32</v>
      </c>
      <c r="AX342" s="10" t="s">
        <v>75</v>
      </c>
      <c r="AY342" s="156" t="s">
        <v>166</v>
      </c>
    </row>
    <row r="343" spans="2:65" s="12" customFormat="1" ht="16.5" customHeight="1">
      <c r="B343" s="168"/>
      <c r="C343" s="169"/>
      <c r="D343" s="169"/>
      <c r="E343" s="170" t="s">
        <v>5</v>
      </c>
      <c r="F343" s="268" t="s">
        <v>294</v>
      </c>
      <c r="G343" s="269"/>
      <c r="H343" s="269"/>
      <c r="I343" s="269"/>
      <c r="J343" s="169"/>
      <c r="K343" s="171">
        <v>42.3</v>
      </c>
      <c r="L343" s="169"/>
      <c r="M343" s="169"/>
      <c r="N343" s="169"/>
      <c r="O343" s="169"/>
      <c r="P343" s="169"/>
      <c r="Q343" s="169"/>
      <c r="R343" s="172"/>
      <c r="T343" s="173"/>
      <c r="U343" s="169"/>
      <c r="V343" s="169"/>
      <c r="W343" s="169"/>
      <c r="X343" s="169"/>
      <c r="Y343" s="169"/>
      <c r="Z343" s="169"/>
      <c r="AA343" s="174"/>
      <c r="AT343" s="175" t="s">
        <v>173</v>
      </c>
      <c r="AU343" s="175" t="s">
        <v>86</v>
      </c>
      <c r="AV343" s="12" t="s">
        <v>92</v>
      </c>
      <c r="AW343" s="12" t="s">
        <v>32</v>
      </c>
      <c r="AX343" s="12" t="s">
        <v>82</v>
      </c>
      <c r="AY343" s="175" t="s">
        <v>166</v>
      </c>
    </row>
    <row r="344" spans="2:65" s="1" customFormat="1" ht="25.5" customHeight="1">
      <c r="B344" s="139"/>
      <c r="C344" s="176" t="s">
        <v>538</v>
      </c>
      <c r="D344" s="176" t="s">
        <v>388</v>
      </c>
      <c r="E344" s="177" t="s">
        <v>539</v>
      </c>
      <c r="F344" s="266" t="s">
        <v>540</v>
      </c>
      <c r="G344" s="266"/>
      <c r="H344" s="266"/>
      <c r="I344" s="266"/>
      <c r="J344" s="178" t="s">
        <v>270</v>
      </c>
      <c r="K344" s="179">
        <v>4.2</v>
      </c>
      <c r="L344" s="267">
        <v>0</v>
      </c>
      <c r="M344" s="267"/>
      <c r="N344" s="267">
        <f>ROUND(L344*K344,2)</f>
        <v>0</v>
      </c>
      <c r="O344" s="232"/>
      <c r="P344" s="232"/>
      <c r="Q344" s="232"/>
      <c r="R344" s="144"/>
      <c r="T344" s="145" t="s">
        <v>5</v>
      </c>
      <c r="U344" s="43" t="s">
        <v>40</v>
      </c>
      <c r="V344" s="146">
        <v>0</v>
      </c>
      <c r="W344" s="146">
        <f>V344*K344</f>
        <v>0</v>
      </c>
      <c r="X344" s="146">
        <v>0.14599999999999999</v>
      </c>
      <c r="Y344" s="146">
        <f>X344*K344</f>
        <v>0.61319999999999997</v>
      </c>
      <c r="Z344" s="146">
        <v>0</v>
      </c>
      <c r="AA344" s="147">
        <f>Z344*K344</f>
        <v>0</v>
      </c>
      <c r="AR344" s="21" t="s">
        <v>104</v>
      </c>
      <c r="AT344" s="21" t="s">
        <v>388</v>
      </c>
      <c r="AU344" s="21" t="s">
        <v>86</v>
      </c>
      <c r="AY344" s="21" t="s">
        <v>166</v>
      </c>
      <c r="BE344" s="148">
        <f>IF(U344="základní",N344,0)</f>
        <v>0</v>
      </c>
      <c r="BF344" s="148">
        <f>IF(U344="snížená",N344,0)</f>
        <v>0</v>
      </c>
      <c r="BG344" s="148">
        <f>IF(U344="zákl. přenesená",N344,0)</f>
        <v>0</v>
      </c>
      <c r="BH344" s="148">
        <f>IF(U344="sníž. přenesená",N344,0)</f>
        <v>0</v>
      </c>
      <c r="BI344" s="148">
        <f>IF(U344="nulová",N344,0)</f>
        <v>0</v>
      </c>
      <c r="BJ344" s="21" t="s">
        <v>82</v>
      </c>
      <c r="BK344" s="148">
        <f>ROUND(L344*K344,2)</f>
        <v>0</v>
      </c>
      <c r="BL344" s="21" t="s">
        <v>92</v>
      </c>
      <c r="BM344" s="21" t="s">
        <v>541</v>
      </c>
    </row>
    <row r="345" spans="2:65" s="11" customFormat="1" ht="16.5" customHeight="1">
      <c r="B345" s="157"/>
      <c r="C345" s="158"/>
      <c r="D345" s="158"/>
      <c r="E345" s="159" t="s">
        <v>5</v>
      </c>
      <c r="F345" s="264" t="s">
        <v>478</v>
      </c>
      <c r="G345" s="265"/>
      <c r="H345" s="265"/>
      <c r="I345" s="265"/>
      <c r="J345" s="158"/>
      <c r="K345" s="159" t="s">
        <v>5</v>
      </c>
      <c r="L345" s="158"/>
      <c r="M345" s="158"/>
      <c r="N345" s="158"/>
      <c r="O345" s="158"/>
      <c r="P345" s="158"/>
      <c r="Q345" s="158"/>
      <c r="R345" s="160"/>
      <c r="T345" s="161"/>
      <c r="U345" s="158"/>
      <c r="V345" s="158"/>
      <c r="W345" s="158"/>
      <c r="X345" s="158"/>
      <c r="Y345" s="158"/>
      <c r="Z345" s="158"/>
      <c r="AA345" s="162"/>
      <c r="AT345" s="163" t="s">
        <v>173</v>
      </c>
      <c r="AU345" s="163" t="s">
        <v>86</v>
      </c>
      <c r="AV345" s="11" t="s">
        <v>82</v>
      </c>
      <c r="AW345" s="11" t="s">
        <v>32</v>
      </c>
      <c r="AX345" s="11" t="s">
        <v>75</v>
      </c>
      <c r="AY345" s="163" t="s">
        <v>166</v>
      </c>
    </row>
    <row r="346" spans="2:65" s="10" customFormat="1" ht="16.5" customHeight="1">
      <c r="B346" s="149"/>
      <c r="C346" s="150"/>
      <c r="D346" s="150"/>
      <c r="E346" s="151" t="s">
        <v>5</v>
      </c>
      <c r="F346" s="262" t="s">
        <v>542</v>
      </c>
      <c r="G346" s="263"/>
      <c r="H346" s="263"/>
      <c r="I346" s="263"/>
      <c r="J346" s="150"/>
      <c r="K346" s="152">
        <v>4.2</v>
      </c>
      <c r="L346" s="150"/>
      <c r="M346" s="150"/>
      <c r="N346" s="150"/>
      <c r="O346" s="150"/>
      <c r="P346" s="150"/>
      <c r="Q346" s="150"/>
      <c r="R346" s="153"/>
      <c r="T346" s="154"/>
      <c r="U346" s="150"/>
      <c r="V346" s="150"/>
      <c r="W346" s="150"/>
      <c r="X346" s="150"/>
      <c r="Y346" s="150"/>
      <c r="Z346" s="150"/>
      <c r="AA346" s="155"/>
      <c r="AT346" s="156" t="s">
        <v>173</v>
      </c>
      <c r="AU346" s="156" t="s">
        <v>86</v>
      </c>
      <c r="AV346" s="10" t="s">
        <v>86</v>
      </c>
      <c r="AW346" s="10" t="s">
        <v>32</v>
      </c>
      <c r="AX346" s="10" t="s">
        <v>82</v>
      </c>
      <c r="AY346" s="156" t="s">
        <v>166</v>
      </c>
    </row>
    <row r="347" spans="2:65" s="1" customFormat="1" ht="25.5" customHeight="1">
      <c r="B347" s="139"/>
      <c r="C347" s="140" t="s">
        <v>543</v>
      </c>
      <c r="D347" s="140" t="s">
        <v>167</v>
      </c>
      <c r="E347" s="141" t="s">
        <v>544</v>
      </c>
      <c r="F347" s="231" t="s">
        <v>545</v>
      </c>
      <c r="G347" s="231"/>
      <c r="H347" s="231"/>
      <c r="I347" s="231"/>
      <c r="J347" s="142" t="s">
        <v>309</v>
      </c>
      <c r="K347" s="143">
        <v>55</v>
      </c>
      <c r="L347" s="232">
        <v>0</v>
      </c>
      <c r="M347" s="232"/>
      <c r="N347" s="232">
        <f>ROUND(L347*K347,2)</f>
        <v>0</v>
      </c>
      <c r="O347" s="232"/>
      <c r="P347" s="232"/>
      <c r="Q347" s="232"/>
      <c r="R347" s="144"/>
      <c r="T347" s="145" t="s">
        <v>5</v>
      </c>
      <c r="U347" s="43" t="s">
        <v>40</v>
      </c>
      <c r="V347" s="146">
        <v>4.5999999999999999E-2</v>
      </c>
      <c r="W347" s="146">
        <f>V347*K347</f>
        <v>2.5299999999999998</v>
      </c>
      <c r="X347" s="146">
        <v>3.5999999999999999E-3</v>
      </c>
      <c r="Y347" s="146">
        <f>X347*K347</f>
        <v>0.19799999999999998</v>
      </c>
      <c r="Z347" s="146">
        <v>0</v>
      </c>
      <c r="AA347" s="147">
        <f>Z347*K347</f>
        <v>0</v>
      </c>
      <c r="AR347" s="21" t="s">
        <v>92</v>
      </c>
      <c r="AT347" s="21" t="s">
        <v>167</v>
      </c>
      <c r="AU347" s="21" t="s">
        <v>86</v>
      </c>
      <c r="AY347" s="21" t="s">
        <v>166</v>
      </c>
      <c r="BE347" s="148">
        <f>IF(U347="základní",N347,0)</f>
        <v>0</v>
      </c>
      <c r="BF347" s="148">
        <f>IF(U347="snížená",N347,0)</f>
        <v>0</v>
      </c>
      <c r="BG347" s="148">
        <f>IF(U347="zákl. přenesená",N347,0)</f>
        <v>0</v>
      </c>
      <c r="BH347" s="148">
        <f>IF(U347="sníž. přenesená",N347,0)</f>
        <v>0</v>
      </c>
      <c r="BI347" s="148">
        <f>IF(U347="nulová",N347,0)</f>
        <v>0</v>
      </c>
      <c r="BJ347" s="21" t="s">
        <v>82</v>
      </c>
      <c r="BK347" s="148">
        <f>ROUND(L347*K347,2)</f>
        <v>0</v>
      </c>
      <c r="BL347" s="21" t="s">
        <v>92</v>
      </c>
      <c r="BM347" s="21" t="s">
        <v>546</v>
      </c>
    </row>
    <row r="348" spans="2:65" s="11" customFormat="1" ht="16.5" customHeight="1">
      <c r="B348" s="157"/>
      <c r="C348" s="158"/>
      <c r="D348" s="158"/>
      <c r="E348" s="159" t="s">
        <v>5</v>
      </c>
      <c r="F348" s="264" t="s">
        <v>275</v>
      </c>
      <c r="G348" s="265"/>
      <c r="H348" s="265"/>
      <c r="I348" s="265"/>
      <c r="J348" s="158"/>
      <c r="K348" s="159" t="s">
        <v>5</v>
      </c>
      <c r="L348" s="158"/>
      <c r="M348" s="158"/>
      <c r="N348" s="158"/>
      <c r="O348" s="158"/>
      <c r="P348" s="158"/>
      <c r="Q348" s="158"/>
      <c r="R348" s="160"/>
      <c r="T348" s="161"/>
      <c r="U348" s="158"/>
      <c r="V348" s="158"/>
      <c r="W348" s="158"/>
      <c r="X348" s="158"/>
      <c r="Y348" s="158"/>
      <c r="Z348" s="158"/>
      <c r="AA348" s="162"/>
      <c r="AT348" s="163" t="s">
        <v>173</v>
      </c>
      <c r="AU348" s="163" t="s">
        <v>86</v>
      </c>
      <c r="AV348" s="11" t="s">
        <v>82</v>
      </c>
      <c r="AW348" s="11" t="s">
        <v>32</v>
      </c>
      <c r="AX348" s="11" t="s">
        <v>75</v>
      </c>
      <c r="AY348" s="163" t="s">
        <v>166</v>
      </c>
    </row>
    <row r="349" spans="2:65" s="11" customFormat="1" ht="16.5" customHeight="1">
      <c r="B349" s="157"/>
      <c r="C349" s="158"/>
      <c r="D349" s="158"/>
      <c r="E349" s="159" t="s">
        <v>5</v>
      </c>
      <c r="F349" s="229" t="s">
        <v>276</v>
      </c>
      <c r="G349" s="230"/>
      <c r="H349" s="230"/>
      <c r="I349" s="230"/>
      <c r="J349" s="158"/>
      <c r="K349" s="159" t="s">
        <v>5</v>
      </c>
      <c r="L349" s="158"/>
      <c r="M349" s="158"/>
      <c r="N349" s="158"/>
      <c r="O349" s="158"/>
      <c r="P349" s="158"/>
      <c r="Q349" s="158"/>
      <c r="R349" s="160"/>
      <c r="T349" s="161"/>
      <c r="U349" s="158"/>
      <c r="V349" s="158"/>
      <c r="W349" s="158"/>
      <c r="X349" s="158"/>
      <c r="Y349" s="158"/>
      <c r="Z349" s="158"/>
      <c r="AA349" s="162"/>
      <c r="AT349" s="163" t="s">
        <v>173</v>
      </c>
      <c r="AU349" s="163" t="s">
        <v>86</v>
      </c>
      <c r="AV349" s="11" t="s">
        <v>82</v>
      </c>
      <c r="AW349" s="11" t="s">
        <v>32</v>
      </c>
      <c r="AX349" s="11" t="s">
        <v>75</v>
      </c>
      <c r="AY349" s="163" t="s">
        <v>166</v>
      </c>
    </row>
    <row r="350" spans="2:65" s="11" customFormat="1" ht="16.5" customHeight="1">
      <c r="B350" s="157"/>
      <c r="C350" s="158"/>
      <c r="D350" s="158"/>
      <c r="E350" s="159" t="s">
        <v>5</v>
      </c>
      <c r="F350" s="229" t="s">
        <v>277</v>
      </c>
      <c r="G350" s="230"/>
      <c r="H350" s="230"/>
      <c r="I350" s="230"/>
      <c r="J350" s="158"/>
      <c r="K350" s="159" t="s">
        <v>5</v>
      </c>
      <c r="L350" s="158"/>
      <c r="M350" s="158"/>
      <c r="N350" s="158"/>
      <c r="O350" s="158"/>
      <c r="P350" s="158"/>
      <c r="Q350" s="158"/>
      <c r="R350" s="160"/>
      <c r="T350" s="161"/>
      <c r="U350" s="158"/>
      <c r="V350" s="158"/>
      <c r="W350" s="158"/>
      <c r="X350" s="158"/>
      <c r="Y350" s="158"/>
      <c r="Z350" s="158"/>
      <c r="AA350" s="162"/>
      <c r="AT350" s="163" t="s">
        <v>173</v>
      </c>
      <c r="AU350" s="163" t="s">
        <v>86</v>
      </c>
      <c r="AV350" s="11" t="s">
        <v>82</v>
      </c>
      <c r="AW350" s="11" t="s">
        <v>32</v>
      </c>
      <c r="AX350" s="11" t="s">
        <v>75</v>
      </c>
      <c r="AY350" s="163" t="s">
        <v>166</v>
      </c>
    </row>
    <row r="351" spans="2:65" s="10" customFormat="1" ht="16.5" customHeight="1">
      <c r="B351" s="149"/>
      <c r="C351" s="150"/>
      <c r="D351" s="150"/>
      <c r="E351" s="151" t="s">
        <v>5</v>
      </c>
      <c r="F351" s="262" t="s">
        <v>547</v>
      </c>
      <c r="G351" s="263"/>
      <c r="H351" s="263"/>
      <c r="I351" s="263"/>
      <c r="J351" s="150"/>
      <c r="K351" s="152">
        <v>55</v>
      </c>
      <c r="L351" s="150"/>
      <c r="M351" s="150"/>
      <c r="N351" s="150"/>
      <c r="O351" s="150"/>
      <c r="P351" s="150"/>
      <c r="Q351" s="150"/>
      <c r="R351" s="153"/>
      <c r="T351" s="154"/>
      <c r="U351" s="150"/>
      <c r="V351" s="150"/>
      <c r="W351" s="150"/>
      <c r="X351" s="150"/>
      <c r="Y351" s="150"/>
      <c r="Z351" s="150"/>
      <c r="AA351" s="155"/>
      <c r="AT351" s="156" t="s">
        <v>173</v>
      </c>
      <c r="AU351" s="156" t="s">
        <v>86</v>
      </c>
      <c r="AV351" s="10" t="s">
        <v>86</v>
      </c>
      <c r="AW351" s="10" t="s">
        <v>32</v>
      </c>
      <c r="AX351" s="10" t="s">
        <v>82</v>
      </c>
      <c r="AY351" s="156" t="s">
        <v>166</v>
      </c>
    </row>
    <row r="352" spans="2:65" s="9" customFormat="1" ht="29.85" customHeight="1">
      <c r="B352" s="129"/>
      <c r="C352" s="130"/>
      <c r="D352" s="164" t="s">
        <v>264</v>
      </c>
      <c r="E352" s="164"/>
      <c r="F352" s="164"/>
      <c r="G352" s="164"/>
      <c r="H352" s="164"/>
      <c r="I352" s="164"/>
      <c r="J352" s="164"/>
      <c r="K352" s="164"/>
      <c r="L352" s="164"/>
      <c r="M352" s="164"/>
      <c r="N352" s="237">
        <f>BK352</f>
        <v>0</v>
      </c>
      <c r="O352" s="238"/>
      <c r="P352" s="238"/>
      <c r="Q352" s="238"/>
      <c r="R352" s="132"/>
      <c r="T352" s="133"/>
      <c r="U352" s="130"/>
      <c r="V352" s="130"/>
      <c r="W352" s="134">
        <f>SUM(W353:W391)</f>
        <v>187.86</v>
      </c>
      <c r="X352" s="130"/>
      <c r="Y352" s="134">
        <f>SUM(Y353:Y391)</f>
        <v>23.841190000000001</v>
      </c>
      <c r="Z352" s="130"/>
      <c r="AA352" s="135">
        <f>SUM(AA353:AA391)</f>
        <v>0</v>
      </c>
      <c r="AR352" s="136" t="s">
        <v>82</v>
      </c>
      <c r="AT352" s="137" t="s">
        <v>74</v>
      </c>
      <c r="AU352" s="137" t="s">
        <v>82</v>
      </c>
      <c r="AY352" s="136" t="s">
        <v>166</v>
      </c>
      <c r="BK352" s="138">
        <f>SUM(BK353:BK391)</f>
        <v>0</v>
      </c>
    </row>
    <row r="353" spans="2:65" s="1" customFormat="1" ht="38.25" customHeight="1">
      <c r="B353" s="139"/>
      <c r="C353" s="140" t="s">
        <v>548</v>
      </c>
      <c r="D353" s="140" t="s">
        <v>167</v>
      </c>
      <c r="E353" s="141" t="s">
        <v>549</v>
      </c>
      <c r="F353" s="231" t="s">
        <v>550</v>
      </c>
      <c r="G353" s="231"/>
      <c r="H353" s="231"/>
      <c r="I353" s="231"/>
      <c r="J353" s="142" t="s">
        <v>309</v>
      </c>
      <c r="K353" s="143">
        <v>29</v>
      </c>
      <c r="L353" s="232">
        <v>0</v>
      </c>
      <c r="M353" s="232"/>
      <c r="N353" s="232">
        <f>ROUND(L353*K353,2)</f>
        <v>0</v>
      </c>
      <c r="O353" s="232"/>
      <c r="P353" s="232"/>
      <c r="Q353" s="232"/>
      <c r="R353" s="144"/>
      <c r="T353" s="145" t="s">
        <v>5</v>
      </c>
      <c r="U353" s="43" t="s">
        <v>40</v>
      </c>
      <c r="V353" s="146">
        <v>0.29199999999999998</v>
      </c>
      <c r="W353" s="146">
        <f>V353*K353</f>
        <v>8.468</v>
      </c>
      <c r="X353" s="146">
        <v>1.0000000000000001E-5</v>
      </c>
      <c r="Y353" s="146">
        <f>X353*K353</f>
        <v>2.9E-4</v>
      </c>
      <c r="Z353" s="146">
        <v>0</v>
      </c>
      <c r="AA353" s="147">
        <f>Z353*K353</f>
        <v>0</v>
      </c>
      <c r="AR353" s="21" t="s">
        <v>92</v>
      </c>
      <c r="AT353" s="21" t="s">
        <v>167</v>
      </c>
      <c r="AU353" s="21" t="s">
        <v>86</v>
      </c>
      <c r="AY353" s="21" t="s">
        <v>166</v>
      </c>
      <c r="BE353" s="148">
        <f>IF(U353="základní",N353,0)</f>
        <v>0</v>
      </c>
      <c r="BF353" s="148">
        <f>IF(U353="snížená",N353,0)</f>
        <v>0</v>
      </c>
      <c r="BG353" s="148">
        <f>IF(U353="zákl. přenesená",N353,0)</f>
        <v>0</v>
      </c>
      <c r="BH353" s="148">
        <f>IF(U353="sníž. přenesená",N353,0)</f>
        <v>0</v>
      </c>
      <c r="BI353" s="148">
        <f>IF(U353="nulová",N353,0)</f>
        <v>0</v>
      </c>
      <c r="BJ353" s="21" t="s">
        <v>82</v>
      </c>
      <c r="BK353" s="148">
        <f>ROUND(L353*K353,2)</f>
        <v>0</v>
      </c>
      <c r="BL353" s="21" t="s">
        <v>92</v>
      </c>
      <c r="BM353" s="21" t="s">
        <v>551</v>
      </c>
    </row>
    <row r="354" spans="2:65" s="1" customFormat="1" ht="16.5" customHeight="1">
      <c r="B354" s="139"/>
      <c r="C354" s="176" t="s">
        <v>552</v>
      </c>
      <c r="D354" s="176" t="s">
        <v>388</v>
      </c>
      <c r="E354" s="177" t="s">
        <v>553</v>
      </c>
      <c r="F354" s="266" t="s">
        <v>554</v>
      </c>
      <c r="G354" s="266"/>
      <c r="H354" s="266"/>
      <c r="I354" s="266"/>
      <c r="J354" s="178" t="s">
        <v>309</v>
      </c>
      <c r="K354" s="179">
        <v>29</v>
      </c>
      <c r="L354" s="267">
        <v>0</v>
      </c>
      <c r="M354" s="267"/>
      <c r="N354" s="267">
        <f>ROUND(L354*K354,2)</f>
        <v>0</v>
      </c>
      <c r="O354" s="232"/>
      <c r="P354" s="232"/>
      <c r="Q354" s="232"/>
      <c r="R354" s="144"/>
      <c r="T354" s="145" t="s">
        <v>5</v>
      </c>
      <c r="U354" s="43" t="s">
        <v>40</v>
      </c>
      <c r="V354" s="146">
        <v>0</v>
      </c>
      <c r="W354" s="146">
        <f>V354*K354</f>
        <v>0</v>
      </c>
      <c r="X354" s="146">
        <v>2.8999999999999998E-3</v>
      </c>
      <c r="Y354" s="146">
        <f>X354*K354</f>
        <v>8.4099999999999994E-2</v>
      </c>
      <c r="Z354" s="146">
        <v>0</v>
      </c>
      <c r="AA354" s="147">
        <f>Z354*K354</f>
        <v>0</v>
      </c>
      <c r="AR354" s="21" t="s">
        <v>104</v>
      </c>
      <c r="AT354" s="21" t="s">
        <v>388</v>
      </c>
      <c r="AU354" s="21" t="s">
        <v>86</v>
      </c>
      <c r="AY354" s="21" t="s">
        <v>166</v>
      </c>
      <c r="BE354" s="148">
        <f>IF(U354="základní",N354,0)</f>
        <v>0</v>
      </c>
      <c r="BF354" s="148">
        <f>IF(U354="snížená",N354,0)</f>
        <v>0</v>
      </c>
      <c r="BG354" s="148">
        <f>IF(U354="zákl. přenesená",N354,0)</f>
        <v>0</v>
      </c>
      <c r="BH354" s="148">
        <f>IF(U354="sníž. přenesená",N354,0)</f>
        <v>0</v>
      </c>
      <c r="BI354" s="148">
        <f>IF(U354="nulová",N354,0)</f>
        <v>0</v>
      </c>
      <c r="BJ354" s="21" t="s">
        <v>82</v>
      </c>
      <c r="BK354" s="148">
        <f>ROUND(L354*K354,2)</f>
        <v>0</v>
      </c>
      <c r="BL354" s="21" t="s">
        <v>92</v>
      </c>
      <c r="BM354" s="21" t="s">
        <v>555</v>
      </c>
    </row>
    <row r="355" spans="2:65" s="11" customFormat="1" ht="16.5" customHeight="1">
      <c r="B355" s="157"/>
      <c r="C355" s="158"/>
      <c r="D355" s="158"/>
      <c r="E355" s="159" t="s">
        <v>5</v>
      </c>
      <c r="F355" s="264" t="s">
        <v>275</v>
      </c>
      <c r="G355" s="265"/>
      <c r="H355" s="265"/>
      <c r="I355" s="265"/>
      <c r="J355" s="158"/>
      <c r="K355" s="159" t="s">
        <v>5</v>
      </c>
      <c r="L355" s="158"/>
      <c r="M355" s="158"/>
      <c r="N355" s="158"/>
      <c r="O355" s="158"/>
      <c r="P355" s="158"/>
      <c r="Q355" s="158"/>
      <c r="R355" s="160"/>
      <c r="T355" s="161"/>
      <c r="U355" s="158"/>
      <c r="V355" s="158"/>
      <c r="W355" s="158"/>
      <c r="X355" s="158"/>
      <c r="Y355" s="158"/>
      <c r="Z355" s="158"/>
      <c r="AA355" s="162"/>
      <c r="AT355" s="163" t="s">
        <v>173</v>
      </c>
      <c r="AU355" s="163" t="s">
        <v>86</v>
      </c>
      <c r="AV355" s="11" t="s">
        <v>82</v>
      </c>
      <c r="AW355" s="11" t="s">
        <v>32</v>
      </c>
      <c r="AX355" s="11" t="s">
        <v>75</v>
      </c>
      <c r="AY355" s="163" t="s">
        <v>166</v>
      </c>
    </row>
    <row r="356" spans="2:65" s="11" customFormat="1" ht="16.5" customHeight="1">
      <c r="B356" s="157"/>
      <c r="C356" s="158"/>
      <c r="D356" s="158"/>
      <c r="E356" s="159" t="s">
        <v>5</v>
      </c>
      <c r="F356" s="229" t="s">
        <v>276</v>
      </c>
      <c r="G356" s="230"/>
      <c r="H356" s="230"/>
      <c r="I356" s="230"/>
      <c r="J356" s="158"/>
      <c r="K356" s="159" t="s">
        <v>5</v>
      </c>
      <c r="L356" s="158"/>
      <c r="M356" s="158"/>
      <c r="N356" s="158"/>
      <c r="O356" s="158"/>
      <c r="P356" s="158"/>
      <c r="Q356" s="158"/>
      <c r="R356" s="160"/>
      <c r="T356" s="161"/>
      <c r="U356" s="158"/>
      <c r="V356" s="158"/>
      <c r="W356" s="158"/>
      <c r="X356" s="158"/>
      <c r="Y356" s="158"/>
      <c r="Z356" s="158"/>
      <c r="AA356" s="162"/>
      <c r="AT356" s="163" t="s">
        <v>173</v>
      </c>
      <c r="AU356" s="163" t="s">
        <v>86</v>
      </c>
      <c r="AV356" s="11" t="s">
        <v>82</v>
      </c>
      <c r="AW356" s="11" t="s">
        <v>32</v>
      </c>
      <c r="AX356" s="11" t="s">
        <v>75</v>
      </c>
      <c r="AY356" s="163" t="s">
        <v>166</v>
      </c>
    </row>
    <row r="357" spans="2:65" s="11" customFormat="1" ht="16.5" customHeight="1">
      <c r="B357" s="157"/>
      <c r="C357" s="158"/>
      <c r="D357" s="158"/>
      <c r="E357" s="159" t="s">
        <v>5</v>
      </c>
      <c r="F357" s="229" t="s">
        <v>277</v>
      </c>
      <c r="G357" s="230"/>
      <c r="H357" s="230"/>
      <c r="I357" s="230"/>
      <c r="J357" s="158"/>
      <c r="K357" s="159" t="s">
        <v>5</v>
      </c>
      <c r="L357" s="158"/>
      <c r="M357" s="158"/>
      <c r="N357" s="158"/>
      <c r="O357" s="158"/>
      <c r="P357" s="158"/>
      <c r="Q357" s="158"/>
      <c r="R357" s="160"/>
      <c r="T357" s="161"/>
      <c r="U357" s="158"/>
      <c r="V357" s="158"/>
      <c r="W357" s="158"/>
      <c r="X357" s="158"/>
      <c r="Y357" s="158"/>
      <c r="Z357" s="158"/>
      <c r="AA357" s="162"/>
      <c r="AT357" s="163" t="s">
        <v>173</v>
      </c>
      <c r="AU357" s="163" t="s">
        <v>86</v>
      </c>
      <c r="AV357" s="11" t="s">
        <v>82</v>
      </c>
      <c r="AW357" s="11" t="s">
        <v>32</v>
      </c>
      <c r="AX357" s="11" t="s">
        <v>75</v>
      </c>
      <c r="AY357" s="163" t="s">
        <v>166</v>
      </c>
    </row>
    <row r="358" spans="2:65" s="10" customFormat="1" ht="25.5" customHeight="1">
      <c r="B358" s="149"/>
      <c r="C358" s="150"/>
      <c r="D358" s="150"/>
      <c r="E358" s="151" t="s">
        <v>5</v>
      </c>
      <c r="F358" s="262" t="s">
        <v>556</v>
      </c>
      <c r="G358" s="263"/>
      <c r="H358" s="263"/>
      <c r="I358" s="263"/>
      <c r="J358" s="150"/>
      <c r="K358" s="152">
        <v>29</v>
      </c>
      <c r="L358" s="150"/>
      <c r="M358" s="150"/>
      <c r="N358" s="150"/>
      <c r="O358" s="150"/>
      <c r="P358" s="150"/>
      <c r="Q358" s="150"/>
      <c r="R358" s="153"/>
      <c r="T358" s="154"/>
      <c r="U358" s="150"/>
      <c r="V358" s="150"/>
      <c r="W358" s="150"/>
      <c r="X358" s="150"/>
      <c r="Y358" s="150"/>
      <c r="Z358" s="150"/>
      <c r="AA358" s="155"/>
      <c r="AT358" s="156" t="s">
        <v>173</v>
      </c>
      <c r="AU358" s="156" t="s">
        <v>86</v>
      </c>
      <c r="AV358" s="10" t="s">
        <v>86</v>
      </c>
      <c r="AW358" s="10" t="s">
        <v>32</v>
      </c>
      <c r="AX358" s="10" t="s">
        <v>82</v>
      </c>
      <c r="AY358" s="156" t="s">
        <v>166</v>
      </c>
    </row>
    <row r="359" spans="2:65" s="1" customFormat="1" ht="16.5" customHeight="1">
      <c r="B359" s="139"/>
      <c r="C359" s="140" t="s">
        <v>557</v>
      </c>
      <c r="D359" s="140" t="s">
        <v>167</v>
      </c>
      <c r="E359" s="141" t="s">
        <v>558</v>
      </c>
      <c r="F359" s="231" t="s">
        <v>559</v>
      </c>
      <c r="G359" s="231"/>
      <c r="H359" s="231"/>
      <c r="I359" s="231"/>
      <c r="J359" s="142" t="s">
        <v>560</v>
      </c>
      <c r="K359" s="143">
        <v>10</v>
      </c>
      <c r="L359" s="232">
        <v>0</v>
      </c>
      <c r="M359" s="232"/>
      <c r="N359" s="232">
        <f>ROUND(L359*K359,2)</f>
        <v>0</v>
      </c>
      <c r="O359" s="232"/>
      <c r="P359" s="232"/>
      <c r="Q359" s="232"/>
      <c r="R359" s="144"/>
      <c r="T359" s="145" t="s">
        <v>5</v>
      </c>
      <c r="U359" s="43" t="s">
        <v>40</v>
      </c>
      <c r="V359" s="146">
        <v>4.1980000000000004</v>
      </c>
      <c r="W359" s="146">
        <f>V359*K359</f>
        <v>41.980000000000004</v>
      </c>
      <c r="X359" s="146">
        <v>0.34089999999999998</v>
      </c>
      <c r="Y359" s="146">
        <f>X359*K359</f>
        <v>3.4089999999999998</v>
      </c>
      <c r="Z359" s="146">
        <v>0</v>
      </c>
      <c r="AA359" s="147">
        <f>Z359*K359</f>
        <v>0</v>
      </c>
      <c r="AR359" s="21" t="s">
        <v>92</v>
      </c>
      <c r="AT359" s="21" t="s">
        <v>167</v>
      </c>
      <c r="AU359" s="21" t="s">
        <v>86</v>
      </c>
      <c r="AY359" s="21" t="s">
        <v>166</v>
      </c>
      <c r="BE359" s="148">
        <f>IF(U359="základní",N359,0)</f>
        <v>0</v>
      </c>
      <c r="BF359" s="148">
        <f>IF(U359="snížená",N359,0)</f>
        <v>0</v>
      </c>
      <c r="BG359" s="148">
        <f>IF(U359="zákl. přenesená",N359,0)</f>
        <v>0</v>
      </c>
      <c r="BH359" s="148">
        <f>IF(U359="sníž. přenesená",N359,0)</f>
        <v>0</v>
      </c>
      <c r="BI359" s="148">
        <f>IF(U359="nulová",N359,0)</f>
        <v>0</v>
      </c>
      <c r="BJ359" s="21" t="s">
        <v>82</v>
      </c>
      <c r="BK359" s="148">
        <f>ROUND(L359*K359,2)</f>
        <v>0</v>
      </c>
      <c r="BL359" s="21" t="s">
        <v>92</v>
      </c>
      <c r="BM359" s="21" t="s">
        <v>561</v>
      </c>
    </row>
    <row r="360" spans="2:65" s="1" customFormat="1" ht="25.5" customHeight="1">
      <c r="B360" s="139"/>
      <c r="C360" s="176" t="s">
        <v>562</v>
      </c>
      <c r="D360" s="176" t="s">
        <v>388</v>
      </c>
      <c r="E360" s="177" t="s">
        <v>563</v>
      </c>
      <c r="F360" s="266" t="s">
        <v>564</v>
      </c>
      <c r="G360" s="266"/>
      <c r="H360" s="266"/>
      <c r="I360" s="266"/>
      <c r="J360" s="178" t="s">
        <v>560</v>
      </c>
      <c r="K360" s="179">
        <v>4</v>
      </c>
      <c r="L360" s="267">
        <v>0</v>
      </c>
      <c r="M360" s="267"/>
      <c r="N360" s="267">
        <f>ROUND(L360*K360,2)</f>
        <v>0</v>
      </c>
      <c r="O360" s="232"/>
      <c r="P360" s="232"/>
      <c r="Q360" s="232"/>
      <c r="R360" s="144"/>
      <c r="T360" s="145" t="s">
        <v>5</v>
      </c>
      <c r="U360" s="43" t="s">
        <v>40</v>
      </c>
      <c r="V360" s="146">
        <v>0</v>
      </c>
      <c r="W360" s="146">
        <f>V360*K360</f>
        <v>0</v>
      </c>
      <c r="X360" s="146">
        <v>5.7000000000000002E-2</v>
      </c>
      <c r="Y360" s="146">
        <f>X360*K360</f>
        <v>0.22800000000000001</v>
      </c>
      <c r="Z360" s="146">
        <v>0</v>
      </c>
      <c r="AA360" s="147">
        <f>Z360*K360</f>
        <v>0</v>
      </c>
      <c r="AR360" s="21" t="s">
        <v>104</v>
      </c>
      <c r="AT360" s="21" t="s">
        <v>388</v>
      </c>
      <c r="AU360" s="21" t="s">
        <v>86</v>
      </c>
      <c r="AY360" s="21" t="s">
        <v>166</v>
      </c>
      <c r="BE360" s="148">
        <f>IF(U360="základní",N360,0)</f>
        <v>0</v>
      </c>
      <c r="BF360" s="148">
        <f>IF(U360="snížená",N360,0)</f>
        <v>0</v>
      </c>
      <c r="BG360" s="148">
        <f>IF(U360="zákl. přenesená",N360,0)</f>
        <v>0</v>
      </c>
      <c r="BH360" s="148">
        <f>IF(U360="sníž. přenesená",N360,0)</f>
        <v>0</v>
      </c>
      <c r="BI360" s="148">
        <f>IF(U360="nulová",N360,0)</f>
        <v>0</v>
      </c>
      <c r="BJ360" s="21" t="s">
        <v>82</v>
      </c>
      <c r="BK360" s="148">
        <f>ROUND(L360*K360,2)</f>
        <v>0</v>
      </c>
      <c r="BL360" s="21" t="s">
        <v>92</v>
      </c>
      <c r="BM360" s="21" t="s">
        <v>565</v>
      </c>
    </row>
    <row r="361" spans="2:65" s="11" customFormat="1" ht="16.5" customHeight="1">
      <c r="B361" s="157"/>
      <c r="C361" s="158"/>
      <c r="D361" s="158"/>
      <c r="E361" s="159" t="s">
        <v>5</v>
      </c>
      <c r="F361" s="264" t="s">
        <v>566</v>
      </c>
      <c r="G361" s="265"/>
      <c r="H361" s="265"/>
      <c r="I361" s="265"/>
      <c r="J361" s="158"/>
      <c r="K361" s="159" t="s">
        <v>5</v>
      </c>
      <c r="L361" s="158"/>
      <c r="M361" s="158"/>
      <c r="N361" s="158"/>
      <c r="O361" s="158"/>
      <c r="P361" s="158"/>
      <c r="Q361" s="158"/>
      <c r="R361" s="160"/>
      <c r="T361" s="161"/>
      <c r="U361" s="158"/>
      <c r="V361" s="158"/>
      <c r="W361" s="158"/>
      <c r="X361" s="158"/>
      <c r="Y361" s="158"/>
      <c r="Z361" s="158"/>
      <c r="AA361" s="162"/>
      <c r="AT361" s="163" t="s">
        <v>173</v>
      </c>
      <c r="AU361" s="163" t="s">
        <v>86</v>
      </c>
      <c r="AV361" s="11" t="s">
        <v>82</v>
      </c>
      <c r="AW361" s="11" t="s">
        <v>32</v>
      </c>
      <c r="AX361" s="11" t="s">
        <v>75</v>
      </c>
      <c r="AY361" s="163" t="s">
        <v>166</v>
      </c>
    </row>
    <row r="362" spans="2:65" s="10" customFormat="1" ht="16.5" customHeight="1">
      <c r="B362" s="149"/>
      <c r="C362" s="150"/>
      <c r="D362" s="150"/>
      <c r="E362" s="151" t="s">
        <v>5</v>
      </c>
      <c r="F362" s="262" t="s">
        <v>92</v>
      </c>
      <c r="G362" s="263"/>
      <c r="H362" s="263"/>
      <c r="I362" s="263"/>
      <c r="J362" s="150"/>
      <c r="K362" s="152">
        <v>4</v>
      </c>
      <c r="L362" s="150"/>
      <c r="M362" s="150"/>
      <c r="N362" s="150"/>
      <c r="O362" s="150"/>
      <c r="P362" s="150"/>
      <c r="Q362" s="150"/>
      <c r="R362" s="153"/>
      <c r="T362" s="154"/>
      <c r="U362" s="150"/>
      <c r="V362" s="150"/>
      <c r="W362" s="150"/>
      <c r="X362" s="150"/>
      <c r="Y362" s="150"/>
      <c r="Z362" s="150"/>
      <c r="AA362" s="155"/>
      <c r="AT362" s="156" t="s">
        <v>173</v>
      </c>
      <c r="AU362" s="156" t="s">
        <v>86</v>
      </c>
      <c r="AV362" s="10" t="s">
        <v>86</v>
      </c>
      <c r="AW362" s="10" t="s">
        <v>32</v>
      </c>
      <c r="AX362" s="10" t="s">
        <v>82</v>
      </c>
      <c r="AY362" s="156" t="s">
        <v>166</v>
      </c>
    </row>
    <row r="363" spans="2:65" s="1" customFormat="1" ht="25.5" customHeight="1">
      <c r="B363" s="139"/>
      <c r="C363" s="176" t="s">
        <v>567</v>
      </c>
      <c r="D363" s="176" t="s">
        <v>388</v>
      </c>
      <c r="E363" s="177" t="s">
        <v>568</v>
      </c>
      <c r="F363" s="266" t="s">
        <v>569</v>
      </c>
      <c r="G363" s="266"/>
      <c r="H363" s="266"/>
      <c r="I363" s="266"/>
      <c r="J363" s="178" t="s">
        <v>560</v>
      </c>
      <c r="K363" s="179">
        <v>1</v>
      </c>
      <c r="L363" s="267">
        <v>0</v>
      </c>
      <c r="M363" s="267"/>
      <c r="N363" s="267">
        <f>ROUND(L363*K363,2)</f>
        <v>0</v>
      </c>
      <c r="O363" s="232"/>
      <c r="P363" s="232"/>
      <c r="Q363" s="232"/>
      <c r="R363" s="144"/>
      <c r="T363" s="145" t="s">
        <v>5</v>
      </c>
      <c r="U363" s="43" t="s">
        <v>40</v>
      </c>
      <c r="V363" s="146">
        <v>0</v>
      </c>
      <c r="W363" s="146">
        <f>V363*K363</f>
        <v>0</v>
      </c>
      <c r="X363" s="146">
        <v>0.04</v>
      </c>
      <c r="Y363" s="146">
        <f>X363*K363</f>
        <v>0.04</v>
      </c>
      <c r="Z363" s="146">
        <v>0</v>
      </c>
      <c r="AA363" s="147">
        <f>Z363*K363</f>
        <v>0</v>
      </c>
      <c r="AR363" s="21" t="s">
        <v>104</v>
      </c>
      <c r="AT363" s="21" t="s">
        <v>388</v>
      </c>
      <c r="AU363" s="21" t="s">
        <v>86</v>
      </c>
      <c r="AY363" s="21" t="s">
        <v>166</v>
      </c>
      <c r="BE363" s="148">
        <f>IF(U363="základní",N363,0)</f>
        <v>0</v>
      </c>
      <c r="BF363" s="148">
        <f>IF(U363="snížená",N363,0)</f>
        <v>0</v>
      </c>
      <c r="BG363" s="148">
        <f>IF(U363="zákl. přenesená",N363,0)</f>
        <v>0</v>
      </c>
      <c r="BH363" s="148">
        <f>IF(U363="sníž. přenesená",N363,0)</f>
        <v>0</v>
      </c>
      <c r="BI363" s="148">
        <f>IF(U363="nulová",N363,0)</f>
        <v>0</v>
      </c>
      <c r="BJ363" s="21" t="s">
        <v>82</v>
      </c>
      <c r="BK363" s="148">
        <f>ROUND(L363*K363,2)</f>
        <v>0</v>
      </c>
      <c r="BL363" s="21" t="s">
        <v>92</v>
      </c>
      <c r="BM363" s="21" t="s">
        <v>570</v>
      </c>
    </row>
    <row r="364" spans="2:65" s="11" customFormat="1" ht="16.5" customHeight="1">
      <c r="B364" s="157"/>
      <c r="C364" s="158"/>
      <c r="D364" s="158"/>
      <c r="E364" s="159" t="s">
        <v>5</v>
      </c>
      <c r="F364" s="264" t="s">
        <v>566</v>
      </c>
      <c r="G364" s="265"/>
      <c r="H364" s="265"/>
      <c r="I364" s="265"/>
      <c r="J364" s="158"/>
      <c r="K364" s="159" t="s">
        <v>5</v>
      </c>
      <c r="L364" s="158"/>
      <c r="M364" s="158"/>
      <c r="N364" s="158"/>
      <c r="O364" s="158"/>
      <c r="P364" s="158"/>
      <c r="Q364" s="158"/>
      <c r="R364" s="160"/>
      <c r="T364" s="161"/>
      <c r="U364" s="158"/>
      <c r="V364" s="158"/>
      <c r="W364" s="158"/>
      <c r="X364" s="158"/>
      <c r="Y364" s="158"/>
      <c r="Z364" s="158"/>
      <c r="AA364" s="162"/>
      <c r="AT364" s="163" t="s">
        <v>173</v>
      </c>
      <c r="AU364" s="163" t="s">
        <v>86</v>
      </c>
      <c r="AV364" s="11" t="s">
        <v>82</v>
      </c>
      <c r="AW364" s="11" t="s">
        <v>32</v>
      </c>
      <c r="AX364" s="11" t="s">
        <v>75</v>
      </c>
      <c r="AY364" s="163" t="s">
        <v>166</v>
      </c>
    </row>
    <row r="365" spans="2:65" s="10" customFormat="1" ht="16.5" customHeight="1">
      <c r="B365" s="149"/>
      <c r="C365" s="150"/>
      <c r="D365" s="150"/>
      <c r="E365" s="151" t="s">
        <v>5</v>
      </c>
      <c r="F365" s="262" t="s">
        <v>82</v>
      </c>
      <c r="G365" s="263"/>
      <c r="H365" s="263"/>
      <c r="I365" s="263"/>
      <c r="J365" s="150"/>
      <c r="K365" s="152">
        <v>1</v>
      </c>
      <c r="L365" s="150"/>
      <c r="M365" s="150"/>
      <c r="N365" s="150"/>
      <c r="O365" s="150"/>
      <c r="P365" s="150"/>
      <c r="Q365" s="150"/>
      <c r="R365" s="153"/>
      <c r="T365" s="154"/>
      <c r="U365" s="150"/>
      <c r="V365" s="150"/>
      <c r="W365" s="150"/>
      <c r="X365" s="150"/>
      <c r="Y365" s="150"/>
      <c r="Z365" s="150"/>
      <c r="AA365" s="155"/>
      <c r="AT365" s="156" t="s">
        <v>173</v>
      </c>
      <c r="AU365" s="156" t="s">
        <v>86</v>
      </c>
      <c r="AV365" s="10" t="s">
        <v>86</v>
      </c>
      <c r="AW365" s="10" t="s">
        <v>32</v>
      </c>
      <c r="AX365" s="10" t="s">
        <v>82</v>
      </c>
      <c r="AY365" s="156" t="s">
        <v>166</v>
      </c>
    </row>
    <row r="366" spans="2:65" s="1" customFormat="1" ht="25.5" customHeight="1">
      <c r="B366" s="139"/>
      <c r="C366" s="176" t="s">
        <v>571</v>
      </c>
      <c r="D366" s="176" t="s">
        <v>388</v>
      </c>
      <c r="E366" s="177" t="s">
        <v>572</v>
      </c>
      <c r="F366" s="266" t="s">
        <v>573</v>
      </c>
      <c r="G366" s="266"/>
      <c r="H366" s="266"/>
      <c r="I366" s="266"/>
      <c r="J366" s="178" t="s">
        <v>560</v>
      </c>
      <c r="K366" s="179">
        <v>10</v>
      </c>
      <c r="L366" s="267">
        <v>0</v>
      </c>
      <c r="M366" s="267"/>
      <c r="N366" s="267">
        <f>ROUND(L366*K366,2)</f>
        <v>0</v>
      </c>
      <c r="O366" s="232"/>
      <c r="P366" s="232"/>
      <c r="Q366" s="232"/>
      <c r="R366" s="144"/>
      <c r="T366" s="145" t="s">
        <v>5</v>
      </c>
      <c r="U366" s="43" t="s">
        <v>40</v>
      </c>
      <c r="V366" s="146">
        <v>0</v>
      </c>
      <c r="W366" s="146">
        <f>V366*K366</f>
        <v>0</v>
      </c>
      <c r="X366" s="146">
        <v>7.1999999999999995E-2</v>
      </c>
      <c r="Y366" s="146">
        <f>X366*K366</f>
        <v>0.72</v>
      </c>
      <c r="Z366" s="146">
        <v>0</v>
      </c>
      <c r="AA366" s="147">
        <f>Z366*K366</f>
        <v>0</v>
      </c>
      <c r="AR366" s="21" t="s">
        <v>104</v>
      </c>
      <c r="AT366" s="21" t="s">
        <v>388</v>
      </c>
      <c r="AU366" s="21" t="s">
        <v>86</v>
      </c>
      <c r="AY366" s="21" t="s">
        <v>166</v>
      </c>
      <c r="BE366" s="148">
        <f>IF(U366="základní",N366,0)</f>
        <v>0</v>
      </c>
      <c r="BF366" s="148">
        <f>IF(U366="snížená",N366,0)</f>
        <v>0</v>
      </c>
      <c r="BG366" s="148">
        <f>IF(U366="zákl. přenesená",N366,0)</f>
        <v>0</v>
      </c>
      <c r="BH366" s="148">
        <f>IF(U366="sníž. přenesená",N366,0)</f>
        <v>0</v>
      </c>
      <c r="BI366" s="148">
        <f>IF(U366="nulová",N366,0)</f>
        <v>0</v>
      </c>
      <c r="BJ366" s="21" t="s">
        <v>82</v>
      </c>
      <c r="BK366" s="148">
        <f>ROUND(L366*K366,2)</f>
        <v>0</v>
      </c>
      <c r="BL366" s="21" t="s">
        <v>92</v>
      </c>
      <c r="BM366" s="21" t="s">
        <v>574</v>
      </c>
    </row>
    <row r="367" spans="2:65" s="11" customFormat="1" ht="16.5" customHeight="1">
      <c r="B367" s="157"/>
      <c r="C367" s="158"/>
      <c r="D367" s="158"/>
      <c r="E367" s="159" t="s">
        <v>5</v>
      </c>
      <c r="F367" s="264" t="s">
        <v>566</v>
      </c>
      <c r="G367" s="265"/>
      <c r="H367" s="265"/>
      <c r="I367" s="265"/>
      <c r="J367" s="158"/>
      <c r="K367" s="159" t="s">
        <v>5</v>
      </c>
      <c r="L367" s="158"/>
      <c r="M367" s="158"/>
      <c r="N367" s="158"/>
      <c r="O367" s="158"/>
      <c r="P367" s="158"/>
      <c r="Q367" s="158"/>
      <c r="R367" s="160"/>
      <c r="T367" s="161"/>
      <c r="U367" s="158"/>
      <c r="V367" s="158"/>
      <c r="W367" s="158"/>
      <c r="X367" s="158"/>
      <c r="Y367" s="158"/>
      <c r="Z367" s="158"/>
      <c r="AA367" s="162"/>
      <c r="AT367" s="163" t="s">
        <v>173</v>
      </c>
      <c r="AU367" s="163" t="s">
        <v>86</v>
      </c>
      <c r="AV367" s="11" t="s">
        <v>82</v>
      </c>
      <c r="AW367" s="11" t="s">
        <v>32</v>
      </c>
      <c r="AX367" s="11" t="s">
        <v>75</v>
      </c>
      <c r="AY367" s="163" t="s">
        <v>166</v>
      </c>
    </row>
    <row r="368" spans="2:65" s="10" customFormat="1" ht="16.5" customHeight="1">
      <c r="B368" s="149"/>
      <c r="C368" s="150"/>
      <c r="D368" s="150"/>
      <c r="E368" s="151" t="s">
        <v>5</v>
      </c>
      <c r="F368" s="262" t="s">
        <v>110</v>
      </c>
      <c r="G368" s="263"/>
      <c r="H368" s="263"/>
      <c r="I368" s="263"/>
      <c r="J368" s="150"/>
      <c r="K368" s="152">
        <v>10</v>
      </c>
      <c r="L368" s="150"/>
      <c r="M368" s="150"/>
      <c r="N368" s="150"/>
      <c r="O368" s="150"/>
      <c r="P368" s="150"/>
      <c r="Q368" s="150"/>
      <c r="R368" s="153"/>
      <c r="T368" s="154"/>
      <c r="U368" s="150"/>
      <c r="V368" s="150"/>
      <c r="W368" s="150"/>
      <c r="X368" s="150"/>
      <c r="Y368" s="150"/>
      <c r="Z368" s="150"/>
      <c r="AA368" s="155"/>
      <c r="AT368" s="156" t="s">
        <v>173</v>
      </c>
      <c r="AU368" s="156" t="s">
        <v>86</v>
      </c>
      <c r="AV368" s="10" t="s">
        <v>86</v>
      </c>
      <c r="AW368" s="10" t="s">
        <v>32</v>
      </c>
      <c r="AX368" s="10" t="s">
        <v>82</v>
      </c>
      <c r="AY368" s="156" t="s">
        <v>166</v>
      </c>
    </row>
    <row r="369" spans="2:65" s="1" customFormat="1" ht="25.5" customHeight="1">
      <c r="B369" s="139"/>
      <c r="C369" s="176" t="s">
        <v>575</v>
      </c>
      <c r="D369" s="176" t="s">
        <v>388</v>
      </c>
      <c r="E369" s="177" t="s">
        <v>576</v>
      </c>
      <c r="F369" s="266" t="s">
        <v>577</v>
      </c>
      <c r="G369" s="266"/>
      <c r="H369" s="266"/>
      <c r="I369" s="266"/>
      <c r="J369" s="178" t="s">
        <v>560</v>
      </c>
      <c r="K369" s="179">
        <v>10</v>
      </c>
      <c r="L369" s="267">
        <v>0</v>
      </c>
      <c r="M369" s="267"/>
      <c r="N369" s="267">
        <f>ROUND(L369*K369,2)</f>
        <v>0</v>
      </c>
      <c r="O369" s="232"/>
      <c r="P369" s="232"/>
      <c r="Q369" s="232"/>
      <c r="R369" s="144"/>
      <c r="T369" s="145" t="s">
        <v>5</v>
      </c>
      <c r="U369" s="43" t="s">
        <v>40</v>
      </c>
      <c r="V369" s="146">
        <v>0</v>
      </c>
      <c r="W369" s="146">
        <f>V369*K369</f>
        <v>0</v>
      </c>
      <c r="X369" s="146">
        <v>0.08</v>
      </c>
      <c r="Y369" s="146">
        <f>X369*K369</f>
        <v>0.8</v>
      </c>
      <c r="Z369" s="146">
        <v>0</v>
      </c>
      <c r="AA369" s="147">
        <f>Z369*K369</f>
        <v>0</v>
      </c>
      <c r="AR369" s="21" t="s">
        <v>104</v>
      </c>
      <c r="AT369" s="21" t="s">
        <v>388</v>
      </c>
      <c r="AU369" s="21" t="s">
        <v>86</v>
      </c>
      <c r="AY369" s="21" t="s">
        <v>166</v>
      </c>
      <c r="BE369" s="148">
        <f>IF(U369="základní",N369,0)</f>
        <v>0</v>
      </c>
      <c r="BF369" s="148">
        <f>IF(U369="snížená",N369,0)</f>
        <v>0</v>
      </c>
      <c r="BG369" s="148">
        <f>IF(U369="zákl. přenesená",N369,0)</f>
        <v>0</v>
      </c>
      <c r="BH369" s="148">
        <f>IF(U369="sníž. přenesená",N369,0)</f>
        <v>0</v>
      </c>
      <c r="BI369" s="148">
        <f>IF(U369="nulová",N369,0)</f>
        <v>0</v>
      </c>
      <c r="BJ369" s="21" t="s">
        <v>82</v>
      </c>
      <c r="BK369" s="148">
        <f>ROUND(L369*K369,2)</f>
        <v>0</v>
      </c>
      <c r="BL369" s="21" t="s">
        <v>92</v>
      </c>
      <c r="BM369" s="21" t="s">
        <v>578</v>
      </c>
    </row>
    <row r="370" spans="2:65" s="11" customFormat="1" ht="16.5" customHeight="1">
      <c r="B370" s="157"/>
      <c r="C370" s="158"/>
      <c r="D370" s="158"/>
      <c r="E370" s="159" t="s">
        <v>5</v>
      </c>
      <c r="F370" s="264" t="s">
        <v>566</v>
      </c>
      <c r="G370" s="265"/>
      <c r="H370" s="265"/>
      <c r="I370" s="265"/>
      <c r="J370" s="158"/>
      <c r="K370" s="159" t="s">
        <v>5</v>
      </c>
      <c r="L370" s="158"/>
      <c r="M370" s="158"/>
      <c r="N370" s="158"/>
      <c r="O370" s="158"/>
      <c r="P370" s="158"/>
      <c r="Q370" s="158"/>
      <c r="R370" s="160"/>
      <c r="T370" s="161"/>
      <c r="U370" s="158"/>
      <c r="V370" s="158"/>
      <c r="W370" s="158"/>
      <c r="X370" s="158"/>
      <c r="Y370" s="158"/>
      <c r="Z370" s="158"/>
      <c r="AA370" s="162"/>
      <c r="AT370" s="163" t="s">
        <v>173</v>
      </c>
      <c r="AU370" s="163" t="s">
        <v>86</v>
      </c>
      <c r="AV370" s="11" t="s">
        <v>82</v>
      </c>
      <c r="AW370" s="11" t="s">
        <v>32</v>
      </c>
      <c r="AX370" s="11" t="s">
        <v>75</v>
      </c>
      <c r="AY370" s="163" t="s">
        <v>166</v>
      </c>
    </row>
    <row r="371" spans="2:65" s="10" customFormat="1" ht="16.5" customHeight="1">
      <c r="B371" s="149"/>
      <c r="C371" s="150"/>
      <c r="D371" s="150"/>
      <c r="E371" s="151" t="s">
        <v>5</v>
      </c>
      <c r="F371" s="262" t="s">
        <v>110</v>
      </c>
      <c r="G371" s="263"/>
      <c r="H371" s="263"/>
      <c r="I371" s="263"/>
      <c r="J371" s="150"/>
      <c r="K371" s="152">
        <v>10</v>
      </c>
      <c r="L371" s="150"/>
      <c r="M371" s="150"/>
      <c r="N371" s="150"/>
      <c r="O371" s="150"/>
      <c r="P371" s="150"/>
      <c r="Q371" s="150"/>
      <c r="R371" s="153"/>
      <c r="T371" s="154"/>
      <c r="U371" s="150"/>
      <c r="V371" s="150"/>
      <c r="W371" s="150"/>
      <c r="X371" s="150"/>
      <c r="Y371" s="150"/>
      <c r="Z371" s="150"/>
      <c r="AA371" s="155"/>
      <c r="AT371" s="156" t="s">
        <v>173</v>
      </c>
      <c r="AU371" s="156" t="s">
        <v>86</v>
      </c>
      <c r="AV371" s="10" t="s">
        <v>86</v>
      </c>
      <c r="AW371" s="10" t="s">
        <v>32</v>
      </c>
      <c r="AX371" s="10" t="s">
        <v>82</v>
      </c>
      <c r="AY371" s="156" t="s">
        <v>166</v>
      </c>
    </row>
    <row r="372" spans="2:65" s="1" customFormat="1" ht="25.5" customHeight="1">
      <c r="B372" s="139"/>
      <c r="C372" s="176" t="s">
        <v>579</v>
      </c>
      <c r="D372" s="176" t="s">
        <v>388</v>
      </c>
      <c r="E372" s="177" t="s">
        <v>580</v>
      </c>
      <c r="F372" s="266" t="s">
        <v>581</v>
      </c>
      <c r="G372" s="266"/>
      <c r="H372" s="266"/>
      <c r="I372" s="266"/>
      <c r="J372" s="178" t="s">
        <v>560</v>
      </c>
      <c r="K372" s="179">
        <v>10</v>
      </c>
      <c r="L372" s="267">
        <v>0</v>
      </c>
      <c r="M372" s="267"/>
      <c r="N372" s="267">
        <f>ROUND(L372*K372,2)</f>
        <v>0</v>
      </c>
      <c r="O372" s="232"/>
      <c r="P372" s="232"/>
      <c r="Q372" s="232"/>
      <c r="R372" s="144"/>
      <c r="T372" s="145" t="s">
        <v>5</v>
      </c>
      <c r="U372" s="43" t="s">
        <v>40</v>
      </c>
      <c r="V372" s="146">
        <v>0</v>
      </c>
      <c r="W372" s="146">
        <f>V372*K372</f>
        <v>0</v>
      </c>
      <c r="X372" s="146">
        <v>5.8000000000000003E-2</v>
      </c>
      <c r="Y372" s="146">
        <f>X372*K372</f>
        <v>0.58000000000000007</v>
      </c>
      <c r="Z372" s="146">
        <v>0</v>
      </c>
      <c r="AA372" s="147">
        <f>Z372*K372</f>
        <v>0</v>
      </c>
      <c r="AR372" s="21" t="s">
        <v>104</v>
      </c>
      <c r="AT372" s="21" t="s">
        <v>388</v>
      </c>
      <c r="AU372" s="21" t="s">
        <v>86</v>
      </c>
      <c r="AY372" s="21" t="s">
        <v>166</v>
      </c>
      <c r="BE372" s="148">
        <f>IF(U372="základní",N372,0)</f>
        <v>0</v>
      </c>
      <c r="BF372" s="148">
        <f>IF(U372="snížená",N372,0)</f>
        <v>0</v>
      </c>
      <c r="BG372" s="148">
        <f>IF(U372="zákl. přenesená",N372,0)</f>
        <v>0</v>
      </c>
      <c r="BH372" s="148">
        <f>IF(U372="sníž. přenesená",N372,0)</f>
        <v>0</v>
      </c>
      <c r="BI372" s="148">
        <f>IF(U372="nulová",N372,0)</f>
        <v>0</v>
      </c>
      <c r="BJ372" s="21" t="s">
        <v>82</v>
      </c>
      <c r="BK372" s="148">
        <f>ROUND(L372*K372,2)</f>
        <v>0</v>
      </c>
      <c r="BL372" s="21" t="s">
        <v>92</v>
      </c>
      <c r="BM372" s="21" t="s">
        <v>582</v>
      </c>
    </row>
    <row r="373" spans="2:65" s="11" customFormat="1" ht="16.5" customHeight="1">
      <c r="B373" s="157"/>
      <c r="C373" s="158"/>
      <c r="D373" s="158"/>
      <c r="E373" s="159" t="s">
        <v>5</v>
      </c>
      <c r="F373" s="264" t="s">
        <v>566</v>
      </c>
      <c r="G373" s="265"/>
      <c r="H373" s="265"/>
      <c r="I373" s="265"/>
      <c r="J373" s="158"/>
      <c r="K373" s="159" t="s">
        <v>5</v>
      </c>
      <c r="L373" s="158"/>
      <c r="M373" s="158"/>
      <c r="N373" s="158"/>
      <c r="O373" s="158"/>
      <c r="P373" s="158"/>
      <c r="Q373" s="158"/>
      <c r="R373" s="160"/>
      <c r="T373" s="161"/>
      <c r="U373" s="158"/>
      <c r="V373" s="158"/>
      <c r="W373" s="158"/>
      <c r="X373" s="158"/>
      <c r="Y373" s="158"/>
      <c r="Z373" s="158"/>
      <c r="AA373" s="162"/>
      <c r="AT373" s="163" t="s">
        <v>173</v>
      </c>
      <c r="AU373" s="163" t="s">
        <v>86</v>
      </c>
      <c r="AV373" s="11" t="s">
        <v>82</v>
      </c>
      <c r="AW373" s="11" t="s">
        <v>32</v>
      </c>
      <c r="AX373" s="11" t="s">
        <v>75</v>
      </c>
      <c r="AY373" s="163" t="s">
        <v>166</v>
      </c>
    </row>
    <row r="374" spans="2:65" s="10" customFormat="1" ht="16.5" customHeight="1">
      <c r="B374" s="149"/>
      <c r="C374" s="150"/>
      <c r="D374" s="150"/>
      <c r="E374" s="151" t="s">
        <v>5</v>
      </c>
      <c r="F374" s="262" t="s">
        <v>110</v>
      </c>
      <c r="G374" s="263"/>
      <c r="H374" s="263"/>
      <c r="I374" s="263"/>
      <c r="J374" s="150"/>
      <c r="K374" s="152">
        <v>10</v>
      </c>
      <c r="L374" s="150"/>
      <c r="M374" s="150"/>
      <c r="N374" s="150"/>
      <c r="O374" s="150"/>
      <c r="P374" s="150"/>
      <c r="Q374" s="150"/>
      <c r="R374" s="153"/>
      <c r="T374" s="154"/>
      <c r="U374" s="150"/>
      <c r="V374" s="150"/>
      <c r="W374" s="150"/>
      <c r="X374" s="150"/>
      <c r="Y374" s="150"/>
      <c r="Z374" s="150"/>
      <c r="AA374" s="155"/>
      <c r="AT374" s="156" t="s">
        <v>173</v>
      </c>
      <c r="AU374" s="156" t="s">
        <v>86</v>
      </c>
      <c r="AV374" s="10" t="s">
        <v>86</v>
      </c>
      <c r="AW374" s="10" t="s">
        <v>32</v>
      </c>
      <c r="AX374" s="10" t="s">
        <v>82</v>
      </c>
      <c r="AY374" s="156" t="s">
        <v>166</v>
      </c>
    </row>
    <row r="375" spans="2:65" s="1" customFormat="1" ht="25.5" customHeight="1">
      <c r="B375" s="139"/>
      <c r="C375" s="176" t="s">
        <v>583</v>
      </c>
      <c r="D375" s="176" t="s">
        <v>388</v>
      </c>
      <c r="E375" s="177" t="s">
        <v>584</v>
      </c>
      <c r="F375" s="266" t="s">
        <v>585</v>
      </c>
      <c r="G375" s="266"/>
      <c r="H375" s="266"/>
      <c r="I375" s="266"/>
      <c r="J375" s="178" t="s">
        <v>560</v>
      </c>
      <c r="K375" s="179">
        <v>11</v>
      </c>
      <c r="L375" s="267">
        <v>0</v>
      </c>
      <c r="M375" s="267"/>
      <c r="N375" s="267">
        <f>ROUND(L375*K375,2)</f>
        <v>0</v>
      </c>
      <c r="O375" s="232"/>
      <c r="P375" s="232"/>
      <c r="Q375" s="232"/>
      <c r="R375" s="144"/>
      <c r="T375" s="145" t="s">
        <v>5</v>
      </c>
      <c r="U375" s="43" t="s">
        <v>40</v>
      </c>
      <c r="V375" s="146">
        <v>0</v>
      </c>
      <c r="W375" s="146">
        <f>V375*K375</f>
        <v>0</v>
      </c>
      <c r="X375" s="146">
        <v>0.111</v>
      </c>
      <c r="Y375" s="146">
        <f>X375*K375</f>
        <v>1.2210000000000001</v>
      </c>
      <c r="Z375" s="146">
        <v>0</v>
      </c>
      <c r="AA375" s="147">
        <f>Z375*K375</f>
        <v>0</v>
      </c>
      <c r="AR375" s="21" t="s">
        <v>104</v>
      </c>
      <c r="AT375" s="21" t="s">
        <v>388</v>
      </c>
      <c r="AU375" s="21" t="s">
        <v>86</v>
      </c>
      <c r="AY375" s="21" t="s">
        <v>166</v>
      </c>
      <c r="BE375" s="148">
        <f>IF(U375="základní",N375,0)</f>
        <v>0</v>
      </c>
      <c r="BF375" s="148">
        <f>IF(U375="snížená",N375,0)</f>
        <v>0</v>
      </c>
      <c r="BG375" s="148">
        <f>IF(U375="zákl. přenesená",N375,0)</f>
        <v>0</v>
      </c>
      <c r="BH375" s="148">
        <f>IF(U375="sníž. přenesená",N375,0)</f>
        <v>0</v>
      </c>
      <c r="BI375" s="148">
        <f>IF(U375="nulová",N375,0)</f>
        <v>0</v>
      </c>
      <c r="BJ375" s="21" t="s">
        <v>82</v>
      </c>
      <c r="BK375" s="148">
        <f>ROUND(L375*K375,2)</f>
        <v>0</v>
      </c>
      <c r="BL375" s="21" t="s">
        <v>92</v>
      </c>
      <c r="BM375" s="21" t="s">
        <v>586</v>
      </c>
    </row>
    <row r="376" spans="2:65" s="11" customFormat="1" ht="16.5" customHeight="1">
      <c r="B376" s="157"/>
      <c r="C376" s="158"/>
      <c r="D376" s="158"/>
      <c r="E376" s="159" t="s">
        <v>5</v>
      </c>
      <c r="F376" s="264" t="s">
        <v>566</v>
      </c>
      <c r="G376" s="265"/>
      <c r="H376" s="265"/>
      <c r="I376" s="265"/>
      <c r="J376" s="158"/>
      <c r="K376" s="159" t="s">
        <v>5</v>
      </c>
      <c r="L376" s="158"/>
      <c r="M376" s="158"/>
      <c r="N376" s="158"/>
      <c r="O376" s="158"/>
      <c r="P376" s="158"/>
      <c r="Q376" s="158"/>
      <c r="R376" s="160"/>
      <c r="T376" s="161"/>
      <c r="U376" s="158"/>
      <c r="V376" s="158"/>
      <c r="W376" s="158"/>
      <c r="X376" s="158"/>
      <c r="Y376" s="158"/>
      <c r="Z376" s="158"/>
      <c r="AA376" s="162"/>
      <c r="AT376" s="163" t="s">
        <v>173</v>
      </c>
      <c r="AU376" s="163" t="s">
        <v>86</v>
      </c>
      <c r="AV376" s="11" t="s">
        <v>82</v>
      </c>
      <c r="AW376" s="11" t="s">
        <v>32</v>
      </c>
      <c r="AX376" s="11" t="s">
        <v>75</v>
      </c>
      <c r="AY376" s="163" t="s">
        <v>166</v>
      </c>
    </row>
    <row r="377" spans="2:65" s="10" customFormat="1" ht="16.5" customHeight="1">
      <c r="B377" s="149"/>
      <c r="C377" s="150"/>
      <c r="D377" s="150"/>
      <c r="E377" s="151" t="s">
        <v>5</v>
      </c>
      <c r="F377" s="262" t="s">
        <v>113</v>
      </c>
      <c r="G377" s="263"/>
      <c r="H377" s="263"/>
      <c r="I377" s="263"/>
      <c r="J377" s="150"/>
      <c r="K377" s="152">
        <v>11</v>
      </c>
      <c r="L377" s="150"/>
      <c r="M377" s="150"/>
      <c r="N377" s="150"/>
      <c r="O377" s="150"/>
      <c r="P377" s="150"/>
      <c r="Q377" s="150"/>
      <c r="R377" s="153"/>
      <c r="T377" s="154"/>
      <c r="U377" s="150"/>
      <c r="V377" s="150"/>
      <c r="W377" s="150"/>
      <c r="X377" s="150"/>
      <c r="Y377" s="150"/>
      <c r="Z377" s="150"/>
      <c r="AA377" s="155"/>
      <c r="AT377" s="156" t="s">
        <v>173</v>
      </c>
      <c r="AU377" s="156" t="s">
        <v>86</v>
      </c>
      <c r="AV377" s="10" t="s">
        <v>86</v>
      </c>
      <c r="AW377" s="10" t="s">
        <v>32</v>
      </c>
      <c r="AX377" s="10" t="s">
        <v>82</v>
      </c>
      <c r="AY377" s="156" t="s">
        <v>166</v>
      </c>
    </row>
    <row r="378" spans="2:65" s="1" customFormat="1" ht="16.5" customHeight="1">
      <c r="B378" s="139"/>
      <c r="C378" s="176" t="s">
        <v>587</v>
      </c>
      <c r="D378" s="176" t="s">
        <v>388</v>
      </c>
      <c r="E378" s="177" t="s">
        <v>588</v>
      </c>
      <c r="F378" s="266" t="s">
        <v>589</v>
      </c>
      <c r="G378" s="266"/>
      <c r="H378" s="266"/>
      <c r="I378" s="266"/>
      <c r="J378" s="178" t="s">
        <v>560</v>
      </c>
      <c r="K378" s="179">
        <v>10</v>
      </c>
      <c r="L378" s="267">
        <v>0</v>
      </c>
      <c r="M378" s="267"/>
      <c r="N378" s="267">
        <f>ROUND(L378*K378,2)</f>
        <v>0</v>
      </c>
      <c r="O378" s="232"/>
      <c r="P378" s="232"/>
      <c r="Q378" s="232"/>
      <c r="R378" s="144"/>
      <c r="T378" s="145" t="s">
        <v>5</v>
      </c>
      <c r="U378" s="43" t="s">
        <v>40</v>
      </c>
      <c r="V378" s="146">
        <v>0</v>
      </c>
      <c r="W378" s="146">
        <f>V378*K378</f>
        <v>0</v>
      </c>
      <c r="X378" s="146">
        <v>9.7000000000000003E-2</v>
      </c>
      <c r="Y378" s="146">
        <f>X378*K378</f>
        <v>0.97</v>
      </c>
      <c r="Z378" s="146">
        <v>0</v>
      </c>
      <c r="AA378" s="147">
        <f>Z378*K378</f>
        <v>0</v>
      </c>
      <c r="AR378" s="21" t="s">
        <v>104</v>
      </c>
      <c r="AT378" s="21" t="s">
        <v>388</v>
      </c>
      <c r="AU378" s="21" t="s">
        <v>86</v>
      </c>
      <c r="AY378" s="21" t="s">
        <v>166</v>
      </c>
      <c r="BE378" s="148">
        <f>IF(U378="základní",N378,0)</f>
        <v>0</v>
      </c>
      <c r="BF378" s="148">
        <f>IF(U378="snížená",N378,0)</f>
        <v>0</v>
      </c>
      <c r="BG378" s="148">
        <f>IF(U378="zákl. přenesená",N378,0)</f>
        <v>0</v>
      </c>
      <c r="BH378" s="148">
        <f>IF(U378="sníž. přenesená",N378,0)</f>
        <v>0</v>
      </c>
      <c r="BI378" s="148">
        <f>IF(U378="nulová",N378,0)</f>
        <v>0</v>
      </c>
      <c r="BJ378" s="21" t="s">
        <v>82</v>
      </c>
      <c r="BK378" s="148">
        <f>ROUND(L378*K378,2)</f>
        <v>0</v>
      </c>
      <c r="BL378" s="21" t="s">
        <v>92</v>
      </c>
      <c r="BM378" s="21" t="s">
        <v>590</v>
      </c>
    </row>
    <row r="379" spans="2:65" s="11" customFormat="1" ht="16.5" customHeight="1">
      <c r="B379" s="157"/>
      <c r="C379" s="158"/>
      <c r="D379" s="158"/>
      <c r="E379" s="159" t="s">
        <v>5</v>
      </c>
      <c r="F379" s="264" t="s">
        <v>566</v>
      </c>
      <c r="G379" s="265"/>
      <c r="H379" s="265"/>
      <c r="I379" s="265"/>
      <c r="J379" s="158"/>
      <c r="K379" s="159" t="s">
        <v>5</v>
      </c>
      <c r="L379" s="158"/>
      <c r="M379" s="158"/>
      <c r="N379" s="158"/>
      <c r="O379" s="158"/>
      <c r="P379" s="158"/>
      <c r="Q379" s="158"/>
      <c r="R379" s="160"/>
      <c r="T379" s="161"/>
      <c r="U379" s="158"/>
      <c r="V379" s="158"/>
      <c r="W379" s="158"/>
      <c r="X379" s="158"/>
      <c r="Y379" s="158"/>
      <c r="Z379" s="158"/>
      <c r="AA379" s="162"/>
      <c r="AT379" s="163" t="s">
        <v>173</v>
      </c>
      <c r="AU379" s="163" t="s">
        <v>86</v>
      </c>
      <c r="AV379" s="11" t="s">
        <v>82</v>
      </c>
      <c r="AW379" s="11" t="s">
        <v>32</v>
      </c>
      <c r="AX379" s="11" t="s">
        <v>75</v>
      </c>
      <c r="AY379" s="163" t="s">
        <v>166</v>
      </c>
    </row>
    <row r="380" spans="2:65" s="10" customFormat="1" ht="16.5" customHeight="1">
      <c r="B380" s="149"/>
      <c r="C380" s="150"/>
      <c r="D380" s="150"/>
      <c r="E380" s="151" t="s">
        <v>5</v>
      </c>
      <c r="F380" s="262" t="s">
        <v>110</v>
      </c>
      <c r="G380" s="263"/>
      <c r="H380" s="263"/>
      <c r="I380" s="263"/>
      <c r="J380" s="150"/>
      <c r="K380" s="152">
        <v>10</v>
      </c>
      <c r="L380" s="150"/>
      <c r="M380" s="150"/>
      <c r="N380" s="150"/>
      <c r="O380" s="150"/>
      <c r="P380" s="150"/>
      <c r="Q380" s="150"/>
      <c r="R380" s="153"/>
      <c r="T380" s="154"/>
      <c r="U380" s="150"/>
      <c r="V380" s="150"/>
      <c r="W380" s="150"/>
      <c r="X380" s="150"/>
      <c r="Y380" s="150"/>
      <c r="Z380" s="150"/>
      <c r="AA380" s="155"/>
      <c r="AT380" s="156" t="s">
        <v>173</v>
      </c>
      <c r="AU380" s="156" t="s">
        <v>86</v>
      </c>
      <c r="AV380" s="10" t="s">
        <v>86</v>
      </c>
      <c r="AW380" s="10" t="s">
        <v>32</v>
      </c>
      <c r="AX380" s="10" t="s">
        <v>82</v>
      </c>
      <c r="AY380" s="156" t="s">
        <v>166</v>
      </c>
    </row>
    <row r="381" spans="2:65" s="1" customFormat="1" ht="16.5" customHeight="1">
      <c r="B381" s="139"/>
      <c r="C381" s="176" t="s">
        <v>591</v>
      </c>
      <c r="D381" s="176" t="s">
        <v>388</v>
      </c>
      <c r="E381" s="177" t="s">
        <v>592</v>
      </c>
      <c r="F381" s="266" t="s">
        <v>593</v>
      </c>
      <c r="G381" s="266"/>
      <c r="H381" s="266"/>
      <c r="I381" s="266"/>
      <c r="J381" s="178" t="s">
        <v>560</v>
      </c>
      <c r="K381" s="179">
        <v>10</v>
      </c>
      <c r="L381" s="267">
        <v>0</v>
      </c>
      <c r="M381" s="267"/>
      <c r="N381" s="267">
        <f>ROUND(L381*K381,2)</f>
        <v>0</v>
      </c>
      <c r="O381" s="232"/>
      <c r="P381" s="232"/>
      <c r="Q381" s="232"/>
      <c r="R381" s="144"/>
      <c r="T381" s="145" t="s">
        <v>5</v>
      </c>
      <c r="U381" s="43" t="s">
        <v>40</v>
      </c>
      <c r="V381" s="146">
        <v>0</v>
      </c>
      <c r="W381" s="146">
        <f>V381*K381</f>
        <v>0</v>
      </c>
      <c r="X381" s="146">
        <v>5.8000000000000003E-2</v>
      </c>
      <c r="Y381" s="146">
        <f>X381*K381</f>
        <v>0.58000000000000007</v>
      </c>
      <c r="Z381" s="146">
        <v>0</v>
      </c>
      <c r="AA381" s="147">
        <f>Z381*K381</f>
        <v>0</v>
      </c>
      <c r="AR381" s="21" t="s">
        <v>104</v>
      </c>
      <c r="AT381" s="21" t="s">
        <v>388</v>
      </c>
      <c r="AU381" s="21" t="s">
        <v>86</v>
      </c>
      <c r="AY381" s="21" t="s">
        <v>166</v>
      </c>
      <c r="BE381" s="148">
        <f>IF(U381="základní",N381,0)</f>
        <v>0</v>
      </c>
      <c r="BF381" s="148">
        <f>IF(U381="snížená",N381,0)</f>
        <v>0</v>
      </c>
      <c r="BG381" s="148">
        <f>IF(U381="zákl. přenesená",N381,0)</f>
        <v>0</v>
      </c>
      <c r="BH381" s="148">
        <f>IF(U381="sníž. přenesená",N381,0)</f>
        <v>0</v>
      </c>
      <c r="BI381" s="148">
        <f>IF(U381="nulová",N381,0)</f>
        <v>0</v>
      </c>
      <c r="BJ381" s="21" t="s">
        <v>82</v>
      </c>
      <c r="BK381" s="148">
        <f>ROUND(L381*K381,2)</f>
        <v>0</v>
      </c>
      <c r="BL381" s="21" t="s">
        <v>92</v>
      </c>
      <c r="BM381" s="21" t="s">
        <v>594</v>
      </c>
    </row>
    <row r="382" spans="2:65" s="11" customFormat="1" ht="16.5" customHeight="1">
      <c r="B382" s="157"/>
      <c r="C382" s="158"/>
      <c r="D382" s="158"/>
      <c r="E382" s="159" t="s">
        <v>5</v>
      </c>
      <c r="F382" s="264" t="s">
        <v>566</v>
      </c>
      <c r="G382" s="265"/>
      <c r="H382" s="265"/>
      <c r="I382" s="265"/>
      <c r="J382" s="158"/>
      <c r="K382" s="159" t="s">
        <v>5</v>
      </c>
      <c r="L382" s="158"/>
      <c r="M382" s="158"/>
      <c r="N382" s="158"/>
      <c r="O382" s="158"/>
      <c r="P382" s="158"/>
      <c r="Q382" s="158"/>
      <c r="R382" s="160"/>
      <c r="T382" s="161"/>
      <c r="U382" s="158"/>
      <c r="V382" s="158"/>
      <c r="W382" s="158"/>
      <c r="X382" s="158"/>
      <c r="Y382" s="158"/>
      <c r="Z382" s="158"/>
      <c r="AA382" s="162"/>
      <c r="AT382" s="163" t="s">
        <v>173</v>
      </c>
      <c r="AU382" s="163" t="s">
        <v>86</v>
      </c>
      <c r="AV382" s="11" t="s">
        <v>82</v>
      </c>
      <c r="AW382" s="11" t="s">
        <v>32</v>
      </c>
      <c r="AX382" s="11" t="s">
        <v>75</v>
      </c>
      <c r="AY382" s="163" t="s">
        <v>166</v>
      </c>
    </row>
    <row r="383" spans="2:65" s="10" customFormat="1" ht="16.5" customHeight="1">
      <c r="B383" s="149"/>
      <c r="C383" s="150"/>
      <c r="D383" s="150"/>
      <c r="E383" s="151" t="s">
        <v>5</v>
      </c>
      <c r="F383" s="262" t="s">
        <v>110</v>
      </c>
      <c r="G383" s="263"/>
      <c r="H383" s="263"/>
      <c r="I383" s="263"/>
      <c r="J383" s="150"/>
      <c r="K383" s="152">
        <v>10</v>
      </c>
      <c r="L383" s="150"/>
      <c r="M383" s="150"/>
      <c r="N383" s="150"/>
      <c r="O383" s="150"/>
      <c r="P383" s="150"/>
      <c r="Q383" s="150"/>
      <c r="R383" s="153"/>
      <c r="T383" s="154"/>
      <c r="U383" s="150"/>
      <c r="V383" s="150"/>
      <c r="W383" s="150"/>
      <c r="X383" s="150"/>
      <c r="Y383" s="150"/>
      <c r="Z383" s="150"/>
      <c r="AA383" s="155"/>
      <c r="AT383" s="156" t="s">
        <v>173</v>
      </c>
      <c r="AU383" s="156" t="s">
        <v>86</v>
      </c>
      <c r="AV383" s="10" t="s">
        <v>86</v>
      </c>
      <c r="AW383" s="10" t="s">
        <v>32</v>
      </c>
      <c r="AX383" s="10" t="s">
        <v>82</v>
      </c>
      <c r="AY383" s="156" t="s">
        <v>166</v>
      </c>
    </row>
    <row r="384" spans="2:65" s="1" customFormat="1" ht="16.5" customHeight="1">
      <c r="B384" s="139"/>
      <c r="C384" s="176" t="s">
        <v>595</v>
      </c>
      <c r="D384" s="176" t="s">
        <v>388</v>
      </c>
      <c r="E384" s="177" t="s">
        <v>596</v>
      </c>
      <c r="F384" s="266" t="s">
        <v>597</v>
      </c>
      <c r="G384" s="266"/>
      <c r="H384" s="266"/>
      <c r="I384" s="266"/>
      <c r="J384" s="178" t="s">
        <v>560</v>
      </c>
      <c r="K384" s="179">
        <v>10</v>
      </c>
      <c r="L384" s="267">
        <v>0</v>
      </c>
      <c r="M384" s="267"/>
      <c r="N384" s="267">
        <f>ROUND(L384*K384,2)</f>
        <v>0</v>
      </c>
      <c r="O384" s="232"/>
      <c r="P384" s="232"/>
      <c r="Q384" s="232"/>
      <c r="R384" s="144"/>
      <c r="T384" s="145" t="s">
        <v>5</v>
      </c>
      <c r="U384" s="43" t="s">
        <v>40</v>
      </c>
      <c r="V384" s="146">
        <v>0</v>
      </c>
      <c r="W384" s="146">
        <f>V384*K384</f>
        <v>0</v>
      </c>
      <c r="X384" s="146">
        <v>6.0000000000000001E-3</v>
      </c>
      <c r="Y384" s="146">
        <f>X384*K384</f>
        <v>0.06</v>
      </c>
      <c r="Z384" s="146">
        <v>0</v>
      </c>
      <c r="AA384" s="147">
        <f>Z384*K384</f>
        <v>0</v>
      </c>
      <c r="AR384" s="21" t="s">
        <v>104</v>
      </c>
      <c r="AT384" s="21" t="s">
        <v>388</v>
      </c>
      <c r="AU384" s="21" t="s">
        <v>86</v>
      </c>
      <c r="AY384" s="21" t="s">
        <v>166</v>
      </c>
      <c r="BE384" s="148">
        <f>IF(U384="základní",N384,0)</f>
        <v>0</v>
      </c>
      <c r="BF384" s="148">
        <f>IF(U384="snížená",N384,0)</f>
        <v>0</v>
      </c>
      <c r="BG384" s="148">
        <f>IF(U384="zákl. přenesená",N384,0)</f>
        <v>0</v>
      </c>
      <c r="BH384" s="148">
        <f>IF(U384="sníž. přenesená",N384,0)</f>
        <v>0</v>
      </c>
      <c r="BI384" s="148">
        <f>IF(U384="nulová",N384,0)</f>
        <v>0</v>
      </c>
      <c r="BJ384" s="21" t="s">
        <v>82</v>
      </c>
      <c r="BK384" s="148">
        <f>ROUND(L384*K384,2)</f>
        <v>0</v>
      </c>
      <c r="BL384" s="21" t="s">
        <v>92</v>
      </c>
      <c r="BM384" s="21" t="s">
        <v>598</v>
      </c>
    </row>
    <row r="385" spans="2:65" s="11" customFormat="1" ht="16.5" customHeight="1">
      <c r="B385" s="157"/>
      <c r="C385" s="158"/>
      <c r="D385" s="158"/>
      <c r="E385" s="159" t="s">
        <v>5</v>
      </c>
      <c r="F385" s="264" t="s">
        <v>566</v>
      </c>
      <c r="G385" s="265"/>
      <c r="H385" s="265"/>
      <c r="I385" s="265"/>
      <c r="J385" s="158"/>
      <c r="K385" s="159" t="s">
        <v>5</v>
      </c>
      <c r="L385" s="158"/>
      <c r="M385" s="158"/>
      <c r="N385" s="158"/>
      <c r="O385" s="158"/>
      <c r="P385" s="158"/>
      <c r="Q385" s="158"/>
      <c r="R385" s="160"/>
      <c r="T385" s="161"/>
      <c r="U385" s="158"/>
      <c r="V385" s="158"/>
      <c r="W385" s="158"/>
      <c r="X385" s="158"/>
      <c r="Y385" s="158"/>
      <c r="Z385" s="158"/>
      <c r="AA385" s="162"/>
      <c r="AT385" s="163" t="s">
        <v>173</v>
      </c>
      <c r="AU385" s="163" t="s">
        <v>86</v>
      </c>
      <c r="AV385" s="11" t="s">
        <v>82</v>
      </c>
      <c r="AW385" s="11" t="s">
        <v>32</v>
      </c>
      <c r="AX385" s="11" t="s">
        <v>75</v>
      </c>
      <c r="AY385" s="163" t="s">
        <v>166</v>
      </c>
    </row>
    <row r="386" spans="2:65" s="10" customFormat="1" ht="16.5" customHeight="1">
      <c r="B386" s="149"/>
      <c r="C386" s="150"/>
      <c r="D386" s="150"/>
      <c r="E386" s="151" t="s">
        <v>5</v>
      </c>
      <c r="F386" s="262" t="s">
        <v>110</v>
      </c>
      <c r="G386" s="263"/>
      <c r="H386" s="263"/>
      <c r="I386" s="263"/>
      <c r="J386" s="150"/>
      <c r="K386" s="152">
        <v>10</v>
      </c>
      <c r="L386" s="150"/>
      <c r="M386" s="150"/>
      <c r="N386" s="150"/>
      <c r="O386" s="150"/>
      <c r="P386" s="150"/>
      <c r="Q386" s="150"/>
      <c r="R386" s="153"/>
      <c r="T386" s="154"/>
      <c r="U386" s="150"/>
      <c r="V386" s="150"/>
      <c r="W386" s="150"/>
      <c r="X386" s="150"/>
      <c r="Y386" s="150"/>
      <c r="Z386" s="150"/>
      <c r="AA386" s="155"/>
      <c r="AT386" s="156" t="s">
        <v>173</v>
      </c>
      <c r="AU386" s="156" t="s">
        <v>86</v>
      </c>
      <c r="AV386" s="10" t="s">
        <v>86</v>
      </c>
      <c r="AW386" s="10" t="s">
        <v>32</v>
      </c>
      <c r="AX386" s="10" t="s">
        <v>82</v>
      </c>
      <c r="AY386" s="156" t="s">
        <v>166</v>
      </c>
    </row>
    <row r="387" spans="2:65" s="1" customFormat="1" ht="25.5" customHeight="1">
      <c r="B387" s="139"/>
      <c r="C387" s="140" t="s">
        <v>599</v>
      </c>
      <c r="D387" s="140" t="s">
        <v>167</v>
      </c>
      <c r="E387" s="141" t="s">
        <v>600</v>
      </c>
      <c r="F387" s="231" t="s">
        <v>601</v>
      </c>
      <c r="G387" s="231"/>
      <c r="H387" s="231"/>
      <c r="I387" s="231"/>
      <c r="J387" s="142" t="s">
        <v>560</v>
      </c>
      <c r="K387" s="143">
        <v>36</v>
      </c>
      <c r="L387" s="232">
        <v>0</v>
      </c>
      <c r="M387" s="232"/>
      <c r="N387" s="232">
        <f>ROUND(L387*K387,2)</f>
        <v>0</v>
      </c>
      <c r="O387" s="232"/>
      <c r="P387" s="232"/>
      <c r="Q387" s="232"/>
      <c r="R387" s="144"/>
      <c r="T387" s="145" t="s">
        <v>5</v>
      </c>
      <c r="U387" s="43" t="s">
        <v>40</v>
      </c>
      <c r="V387" s="146">
        <v>3.8170000000000002</v>
      </c>
      <c r="W387" s="146">
        <f>V387*K387</f>
        <v>137.41200000000001</v>
      </c>
      <c r="X387" s="146">
        <v>0.42080000000000001</v>
      </c>
      <c r="Y387" s="146">
        <f>X387*K387</f>
        <v>15.1488</v>
      </c>
      <c r="Z387" s="146">
        <v>0</v>
      </c>
      <c r="AA387" s="147">
        <f>Z387*K387</f>
        <v>0</v>
      </c>
      <c r="AR387" s="21" t="s">
        <v>92</v>
      </c>
      <c r="AT387" s="21" t="s">
        <v>167</v>
      </c>
      <c r="AU387" s="21" t="s">
        <v>86</v>
      </c>
      <c r="AY387" s="21" t="s">
        <v>166</v>
      </c>
      <c r="BE387" s="148">
        <f>IF(U387="základní",N387,0)</f>
        <v>0</v>
      </c>
      <c r="BF387" s="148">
        <f>IF(U387="snížená",N387,0)</f>
        <v>0</v>
      </c>
      <c r="BG387" s="148">
        <f>IF(U387="zákl. přenesená",N387,0)</f>
        <v>0</v>
      </c>
      <c r="BH387" s="148">
        <f>IF(U387="sníž. přenesená",N387,0)</f>
        <v>0</v>
      </c>
      <c r="BI387" s="148">
        <f>IF(U387="nulová",N387,0)</f>
        <v>0</v>
      </c>
      <c r="BJ387" s="21" t="s">
        <v>82</v>
      </c>
      <c r="BK387" s="148">
        <f>ROUND(L387*K387,2)</f>
        <v>0</v>
      </c>
      <c r="BL387" s="21" t="s">
        <v>92</v>
      </c>
      <c r="BM387" s="21" t="s">
        <v>602</v>
      </c>
    </row>
    <row r="388" spans="2:65" s="11" customFormat="1" ht="16.5" customHeight="1">
      <c r="B388" s="157"/>
      <c r="C388" s="158"/>
      <c r="D388" s="158"/>
      <c r="E388" s="159" t="s">
        <v>5</v>
      </c>
      <c r="F388" s="264" t="s">
        <v>275</v>
      </c>
      <c r="G388" s="265"/>
      <c r="H388" s="265"/>
      <c r="I388" s="265"/>
      <c r="J388" s="158"/>
      <c r="K388" s="159" t="s">
        <v>5</v>
      </c>
      <c r="L388" s="158"/>
      <c r="M388" s="158"/>
      <c r="N388" s="158"/>
      <c r="O388" s="158"/>
      <c r="P388" s="158"/>
      <c r="Q388" s="158"/>
      <c r="R388" s="160"/>
      <c r="T388" s="161"/>
      <c r="U388" s="158"/>
      <c r="V388" s="158"/>
      <c r="W388" s="158"/>
      <c r="X388" s="158"/>
      <c r="Y388" s="158"/>
      <c r="Z388" s="158"/>
      <c r="AA388" s="162"/>
      <c r="AT388" s="163" t="s">
        <v>173</v>
      </c>
      <c r="AU388" s="163" t="s">
        <v>86</v>
      </c>
      <c r="AV388" s="11" t="s">
        <v>82</v>
      </c>
      <c r="AW388" s="11" t="s">
        <v>32</v>
      </c>
      <c r="AX388" s="11" t="s">
        <v>75</v>
      </c>
      <c r="AY388" s="163" t="s">
        <v>166</v>
      </c>
    </row>
    <row r="389" spans="2:65" s="11" customFormat="1" ht="16.5" customHeight="1">
      <c r="B389" s="157"/>
      <c r="C389" s="158"/>
      <c r="D389" s="158"/>
      <c r="E389" s="159" t="s">
        <v>5</v>
      </c>
      <c r="F389" s="229" t="s">
        <v>276</v>
      </c>
      <c r="G389" s="230"/>
      <c r="H389" s="230"/>
      <c r="I389" s="230"/>
      <c r="J389" s="158"/>
      <c r="K389" s="159" t="s">
        <v>5</v>
      </c>
      <c r="L389" s="158"/>
      <c r="M389" s="158"/>
      <c r="N389" s="158"/>
      <c r="O389" s="158"/>
      <c r="P389" s="158"/>
      <c r="Q389" s="158"/>
      <c r="R389" s="160"/>
      <c r="T389" s="161"/>
      <c r="U389" s="158"/>
      <c r="V389" s="158"/>
      <c r="W389" s="158"/>
      <c r="X389" s="158"/>
      <c r="Y389" s="158"/>
      <c r="Z389" s="158"/>
      <c r="AA389" s="162"/>
      <c r="AT389" s="163" t="s">
        <v>173</v>
      </c>
      <c r="AU389" s="163" t="s">
        <v>86</v>
      </c>
      <c r="AV389" s="11" t="s">
        <v>82</v>
      </c>
      <c r="AW389" s="11" t="s">
        <v>32</v>
      </c>
      <c r="AX389" s="11" t="s">
        <v>75</v>
      </c>
      <c r="AY389" s="163" t="s">
        <v>166</v>
      </c>
    </row>
    <row r="390" spans="2:65" s="11" customFormat="1" ht="16.5" customHeight="1">
      <c r="B390" s="157"/>
      <c r="C390" s="158"/>
      <c r="D390" s="158"/>
      <c r="E390" s="159" t="s">
        <v>5</v>
      </c>
      <c r="F390" s="229" t="s">
        <v>277</v>
      </c>
      <c r="G390" s="230"/>
      <c r="H390" s="230"/>
      <c r="I390" s="230"/>
      <c r="J390" s="158"/>
      <c r="K390" s="159" t="s">
        <v>5</v>
      </c>
      <c r="L390" s="158"/>
      <c r="M390" s="158"/>
      <c r="N390" s="158"/>
      <c r="O390" s="158"/>
      <c r="P390" s="158"/>
      <c r="Q390" s="158"/>
      <c r="R390" s="160"/>
      <c r="T390" s="161"/>
      <c r="U390" s="158"/>
      <c r="V390" s="158"/>
      <c r="W390" s="158"/>
      <c r="X390" s="158"/>
      <c r="Y390" s="158"/>
      <c r="Z390" s="158"/>
      <c r="AA390" s="162"/>
      <c r="AT390" s="163" t="s">
        <v>173</v>
      </c>
      <c r="AU390" s="163" t="s">
        <v>86</v>
      </c>
      <c r="AV390" s="11" t="s">
        <v>82</v>
      </c>
      <c r="AW390" s="11" t="s">
        <v>32</v>
      </c>
      <c r="AX390" s="11" t="s">
        <v>75</v>
      </c>
      <c r="AY390" s="163" t="s">
        <v>166</v>
      </c>
    </row>
    <row r="391" spans="2:65" s="10" customFormat="1" ht="16.5" customHeight="1">
      <c r="B391" s="149"/>
      <c r="C391" s="150"/>
      <c r="D391" s="150"/>
      <c r="E391" s="151" t="s">
        <v>5</v>
      </c>
      <c r="F391" s="262" t="s">
        <v>437</v>
      </c>
      <c r="G391" s="263"/>
      <c r="H391" s="263"/>
      <c r="I391" s="263"/>
      <c r="J391" s="150"/>
      <c r="K391" s="152">
        <v>36</v>
      </c>
      <c r="L391" s="150"/>
      <c r="M391" s="150"/>
      <c r="N391" s="150"/>
      <c r="O391" s="150"/>
      <c r="P391" s="150"/>
      <c r="Q391" s="150"/>
      <c r="R391" s="153"/>
      <c r="T391" s="154"/>
      <c r="U391" s="150"/>
      <c r="V391" s="150"/>
      <c r="W391" s="150"/>
      <c r="X391" s="150"/>
      <c r="Y391" s="150"/>
      <c r="Z391" s="150"/>
      <c r="AA391" s="155"/>
      <c r="AT391" s="156" t="s">
        <v>173</v>
      </c>
      <c r="AU391" s="156" t="s">
        <v>86</v>
      </c>
      <c r="AV391" s="10" t="s">
        <v>86</v>
      </c>
      <c r="AW391" s="10" t="s">
        <v>32</v>
      </c>
      <c r="AX391" s="10" t="s">
        <v>82</v>
      </c>
      <c r="AY391" s="156" t="s">
        <v>166</v>
      </c>
    </row>
    <row r="392" spans="2:65" s="9" customFormat="1" ht="29.85" customHeight="1">
      <c r="B392" s="129"/>
      <c r="C392" s="130"/>
      <c r="D392" s="164" t="s">
        <v>265</v>
      </c>
      <c r="E392" s="164"/>
      <c r="F392" s="164"/>
      <c r="G392" s="164"/>
      <c r="H392" s="164"/>
      <c r="I392" s="164"/>
      <c r="J392" s="164"/>
      <c r="K392" s="164"/>
      <c r="L392" s="164"/>
      <c r="M392" s="164"/>
      <c r="N392" s="237">
        <f>BK392</f>
        <v>0</v>
      </c>
      <c r="O392" s="238"/>
      <c r="P392" s="238"/>
      <c r="Q392" s="238"/>
      <c r="R392" s="132"/>
      <c r="T392" s="133"/>
      <c r="U392" s="130"/>
      <c r="V392" s="130"/>
      <c r="W392" s="134">
        <f>SUM(W393:W439)</f>
        <v>435.28300000000002</v>
      </c>
      <c r="X392" s="130"/>
      <c r="Y392" s="134">
        <f>SUM(Y393:Y439)</f>
        <v>241.45971</v>
      </c>
      <c r="Z392" s="130"/>
      <c r="AA392" s="135">
        <f>SUM(AA393:AA439)</f>
        <v>8.2000000000000003E-2</v>
      </c>
      <c r="AR392" s="136" t="s">
        <v>82</v>
      </c>
      <c r="AT392" s="137" t="s">
        <v>74</v>
      </c>
      <c r="AU392" s="137" t="s">
        <v>82</v>
      </c>
      <c r="AY392" s="136" t="s">
        <v>166</v>
      </c>
      <c r="BK392" s="138">
        <f>SUM(BK393:BK439)</f>
        <v>0</v>
      </c>
    </row>
    <row r="393" spans="2:65" s="1" customFormat="1" ht="16.5" customHeight="1">
      <c r="B393" s="139"/>
      <c r="C393" s="140" t="s">
        <v>603</v>
      </c>
      <c r="D393" s="140" t="s">
        <v>167</v>
      </c>
      <c r="E393" s="141" t="s">
        <v>604</v>
      </c>
      <c r="F393" s="231" t="s">
        <v>605</v>
      </c>
      <c r="G393" s="231"/>
      <c r="H393" s="231"/>
      <c r="I393" s="231"/>
      <c r="J393" s="142" t="s">
        <v>560</v>
      </c>
      <c r="K393" s="189">
        <v>8</v>
      </c>
      <c r="L393" s="232">
        <v>0</v>
      </c>
      <c r="M393" s="232"/>
      <c r="N393" s="232">
        <f>ROUND(L393*K393,2)</f>
        <v>0</v>
      </c>
      <c r="O393" s="232"/>
      <c r="P393" s="232"/>
      <c r="Q393" s="232"/>
      <c r="R393" s="144"/>
      <c r="T393" s="145" t="s">
        <v>5</v>
      </c>
      <c r="U393" s="43" t="s">
        <v>40</v>
      </c>
      <c r="V393" s="146">
        <v>0</v>
      </c>
      <c r="W393" s="146">
        <f>V393*K393</f>
        <v>0</v>
      </c>
      <c r="X393" s="146">
        <v>0</v>
      </c>
      <c r="Y393" s="146">
        <f>X393*K393</f>
        <v>0</v>
      </c>
      <c r="Z393" s="146">
        <v>0</v>
      </c>
      <c r="AA393" s="147">
        <f>Z393*K393</f>
        <v>0</v>
      </c>
      <c r="AR393" s="21" t="s">
        <v>92</v>
      </c>
      <c r="AT393" s="21" t="s">
        <v>167</v>
      </c>
      <c r="AU393" s="21" t="s">
        <v>86</v>
      </c>
      <c r="AY393" s="21" t="s">
        <v>166</v>
      </c>
      <c r="BE393" s="148">
        <f>IF(U393="základní",N393,0)</f>
        <v>0</v>
      </c>
      <c r="BF393" s="148">
        <f>IF(U393="snížená",N393,0)</f>
        <v>0</v>
      </c>
      <c r="BG393" s="148">
        <f>IF(U393="zákl. přenesená",N393,0)</f>
        <v>0</v>
      </c>
      <c r="BH393" s="148">
        <f>IF(U393="sníž. přenesená",N393,0)</f>
        <v>0</v>
      </c>
      <c r="BI393" s="148">
        <f>IF(U393="nulová",N393,0)</f>
        <v>0</v>
      </c>
      <c r="BJ393" s="21" t="s">
        <v>82</v>
      </c>
      <c r="BK393" s="148">
        <f>ROUND(L393*K393,2)</f>
        <v>0</v>
      </c>
      <c r="BL393" s="21" t="s">
        <v>92</v>
      </c>
      <c r="BM393" s="21" t="s">
        <v>606</v>
      </c>
    </row>
    <row r="394" spans="2:65" s="1" customFormat="1" ht="25.5" customHeight="1">
      <c r="B394" s="139"/>
      <c r="C394" s="140" t="s">
        <v>607</v>
      </c>
      <c r="D394" s="140" t="s">
        <v>167</v>
      </c>
      <c r="E394" s="141" t="s">
        <v>608</v>
      </c>
      <c r="F394" s="231" t="s">
        <v>609</v>
      </c>
      <c r="G394" s="231"/>
      <c r="H394" s="231"/>
      <c r="I394" s="231"/>
      <c r="J394" s="142" t="s">
        <v>560</v>
      </c>
      <c r="K394" s="143">
        <v>1</v>
      </c>
      <c r="L394" s="232">
        <v>0</v>
      </c>
      <c r="M394" s="232"/>
      <c r="N394" s="232">
        <f>ROUND(L394*K394,2)</f>
        <v>0</v>
      </c>
      <c r="O394" s="232"/>
      <c r="P394" s="232"/>
      <c r="Q394" s="232"/>
      <c r="R394" s="144"/>
      <c r="T394" s="145" t="s">
        <v>5</v>
      </c>
      <c r="U394" s="43" t="s">
        <v>40</v>
      </c>
      <c r="V394" s="146">
        <v>0.2</v>
      </c>
      <c r="W394" s="146">
        <f>V394*K394</f>
        <v>0.2</v>
      </c>
      <c r="X394" s="146">
        <v>6.9999999999999999E-4</v>
      </c>
      <c r="Y394" s="146">
        <f>X394*K394</f>
        <v>6.9999999999999999E-4</v>
      </c>
      <c r="Z394" s="146">
        <v>0</v>
      </c>
      <c r="AA394" s="147">
        <f>Z394*K394</f>
        <v>0</v>
      </c>
      <c r="AR394" s="21" t="s">
        <v>92</v>
      </c>
      <c r="AT394" s="21" t="s">
        <v>167</v>
      </c>
      <c r="AU394" s="21" t="s">
        <v>86</v>
      </c>
      <c r="AY394" s="21" t="s">
        <v>166</v>
      </c>
      <c r="BE394" s="148">
        <f>IF(U394="základní",N394,0)</f>
        <v>0</v>
      </c>
      <c r="BF394" s="148">
        <f>IF(U394="snížená",N394,0)</f>
        <v>0</v>
      </c>
      <c r="BG394" s="148">
        <f>IF(U394="zákl. přenesená",N394,0)</f>
        <v>0</v>
      </c>
      <c r="BH394" s="148">
        <f>IF(U394="sníž. přenesená",N394,0)</f>
        <v>0</v>
      </c>
      <c r="BI394" s="148">
        <f>IF(U394="nulová",N394,0)</f>
        <v>0</v>
      </c>
      <c r="BJ394" s="21" t="s">
        <v>82</v>
      </c>
      <c r="BK394" s="148">
        <f>ROUND(L394*K394,2)</f>
        <v>0</v>
      </c>
      <c r="BL394" s="21" t="s">
        <v>92</v>
      </c>
      <c r="BM394" s="21" t="s">
        <v>610</v>
      </c>
    </row>
    <row r="395" spans="2:65" s="11" customFormat="1" ht="16.5" customHeight="1">
      <c r="B395" s="157"/>
      <c r="C395" s="158"/>
      <c r="D395" s="158"/>
      <c r="E395" s="159" t="s">
        <v>5</v>
      </c>
      <c r="F395" s="264" t="s">
        <v>275</v>
      </c>
      <c r="G395" s="265"/>
      <c r="H395" s="265"/>
      <c r="I395" s="265"/>
      <c r="J395" s="158"/>
      <c r="K395" s="159" t="s">
        <v>5</v>
      </c>
      <c r="L395" s="158"/>
      <c r="M395" s="158"/>
      <c r="N395" s="158"/>
      <c r="O395" s="158"/>
      <c r="P395" s="158"/>
      <c r="Q395" s="158"/>
      <c r="R395" s="160"/>
      <c r="T395" s="161"/>
      <c r="U395" s="158"/>
      <c r="V395" s="158"/>
      <c r="W395" s="158"/>
      <c r="X395" s="158"/>
      <c r="Y395" s="158"/>
      <c r="Z395" s="158"/>
      <c r="AA395" s="162"/>
      <c r="AT395" s="163" t="s">
        <v>173</v>
      </c>
      <c r="AU395" s="163" t="s">
        <v>86</v>
      </c>
      <c r="AV395" s="11" t="s">
        <v>82</v>
      </c>
      <c r="AW395" s="11" t="s">
        <v>32</v>
      </c>
      <c r="AX395" s="11" t="s">
        <v>75</v>
      </c>
      <c r="AY395" s="163" t="s">
        <v>166</v>
      </c>
    </row>
    <row r="396" spans="2:65" s="11" customFormat="1" ht="16.5" customHeight="1">
      <c r="B396" s="157"/>
      <c r="C396" s="158"/>
      <c r="D396" s="158"/>
      <c r="E396" s="159" t="s">
        <v>5</v>
      </c>
      <c r="F396" s="229" t="s">
        <v>276</v>
      </c>
      <c r="G396" s="230"/>
      <c r="H396" s="230"/>
      <c r="I396" s="230"/>
      <c r="J396" s="158"/>
      <c r="K396" s="159" t="s">
        <v>5</v>
      </c>
      <c r="L396" s="158"/>
      <c r="M396" s="158"/>
      <c r="N396" s="158"/>
      <c r="O396" s="158"/>
      <c r="P396" s="158"/>
      <c r="Q396" s="158"/>
      <c r="R396" s="160"/>
      <c r="T396" s="161"/>
      <c r="U396" s="158"/>
      <c r="V396" s="158"/>
      <c r="W396" s="158"/>
      <c r="X396" s="158"/>
      <c r="Y396" s="158"/>
      <c r="Z396" s="158"/>
      <c r="AA396" s="162"/>
      <c r="AT396" s="163" t="s">
        <v>173</v>
      </c>
      <c r="AU396" s="163" t="s">
        <v>86</v>
      </c>
      <c r="AV396" s="11" t="s">
        <v>82</v>
      </c>
      <c r="AW396" s="11" t="s">
        <v>32</v>
      </c>
      <c r="AX396" s="11" t="s">
        <v>75</v>
      </c>
      <c r="AY396" s="163" t="s">
        <v>166</v>
      </c>
    </row>
    <row r="397" spans="2:65" s="11" customFormat="1" ht="16.5" customHeight="1">
      <c r="B397" s="157"/>
      <c r="C397" s="158"/>
      <c r="D397" s="158"/>
      <c r="E397" s="159" t="s">
        <v>5</v>
      </c>
      <c r="F397" s="229" t="s">
        <v>277</v>
      </c>
      <c r="G397" s="230"/>
      <c r="H397" s="230"/>
      <c r="I397" s="230"/>
      <c r="J397" s="158"/>
      <c r="K397" s="159" t="s">
        <v>5</v>
      </c>
      <c r="L397" s="158"/>
      <c r="M397" s="158"/>
      <c r="N397" s="158"/>
      <c r="O397" s="158"/>
      <c r="P397" s="158"/>
      <c r="Q397" s="158"/>
      <c r="R397" s="160"/>
      <c r="T397" s="161"/>
      <c r="U397" s="158"/>
      <c r="V397" s="158"/>
      <c r="W397" s="158"/>
      <c r="X397" s="158"/>
      <c r="Y397" s="158"/>
      <c r="Z397" s="158"/>
      <c r="AA397" s="162"/>
      <c r="AT397" s="163" t="s">
        <v>173</v>
      </c>
      <c r="AU397" s="163" t="s">
        <v>86</v>
      </c>
      <c r="AV397" s="11" t="s">
        <v>82</v>
      </c>
      <c r="AW397" s="11" t="s">
        <v>32</v>
      </c>
      <c r="AX397" s="11" t="s">
        <v>75</v>
      </c>
      <c r="AY397" s="163" t="s">
        <v>166</v>
      </c>
    </row>
    <row r="398" spans="2:65" s="10" customFormat="1" ht="16.5" customHeight="1">
      <c r="B398" s="149"/>
      <c r="C398" s="150"/>
      <c r="D398" s="150"/>
      <c r="E398" s="151" t="s">
        <v>5</v>
      </c>
      <c r="F398" s="262" t="s">
        <v>82</v>
      </c>
      <c r="G398" s="263"/>
      <c r="H398" s="263"/>
      <c r="I398" s="263"/>
      <c r="J398" s="150"/>
      <c r="K398" s="152">
        <v>1</v>
      </c>
      <c r="L398" s="150"/>
      <c r="M398" s="150"/>
      <c r="N398" s="150"/>
      <c r="O398" s="150"/>
      <c r="P398" s="150"/>
      <c r="Q398" s="150"/>
      <c r="R398" s="153"/>
      <c r="T398" s="154"/>
      <c r="U398" s="150"/>
      <c r="V398" s="150"/>
      <c r="W398" s="150"/>
      <c r="X398" s="150"/>
      <c r="Y398" s="150"/>
      <c r="Z398" s="150"/>
      <c r="AA398" s="155"/>
      <c r="AT398" s="156" t="s">
        <v>173</v>
      </c>
      <c r="AU398" s="156" t="s">
        <v>86</v>
      </c>
      <c r="AV398" s="10" t="s">
        <v>86</v>
      </c>
      <c r="AW398" s="10" t="s">
        <v>32</v>
      </c>
      <c r="AX398" s="10" t="s">
        <v>82</v>
      </c>
      <c r="AY398" s="156" t="s">
        <v>166</v>
      </c>
    </row>
    <row r="399" spans="2:65" s="1" customFormat="1" ht="38.25" customHeight="1">
      <c r="B399" s="139"/>
      <c r="C399" s="140" t="s">
        <v>611</v>
      </c>
      <c r="D399" s="140" t="s">
        <v>167</v>
      </c>
      <c r="E399" s="141" t="s">
        <v>612</v>
      </c>
      <c r="F399" s="231" t="s">
        <v>613</v>
      </c>
      <c r="G399" s="231"/>
      <c r="H399" s="231"/>
      <c r="I399" s="231"/>
      <c r="J399" s="142" t="s">
        <v>560</v>
      </c>
      <c r="K399" s="143">
        <v>1</v>
      </c>
      <c r="L399" s="232">
        <v>0</v>
      </c>
      <c r="M399" s="232"/>
      <c r="N399" s="232">
        <f>ROUND(L399*K399,2)</f>
        <v>0</v>
      </c>
      <c r="O399" s="232"/>
      <c r="P399" s="232"/>
      <c r="Q399" s="232"/>
      <c r="R399" s="144"/>
      <c r="T399" s="145" t="s">
        <v>5</v>
      </c>
      <c r="U399" s="43" t="s">
        <v>40</v>
      </c>
      <c r="V399" s="146">
        <v>0.54900000000000004</v>
      </c>
      <c r="W399" s="146">
        <f>V399*K399</f>
        <v>0.54900000000000004</v>
      </c>
      <c r="X399" s="146">
        <v>0.11241</v>
      </c>
      <c r="Y399" s="146">
        <f>X399*K399</f>
        <v>0.11241</v>
      </c>
      <c r="Z399" s="146">
        <v>0</v>
      </c>
      <c r="AA399" s="147">
        <f>Z399*K399</f>
        <v>0</v>
      </c>
      <c r="AR399" s="21" t="s">
        <v>92</v>
      </c>
      <c r="AT399" s="21" t="s">
        <v>167</v>
      </c>
      <c r="AU399" s="21" t="s">
        <v>86</v>
      </c>
      <c r="AY399" s="21" t="s">
        <v>166</v>
      </c>
      <c r="BE399" s="148">
        <f>IF(U399="základní",N399,0)</f>
        <v>0</v>
      </c>
      <c r="BF399" s="148">
        <f>IF(U399="snížená",N399,0)</f>
        <v>0</v>
      </c>
      <c r="BG399" s="148">
        <f>IF(U399="zákl. přenesená",N399,0)</f>
        <v>0</v>
      </c>
      <c r="BH399" s="148">
        <f>IF(U399="sníž. přenesená",N399,0)</f>
        <v>0</v>
      </c>
      <c r="BI399" s="148">
        <f>IF(U399="nulová",N399,0)</f>
        <v>0</v>
      </c>
      <c r="BJ399" s="21" t="s">
        <v>82</v>
      </c>
      <c r="BK399" s="148">
        <f>ROUND(L399*K399,2)</f>
        <v>0</v>
      </c>
      <c r="BL399" s="21" t="s">
        <v>92</v>
      </c>
      <c r="BM399" s="21" t="s">
        <v>614</v>
      </c>
    </row>
    <row r="400" spans="2:65" s="1" customFormat="1" ht="25.5" customHeight="1">
      <c r="B400" s="139"/>
      <c r="C400" s="140" t="s">
        <v>615</v>
      </c>
      <c r="D400" s="140" t="s">
        <v>167</v>
      </c>
      <c r="E400" s="141" t="s">
        <v>616</v>
      </c>
      <c r="F400" s="231" t="s">
        <v>617</v>
      </c>
      <c r="G400" s="231"/>
      <c r="H400" s="231"/>
      <c r="I400" s="231"/>
      <c r="J400" s="142" t="s">
        <v>309</v>
      </c>
      <c r="K400" s="143">
        <v>16</v>
      </c>
      <c r="L400" s="232">
        <v>0</v>
      </c>
      <c r="M400" s="232"/>
      <c r="N400" s="232">
        <f>ROUND(L400*K400,2)</f>
        <v>0</v>
      </c>
      <c r="O400" s="232"/>
      <c r="P400" s="232"/>
      <c r="Q400" s="232"/>
      <c r="R400" s="144"/>
      <c r="T400" s="145" t="s">
        <v>5</v>
      </c>
      <c r="U400" s="43" t="s">
        <v>40</v>
      </c>
      <c r="V400" s="146">
        <v>3.0000000000000001E-3</v>
      </c>
      <c r="W400" s="146">
        <f>V400*K400</f>
        <v>4.8000000000000001E-2</v>
      </c>
      <c r="X400" s="146">
        <v>5.0000000000000002E-5</v>
      </c>
      <c r="Y400" s="146">
        <f>X400*K400</f>
        <v>8.0000000000000004E-4</v>
      </c>
      <c r="Z400" s="146">
        <v>0</v>
      </c>
      <c r="AA400" s="147">
        <f>Z400*K400</f>
        <v>0</v>
      </c>
      <c r="AR400" s="21" t="s">
        <v>92</v>
      </c>
      <c r="AT400" s="21" t="s">
        <v>167</v>
      </c>
      <c r="AU400" s="21" t="s">
        <v>86</v>
      </c>
      <c r="AY400" s="21" t="s">
        <v>166</v>
      </c>
      <c r="BE400" s="148">
        <f>IF(U400="základní",N400,0)</f>
        <v>0</v>
      </c>
      <c r="BF400" s="148">
        <f>IF(U400="snížená",N400,0)</f>
        <v>0</v>
      </c>
      <c r="BG400" s="148">
        <f>IF(U400="zákl. přenesená",N400,0)</f>
        <v>0</v>
      </c>
      <c r="BH400" s="148">
        <f>IF(U400="sníž. přenesená",N400,0)</f>
        <v>0</v>
      </c>
      <c r="BI400" s="148">
        <f>IF(U400="nulová",N400,0)</f>
        <v>0</v>
      </c>
      <c r="BJ400" s="21" t="s">
        <v>82</v>
      </c>
      <c r="BK400" s="148">
        <f>ROUND(L400*K400,2)</f>
        <v>0</v>
      </c>
      <c r="BL400" s="21" t="s">
        <v>92</v>
      </c>
      <c r="BM400" s="21" t="s">
        <v>618</v>
      </c>
    </row>
    <row r="401" spans="2:65" s="11" customFormat="1" ht="16.5" customHeight="1">
      <c r="B401" s="157"/>
      <c r="C401" s="158"/>
      <c r="D401" s="158"/>
      <c r="E401" s="159" t="s">
        <v>5</v>
      </c>
      <c r="F401" s="264" t="s">
        <v>619</v>
      </c>
      <c r="G401" s="265"/>
      <c r="H401" s="265"/>
      <c r="I401" s="265"/>
      <c r="J401" s="158"/>
      <c r="K401" s="159" t="s">
        <v>5</v>
      </c>
      <c r="L401" s="158"/>
      <c r="M401" s="158"/>
      <c r="N401" s="158"/>
      <c r="O401" s="158"/>
      <c r="P401" s="158"/>
      <c r="Q401" s="158"/>
      <c r="R401" s="160"/>
      <c r="T401" s="161"/>
      <c r="U401" s="158"/>
      <c r="V401" s="158"/>
      <c r="W401" s="158"/>
      <c r="X401" s="158"/>
      <c r="Y401" s="158"/>
      <c r="Z401" s="158"/>
      <c r="AA401" s="162"/>
      <c r="AT401" s="163" t="s">
        <v>173</v>
      </c>
      <c r="AU401" s="163" t="s">
        <v>86</v>
      </c>
      <c r="AV401" s="11" t="s">
        <v>82</v>
      </c>
      <c r="AW401" s="11" t="s">
        <v>32</v>
      </c>
      <c r="AX401" s="11" t="s">
        <v>75</v>
      </c>
      <c r="AY401" s="163" t="s">
        <v>166</v>
      </c>
    </row>
    <row r="402" spans="2:65" s="10" customFormat="1" ht="16.5" customHeight="1">
      <c r="B402" s="149"/>
      <c r="C402" s="150"/>
      <c r="D402" s="150"/>
      <c r="E402" s="151" t="s">
        <v>5</v>
      </c>
      <c r="F402" s="262" t="s">
        <v>620</v>
      </c>
      <c r="G402" s="263"/>
      <c r="H402" s="263"/>
      <c r="I402" s="263"/>
      <c r="J402" s="150"/>
      <c r="K402" s="152">
        <v>16</v>
      </c>
      <c r="L402" s="150"/>
      <c r="M402" s="150"/>
      <c r="N402" s="150"/>
      <c r="O402" s="150"/>
      <c r="P402" s="150"/>
      <c r="Q402" s="150"/>
      <c r="R402" s="153"/>
      <c r="T402" s="154"/>
      <c r="U402" s="150"/>
      <c r="V402" s="150"/>
      <c r="W402" s="150"/>
      <c r="X402" s="150"/>
      <c r="Y402" s="150"/>
      <c r="Z402" s="150"/>
      <c r="AA402" s="155"/>
      <c r="AT402" s="156" t="s">
        <v>173</v>
      </c>
      <c r="AU402" s="156" t="s">
        <v>86</v>
      </c>
      <c r="AV402" s="10" t="s">
        <v>86</v>
      </c>
      <c r="AW402" s="10" t="s">
        <v>32</v>
      </c>
      <c r="AX402" s="10" t="s">
        <v>82</v>
      </c>
      <c r="AY402" s="156" t="s">
        <v>166</v>
      </c>
    </row>
    <row r="403" spans="2:65" s="1" customFormat="1" ht="16.5" customHeight="1">
      <c r="B403" s="139"/>
      <c r="C403" s="140" t="s">
        <v>621</v>
      </c>
      <c r="D403" s="140" t="s">
        <v>167</v>
      </c>
      <c r="E403" s="141" t="s">
        <v>622</v>
      </c>
      <c r="F403" s="231" t="s">
        <v>623</v>
      </c>
      <c r="G403" s="231"/>
      <c r="H403" s="231"/>
      <c r="I403" s="231"/>
      <c r="J403" s="142" t="s">
        <v>309</v>
      </c>
      <c r="K403" s="143">
        <v>16</v>
      </c>
      <c r="L403" s="232">
        <v>0</v>
      </c>
      <c r="M403" s="232"/>
      <c r="N403" s="232">
        <f>ROUND(L403*K403,2)</f>
        <v>0</v>
      </c>
      <c r="O403" s="232"/>
      <c r="P403" s="232"/>
      <c r="Q403" s="232"/>
      <c r="R403" s="144"/>
      <c r="T403" s="145" t="s">
        <v>5</v>
      </c>
      <c r="U403" s="43" t="s">
        <v>40</v>
      </c>
      <c r="V403" s="146">
        <v>1.6E-2</v>
      </c>
      <c r="W403" s="146">
        <f>V403*K403</f>
        <v>0.25600000000000001</v>
      </c>
      <c r="X403" s="146">
        <v>0</v>
      </c>
      <c r="Y403" s="146">
        <f>X403*K403</f>
        <v>0</v>
      </c>
      <c r="Z403" s="146">
        <v>0</v>
      </c>
      <c r="AA403" s="147">
        <f>Z403*K403</f>
        <v>0</v>
      </c>
      <c r="AR403" s="21" t="s">
        <v>92</v>
      </c>
      <c r="AT403" s="21" t="s">
        <v>167</v>
      </c>
      <c r="AU403" s="21" t="s">
        <v>86</v>
      </c>
      <c r="AY403" s="21" t="s">
        <v>166</v>
      </c>
      <c r="BE403" s="148">
        <f>IF(U403="základní",N403,0)</f>
        <v>0</v>
      </c>
      <c r="BF403" s="148">
        <f>IF(U403="snížená",N403,0)</f>
        <v>0</v>
      </c>
      <c r="BG403" s="148">
        <f>IF(U403="zákl. přenesená",N403,0)</f>
        <v>0</v>
      </c>
      <c r="BH403" s="148">
        <f>IF(U403="sníž. přenesená",N403,0)</f>
        <v>0</v>
      </c>
      <c r="BI403" s="148">
        <f>IF(U403="nulová",N403,0)</f>
        <v>0</v>
      </c>
      <c r="BJ403" s="21" t="s">
        <v>82</v>
      </c>
      <c r="BK403" s="148">
        <f>ROUND(L403*K403,2)</f>
        <v>0</v>
      </c>
      <c r="BL403" s="21" t="s">
        <v>92</v>
      </c>
      <c r="BM403" s="21" t="s">
        <v>624</v>
      </c>
    </row>
    <row r="404" spans="2:65" s="1" customFormat="1" ht="25.5" customHeight="1">
      <c r="B404" s="139"/>
      <c r="C404" s="140" t="s">
        <v>625</v>
      </c>
      <c r="D404" s="140" t="s">
        <v>167</v>
      </c>
      <c r="E404" s="141" t="s">
        <v>626</v>
      </c>
      <c r="F404" s="231" t="s">
        <v>627</v>
      </c>
      <c r="G404" s="231"/>
      <c r="H404" s="231"/>
      <c r="I404" s="231"/>
      <c r="J404" s="142" t="s">
        <v>309</v>
      </c>
      <c r="K404" s="143">
        <v>636</v>
      </c>
      <c r="L404" s="232">
        <v>0</v>
      </c>
      <c r="M404" s="232"/>
      <c r="N404" s="232">
        <f>ROUND(L404*K404,2)</f>
        <v>0</v>
      </c>
      <c r="O404" s="232"/>
      <c r="P404" s="232"/>
      <c r="Q404" s="232"/>
      <c r="R404" s="144"/>
      <c r="T404" s="145" t="s">
        <v>5</v>
      </c>
      <c r="U404" s="43" t="s">
        <v>40</v>
      </c>
      <c r="V404" s="146">
        <v>0.11899999999999999</v>
      </c>
      <c r="W404" s="146">
        <f>V404*K404</f>
        <v>75.683999999999997</v>
      </c>
      <c r="X404" s="146">
        <v>8.9779999999999999E-2</v>
      </c>
      <c r="Y404" s="146">
        <f>X404*K404</f>
        <v>57.100079999999998</v>
      </c>
      <c r="Z404" s="146">
        <v>0</v>
      </c>
      <c r="AA404" s="147">
        <f>Z404*K404</f>
        <v>0</v>
      </c>
      <c r="AR404" s="21" t="s">
        <v>92</v>
      </c>
      <c r="AT404" s="21" t="s">
        <v>167</v>
      </c>
      <c r="AU404" s="21" t="s">
        <v>86</v>
      </c>
      <c r="AY404" s="21" t="s">
        <v>166</v>
      </c>
      <c r="BE404" s="148">
        <f>IF(U404="základní",N404,0)</f>
        <v>0</v>
      </c>
      <c r="BF404" s="148">
        <f>IF(U404="snížená",N404,0)</f>
        <v>0</v>
      </c>
      <c r="BG404" s="148">
        <f>IF(U404="zákl. přenesená",N404,0)</f>
        <v>0</v>
      </c>
      <c r="BH404" s="148">
        <f>IF(U404="sníž. přenesená",N404,0)</f>
        <v>0</v>
      </c>
      <c r="BI404" s="148">
        <f>IF(U404="nulová",N404,0)</f>
        <v>0</v>
      </c>
      <c r="BJ404" s="21" t="s">
        <v>82</v>
      </c>
      <c r="BK404" s="148">
        <f>ROUND(L404*K404,2)</f>
        <v>0</v>
      </c>
      <c r="BL404" s="21" t="s">
        <v>92</v>
      </c>
      <c r="BM404" s="21" t="s">
        <v>628</v>
      </c>
    </row>
    <row r="405" spans="2:65" s="11" customFormat="1" ht="16.5" customHeight="1">
      <c r="B405" s="157"/>
      <c r="C405" s="158"/>
      <c r="D405" s="158"/>
      <c r="E405" s="159" t="s">
        <v>5</v>
      </c>
      <c r="F405" s="264" t="s">
        <v>275</v>
      </c>
      <c r="G405" s="265"/>
      <c r="H405" s="265"/>
      <c r="I405" s="265"/>
      <c r="J405" s="158"/>
      <c r="K405" s="159" t="s">
        <v>5</v>
      </c>
      <c r="L405" s="158"/>
      <c r="M405" s="158"/>
      <c r="N405" s="158"/>
      <c r="O405" s="158"/>
      <c r="P405" s="158"/>
      <c r="Q405" s="158"/>
      <c r="R405" s="160"/>
      <c r="T405" s="161"/>
      <c r="U405" s="158"/>
      <c r="V405" s="158"/>
      <c r="W405" s="158"/>
      <c r="X405" s="158"/>
      <c r="Y405" s="158"/>
      <c r="Z405" s="158"/>
      <c r="AA405" s="162"/>
      <c r="AT405" s="163" t="s">
        <v>173</v>
      </c>
      <c r="AU405" s="163" t="s">
        <v>86</v>
      </c>
      <c r="AV405" s="11" t="s">
        <v>82</v>
      </c>
      <c r="AW405" s="11" t="s">
        <v>32</v>
      </c>
      <c r="AX405" s="11" t="s">
        <v>75</v>
      </c>
      <c r="AY405" s="163" t="s">
        <v>166</v>
      </c>
    </row>
    <row r="406" spans="2:65" s="11" customFormat="1" ht="16.5" customHeight="1">
      <c r="B406" s="157"/>
      <c r="C406" s="158"/>
      <c r="D406" s="158"/>
      <c r="E406" s="159" t="s">
        <v>5</v>
      </c>
      <c r="F406" s="229" t="s">
        <v>276</v>
      </c>
      <c r="G406" s="230"/>
      <c r="H406" s="230"/>
      <c r="I406" s="230"/>
      <c r="J406" s="158"/>
      <c r="K406" s="159" t="s">
        <v>5</v>
      </c>
      <c r="L406" s="158"/>
      <c r="M406" s="158"/>
      <c r="N406" s="158"/>
      <c r="O406" s="158"/>
      <c r="P406" s="158"/>
      <c r="Q406" s="158"/>
      <c r="R406" s="160"/>
      <c r="T406" s="161"/>
      <c r="U406" s="158"/>
      <c r="V406" s="158"/>
      <c r="W406" s="158"/>
      <c r="X406" s="158"/>
      <c r="Y406" s="158"/>
      <c r="Z406" s="158"/>
      <c r="AA406" s="162"/>
      <c r="AT406" s="163" t="s">
        <v>173</v>
      </c>
      <c r="AU406" s="163" t="s">
        <v>86</v>
      </c>
      <c r="AV406" s="11" t="s">
        <v>82</v>
      </c>
      <c r="AW406" s="11" t="s">
        <v>32</v>
      </c>
      <c r="AX406" s="11" t="s">
        <v>75</v>
      </c>
      <c r="AY406" s="163" t="s">
        <v>166</v>
      </c>
    </row>
    <row r="407" spans="2:65" s="11" customFormat="1" ht="16.5" customHeight="1">
      <c r="B407" s="157"/>
      <c r="C407" s="158"/>
      <c r="D407" s="158"/>
      <c r="E407" s="159" t="s">
        <v>5</v>
      </c>
      <c r="F407" s="229" t="s">
        <v>277</v>
      </c>
      <c r="G407" s="230"/>
      <c r="H407" s="230"/>
      <c r="I407" s="230"/>
      <c r="J407" s="158"/>
      <c r="K407" s="159" t="s">
        <v>5</v>
      </c>
      <c r="L407" s="158"/>
      <c r="M407" s="158"/>
      <c r="N407" s="158"/>
      <c r="O407" s="158"/>
      <c r="P407" s="158"/>
      <c r="Q407" s="158"/>
      <c r="R407" s="160"/>
      <c r="T407" s="161"/>
      <c r="U407" s="158"/>
      <c r="V407" s="158"/>
      <c r="W407" s="158"/>
      <c r="X407" s="158"/>
      <c r="Y407" s="158"/>
      <c r="Z407" s="158"/>
      <c r="AA407" s="162"/>
      <c r="AT407" s="163" t="s">
        <v>173</v>
      </c>
      <c r="AU407" s="163" t="s">
        <v>86</v>
      </c>
      <c r="AV407" s="11" t="s">
        <v>82</v>
      </c>
      <c r="AW407" s="11" t="s">
        <v>32</v>
      </c>
      <c r="AX407" s="11" t="s">
        <v>75</v>
      </c>
      <c r="AY407" s="163" t="s">
        <v>166</v>
      </c>
    </row>
    <row r="408" spans="2:65" s="10" customFormat="1" ht="16.5" customHeight="1">
      <c r="B408" s="149"/>
      <c r="C408" s="150"/>
      <c r="D408" s="150"/>
      <c r="E408" s="151" t="s">
        <v>5</v>
      </c>
      <c r="F408" s="262" t="s">
        <v>629</v>
      </c>
      <c r="G408" s="263"/>
      <c r="H408" s="263"/>
      <c r="I408" s="263"/>
      <c r="J408" s="150"/>
      <c r="K408" s="152">
        <v>636</v>
      </c>
      <c r="L408" s="150"/>
      <c r="M408" s="150"/>
      <c r="N408" s="150"/>
      <c r="O408" s="150"/>
      <c r="P408" s="150"/>
      <c r="Q408" s="150"/>
      <c r="R408" s="153"/>
      <c r="T408" s="154"/>
      <c r="U408" s="150"/>
      <c r="V408" s="150"/>
      <c r="W408" s="150"/>
      <c r="X408" s="150"/>
      <c r="Y408" s="150"/>
      <c r="Z408" s="150"/>
      <c r="AA408" s="155"/>
      <c r="AT408" s="156" t="s">
        <v>173</v>
      </c>
      <c r="AU408" s="156" t="s">
        <v>86</v>
      </c>
      <c r="AV408" s="10" t="s">
        <v>86</v>
      </c>
      <c r="AW408" s="10" t="s">
        <v>32</v>
      </c>
      <c r="AX408" s="10" t="s">
        <v>82</v>
      </c>
      <c r="AY408" s="156" t="s">
        <v>166</v>
      </c>
    </row>
    <row r="409" spans="2:65" s="1" customFormat="1" ht="25.5" customHeight="1">
      <c r="B409" s="139"/>
      <c r="C409" s="176" t="s">
        <v>630</v>
      </c>
      <c r="D409" s="176" t="s">
        <v>388</v>
      </c>
      <c r="E409" s="177" t="s">
        <v>631</v>
      </c>
      <c r="F409" s="266" t="s">
        <v>632</v>
      </c>
      <c r="G409" s="266"/>
      <c r="H409" s="266"/>
      <c r="I409" s="266"/>
      <c r="J409" s="178" t="s">
        <v>374</v>
      </c>
      <c r="K409" s="179">
        <v>15.263999999999999</v>
      </c>
      <c r="L409" s="267">
        <v>0</v>
      </c>
      <c r="M409" s="267"/>
      <c r="N409" s="267">
        <f>ROUND(L409*K409,2)</f>
        <v>0</v>
      </c>
      <c r="O409" s="232"/>
      <c r="P409" s="232"/>
      <c r="Q409" s="232"/>
      <c r="R409" s="144"/>
      <c r="T409" s="145" t="s">
        <v>5</v>
      </c>
      <c r="U409" s="43" t="s">
        <v>40</v>
      </c>
      <c r="V409" s="146">
        <v>0</v>
      </c>
      <c r="W409" s="146">
        <f>V409*K409</f>
        <v>0</v>
      </c>
      <c r="X409" s="146">
        <v>1</v>
      </c>
      <c r="Y409" s="146">
        <f>X409*K409</f>
        <v>15.263999999999999</v>
      </c>
      <c r="Z409" s="146">
        <v>0</v>
      </c>
      <c r="AA409" s="147">
        <f>Z409*K409</f>
        <v>0</v>
      </c>
      <c r="AR409" s="21" t="s">
        <v>104</v>
      </c>
      <c r="AT409" s="21" t="s">
        <v>388</v>
      </c>
      <c r="AU409" s="21" t="s">
        <v>86</v>
      </c>
      <c r="AY409" s="21" t="s">
        <v>166</v>
      </c>
      <c r="BE409" s="148">
        <f>IF(U409="základní",N409,0)</f>
        <v>0</v>
      </c>
      <c r="BF409" s="148">
        <f>IF(U409="snížená",N409,0)</f>
        <v>0</v>
      </c>
      <c r="BG409" s="148">
        <f>IF(U409="zákl. přenesená",N409,0)</f>
        <v>0</v>
      </c>
      <c r="BH409" s="148">
        <f>IF(U409="sníž. přenesená",N409,0)</f>
        <v>0</v>
      </c>
      <c r="BI409" s="148">
        <f>IF(U409="nulová",N409,0)</f>
        <v>0</v>
      </c>
      <c r="BJ409" s="21" t="s">
        <v>82</v>
      </c>
      <c r="BK409" s="148">
        <f>ROUND(L409*K409,2)</f>
        <v>0</v>
      </c>
      <c r="BL409" s="21" t="s">
        <v>92</v>
      </c>
      <c r="BM409" s="21" t="s">
        <v>633</v>
      </c>
    </row>
    <row r="410" spans="2:65" s="10" customFormat="1" ht="16.5" customHeight="1">
      <c r="B410" s="149"/>
      <c r="C410" s="150"/>
      <c r="D410" s="150"/>
      <c r="E410" s="151" t="s">
        <v>5</v>
      </c>
      <c r="F410" s="240" t="s">
        <v>634</v>
      </c>
      <c r="G410" s="241"/>
      <c r="H410" s="241"/>
      <c r="I410" s="241"/>
      <c r="J410" s="150"/>
      <c r="K410" s="152">
        <v>15.263999999999999</v>
      </c>
      <c r="L410" s="150"/>
      <c r="M410" s="150"/>
      <c r="N410" s="150"/>
      <c r="O410" s="150"/>
      <c r="P410" s="150"/>
      <c r="Q410" s="150"/>
      <c r="R410" s="153"/>
      <c r="T410" s="154"/>
      <c r="U410" s="150"/>
      <c r="V410" s="150"/>
      <c r="W410" s="150"/>
      <c r="X410" s="150"/>
      <c r="Y410" s="150"/>
      <c r="Z410" s="150"/>
      <c r="AA410" s="155"/>
      <c r="AT410" s="156" t="s">
        <v>173</v>
      </c>
      <c r="AU410" s="156" t="s">
        <v>86</v>
      </c>
      <c r="AV410" s="10" t="s">
        <v>86</v>
      </c>
      <c r="AW410" s="10" t="s">
        <v>32</v>
      </c>
      <c r="AX410" s="10" t="s">
        <v>82</v>
      </c>
      <c r="AY410" s="156" t="s">
        <v>166</v>
      </c>
    </row>
    <row r="411" spans="2:65" s="1" customFormat="1" ht="38.25" customHeight="1">
      <c r="B411" s="139"/>
      <c r="C411" s="140" t="s">
        <v>635</v>
      </c>
      <c r="D411" s="140" t="s">
        <v>167</v>
      </c>
      <c r="E411" s="141" t="s">
        <v>636</v>
      </c>
      <c r="F411" s="231" t="s">
        <v>637</v>
      </c>
      <c r="G411" s="231"/>
      <c r="H411" s="231"/>
      <c r="I411" s="231"/>
      <c r="J411" s="142" t="s">
        <v>309</v>
      </c>
      <c r="K411" s="143">
        <v>636</v>
      </c>
      <c r="L411" s="232">
        <v>0</v>
      </c>
      <c r="M411" s="232"/>
      <c r="N411" s="232">
        <f>ROUND(L411*K411,2)</f>
        <v>0</v>
      </c>
      <c r="O411" s="232"/>
      <c r="P411" s="232"/>
      <c r="Q411" s="232"/>
      <c r="R411" s="144"/>
      <c r="T411" s="145" t="s">
        <v>5</v>
      </c>
      <c r="U411" s="43" t="s">
        <v>40</v>
      </c>
      <c r="V411" s="146">
        <v>0.26800000000000002</v>
      </c>
      <c r="W411" s="146">
        <f>V411*K411</f>
        <v>170.44800000000001</v>
      </c>
      <c r="X411" s="146">
        <v>0.15540000000000001</v>
      </c>
      <c r="Y411" s="146">
        <f>X411*K411</f>
        <v>98.834400000000002</v>
      </c>
      <c r="Z411" s="146">
        <v>0</v>
      </c>
      <c r="AA411" s="147">
        <f>Z411*K411</f>
        <v>0</v>
      </c>
      <c r="AR411" s="21" t="s">
        <v>92</v>
      </c>
      <c r="AT411" s="21" t="s">
        <v>167</v>
      </c>
      <c r="AU411" s="21" t="s">
        <v>86</v>
      </c>
      <c r="AY411" s="21" t="s">
        <v>166</v>
      </c>
      <c r="BE411" s="148">
        <f>IF(U411="základní",N411,0)</f>
        <v>0</v>
      </c>
      <c r="BF411" s="148">
        <f>IF(U411="snížená",N411,0)</f>
        <v>0</v>
      </c>
      <c r="BG411" s="148">
        <f>IF(U411="zákl. přenesená",N411,0)</f>
        <v>0</v>
      </c>
      <c r="BH411" s="148">
        <f>IF(U411="sníž. přenesená",N411,0)</f>
        <v>0</v>
      </c>
      <c r="BI411" s="148">
        <f>IF(U411="nulová",N411,0)</f>
        <v>0</v>
      </c>
      <c r="BJ411" s="21" t="s">
        <v>82</v>
      </c>
      <c r="BK411" s="148">
        <f>ROUND(L411*K411,2)</f>
        <v>0</v>
      </c>
      <c r="BL411" s="21" t="s">
        <v>92</v>
      </c>
      <c r="BM411" s="21" t="s">
        <v>638</v>
      </c>
    </row>
    <row r="412" spans="2:65" s="1" customFormat="1" ht="16.5" customHeight="1">
      <c r="B412" s="139"/>
      <c r="C412" s="176" t="s">
        <v>639</v>
      </c>
      <c r="D412" s="176" t="s">
        <v>388</v>
      </c>
      <c r="E412" s="177" t="s">
        <v>640</v>
      </c>
      <c r="F412" s="266" t="s">
        <v>641</v>
      </c>
      <c r="G412" s="266"/>
      <c r="H412" s="266"/>
      <c r="I412" s="266"/>
      <c r="J412" s="178" t="s">
        <v>560</v>
      </c>
      <c r="K412" s="179">
        <v>636</v>
      </c>
      <c r="L412" s="267">
        <v>0</v>
      </c>
      <c r="M412" s="267"/>
      <c r="N412" s="267">
        <f>ROUND(L412*K412,2)</f>
        <v>0</v>
      </c>
      <c r="O412" s="232"/>
      <c r="P412" s="232"/>
      <c r="Q412" s="232"/>
      <c r="R412" s="144"/>
      <c r="T412" s="145" t="s">
        <v>5</v>
      </c>
      <c r="U412" s="43" t="s">
        <v>40</v>
      </c>
      <c r="V412" s="146">
        <v>0</v>
      </c>
      <c r="W412" s="146">
        <f>V412*K412</f>
        <v>0</v>
      </c>
      <c r="X412" s="146">
        <v>8.2100000000000006E-2</v>
      </c>
      <c r="Y412" s="146">
        <f>X412*K412</f>
        <v>52.215600000000002</v>
      </c>
      <c r="Z412" s="146">
        <v>0</v>
      </c>
      <c r="AA412" s="147">
        <f>Z412*K412</f>
        <v>0</v>
      </c>
      <c r="AR412" s="21" t="s">
        <v>104</v>
      </c>
      <c r="AT412" s="21" t="s">
        <v>388</v>
      </c>
      <c r="AU412" s="21" t="s">
        <v>86</v>
      </c>
      <c r="AY412" s="21" t="s">
        <v>166</v>
      </c>
      <c r="BE412" s="148">
        <f>IF(U412="základní",N412,0)</f>
        <v>0</v>
      </c>
      <c r="BF412" s="148">
        <f>IF(U412="snížená",N412,0)</f>
        <v>0</v>
      </c>
      <c r="BG412" s="148">
        <f>IF(U412="zákl. přenesená",N412,0)</f>
        <v>0</v>
      </c>
      <c r="BH412" s="148">
        <f>IF(U412="sníž. přenesená",N412,0)</f>
        <v>0</v>
      </c>
      <c r="BI412" s="148">
        <f>IF(U412="nulová",N412,0)</f>
        <v>0</v>
      </c>
      <c r="BJ412" s="21" t="s">
        <v>82</v>
      </c>
      <c r="BK412" s="148">
        <f>ROUND(L412*K412,2)</f>
        <v>0</v>
      </c>
      <c r="BL412" s="21" t="s">
        <v>92</v>
      </c>
      <c r="BM412" s="21" t="s">
        <v>642</v>
      </c>
    </row>
    <row r="413" spans="2:65" s="11" customFormat="1" ht="16.5" customHeight="1">
      <c r="B413" s="157"/>
      <c r="C413" s="158"/>
      <c r="D413" s="158"/>
      <c r="E413" s="159" t="s">
        <v>5</v>
      </c>
      <c r="F413" s="264" t="s">
        <v>275</v>
      </c>
      <c r="G413" s="265"/>
      <c r="H413" s="265"/>
      <c r="I413" s="265"/>
      <c r="J413" s="158"/>
      <c r="K413" s="159" t="s">
        <v>5</v>
      </c>
      <c r="L413" s="158"/>
      <c r="M413" s="158"/>
      <c r="N413" s="158"/>
      <c r="O413" s="158"/>
      <c r="P413" s="158"/>
      <c r="Q413" s="158"/>
      <c r="R413" s="160"/>
      <c r="T413" s="161"/>
      <c r="U413" s="158"/>
      <c r="V413" s="158"/>
      <c r="W413" s="158"/>
      <c r="X413" s="158"/>
      <c r="Y413" s="158"/>
      <c r="Z413" s="158"/>
      <c r="AA413" s="162"/>
      <c r="AT413" s="163" t="s">
        <v>173</v>
      </c>
      <c r="AU413" s="163" t="s">
        <v>86</v>
      </c>
      <c r="AV413" s="11" t="s">
        <v>82</v>
      </c>
      <c r="AW413" s="11" t="s">
        <v>32</v>
      </c>
      <c r="AX413" s="11" t="s">
        <v>75</v>
      </c>
      <c r="AY413" s="163" t="s">
        <v>166</v>
      </c>
    </row>
    <row r="414" spans="2:65" s="11" customFormat="1" ht="16.5" customHeight="1">
      <c r="B414" s="157"/>
      <c r="C414" s="158"/>
      <c r="D414" s="158"/>
      <c r="E414" s="159" t="s">
        <v>5</v>
      </c>
      <c r="F414" s="229" t="s">
        <v>276</v>
      </c>
      <c r="G414" s="230"/>
      <c r="H414" s="230"/>
      <c r="I414" s="230"/>
      <c r="J414" s="158"/>
      <c r="K414" s="159" t="s">
        <v>5</v>
      </c>
      <c r="L414" s="158"/>
      <c r="M414" s="158"/>
      <c r="N414" s="158"/>
      <c r="O414" s="158"/>
      <c r="P414" s="158"/>
      <c r="Q414" s="158"/>
      <c r="R414" s="160"/>
      <c r="T414" s="161"/>
      <c r="U414" s="158"/>
      <c r="V414" s="158"/>
      <c r="W414" s="158"/>
      <c r="X414" s="158"/>
      <c r="Y414" s="158"/>
      <c r="Z414" s="158"/>
      <c r="AA414" s="162"/>
      <c r="AT414" s="163" t="s">
        <v>173</v>
      </c>
      <c r="AU414" s="163" t="s">
        <v>86</v>
      </c>
      <c r="AV414" s="11" t="s">
        <v>82</v>
      </c>
      <c r="AW414" s="11" t="s">
        <v>32</v>
      </c>
      <c r="AX414" s="11" t="s">
        <v>75</v>
      </c>
      <c r="AY414" s="163" t="s">
        <v>166</v>
      </c>
    </row>
    <row r="415" spans="2:65" s="11" customFormat="1" ht="16.5" customHeight="1">
      <c r="B415" s="157"/>
      <c r="C415" s="158"/>
      <c r="D415" s="158"/>
      <c r="E415" s="159" t="s">
        <v>5</v>
      </c>
      <c r="F415" s="229" t="s">
        <v>277</v>
      </c>
      <c r="G415" s="230"/>
      <c r="H415" s="230"/>
      <c r="I415" s="230"/>
      <c r="J415" s="158"/>
      <c r="K415" s="159" t="s">
        <v>5</v>
      </c>
      <c r="L415" s="158"/>
      <c r="M415" s="158"/>
      <c r="N415" s="158"/>
      <c r="O415" s="158"/>
      <c r="P415" s="158"/>
      <c r="Q415" s="158"/>
      <c r="R415" s="160"/>
      <c r="T415" s="161"/>
      <c r="U415" s="158"/>
      <c r="V415" s="158"/>
      <c r="W415" s="158"/>
      <c r="X415" s="158"/>
      <c r="Y415" s="158"/>
      <c r="Z415" s="158"/>
      <c r="AA415" s="162"/>
      <c r="AT415" s="163" t="s">
        <v>173</v>
      </c>
      <c r="AU415" s="163" t="s">
        <v>86</v>
      </c>
      <c r="AV415" s="11" t="s">
        <v>82</v>
      </c>
      <c r="AW415" s="11" t="s">
        <v>32</v>
      </c>
      <c r="AX415" s="11" t="s">
        <v>75</v>
      </c>
      <c r="AY415" s="163" t="s">
        <v>166</v>
      </c>
    </row>
    <row r="416" spans="2:65" s="10" customFormat="1" ht="16.5" customHeight="1">
      <c r="B416" s="149"/>
      <c r="C416" s="150"/>
      <c r="D416" s="150"/>
      <c r="E416" s="151" t="s">
        <v>5</v>
      </c>
      <c r="F416" s="262" t="s">
        <v>643</v>
      </c>
      <c r="G416" s="263"/>
      <c r="H416" s="263"/>
      <c r="I416" s="263"/>
      <c r="J416" s="150"/>
      <c r="K416" s="152">
        <v>636</v>
      </c>
      <c r="L416" s="150"/>
      <c r="M416" s="150"/>
      <c r="N416" s="150"/>
      <c r="O416" s="150"/>
      <c r="P416" s="150"/>
      <c r="Q416" s="150"/>
      <c r="R416" s="153"/>
      <c r="T416" s="154"/>
      <c r="U416" s="150"/>
      <c r="V416" s="150"/>
      <c r="W416" s="150"/>
      <c r="X416" s="150"/>
      <c r="Y416" s="150"/>
      <c r="Z416" s="150"/>
      <c r="AA416" s="155"/>
      <c r="AT416" s="156" t="s">
        <v>173</v>
      </c>
      <c r="AU416" s="156" t="s">
        <v>86</v>
      </c>
      <c r="AV416" s="10" t="s">
        <v>86</v>
      </c>
      <c r="AW416" s="10" t="s">
        <v>32</v>
      </c>
      <c r="AX416" s="10" t="s">
        <v>82</v>
      </c>
      <c r="AY416" s="156" t="s">
        <v>166</v>
      </c>
    </row>
    <row r="417" spans="2:65" s="1" customFormat="1" ht="38.25" customHeight="1">
      <c r="B417" s="139"/>
      <c r="C417" s="140" t="s">
        <v>644</v>
      </c>
      <c r="D417" s="140" t="s">
        <v>167</v>
      </c>
      <c r="E417" s="141" t="s">
        <v>645</v>
      </c>
      <c r="F417" s="231" t="s">
        <v>646</v>
      </c>
      <c r="G417" s="231"/>
      <c r="H417" s="231"/>
      <c r="I417" s="231"/>
      <c r="J417" s="142" t="s">
        <v>309</v>
      </c>
      <c r="K417" s="143">
        <v>111</v>
      </c>
      <c r="L417" s="232">
        <v>0</v>
      </c>
      <c r="M417" s="232"/>
      <c r="N417" s="232">
        <f>ROUND(L417*K417,2)</f>
        <v>0</v>
      </c>
      <c r="O417" s="232"/>
      <c r="P417" s="232"/>
      <c r="Q417" s="232"/>
      <c r="R417" s="144"/>
      <c r="T417" s="145" t="s">
        <v>5</v>
      </c>
      <c r="U417" s="43" t="s">
        <v>40</v>
      </c>
      <c r="V417" s="146">
        <v>0.216</v>
      </c>
      <c r="W417" s="146">
        <f>V417*K417</f>
        <v>23.975999999999999</v>
      </c>
      <c r="X417" s="146">
        <v>0.1295</v>
      </c>
      <c r="Y417" s="146">
        <f>X417*K417</f>
        <v>14.374500000000001</v>
      </c>
      <c r="Z417" s="146">
        <v>0</v>
      </c>
      <c r="AA417" s="147">
        <f>Z417*K417</f>
        <v>0</v>
      </c>
      <c r="AR417" s="21" t="s">
        <v>92</v>
      </c>
      <c r="AT417" s="21" t="s">
        <v>167</v>
      </c>
      <c r="AU417" s="21" t="s">
        <v>86</v>
      </c>
      <c r="AY417" s="21" t="s">
        <v>166</v>
      </c>
      <c r="BE417" s="148">
        <f>IF(U417="základní",N417,0)</f>
        <v>0</v>
      </c>
      <c r="BF417" s="148">
        <f>IF(U417="snížená",N417,0)</f>
        <v>0</v>
      </c>
      <c r="BG417" s="148">
        <f>IF(U417="zákl. přenesená",N417,0)</f>
        <v>0</v>
      </c>
      <c r="BH417" s="148">
        <f>IF(U417="sníž. přenesená",N417,0)</f>
        <v>0</v>
      </c>
      <c r="BI417" s="148">
        <f>IF(U417="nulová",N417,0)</f>
        <v>0</v>
      </c>
      <c r="BJ417" s="21" t="s">
        <v>82</v>
      </c>
      <c r="BK417" s="148">
        <f>ROUND(L417*K417,2)</f>
        <v>0</v>
      </c>
      <c r="BL417" s="21" t="s">
        <v>92</v>
      </c>
      <c r="BM417" s="21" t="s">
        <v>647</v>
      </c>
    </row>
    <row r="418" spans="2:65" s="11" customFormat="1" ht="16.5" customHeight="1">
      <c r="B418" s="157"/>
      <c r="C418" s="158"/>
      <c r="D418" s="158"/>
      <c r="E418" s="159" t="s">
        <v>5</v>
      </c>
      <c r="F418" s="264" t="s">
        <v>275</v>
      </c>
      <c r="G418" s="265"/>
      <c r="H418" s="265"/>
      <c r="I418" s="265"/>
      <c r="J418" s="158"/>
      <c r="K418" s="159" t="s">
        <v>5</v>
      </c>
      <c r="L418" s="158"/>
      <c r="M418" s="158"/>
      <c r="N418" s="158"/>
      <c r="O418" s="158"/>
      <c r="P418" s="158"/>
      <c r="Q418" s="158"/>
      <c r="R418" s="160"/>
      <c r="T418" s="161"/>
      <c r="U418" s="158"/>
      <c r="V418" s="158"/>
      <c r="W418" s="158"/>
      <c r="X418" s="158"/>
      <c r="Y418" s="158"/>
      <c r="Z418" s="158"/>
      <c r="AA418" s="162"/>
      <c r="AT418" s="163" t="s">
        <v>173</v>
      </c>
      <c r="AU418" s="163" t="s">
        <v>86</v>
      </c>
      <c r="AV418" s="11" t="s">
        <v>82</v>
      </c>
      <c r="AW418" s="11" t="s">
        <v>32</v>
      </c>
      <c r="AX418" s="11" t="s">
        <v>75</v>
      </c>
      <c r="AY418" s="163" t="s">
        <v>166</v>
      </c>
    </row>
    <row r="419" spans="2:65" s="11" customFormat="1" ht="16.5" customHeight="1">
      <c r="B419" s="157"/>
      <c r="C419" s="158"/>
      <c r="D419" s="158"/>
      <c r="E419" s="159" t="s">
        <v>5</v>
      </c>
      <c r="F419" s="229" t="s">
        <v>276</v>
      </c>
      <c r="G419" s="230"/>
      <c r="H419" s="230"/>
      <c r="I419" s="230"/>
      <c r="J419" s="158"/>
      <c r="K419" s="159" t="s">
        <v>5</v>
      </c>
      <c r="L419" s="158"/>
      <c r="M419" s="158"/>
      <c r="N419" s="158"/>
      <c r="O419" s="158"/>
      <c r="P419" s="158"/>
      <c r="Q419" s="158"/>
      <c r="R419" s="160"/>
      <c r="T419" s="161"/>
      <c r="U419" s="158"/>
      <c r="V419" s="158"/>
      <c r="W419" s="158"/>
      <c r="X419" s="158"/>
      <c r="Y419" s="158"/>
      <c r="Z419" s="158"/>
      <c r="AA419" s="162"/>
      <c r="AT419" s="163" t="s">
        <v>173</v>
      </c>
      <c r="AU419" s="163" t="s">
        <v>86</v>
      </c>
      <c r="AV419" s="11" t="s">
        <v>82</v>
      </c>
      <c r="AW419" s="11" t="s">
        <v>32</v>
      </c>
      <c r="AX419" s="11" t="s">
        <v>75</v>
      </c>
      <c r="AY419" s="163" t="s">
        <v>166</v>
      </c>
    </row>
    <row r="420" spans="2:65" s="11" customFormat="1" ht="16.5" customHeight="1">
      <c r="B420" s="157"/>
      <c r="C420" s="158"/>
      <c r="D420" s="158"/>
      <c r="E420" s="159" t="s">
        <v>5</v>
      </c>
      <c r="F420" s="229" t="s">
        <v>277</v>
      </c>
      <c r="G420" s="230"/>
      <c r="H420" s="230"/>
      <c r="I420" s="230"/>
      <c r="J420" s="158"/>
      <c r="K420" s="159" t="s">
        <v>5</v>
      </c>
      <c r="L420" s="158"/>
      <c r="M420" s="158"/>
      <c r="N420" s="158"/>
      <c r="O420" s="158"/>
      <c r="P420" s="158"/>
      <c r="Q420" s="158"/>
      <c r="R420" s="160"/>
      <c r="T420" s="161"/>
      <c r="U420" s="158"/>
      <c r="V420" s="158"/>
      <c r="W420" s="158"/>
      <c r="X420" s="158"/>
      <c r="Y420" s="158"/>
      <c r="Z420" s="158"/>
      <c r="AA420" s="162"/>
      <c r="AT420" s="163" t="s">
        <v>173</v>
      </c>
      <c r="AU420" s="163" t="s">
        <v>86</v>
      </c>
      <c r="AV420" s="11" t="s">
        <v>82</v>
      </c>
      <c r="AW420" s="11" t="s">
        <v>32</v>
      </c>
      <c r="AX420" s="11" t="s">
        <v>75</v>
      </c>
      <c r="AY420" s="163" t="s">
        <v>166</v>
      </c>
    </row>
    <row r="421" spans="2:65" s="10" customFormat="1" ht="16.5" customHeight="1">
      <c r="B421" s="149"/>
      <c r="C421" s="150"/>
      <c r="D421" s="150"/>
      <c r="E421" s="151" t="s">
        <v>5</v>
      </c>
      <c r="F421" s="262" t="s">
        <v>648</v>
      </c>
      <c r="G421" s="263"/>
      <c r="H421" s="263"/>
      <c r="I421" s="263"/>
      <c r="J421" s="150"/>
      <c r="K421" s="152">
        <v>111</v>
      </c>
      <c r="L421" s="150"/>
      <c r="M421" s="150"/>
      <c r="N421" s="150"/>
      <c r="O421" s="150"/>
      <c r="P421" s="150"/>
      <c r="Q421" s="150"/>
      <c r="R421" s="153"/>
      <c r="T421" s="154"/>
      <c r="U421" s="150"/>
      <c r="V421" s="150"/>
      <c r="W421" s="150"/>
      <c r="X421" s="150"/>
      <c r="Y421" s="150"/>
      <c r="Z421" s="150"/>
      <c r="AA421" s="155"/>
      <c r="AT421" s="156" t="s">
        <v>173</v>
      </c>
      <c r="AU421" s="156" t="s">
        <v>86</v>
      </c>
      <c r="AV421" s="10" t="s">
        <v>86</v>
      </c>
      <c r="AW421" s="10" t="s">
        <v>32</v>
      </c>
      <c r="AX421" s="10" t="s">
        <v>82</v>
      </c>
      <c r="AY421" s="156" t="s">
        <v>166</v>
      </c>
    </row>
    <row r="422" spans="2:65" s="1" customFormat="1" ht="16.5" customHeight="1">
      <c r="B422" s="139"/>
      <c r="C422" s="176" t="s">
        <v>649</v>
      </c>
      <c r="D422" s="176" t="s">
        <v>388</v>
      </c>
      <c r="E422" s="177" t="s">
        <v>650</v>
      </c>
      <c r="F422" s="266" t="s">
        <v>651</v>
      </c>
      <c r="G422" s="266"/>
      <c r="H422" s="266"/>
      <c r="I422" s="266"/>
      <c r="J422" s="178" t="s">
        <v>560</v>
      </c>
      <c r="K422" s="179">
        <v>222</v>
      </c>
      <c r="L422" s="267">
        <v>0</v>
      </c>
      <c r="M422" s="267"/>
      <c r="N422" s="267">
        <f>ROUND(L422*K422,2)</f>
        <v>0</v>
      </c>
      <c r="O422" s="232"/>
      <c r="P422" s="232"/>
      <c r="Q422" s="232"/>
      <c r="R422" s="144"/>
      <c r="T422" s="145" t="s">
        <v>5</v>
      </c>
      <c r="U422" s="43" t="s">
        <v>40</v>
      </c>
      <c r="V422" s="146">
        <v>0</v>
      </c>
      <c r="W422" s="146">
        <f>V422*K422</f>
        <v>0</v>
      </c>
      <c r="X422" s="146">
        <v>0.01</v>
      </c>
      <c r="Y422" s="146">
        <f>X422*K422</f>
        <v>2.2200000000000002</v>
      </c>
      <c r="Z422" s="146">
        <v>0</v>
      </c>
      <c r="AA422" s="147">
        <f>Z422*K422</f>
        <v>0</v>
      </c>
      <c r="AR422" s="21" t="s">
        <v>104</v>
      </c>
      <c r="AT422" s="21" t="s">
        <v>388</v>
      </c>
      <c r="AU422" s="21" t="s">
        <v>86</v>
      </c>
      <c r="AY422" s="21" t="s">
        <v>166</v>
      </c>
      <c r="BE422" s="148">
        <f>IF(U422="základní",N422,0)</f>
        <v>0</v>
      </c>
      <c r="BF422" s="148">
        <f>IF(U422="snížená",N422,0)</f>
        <v>0</v>
      </c>
      <c r="BG422" s="148">
        <f>IF(U422="zákl. přenesená",N422,0)</f>
        <v>0</v>
      </c>
      <c r="BH422" s="148">
        <f>IF(U422="sníž. přenesená",N422,0)</f>
        <v>0</v>
      </c>
      <c r="BI422" s="148">
        <f>IF(U422="nulová",N422,0)</f>
        <v>0</v>
      </c>
      <c r="BJ422" s="21" t="s">
        <v>82</v>
      </c>
      <c r="BK422" s="148">
        <f>ROUND(L422*K422,2)</f>
        <v>0</v>
      </c>
      <c r="BL422" s="21" t="s">
        <v>92</v>
      </c>
      <c r="BM422" s="21" t="s">
        <v>652</v>
      </c>
    </row>
    <row r="423" spans="2:65" s="10" customFormat="1" ht="16.5" customHeight="1">
      <c r="B423" s="149"/>
      <c r="C423" s="150"/>
      <c r="D423" s="150"/>
      <c r="E423" s="151" t="s">
        <v>5</v>
      </c>
      <c r="F423" s="240" t="s">
        <v>653</v>
      </c>
      <c r="G423" s="241"/>
      <c r="H423" s="241"/>
      <c r="I423" s="241"/>
      <c r="J423" s="150"/>
      <c r="K423" s="152">
        <v>222</v>
      </c>
      <c r="L423" s="150"/>
      <c r="M423" s="150"/>
      <c r="N423" s="150"/>
      <c r="O423" s="150"/>
      <c r="P423" s="150"/>
      <c r="Q423" s="150"/>
      <c r="R423" s="153"/>
      <c r="T423" s="154"/>
      <c r="U423" s="150"/>
      <c r="V423" s="150"/>
      <c r="W423" s="150"/>
      <c r="X423" s="150"/>
      <c r="Y423" s="150"/>
      <c r="Z423" s="150"/>
      <c r="AA423" s="155"/>
      <c r="AT423" s="156" t="s">
        <v>173</v>
      </c>
      <c r="AU423" s="156" t="s">
        <v>86</v>
      </c>
      <c r="AV423" s="10" t="s">
        <v>86</v>
      </c>
      <c r="AW423" s="10" t="s">
        <v>32</v>
      </c>
      <c r="AX423" s="10" t="s">
        <v>82</v>
      </c>
      <c r="AY423" s="156" t="s">
        <v>166</v>
      </c>
    </row>
    <row r="424" spans="2:65" s="1" customFormat="1" ht="25.5" customHeight="1">
      <c r="B424" s="139"/>
      <c r="C424" s="140" t="s">
        <v>654</v>
      </c>
      <c r="D424" s="140" t="s">
        <v>167</v>
      </c>
      <c r="E424" s="141" t="s">
        <v>655</v>
      </c>
      <c r="F424" s="231" t="s">
        <v>656</v>
      </c>
      <c r="G424" s="231"/>
      <c r="H424" s="231"/>
      <c r="I424" s="231"/>
      <c r="J424" s="142" t="s">
        <v>270</v>
      </c>
      <c r="K424" s="143">
        <v>1938</v>
      </c>
      <c r="L424" s="232">
        <v>0</v>
      </c>
      <c r="M424" s="232"/>
      <c r="N424" s="232">
        <f>ROUND(L424*K424,2)</f>
        <v>0</v>
      </c>
      <c r="O424" s="232"/>
      <c r="P424" s="232"/>
      <c r="Q424" s="232"/>
      <c r="R424" s="144"/>
      <c r="T424" s="145" t="s">
        <v>5</v>
      </c>
      <c r="U424" s="43" t="s">
        <v>40</v>
      </c>
      <c r="V424" s="146">
        <v>0.08</v>
      </c>
      <c r="W424" s="146">
        <f>V424*K424</f>
        <v>155.04</v>
      </c>
      <c r="X424" s="146">
        <v>6.8999999999999997E-4</v>
      </c>
      <c r="Y424" s="146">
        <f>X424*K424</f>
        <v>1.3372199999999999</v>
      </c>
      <c r="Z424" s="146">
        <v>0</v>
      </c>
      <c r="AA424" s="147">
        <f>Z424*K424</f>
        <v>0</v>
      </c>
      <c r="AR424" s="21" t="s">
        <v>92</v>
      </c>
      <c r="AT424" s="21" t="s">
        <v>167</v>
      </c>
      <c r="AU424" s="21" t="s">
        <v>86</v>
      </c>
      <c r="AY424" s="21" t="s">
        <v>166</v>
      </c>
      <c r="BE424" s="148">
        <f>IF(U424="základní",N424,0)</f>
        <v>0</v>
      </c>
      <c r="BF424" s="148">
        <f>IF(U424="snížená",N424,0)</f>
        <v>0</v>
      </c>
      <c r="BG424" s="148">
        <f>IF(U424="zákl. přenesená",N424,0)</f>
        <v>0</v>
      </c>
      <c r="BH424" s="148">
        <f>IF(U424="sníž. přenesená",N424,0)</f>
        <v>0</v>
      </c>
      <c r="BI424" s="148">
        <f>IF(U424="nulová",N424,0)</f>
        <v>0</v>
      </c>
      <c r="BJ424" s="21" t="s">
        <v>82</v>
      </c>
      <c r="BK424" s="148">
        <f>ROUND(L424*K424,2)</f>
        <v>0</v>
      </c>
      <c r="BL424" s="21" t="s">
        <v>92</v>
      </c>
      <c r="BM424" s="21" t="s">
        <v>657</v>
      </c>
    </row>
    <row r="425" spans="2:65" s="11" customFormat="1" ht="16.5" customHeight="1">
      <c r="B425" s="157"/>
      <c r="C425" s="158"/>
      <c r="D425" s="158"/>
      <c r="E425" s="159" t="s">
        <v>5</v>
      </c>
      <c r="F425" s="264" t="s">
        <v>275</v>
      </c>
      <c r="G425" s="265"/>
      <c r="H425" s="265"/>
      <c r="I425" s="265"/>
      <c r="J425" s="158"/>
      <c r="K425" s="159" t="s">
        <v>5</v>
      </c>
      <c r="L425" s="158"/>
      <c r="M425" s="158"/>
      <c r="N425" s="158"/>
      <c r="O425" s="158"/>
      <c r="P425" s="158"/>
      <c r="Q425" s="158"/>
      <c r="R425" s="160"/>
      <c r="T425" s="161"/>
      <c r="U425" s="158"/>
      <c r="V425" s="158"/>
      <c r="W425" s="158"/>
      <c r="X425" s="158"/>
      <c r="Y425" s="158"/>
      <c r="Z425" s="158"/>
      <c r="AA425" s="162"/>
      <c r="AT425" s="163" t="s">
        <v>173</v>
      </c>
      <c r="AU425" s="163" t="s">
        <v>86</v>
      </c>
      <c r="AV425" s="11" t="s">
        <v>82</v>
      </c>
      <c r="AW425" s="11" t="s">
        <v>32</v>
      </c>
      <c r="AX425" s="11" t="s">
        <v>75</v>
      </c>
      <c r="AY425" s="163" t="s">
        <v>166</v>
      </c>
    </row>
    <row r="426" spans="2:65" s="11" customFormat="1" ht="16.5" customHeight="1">
      <c r="B426" s="157"/>
      <c r="C426" s="158"/>
      <c r="D426" s="158"/>
      <c r="E426" s="159" t="s">
        <v>5</v>
      </c>
      <c r="F426" s="229" t="s">
        <v>276</v>
      </c>
      <c r="G426" s="230"/>
      <c r="H426" s="230"/>
      <c r="I426" s="230"/>
      <c r="J426" s="158"/>
      <c r="K426" s="159" t="s">
        <v>5</v>
      </c>
      <c r="L426" s="158"/>
      <c r="M426" s="158"/>
      <c r="N426" s="158"/>
      <c r="O426" s="158"/>
      <c r="P426" s="158"/>
      <c r="Q426" s="158"/>
      <c r="R426" s="160"/>
      <c r="T426" s="161"/>
      <c r="U426" s="158"/>
      <c r="V426" s="158"/>
      <c r="W426" s="158"/>
      <c r="X426" s="158"/>
      <c r="Y426" s="158"/>
      <c r="Z426" s="158"/>
      <c r="AA426" s="162"/>
      <c r="AT426" s="163" t="s">
        <v>173</v>
      </c>
      <c r="AU426" s="163" t="s">
        <v>86</v>
      </c>
      <c r="AV426" s="11" t="s">
        <v>82</v>
      </c>
      <c r="AW426" s="11" t="s">
        <v>32</v>
      </c>
      <c r="AX426" s="11" t="s">
        <v>75</v>
      </c>
      <c r="AY426" s="163" t="s">
        <v>166</v>
      </c>
    </row>
    <row r="427" spans="2:65" s="11" customFormat="1" ht="16.5" customHeight="1">
      <c r="B427" s="157"/>
      <c r="C427" s="158"/>
      <c r="D427" s="158"/>
      <c r="E427" s="159" t="s">
        <v>5</v>
      </c>
      <c r="F427" s="229" t="s">
        <v>277</v>
      </c>
      <c r="G427" s="230"/>
      <c r="H427" s="230"/>
      <c r="I427" s="230"/>
      <c r="J427" s="158"/>
      <c r="K427" s="159" t="s">
        <v>5</v>
      </c>
      <c r="L427" s="158"/>
      <c r="M427" s="158"/>
      <c r="N427" s="158"/>
      <c r="O427" s="158"/>
      <c r="P427" s="158"/>
      <c r="Q427" s="158"/>
      <c r="R427" s="160"/>
      <c r="T427" s="161"/>
      <c r="U427" s="158"/>
      <c r="V427" s="158"/>
      <c r="W427" s="158"/>
      <c r="X427" s="158"/>
      <c r="Y427" s="158"/>
      <c r="Z427" s="158"/>
      <c r="AA427" s="162"/>
      <c r="AT427" s="163" t="s">
        <v>173</v>
      </c>
      <c r="AU427" s="163" t="s">
        <v>86</v>
      </c>
      <c r="AV427" s="11" t="s">
        <v>82</v>
      </c>
      <c r="AW427" s="11" t="s">
        <v>32</v>
      </c>
      <c r="AX427" s="11" t="s">
        <v>75</v>
      </c>
      <c r="AY427" s="163" t="s">
        <v>166</v>
      </c>
    </row>
    <row r="428" spans="2:65" s="11" customFormat="1" ht="16.5" customHeight="1">
      <c r="B428" s="157"/>
      <c r="C428" s="158"/>
      <c r="D428" s="158"/>
      <c r="E428" s="159" t="s">
        <v>5</v>
      </c>
      <c r="F428" s="229" t="s">
        <v>298</v>
      </c>
      <c r="G428" s="230"/>
      <c r="H428" s="230"/>
      <c r="I428" s="230"/>
      <c r="J428" s="158"/>
      <c r="K428" s="159" t="s">
        <v>5</v>
      </c>
      <c r="L428" s="158"/>
      <c r="M428" s="158"/>
      <c r="N428" s="158"/>
      <c r="O428" s="158"/>
      <c r="P428" s="158"/>
      <c r="Q428" s="158"/>
      <c r="R428" s="160"/>
      <c r="T428" s="161"/>
      <c r="U428" s="158"/>
      <c r="V428" s="158"/>
      <c r="W428" s="158"/>
      <c r="X428" s="158"/>
      <c r="Y428" s="158"/>
      <c r="Z428" s="158"/>
      <c r="AA428" s="162"/>
      <c r="AT428" s="163" t="s">
        <v>173</v>
      </c>
      <c r="AU428" s="163" t="s">
        <v>86</v>
      </c>
      <c r="AV428" s="11" t="s">
        <v>82</v>
      </c>
      <c r="AW428" s="11" t="s">
        <v>32</v>
      </c>
      <c r="AX428" s="11" t="s">
        <v>75</v>
      </c>
      <c r="AY428" s="163" t="s">
        <v>166</v>
      </c>
    </row>
    <row r="429" spans="2:65" s="10" customFormat="1" ht="16.5" customHeight="1">
      <c r="B429" s="149"/>
      <c r="C429" s="150"/>
      <c r="D429" s="150"/>
      <c r="E429" s="151" t="s">
        <v>5</v>
      </c>
      <c r="F429" s="262" t="s">
        <v>466</v>
      </c>
      <c r="G429" s="263"/>
      <c r="H429" s="263"/>
      <c r="I429" s="263"/>
      <c r="J429" s="150"/>
      <c r="K429" s="152">
        <v>1938</v>
      </c>
      <c r="L429" s="150"/>
      <c r="M429" s="150"/>
      <c r="N429" s="150"/>
      <c r="O429" s="150"/>
      <c r="P429" s="150"/>
      <c r="Q429" s="150"/>
      <c r="R429" s="153"/>
      <c r="T429" s="154"/>
      <c r="U429" s="150"/>
      <c r="V429" s="150"/>
      <c r="W429" s="150"/>
      <c r="X429" s="150"/>
      <c r="Y429" s="150"/>
      <c r="Z429" s="150"/>
      <c r="AA429" s="155"/>
      <c r="AT429" s="156" t="s">
        <v>173</v>
      </c>
      <c r="AU429" s="156" t="s">
        <v>86</v>
      </c>
      <c r="AV429" s="10" t="s">
        <v>86</v>
      </c>
      <c r="AW429" s="10" t="s">
        <v>32</v>
      </c>
      <c r="AX429" s="10" t="s">
        <v>82</v>
      </c>
      <c r="AY429" s="156" t="s">
        <v>166</v>
      </c>
    </row>
    <row r="430" spans="2:65" s="1" customFormat="1" ht="25.5" customHeight="1">
      <c r="B430" s="139"/>
      <c r="C430" s="140" t="s">
        <v>658</v>
      </c>
      <c r="D430" s="140" t="s">
        <v>167</v>
      </c>
      <c r="E430" s="141" t="s">
        <v>659</v>
      </c>
      <c r="F430" s="231" t="s">
        <v>660</v>
      </c>
      <c r="G430" s="231"/>
      <c r="H430" s="231"/>
      <c r="I430" s="231"/>
      <c r="J430" s="142" t="s">
        <v>309</v>
      </c>
      <c r="K430" s="143">
        <v>55</v>
      </c>
      <c r="L430" s="232">
        <v>0</v>
      </c>
      <c r="M430" s="232"/>
      <c r="N430" s="232">
        <f>ROUND(L430*K430,2)</f>
        <v>0</v>
      </c>
      <c r="O430" s="232"/>
      <c r="P430" s="232"/>
      <c r="Q430" s="232"/>
      <c r="R430" s="144"/>
      <c r="T430" s="145" t="s">
        <v>5</v>
      </c>
      <c r="U430" s="43" t="s">
        <v>40</v>
      </c>
      <c r="V430" s="146">
        <v>0.155</v>
      </c>
      <c r="W430" s="146">
        <f>V430*K430</f>
        <v>8.5250000000000004</v>
      </c>
      <c r="X430" s="146">
        <v>0</v>
      </c>
      <c r="Y430" s="146">
        <f>X430*K430</f>
        <v>0</v>
      </c>
      <c r="Z430" s="146">
        <v>0</v>
      </c>
      <c r="AA430" s="147">
        <f>Z430*K430</f>
        <v>0</v>
      </c>
      <c r="AR430" s="21" t="s">
        <v>92</v>
      </c>
      <c r="AT430" s="21" t="s">
        <v>167</v>
      </c>
      <c r="AU430" s="21" t="s">
        <v>86</v>
      </c>
      <c r="AY430" s="21" t="s">
        <v>166</v>
      </c>
      <c r="BE430" s="148">
        <f>IF(U430="základní",N430,0)</f>
        <v>0</v>
      </c>
      <c r="BF430" s="148">
        <f>IF(U430="snížená",N430,0)</f>
        <v>0</v>
      </c>
      <c r="BG430" s="148">
        <f>IF(U430="zákl. přenesená",N430,0)</f>
        <v>0</v>
      </c>
      <c r="BH430" s="148">
        <f>IF(U430="sníž. přenesená",N430,0)</f>
        <v>0</v>
      </c>
      <c r="BI430" s="148">
        <f>IF(U430="nulová",N430,0)</f>
        <v>0</v>
      </c>
      <c r="BJ430" s="21" t="s">
        <v>82</v>
      </c>
      <c r="BK430" s="148">
        <f>ROUND(L430*K430,2)</f>
        <v>0</v>
      </c>
      <c r="BL430" s="21" t="s">
        <v>92</v>
      </c>
      <c r="BM430" s="21" t="s">
        <v>661</v>
      </c>
    </row>
    <row r="431" spans="2:65" s="11" customFormat="1" ht="16.5" customHeight="1">
      <c r="B431" s="157"/>
      <c r="C431" s="158"/>
      <c r="D431" s="158"/>
      <c r="E431" s="159" t="s">
        <v>5</v>
      </c>
      <c r="F431" s="264" t="s">
        <v>275</v>
      </c>
      <c r="G431" s="265"/>
      <c r="H431" s="265"/>
      <c r="I431" s="265"/>
      <c r="J431" s="158"/>
      <c r="K431" s="159" t="s">
        <v>5</v>
      </c>
      <c r="L431" s="158"/>
      <c r="M431" s="158"/>
      <c r="N431" s="158"/>
      <c r="O431" s="158"/>
      <c r="P431" s="158"/>
      <c r="Q431" s="158"/>
      <c r="R431" s="160"/>
      <c r="T431" s="161"/>
      <c r="U431" s="158"/>
      <c r="V431" s="158"/>
      <c r="W431" s="158"/>
      <c r="X431" s="158"/>
      <c r="Y431" s="158"/>
      <c r="Z431" s="158"/>
      <c r="AA431" s="162"/>
      <c r="AT431" s="163" t="s">
        <v>173</v>
      </c>
      <c r="AU431" s="163" t="s">
        <v>86</v>
      </c>
      <c r="AV431" s="11" t="s">
        <v>82</v>
      </c>
      <c r="AW431" s="11" t="s">
        <v>32</v>
      </c>
      <c r="AX431" s="11" t="s">
        <v>75</v>
      </c>
      <c r="AY431" s="163" t="s">
        <v>166</v>
      </c>
    </row>
    <row r="432" spans="2:65" s="11" customFormat="1" ht="16.5" customHeight="1">
      <c r="B432" s="157"/>
      <c r="C432" s="158"/>
      <c r="D432" s="158"/>
      <c r="E432" s="159" t="s">
        <v>5</v>
      </c>
      <c r="F432" s="229" t="s">
        <v>276</v>
      </c>
      <c r="G432" s="230"/>
      <c r="H432" s="230"/>
      <c r="I432" s="230"/>
      <c r="J432" s="158"/>
      <c r="K432" s="159" t="s">
        <v>5</v>
      </c>
      <c r="L432" s="158"/>
      <c r="M432" s="158"/>
      <c r="N432" s="158"/>
      <c r="O432" s="158"/>
      <c r="P432" s="158"/>
      <c r="Q432" s="158"/>
      <c r="R432" s="160"/>
      <c r="T432" s="161"/>
      <c r="U432" s="158"/>
      <c r="V432" s="158"/>
      <c r="W432" s="158"/>
      <c r="X432" s="158"/>
      <c r="Y432" s="158"/>
      <c r="Z432" s="158"/>
      <c r="AA432" s="162"/>
      <c r="AT432" s="163" t="s">
        <v>173</v>
      </c>
      <c r="AU432" s="163" t="s">
        <v>86</v>
      </c>
      <c r="AV432" s="11" t="s">
        <v>82</v>
      </c>
      <c r="AW432" s="11" t="s">
        <v>32</v>
      </c>
      <c r="AX432" s="11" t="s">
        <v>75</v>
      </c>
      <c r="AY432" s="163" t="s">
        <v>166</v>
      </c>
    </row>
    <row r="433" spans="2:65" s="11" customFormat="1" ht="16.5" customHeight="1">
      <c r="B433" s="157"/>
      <c r="C433" s="158"/>
      <c r="D433" s="158"/>
      <c r="E433" s="159" t="s">
        <v>5</v>
      </c>
      <c r="F433" s="229" t="s">
        <v>277</v>
      </c>
      <c r="G433" s="230"/>
      <c r="H433" s="230"/>
      <c r="I433" s="230"/>
      <c r="J433" s="158"/>
      <c r="K433" s="159" t="s">
        <v>5</v>
      </c>
      <c r="L433" s="158"/>
      <c r="M433" s="158"/>
      <c r="N433" s="158"/>
      <c r="O433" s="158"/>
      <c r="P433" s="158"/>
      <c r="Q433" s="158"/>
      <c r="R433" s="160"/>
      <c r="T433" s="161"/>
      <c r="U433" s="158"/>
      <c r="V433" s="158"/>
      <c r="W433" s="158"/>
      <c r="X433" s="158"/>
      <c r="Y433" s="158"/>
      <c r="Z433" s="158"/>
      <c r="AA433" s="162"/>
      <c r="AT433" s="163" t="s">
        <v>173</v>
      </c>
      <c r="AU433" s="163" t="s">
        <v>86</v>
      </c>
      <c r="AV433" s="11" t="s">
        <v>82</v>
      </c>
      <c r="AW433" s="11" t="s">
        <v>32</v>
      </c>
      <c r="AX433" s="11" t="s">
        <v>75</v>
      </c>
      <c r="AY433" s="163" t="s">
        <v>166</v>
      </c>
    </row>
    <row r="434" spans="2:65" s="10" customFormat="1" ht="16.5" customHeight="1">
      <c r="B434" s="149"/>
      <c r="C434" s="150"/>
      <c r="D434" s="150"/>
      <c r="E434" s="151" t="s">
        <v>5</v>
      </c>
      <c r="F434" s="262" t="s">
        <v>662</v>
      </c>
      <c r="G434" s="263"/>
      <c r="H434" s="263"/>
      <c r="I434" s="263"/>
      <c r="J434" s="150"/>
      <c r="K434" s="152">
        <v>55</v>
      </c>
      <c r="L434" s="150"/>
      <c r="M434" s="150"/>
      <c r="N434" s="150"/>
      <c r="O434" s="150"/>
      <c r="P434" s="150"/>
      <c r="Q434" s="150"/>
      <c r="R434" s="153"/>
      <c r="T434" s="154"/>
      <c r="U434" s="150"/>
      <c r="V434" s="150"/>
      <c r="W434" s="150"/>
      <c r="X434" s="150"/>
      <c r="Y434" s="150"/>
      <c r="Z434" s="150"/>
      <c r="AA434" s="155"/>
      <c r="AT434" s="156" t="s">
        <v>173</v>
      </c>
      <c r="AU434" s="156" t="s">
        <v>86</v>
      </c>
      <c r="AV434" s="10" t="s">
        <v>86</v>
      </c>
      <c r="AW434" s="10" t="s">
        <v>32</v>
      </c>
      <c r="AX434" s="10" t="s">
        <v>82</v>
      </c>
      <c r="AY434" s="156" t="s">
        <v>166</v>
      </c>
    </row>
    <row r="435" spans="2:65" s="1" customFormat="1" ht="38.25" customHeight="1">
      <c r="B435" s="139"/>
      <c r="C435" s="140" t="s">
        <v>663</v>
      </c>
      <c r="D435" s="140" t="s">
        <v>167</v>
      </c>
      <c r="E435" s="141" t="s">
        <v>664</v>
      </c>
      <c r="F435" s="231" t="s">
        <v>665</v>
      </c>
      <c r="G435" s="231"/>
      <c r="H435" s="231"/>
      <c r="I435" s="231"/>
      <c r="J435" s="142" t="s">
        <v>560</v>
      </c>
      <c r="K435" s="143">
        <v>1</v>
      </c>
      <c r="L435" s="232">
        <v>0</v>
      </c>
      <c r="M435" s="232"/>
      <c r="N435" s="232">
        <f>ROUND(L435*K435,2)</f>
        <v>0</v>
      </c>
      <c r="O435" s="232"/>
      <c r="P435" s="232"/>
      <c r="Q435" s="232"/>
      <c r="R435" s="144"/>
      <c r="T435" s="145" t="s">
        <v>5</v>
      </c>
      <c r="U435" s="43" t="s">
        <v>40</v>
      </c>
      <c r="V435" s="146">
        <v>0.55700000000000005</v>
      </c>
      <c r="W435" s="146">
        <f>V435*K435</f>
        <v>0.55700000000000005</v>
      </c>
      <c r="X435" s="146">
        <v>0</v>
      </c>
      <c r="Y435" s="146">
        <f>X435*K435</f>
        <v>0</v>
      </c>
      <c r="Z435" s="146">
        <v>8.2000000000000003E-2</v>
      </c>
      <c r="AA435" s="147">
        <f>Z435*K435</f>
        <v>8.2000000000000003E-2</v>
      </c>
      <c r="AR435" s="21" t="s">
        <v>92</v>
      </c>
      <c r="AT435" s="21" t="s">
        <v>167</v>
      </c>
      <c r="AU435" s="21" t="s">
        <v>86</v>
      </c>
      <c r="AY435" s="21" t="s">
        <v>166</v>
      </c>
      <c r="BE435" s="148">
        <f>IF(U435="základní",N435,0)</f>
        <v>0</v>
      </c>
      <c r="BF435" s="148">
        <f>IF(U435="snížená",N435,0)</f>
        <v>0</v>
      </c>
      <c r="BG435" s="148">
        <f>IF(U435="zákl. přenesená",N435,0)</f>
        <v>0</v>
      </c>
      <c r="BH435" s="148">
        <f>IF(U435="sníž. přenesená",N435,0)</f>
        <v>0</v>
      </c>
      <c r="BI435" s="148">
        <f>IF(U435="nulová",N435,0)</f>
        <v>0</v>
      </c>
      <c r="BJ435" s="21" t="s">
        <v>82</v>
      </c>
      <c r="BK435" s="148">
        <f>ROUND(L435*K435,2)</f>
        <v>0</v>
      </c>
      <c r="BL435" s="21" t="s">
        <v>92</v>
      </c>
      <c r="BM435" s="21" t="s">
        <v>666</v>
      </c>
    </row>
    <row r="436" spans="2:65" s="11" customFormat="1" ht="16.5" customHeight="1">
      <c r="B436" s="157"/>
      <c r="C436" s="158"/>
      <c r="D436" s="158"/>
      <c r="E436" s="159" t="s">
        <v>5</v>
      </c>
      <c r="F436" s="264" t="s">
        <v>275</v>
      </c>
      <c r="G436" s="265"/>
      <c r="H436" s="265"/>
      <c r="I436" s="265"/>
      <c r="J436" s="158"/>
      <c r="K436" s="159" t="s">
        <v>5</v>
      </c>
      <c r="L436" s="158"/>
      <c r="M436" s="158"/>
      <c r="N436" s="158"/>
      <c r="O436" s="158"/>
      <c r="P436" s="158"/>
      <c r="Q436" s="158"/>
      <c r="R436" s="160"/>
      <c r="T436" s="161"/>
      <c r="U436" s="158"/>
      <c r="V436" s="158"/>
      <c r="W436" s="158"/>
      <c r="X436" s="158"/>
      <c r="Y436" s="158"/>
      <c r="Z436" s="158"/>
      <c r="AA436" s="162"/>
      <c r="AT436" s="163" t="s">
        <v>173</v>
      </c>
      <c r="AU436" s="163" t="s">
        <v>86</v>
      </c>
      <c r="AV436" s="11" t="s">
        <v>82</v>
      </c>
      <c r="AW436" s="11" t="s">
        <v>32</v>
      </c>
      <c r="AX436" s="11" t="s">
        <v>75</v>
      </c>
      <c r="AY436" s="163" t="s">
        <v>166</v>
      </c>
    </row>
    <row r="437" spans="2:65" s="11" customFormat="1" ht="16.5" customHeight="1">
      <c r="B437" s="157"/>
      <c r="C437" s="158"/>
      <c r="D437" s="158"/>
      <c r="E437" s="159" t="s">
        <v>5</v>
      </c>
      <c r="F437" s="229" t="s">
        <v>276</v>
      </c>
      <c r="G437" s="230"/>
      <c r="H437" s="230"/>
      <c r="I437" s="230"/>
      <c r="J437" s="158"/>
      <c r="K437" s="159" t="s">
        <v>5</v>
      </c>
      <c r="L437" s="158"/>
      <c r="M437" s="158"/>
      <c r="N437" s="158"/>
      <c r="O437" s="158"/>
      <c r="P437" s="158"/>
      <c r="Q437" s="158"/>
      <c r="R437" s="160"/>
      <c r="T437" s="161"/>
      <c r="U437" s="158"/>
      <c r="V437" s="158"/>
      <c r="W437" s="158"/>
      <c r="X437" s="158"/>
      <c r="Y437" s="158"/>
      <c r="Z437" s="158"/>
      <c r="AA437" s="162"/>
      <c r="AT437" s="163" t="s">
        <v>173</v>
      </c>
      <c r="AU437" s="163" t="s">
        <v>86</v>
      </c>
      <c r="AV437" s="11" t="s">
        <v>82</v>
      </c>
      <c r="AW437" s="11" t="s">
        <v>32</v>
      </c>
      <c r="AX437" s="11" t="s">
        <v>75</v>
      </c>
      <c r="AY437" s="163" t="s">
        <v>166</v>
      </c>
    </row>
    <row r="438" spans="2:65" s="11" customFormat="1" ht="16.5" customHeight="1">
      <c r="B438" s="157"/>
      <c r="C438" s="158"/>
      <c r="D438" s="158"/>
      <c r="E438" s="159" t="s">
        <v>5</v>
      </c>
      <c r="F438" s="229" t="s">
        <v>277</v>
      </c>
      <c r="G438" s="230"/>
      <c r="H438" s="230"/>
      <c r="I438" s="230"/>
      <c r="J438" s="158"/>
      <c r="K438" s="159" t="s">
        <v>5</v>
      </c>
      <c r="L438" s="158"/>
      <c r="M438" s="158"/>
      <c r="N438" s="158"/>
      <c r="O438" s="158"/>
      <c r="P438" s="158"/>
      <c r="Q438" s="158"/>
      <c r="R438" s="160"/>
      <c r="T438" s="161"/>
      <c r="U438" s="158"/>
      <c r="V438" s="158"/>
      <c r="W438" s="158"/>
      <c r="X438" s="158"/>
      <c r="Y438" s="158"/>
      <c r="Z438" s="158"/>
      <c r="AA438" s="162"/>
      <c r="AT438" s="163" t="s">
        <v>173</v>
      </c>
      <c r="AU438" s="163" t="s">
        <v>86</v>
      </c>
      <c r="AV438" s="11" t="s">
        <v>82</v>
      </c>
      <c r="AW438" s="11" t="s">
        <v>32</v>
      </c>
      <c r="AX438" s="11" t="s">
        <v>75</v>
      </c>
      <c r="AY438" s="163" t="s">
        <v>166</v>
      </c>
    </row>
    <row r="439" spans="2:65" s="10" customFormat="1" ht="16.5" customHeight="1">
      <c r="B439" s="149"/>
      <c r="C439" s="150"/>
      <c r="D439" s="150"/>
      <c r="E439" s="151" t="s">
        <v>5</v>
      </c>
      <c r="F439" s="262" t="s">
        <v>82</v>
      </c>
      <c r="G439" s="263"/>
      <c r="H439" s="263"/>
      <c r="I439" s="263"/>
      <c r="J439" s="150"/>
      <c r="K439" s="152">
        <v>1</v>
      </c>
      <c r="L439" s="150"/>
      <c r="M439" s="150"/>
      <c r="N439" s="150"/>
      <c r="O439" s="150"/>
      <c r="P439" s="150"/>
      <c r="Q439" s="150"/>
      <c r="R439" s="153"/>
      <c r="T439" s="154"/>
      <c r="U439" s="150"/>
      <c r="V439" s="150"/>
      <c r="W439" s="150"/>
      <c r="X439" s="150"/>
      <c r="Y439" s="150"/>
      <c r="Z439" s="150"/>
      <c r="AA439" s="155"/>
      <c r="AT439" s="156" t="s">
        <v>173</v>
      </c>
      <c r="AU439" s="156" t="s">
        <v>86</v>
      </c>
      <c r="AV439" s="10" t="s">
        <v>86</v>
      </c>
      <c r="AW439" s="10" t="s">
        <v>32</v>
      </c>
      <c r="AX439" s="10" t="s">
        <v>82</v>
      </c>
      <c r="AY439" s="156" t="s">
        <v>166</v>
      </c>
    </row>
    <row r="440" spans="2:65" s="9" customFormat="1" ht="29.85" customHeight="1">
      <c r="B440" s="129"/>
      <c r="C440" s="130"/>
      <c r="D440" s="164" t="s">
        <v>266</v>
      </c>
      <c r="E440" s="164"/>
      <c r="F440" s="164"/>
      <c r="G440" s="164"/>
      <c r="H440" s="164"/>
      <c r="I440" s="164"/>
      <c r="J440" s="164"/>
      <c r="K440" s="164"/>
      <c r="L440" s="164"/>
      <c r="M440" s="164"/>
      <c r="N440" s="237">
        <f>BK440</f>
        <v>0</v>
      </c>
      <c r="O440" s="238"/>
      <c r="P440" s="238"/>
      <c r="Q440" s="238"/>
      <c r="R440" s="132"/>
      <c r="T440" s="133"/>
      <c r="U440" s="130"/>
      <c r="V440" s="130"/>
      <c r="W440" s="134">
        <f>SUM(W441:W445)</f>
        <v>90.320831999999996</v>
      </c>
      <c r="X440" s="130"/>
      <c r="Y440" s="134">
        <f>SUM(Y441:Y445)</f>
        <v>0</v>
      </c>
      <c r="Z440" s="130"/>
      <c r="AA440" s="135">
        <f>SUM(AA441:AA445)</f>
        <v>0</v>
      </c>
      <c r="AR440" s="136" t="s">
        <v>82</v>
      </c>
      <c r="AT440" s="137" t="s">
        <v>74</v>
      </c>
      <c r="AU440" s="137" t="s">
        <v>82</v>
      </c>
      <c r="AY440" s="136" t="s">
        <v>166</v>
      </c>
      <c r="BK440" s="138">
        <f>SUM(BK441:BK445)</f>
        <v>0</v>
      </c>
    </row>
    <row r="441" spans="2:65" s="1" customFormat="1" ht="25.5" customHeight="1">
      <c r="B441" s="139"/>
      <c r="C441" s="140" t="s">
        <v>667</v>
      </c>
      <c r="D441" s="140" t="s">
        <v>167</v>
      </c>
      <c r="E441" s="141" t="s">
        <v>668</v>
      </c>
      <c r="F441" s="231" t="s">
        <v>669</v>
      </c>
      <c r="G441" s="231"/>
      <c r="H441" s="231"/>
      <c r="I441" s="231"/>
      <c r="J441" s="142" t="s">
        <v>374</v>
      </c>
      <c r="K441" s="143">
        <v>1881.684</v>
      </c>
      <c r="L441" s="232">
        <v>0</v>
      </c>
      <c r="M441" s="232"/>
      <c r="N441" s="232">
        <f>ROUND(L441*K441,2)</f>
        <v>0</v>
      </c>
      <c r="O441" s="232"/>
      <c r="P441" s="232"/>
      <c r="Q441" s="232"/>
      <c r="R441" s="144"/>
      <c r="T441" s="145" t="s">
        <v>5</v>
      </c>
      <c r="U441" s="43" t="s">
        <v>40</v>
      </c>
      <c r="V441" s="146">
        <v>0.03</v>
      </c>
      <c r="W441" s="146">
        <f>V441*K441</f>
        <v>56.450519999999997</v>
      </c>
      <c r="X441" s="146">
        <v>0</v>
      </c>
      <c r="Y441" s="146">
        <f>X441*K441</f>
        <v>0</v>
      </c>
      <c r="Z441" s="146">
        <v>0</v>
      </c>
      <c r="AA441" s="147">
        <f>Z441*K441</f>
        <v>0</v>
      </c>
      <c r="AR441" s="21" t="s">
        <v>92</v>
      </c>
      <c r="AT441" s="21" t="s">
        <v>167</v>
      </c>
      <c r="AU441" s="21" t="s">
        <v>86</v>
      </c>
      <c r="AY441" s="21" t="s">
        <v>166</v>
      </c>
      <c r="BE441" s="148">
        <f>IF(U441="základní",N441,0)</f>
        <v>0</v>
      </c>
      <c r="BF441" s="148">
        <f>IF(U441="snížená",N441,0)</f>
        <v>0</v>
      </c>
      <c r="BG441" s="148">
        <f>IF(U441="zákl. přenesená",N441,0)</f>
        <v>0</v>
      </c>
      <c r="BH441" s="148">
        <f>IF(U441="sníž. přenesená",N441,0)</f>
        <v>0</v>
      </c>
      <c r="BI441" s="148">
        <f>IF(U441="nulová",N441,0)</f>
        <v>0</v>
      </c>
      <c r="BJ441" s="21" t="s">
        <v>82</v>
      </c>
      <c r="BK441" s="148">
        <f>ROUND(L441*K441,2)</f>
        <v>0</v>
      </c>
      <c r="BL441" s="21" t="s">
        <v>92</v>
      </c>
      <c r="BM441" s="21" t="s">
        <v>670</v>
      </c>
    </row>
    <row r="442" spans="2:65" s="1" customFormat="1" ht="25.5" customHeight="1">
      <c r="B442" s="139"/>
      <c r="C442" s="140" t="s">
        <v>671</v>
      </c>
      <c r="D442" s="140" t="s">
        <v>167</v>
      </c>
      <c r="E442" s="141" t="s">
        <v>672</v>
      </c>
      <c r="F442" s="231" t="s">
        <v>673</v>
      </c>
      <c r="G442" s="231"/>
      <c r="H442" s="231"/>
      <c r="I442" s="231"/>
      <c r="J442" s="142" t="s">
        <v>374</v>
      </c>
      <c r="K442" s="143">
        <v>16935.155999999999</v>
      </c>
      <c r="L442" s="232">
        <v>0</v>
      </c>
      <c r="M442" s="232"/>
      <c r="N442" s="232">
        <f>ROUND(L442*K442,2)</f>
        <v>0</v>
      </c>
      <c r="O442" s="232"/>
      <c r="P442" s="232"/>
      <c r="Q442" s="232"/>
      <c r="R442" s="144"/>
      <c r="T442" s="145" t="s">
        <v>5</v>
      </c>
      <c r="U442" s="43" t="s">
        <v>40</v>
      </c>
      <c r="V442" s="146">
        <v>2E-3</v>
      </c>
      <c r="W442" s="146">
        <f>V442*K442</f>
        <v>33.870311999999998</v>
      </c>
      <c r="X442" s="146">
        <v>0</v>
      </c>
      <c r="Y442" s="146">
        <f>X442*K442</f>
        <v>0</v>
      </c>
      <c r="Z442" s="146">
        <v>0</v>
      </c>
      <c r="AA442" s="147">
        <f>Z442*K442</f>
        <v>0</v>
      </c>
      <c r="AR442" s="21" t="s">
        <v>92</v>
      </c>
      <c r="AT442" s="21" t="s">
        <v>167</v>
      </c>
      <c r="AU442" s="21" t="s">
        <v>86</v>
      </c>
      <c r="AY442" s="21" t="s">
        <v>166</v>
      </c>
      <c r="BE442" s="148">
        <f>IF(U442="základní",N442,0)</f>
        <v>0</v>
      </c>
      <c r="BF442" s="148">
        <f>IF(U442="snížená",N442,0)</f>
        <v>0</v>
      </c>
      <c r="BG442" s="148">
        <f>IF(U442="zákl. přenesená",N442,0)</f>
        <v>0</v>
      </c>
      <c r="BH442" s="148">
        <f>IF(U442="sníž. přenesená",N442,0)</f>
        <v>0</v>
      </c>
      <c r="BI442" s="148">
        <f>IF(U442="nulová",N442,0)</f>
        <v>0</v>
      </c>
      <c r="BJ442" s="21" t="s">
        <v>82</v>
      </c>
      <c r="BK442" s="148">
        <f>ROUND(L442*K442,2)</f>
        <v>0</v>
      </c>
      <c r="BL442" s="21" t="s">
        <v>92</v>
      </c>
      <c r="BM442" s="21" t="s">
        <v>674</v>
      </c>
    </row>
    <row r="443" spans="2:65" s="1" customFormat="1" ht="25.5" customHeight="1">
      <c r="B443" s="139"/>
      <c r="C443" s="140" t="s">
        <v>675</v>
      </c>
      <c r="D443" s="140" t="s">
        <v>167</v>
      </c>
      <c r="E443" s="141" t="s">
        <v>676</v>
      </c>
      <c r="F443" s="231" t="s">
        <v>677</v>
      </c>
      <c r="G443" s="231"/>
      <c r="H443" s="231"/>
      <c r="I443" s="231"/>
      <c r="J443" s="142" t="s">
        <v>374</v>
      </c>
      <c r="K443" s="143">
        <v>434.00299999999999</v>
      </c>
      <c r="L443" s="232">
        <v>0</v>
      </c>
      <c r="M443" s="232"/>
      <c r="N443" s="232">
        <f>ROUND(L443*K443,2)</f>
        <v>0</v>
      </c>
      <c r="O443" s="232"/>
      <c r="P443" s="232"/>
      <c r="Q443" s="232"/>
      <c r="R443" s="144"/>
      <c r="T443" s="145" t="s">
        <v>5</v>
      </c>
      <c r="U443" s="43" t="s">
        <v>40</v>
      </c>
      <c r="V443" s="146">
        <v>0</v>
      </c>
      <c r="W443" s="146">
        <f>V443*K443</f>
        <v>0</v>
      </c>
      <c r="X443" s="146">
        <v>0</v>
      </c>
      <c r="Y443" s="146">
        <f>X443*K443</f>
        <v>0</v>
      </c>
      <c r="Z443" s="146">
        <v>0</v>
      </c>
      <c r="AA443" s="147">
        <f>Z443*K443</f>
        <v>0</v>
      </c>
      <c r="AR443" s="21" t="s">
        <v>92</v>
      </c>
      <c r="AT443" s="21" t="s">
        <v>167</v>
      </c>
      <c r="AU443" s="21" t="s">
        <v>86</v>
      </c>
      <c r="AY443" s="21" t="s">
        <v>166</v>
      </c>
      <c r="BE443" s="148">
        <f>IF(U443="základní",N443,0)</f>
        <v>0</v>
      </c>
      <c r="BF443" s="148">
        <f>IF(U443="snížená",N443,0)</f>
        <v>0</v>
      </c>
      <c r="BG443" s="148">
        <f>IF(U443="zákl. přenesená",N443,0)</f>
        <v>0</v>
      </c>
      <c r="BH443" s="148">
        <f>IF(U443="sníž. přenesená",N443,0)</f>
        <v>0</v>
      </c>
      <c r="BI443" s="148">
        <f>IF(U443="nulová",N443,0)</f>
        <v>0</v>
      </c>
      <c r="BJ443" s="21" t="s">
        <v>82</v>
      </c>
      <c r="BK443" s="148">
        <f>ROUND(L443*K443,2)</f>
        <v>0</v>
      </c>
      <c r="BL443" s="21" t="s">
        <v>92</v>
      </c>
      <c r="BM443" s="21" t="s">
        <v>678</v>
      </c>
    </row>
    <row r="444" spans="2:65" s="1" customFormat="1" ht="25.5" customHeight="1">
      <c r="B444" s="139"/>
      <c r="C444" s="140" t="s">
        <v>679</v>
      </c>
      <c r="D444" s="140" t="s">
        <v>167</v>
      </c>
      <c r="E444" s="141" t="s">
        <v>680</v>
      </c>
      <c r="F444" s="231" t="s">
        <v>681</v>
      </c>
      <c r="G444" s="231"/>
      <c r="H444" s="231"/>
      <c r="I444" s="231"/>
      <c r="J444" s="142" t="s">
        <v>374</v>
      </c>
      <c r="K444" s="143">
        <v>420.77100000000002</v>
      </c>
      <c r="L444" s="232">
        <v>0</v>
      </c>
      <c r="M444" s="232"/>
      <c r="N444" s="232">
        <f>ROUND(L444*K444,2)</f>
        <v>0</v>
      </c>
      <c r="O444" s="232"/>
      <c r="P444" s="232"/>
      <c r="Q444" s="232"/>
      <c r="R444" s="144"/>
      <c r="T444" s="145" t="s">
        <v>5</v>
      </c>
      <c r="U444" s="43" t="s">
        <v>40</v>
      </c>
      <c r="V444" s="146">
        <v>0</v>
      </c>
      <c r="W444" s="146">
        <f>V444*K444</f>
        <v>0</v>
      </c>
      <c r="X444" s="146">
        <v>0</v>
      </c>
      <c r="Y444" s="146">
        <f>X444*K444</f>
        <v>0</v>
      </c>
      <c r="Z444" s="146">
        <v>0</v>
      </c>
      <c r="AA444" s="147">
        <f>Z444*K444</f>
        <v>0</v>
      </c>
      <c r="AR444" s="21" t="s">
        <v>92</v>
      </c>
      <c r="AT444" s="21" t="s">
        <v>167</v>
      </c>
      <c r="AU444" s="21" t="s">
        <v>86</v>
      </c>
      <c r="AY444" s="21" t="s">
        <v>166</v>
      </c>
      <c r="BE444" s="148">
        <f>IF(U444="základní",N444,0)</f>
        <v>0</v>
      </c>
      <c r="BF444" s="148">
        <f>IF(U444="snížená",N444,0)</f>
        <v>0</v>
      </c>
      <c r="BG444" s="148">
        <f>IF(U444="zákl. přenesená",N444,0)</f>
        <v>0</v>
      </c>
      <c r="BH444" s="148">
        <f>IF(U444="sníž. přenesená",N444,0)</f>
        <v>0</v>
      </c>
      <c r="BI444" s="148">
        <f>IF(U444="nulová",N444,0)</f>
        <v>0</v>
      </c>
      <c r="BJ444" s="21" t="s">
        <v>82</v>
      </c>
      <c r="BK444" s="148">
        <f>ROUND(L444*K444,2)</f>
        <v>0</v>
      </c>
      <c r="BL444" s="21" t="s">
        <v>92</v>
      </c>
      <c r="BM444" s="21" t="s">
        <v>682</v>
      </c>
    </row>
    <row r="445" spans="2:65" s="1" customFormat="1" ht="25.5" customHeight="1">
      <c r="B445" s="139"/>
      <c r="C445" s="140" t="s">
        <v>683</v>
      </c>
      <c r="D445" s="140" t="s">
        <v>167</v>
      </c>
      <c r="E445" s="141" t="s">
        <v>684</v>
      </c>
      <c r="F445" s="231" t="s">
        <v>685</v>
      </c>
      <c r="G445" s="231"/>
      <c r="H445" s="231"/>
      <c r="I445" s="231"/>
      <c r="J445" s="142" t="s">
        <v>374</v>
      </c>
      <c r="K445" s="143">
        <v>1026.9100000000001</v>
      </c>
      <c r="L445" s="232">
        <v>0</v>
      </c>
      <c r="M445" s="232"/>
      <c r="N445" s="232">
        <f>ROUND(L445*K445,2)</f>
        <v>0</v>
      </c>
      <c r="O445" s="232"/>
      <c r="P445" s="232"/>
      <c r="Q445" s="232"/>
      <c r="R445" s="144"/>
      <c r="T445" s="145" t="s">
        <v>5</v>
      </c>
      <c r="U445" s="43" t="s">
        <v>40</v>
      </c>
      <c r="V445" s="146">
        <v>0</v>
      </c>
      <c r="W445" s="146">
        <f>V445*K445</f>
        <v>0</v>
      </c>
      <c r="X445" s="146">
        <v>0</v>
      </c>
      <c r="Y445" s="146">
        <f>X445*K445</f>
        <v>0</v>
      </c>
      <c r="Z445" s="146">
        <v>0</v>
      </c>
      <c r="AA445" s="147">
        <f>Z445*K445</f>
        <v>0</v>
      </c>
      <c r="AR445" s="21" t="s">
        <v>92</v>
      </c>
      <c r="AT445" s="21" t="s">
        <v>167</v>
      </c>
      <c r="AU445" s="21" t="s">
        <v>86</v>
      </c>
      <c r="AY445" s="21" t="s">
        <v>166</v>
      </c>
      <c r="BE445" s="148">
        <f>IF(U445="základní",N445,0)</f>
        <v>0</v>
      </c>
      <c r="BF445" s="148">
        <f>IF(U445="snížená",N445,0)</f>
        <v>0</v>
      </c>
      <c r="BG445" s="148">
        <f>IF(U445="zákl. přenesená",N445,0)</f>
        <v>0</v>
      </c>
      <c r="BH445" s="148">
        <f>IF(U445="sníž. přenesená",N445,0)</f>
        <v>0</v>
      </c>
      <c r="BI445" s="148">
        <f>IF(U445="nulová",N445,0)</f>
        <v>0</v>
      </c>
      <c r="BJ445" s="21" t="s">
        <v>82</v>
      </c>
      <c r="BK445" s="148">
        <f>ROUND(L445*K445,2)</f>
        <v>0</v>
      </c>
      <c r="BL445" s="21" t="s">
        <v>92</v>
      </c>
      <c r="BM445" s="21" t="s">
        <v>686</v>
      </c>
    </row>
    <row r="446" spans="2:65" s="9" customFormat="1" ht="29.85" customHeight="1">
      <c r="B446" s="129"/>
      <c r="C446" s="130"/>
      <c r="D446" s="164" t="s">
        <v>267</v>
      </c>
      <c r="E446" s="164"/>
      <c r="F446" s="164"/>
      <c r="G446" s="164"/>
      <c r="H446" s="164"/>
      <c r="I446" s="164"/>
      <c r="J446" s="164"/>
      <c r="K446" s="164"/>
      <c r="L446" s="164"/>
      <c r="M446" s="164"/>
      <c r="N446" s="260">
        <f>BK446</f>
        <v>0</v>
      </c>
      <c r="O446" s="261"/>
      <c r="P446" s="261"/>
      <c r="Q446" s="261"/>
      <c r="R446" s="132"/>
      <c r="T446" s="133"/>
      <c r="U446" s="130"/>
      <c r="V446" s="130"/>
      <c r="W446" s="134">
        <f>W447</f>
        <v>44.830698000000005</v>
      </c>
      <c r="X446" s="130"/>
      <c r="Y446" s="134">
        <f>Y447</f>
        <v>0</v>
      </c>
      <c r="Z446" s="130"/>
      <c r="AA446" s="135">
        <f>AA447</f>
        <v>0</v>
      </c>
      <c r="AR446" s="136" t="s">
        <v>82</v>
      </c>
      <c r="AT446" s="137" t="s">
        <v>74</v>
      </c>
      <c r="AU446" s="137" t="s">
        <v>82</v>
      </c>
      <c r="AY446" s="136" t="s">
        <v>166</v>
      </c>
      <c r="BK446" s="138">
        <f>BK447</f>
        <v>0</v>
      </c>
    </row>
    <row r="447" spans="2:65" s="1" customFormat="1" ht="38.25" customHeight="1">
      <c r="B447" s="139"/>
      <c r="C447" s="140" t="s">
        <v>687</v>
      </c>
      <c r="D447" s="140" t="s">
        <v>167</v>
      </c>
      <c r="E447" s="141" t="s">
        <v>688</v>
      </c>
      <c r="F447" s="231" t="s">
        <v>689</v>
      </c>
      <c r="G447" s="231"/>
      <c r="H447" s="231"/>
      <c r="I447" s="231"/>
      <c r="J447" s="142" t="s">
        <v>374</v>
      </c>
      <c r="K447" s="143">
        <v>679.25300000000004</v>
      </c>
      <c r="L447" s="232">
        <v>0</v>
      </c>
      <c r="M447" s="232"/>
      <c r="N447" s="232">
        <f>ROUND(L447*K447,2)</f>
        <v>0</v>
      </c>
      <c r="O447" s="232"/>
      <c r="P447" s="232"/>
      <c r="Q447" s="232"/>
      <c r="R447" s="144"/>
      <c r="T447" s="145" t="s">
        <v>5</v>
      </c>
      <c r="U447" s="165" t="s">
        <v>40</v>
      </c>
      <c r="V447" s="166">
        <v>6.6000000000000003E-2</v>
      </c>
      <c r="W447" s="166">
        <f>V447*K447</f>
        <v>44.830698000000005</v>
      </c>
      <c r="X447" s="166">
        <v>0</v>
      </c>
      <c r="Y447" s="166">
        <f>X447*K447</f>
        <v>0</v>
      </c>
      <c r="Z447" s="166">
        <v>0</v>
      </c>
      <c r="AA447" s="167">
        <f>Z447*K447</f>
        <v>0</v>
      </c>
      <c r="AR447" s="21" t="s">
        <v>92</v>
      </c>
      <c r="AT447" s="21" t="s">
        <v>167</v>
      </c>
      <c r="AU447" s="21" t="s">
        <v>86</v>
      </c>
      <c r="AY447" s="21" t="s">
        <v>166</v>
      </c>
      <c r="BE447" s="148">
        <f>IF(U447="základní",N447,0)</f>
        <v>0</v>
      </c>
      <c r="BF447" s="148">
        <f>IF(U447="snížená",N447,0)</f>
        <v>0</v>
      </c>
      <c r="BG447" s="148">
        <f>IF(U447="zákl. přenesená",N447,0)</f>
        <v>0</v>
      </c>
      <c r="BH447" s="148">
        <f>IF(U447="sníž. přenesená",N447,0)</f>
        <v>0</v>
      </c>
      <c r="BI447" s="148">
        <f>IF(U447="nulová",N447,0)</f>
        <v>0</v>
      </c>
      <c r="BJ447" s="21" t="s">
        <v>82</v>
      </c>
      <c r="BK447" s="148">
        <f>ROUND(L447*K447,2)</f>
        <v>0</v>
      </c>
      <c r="BL447" s="21" t="s">
        <v>92</v>
      </c>
      <c r="BM447" s="21" t="s">
        <v>690</v>
      </c>
    </row>
    <row r="448" spans="2:65" s="1" customFormat="1" ht="6.95" customHeight="1">
      <c r="B448" s="58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60"/>
    </row>
  </sheetData>
  <mergeCells count="569">
    <mergeCell ref="C2:Q2"/>
    <mergeCell ref="C4:Q4"/>
    <mergeCell ref="F6:P6"/>
    <mergeCell ref="F7:P7"/>
    <mergeCell ref="O9:P9"/>
    <mergeCell ref="O11:P11"/>
    <mergeCell ref="O12:P12"/>
    <mergeCell ref="O14:P14"/>
    <mergeCell ref="O15:P15"/>
    <mergeCell ref="O17:P17"/>
    <mergeCell ref="O18:P18"/>
    <mergeCell ref="O20:P20"/>
    <mergeCell ref="O21:P21"/>
    <mergeCell ref="E24:L24"/>
    <mergeCell ref="M27:P27"/>
    <mergeCell ref="M28:P28"/>
    <mergeCell ref="M30:P30"/>
    <mergeCell ref="H32:J32"/>
    <mergeCell ref="M32:P32"/>
    <mergeCell ref="H33:J33"/>
    <mergeCell ref="M33:P33"/>
    <mergeCell ref="H34:J34"/>
    <mergeCell ref="M34:P34"/>
    <mergeCell ref="H35:J35"/>
    <mergeCell ref="M35:P35"/>
    <mergeCell ref="H36:J36"/>
    <mergeCell ref="M36:P36"/>
    <mergeCell ref="L38:P38"/>
    <mergeCell ref="N95:Q95"/>
    <mergeCell ref="N96:Q96"/>
    <mergeCell ref="N97:Q97"/>
    <mergeCell ref="C76:Q76"/>
    <mergeCell ref="F78:P78"/>
    <mergeCell ref="F79:P79"/>
    <mergeCell ref="M81:P81"/>
    <mergeCell ref="M83:Q83"/>
    <mergeCell ref="M84:Q84"/>
    <mergeCell ref="C86:G86"/>
    <mergeCell ref="N86:Q86"/>
    <mergeCell ref="N88:Q88"/>
    <mergeCell ref="F118:I118"/>
    <mergeCell ref="L118:M118"/>
    <mergeCell ref="N118:Q118"/>
    <mergeCell ref="F122:I122"/>
    <mergeCell ref="L122:M122"/>
    <mergeCell ref="N122:Q122"/>
    <mergeCell ref="F123:I123"/>
    <mergeCell ref="L123:M123"/>
    <mergeCell ref="N123:Q123"/>
    <mergeCell ref="N119:Q119"/>
    <mergeCell ref="N120:Q120"/>
    <mergeCell ref="N121:Q121"/>
    <mergeCell ref="F124:I124"/>
    <mergeCell ref="F125:I125"/>
    <mergeCell ref="F126:I126"/>
    <mergeCell ref="F127:I127"/>
    <mergeCell ref="F128:I128"/>
    <mergeCell ref="F129:I129"/>
    <mergeCell ref="L129:M129"/>
    <mergeCell ref="N129:Q129"/>
    <mergeCell ref="F130:I130"/>
    <mergeCell ref="F131:I131"/>
    <mergeCell ref="F132:I132"/>
    <mergeCell ref="F133:I133"/>
    <mergeCell ref="F134:I134"/>
    <mergeCell ref="F135:I135"/>
    <mergeCell ref="L135:M135"/>
    <mergeCell ref="N135:Q135"/>
    <mergeCell ref="F136:I136"/>
    <mergeCell ref="F137:I137"/>
    <mergeCell ref="F138:I138"/>
    <mergeCell ref="F139:I139"/>
    <mergeCell ref="F140:I140"/>
    <mergeCell ref="F141:I141"/>
    <mergeCell ref="F142:I142"/>
    <mergeCell ref="F143:I143"/>
    <mergeCell ref="F144:I144"/>
    <mergeCell ref="F145:I145"/>
    <mergeCell ref="F146:I146"/>
    <mergeCell ref="L146:M146"/>
    <mergeCell ref="N146:Q146"/>
    <mergeCell ref="F147:I147"/>
    <mergeCell ref="F148:I148"/>
    <mergeCell ref="F149:I149"/>
    <mergeCell ref="F150:I150"/>
    <mergeCell ref="F151:I151"/>
    <mergeCell ref="F152:I152"/>
    <mergeCell ref="F153:I153"/>
    <mergeCell ref="F154:I154"/>
    <mergeCell ref="F155:I155"/>
    <mergeCell ref="L155:M155"/>
    <mergeCell ref="N155:Q155"/>
    <mergeCell ref="F156:I156"/>
    <mergeCell ref="F157:I157"/>
    <mergeCell ref="F158:I158"/>
    <mergeCell ref="F159:I159"/>
    <mergeCell ref="F160:I160"/>
    <mergeCell ref="L160:M160"/>
    <mergeCell ref="N160:Q160"/>
    <mergeCell ref="F161:I161"/>
    <mergeCell ref="F162:I162"/>
    <mergeCell ref="F163:I163"/>
    <mergeCell ref="F164:I164"/>
    <mergeCell ref="F165:I165"/>
    <mergeCell ref="L165:M165"/>
    <mergeCell ref="N165:Q165"/>
    <mergeCell ref="F166:I166"/>
    <mergeCell ref="F167:I167"/>
    <mergeCell ref="F168:I168"/>
    <mergeCell ref="F169:I169"/>
    <mergeCell ref="F170:I170"/>
    <mergeCell ref="L170:M170"/>
    <mergeCell ref="N170:Q170"/>
    <mergeCell ref="F171:I171"/>
    <mergeCell ref="F172:I172"/>
    <mergeCell ref="F173:I173"/>
    <mergeCell ref="F174:I174"/>
    <mergeCell ref="F175:I175"/>
    <mergeCell ref="L175:M175"/>
    <mergeCell ref="N175:Q175"/>
    <mergeCell ref="F176:I176"/>
    <mergeCell ref="F177:I177"/>
    <mergeCell ref="F178:I178"/>
    <mergeCell ref="F179:I179"/>
    <mergeCell ref="F180:I180"/>
    <mergeCell ref="L180:M180"/>
    <mergeCell ref="N180:Q180"/>
    <mergeCell ref="F181:I181"/>
    <mergeCell ref="F182:I182"/>
    <mergeCell ref="F183:I183"/>
    <mergeCell ref="F184:I184"/>
    <mergeCell ref="F185:I185"/>
    <mergeCell ref="F186:I186"/>
    <mergeCell ref="F187:I187"/>
    <mergeCell ref="L187:M187"/>
    <mergeCell ref="N187:Q187"/>
    <mergeCell ref="F188:I188"/>
    <mergeCell ref="F189:I189"/>
    <mergeCell ref="F190:I190"/>
    <mergeCell ref="F191:I191"/>
    <mergeCell ref="F192:I192"/>
    <mergeCell ref="F193:I193"/>
    <mergeCell ref="F194:I194"/>
    <mergeCell ref="L194:M194"/>
    <mergeCell ref="N194:Q194"/>
    <mergeCell ref="F195:I195"/>
    <mergeCell ref="L195:M195"/>
    <mergeCell ref="N195:Q195"/>
    <mergeCell ref="F196:I196"/>
    <mergeCell ref="L196:M196"/>
    <mergeCell ref="N196:Q196"/>
    <mergeCell ref="F197:I197"/>
    <mergeCell ref="F198:I198"/>
    <mergeCell ref="F199:I199"/>
    <mergeCell ref="F200:I200"/>
    <mergeCell ref="F201:I201"/>
    <mergeCell ref="L201:M201"/>
    <mergeCell ref="N201:Q201"/>
    <mergeCell ref="F202:I202"/>
    <mergeCell ref="L202:M202"/>
    <mergeCell ref="N202:Q202"/>
    <mergeCell ref="F203:I203"/>
    <mergeCell ref="F204:I204"/>
    <mergeCell ref="F205:I205"/>
    <mergeCell ref="F206:I206"/>
    <mergeCell ref="F207:I207"/>
    <mergeCell ref="L207:M207"/>
    <mergeCell ref="N207:Q207"/>
    <mergeCell ref="F208:I208"/>
    <mergeCell ref="L208:M208"/>
    <mergeCell ref="N208:Q208"/>
    <mergeCell ref="F209:I209"/>
    <mergeCell ref="F210:I210"/>
    <mergeCell ref="F211:I211"/>
    <mergeCell ref="F212:I212"/>
    <mergeCell ref="F213:I213"/>
    <mergeCell ref="L213:M213"/>
    <mergeCell ref="N213:Q213"/>
    <mergeCell ref="F214:I214"/>
    <mergeCell ref="L214:M214"/>
    <mergeCell ref="N214:Q214"/>
    <mergeCell ref="F215:I215"/>
    <mergeCell ref="F216:I216"/>
    <mergeCell ref="F217:I217"/>
    <mergeCell ref="F218:I218"/>
    <mergeCell ref="L218:M218"/>
    <mergeCell ref="N218:Q218"/>
    <mergeCell ref="F219:I219"/>
    <mergeCell ref="L219:M219"/>
    <mergeCell ref="N219:Q219"/>
    <mergeCell ref="F220:I220"/>
    <mergeCell ref="F221:I221"/>
    <mergeCell ref="L221:M221"/>
    <mergeCell ref="N221:Q221"/>
    <mergeCell ref="F222:I222"/>
    <mergeCell ref="F223:I223"/>
    <mergeCell ref="L223:M223"/>
    <mergeCell ref="N223:Q223"/>
    <mergeCell ref="F224:I224"/>
    <mergeCell ref="F225:I225"/>
    <mergeCell ref="F226:I226"/>
    <mergeCell ref="F227:I227"/>
    <mergeCell ref="F228:I228"/>
    <mergeCell ref="L228:M228"/>
    <mergeCell ref="N228:Q228"/>
    <mergeCell ref="F229:I229"/>
    <mergeCell ref="F230:I230"/>
    <mergeCell ref="L230:M230"/>
    <mergeCell ref="N230:Q230"/>
    <mergeCell ref="F231:I231"/>
    <mergeCell ref="F232:I232"/>
    <mergeCell ref="F233:I233"/>
    <mergeCell ref="F234:I234"/>
    <mergeCell ref="F235:I235"/>
    <mergeCell ref="F236:I236"/>
    <mergeCell ref="L236:M236"/>
    <mergeCell ref="N236:Q236"/>
    <mergeCell ref="F237:I237"/>
    <mergeCell ref="F238:I238"/>
    <mergeCell ref="F239:I239"/>
    <mergeCell ref="F240:I240"/>
    <mergeCell ref="F241:I241"/>
    <mergeCell ref="F242:I242"/>
    <mergeCell ref="F243:I243"/>
    <mergeCell ref="L243:M243"/>
    <mergeCell ref="N243:Q243"/>
    <mergeCell ref="F244:I244"/>
    <mergeCell ref="F245:I245"/>
    <mergeCell ref="L245:M245"/>
    <mergeCell ref="N245:Q245"/>
    <mergeCell ref="F246:I246"/>
    <mergeCell ref="L246:M246"/>
    <mergeCell ref="N246:Q246"/>
    <mergeCell ref="F247:I247"/>
    <mergeCell ref="F248:I248"/>
    <mergeCell ref="F249:I249"/>
    <mergeCell ref="F250:I250"/>
    <mergeCell ref="F251:I251"/>
    <mergeCell ref="L251:M251"/>
    <mergeCell ref="N251:Q251"/>
    <mergeCell ref="F252:I252"/>
    <mergeCell ref="F253:I253"/>
    <mergeCell ref="L253:M253"/>
    <mergeCell ref="N253:Q253"/>
    <mergeCell ref="F254:I254"/>
    <mergeCell ref="L254:M254"/>
    <mergeCell ref="N254:Q254"/>
    <mergeCell ref="F256:I256"/>
    <mergeCell ref="L256:M256"/>
    <mergeCell ref="N256:Q256"/>
    <mergeCell ref="F257:I257"/>
    <mergeCell ref="F258:I258"/>
    <mergeCell ref="L258:M258"/>
    <mergeCell ref="N258:Q258"/>
    <mergeCell ref="F259:I259"/>
    <mergeCell ref="L259:M259"/>
    <mergeCell ref="N259:Q259"/>
    <mergeCell ref="F260:I260"/>
    <mergeCell ref="F261:I261"/>
    <mergeCell ref="F262:I262"/>
    <mergeCell ref="F263:I263"/>
    <mergeCell ref="F265:I265"/>
    <mergeCell ref="L265:M265"/>
    <mergeCell ref="N265:Q265"/>
    <mergeCell ref="F266:I266"/>
    <mergeCell ref="F267:I267"/>
    <mergeCell ref="F268:I268"/>
    <mergeCell ref="F269:I269"/>
    <mergeCell ref="F270:I270"/>
    <mergeCell ref="F272:I272"/>
    <mergeCell ref="L272:M272"/>
    <mergeCell ref="N272:Q272"/>
    <mergeCell ref="F273:I273"/>
    <mergeCell ref="F274:I274"/>
    <mergeCell ref="F275:I275"/>
    <mergeCell ref="F276:I276"/>
    <mergeCell ref="F278:I278"/>
    <mergeCell ref="L278:M278"/>
    <mergeCell ref="N278:Q278"/>
    <mergeCell ref="F279:I279"/>
    <mergeCell ref="F280:I280"/>
    <mergeCell ref="L280:M280"/>
    <mergeCell ref="N280:Q280"/>
    <mergeCell ref="F281:I281"/>
    <mergeCell ref="F282:I282"/>
    <mergeCell ref="L282:M282"/>
    <mergeCell ref="N282:Q282"/>
    <mergeCell ref="F283:I283"/>
    <mergeCell ref="F284:I284"/>
    <mergeCell ref="F285:I285"/>
    <mergeCell ref="F286:I286"/>
    <mergeCell ref="F287:I287"/>
    <mergeCell ref="F288:I288"/>
    <mergeCell ref="F289:I289"/>
    <mergeCell ref="F290:I290"/>
    <mergeCell ref="F291:I291"/>
    <mergeCell ref="L291:M291"/>
    <mergeCell ref="N291:Q291"/>
    <mergeCell ref="F292:I292"/>
    <mergeCell ref="F293:I293"/>
    <mergeCell ref="F294:I294"/>
    <mergeCell ref="F295:I295"/>
    <mergeCell ref="F296:I296"/>
    <mergeCell ref="F297:I297"/>
    <mergeCell ref="F298:I298"/>
    <mergeCell ref="F299:I299"/>
    <mergeCell ref="F300:I300"/>
    <mergeCell ref="L300:M300"/>
    <mergeCell ref="N300:Q300"/>
    <mergeCell ref="F301:I301"/>
    <mergeCell ref="F302:I302"/>
    <mergeCell ref="F303:I303"/>
    <mergeCell ref="F304:I304"/>
    <mergeCell ref="F305:I305"/>
    <mergeCell ref="F306:I306"/>
    <mergeCell ref="F307:I307"/>
    <mergeCell ref="F308:I308"/>
    <mergeCell ref="L308:M308"/>
    <mergeCell ref="N308:Q308"/>
    <mergeCell ref="F309:I309"/>
    <mergeCell ref="F310:I310"/>
    <mergeCell ref="F311:I311"/>
    <mergeCell ref="F312:I312"/>
    <mergeCell ref="F313:I313"/>
    <mergeCell ref="F314:I314"/>
    <mergeCell ref="L314:M314"/>
    <mergeCell ref="N314:Q314"/>
    <mergeCell ref="F315:I315"/>
    <mergeCell ref="L315:M315"/>
    <mergeCell ref="N315:Q315"/>
    <mergeCell ref="F316:I316"/>
    <mergeCell ref="F317:I317"/>
    <mergeCell ref="L317:M317"/>
    <mergeCell ref="N317:Q317"/>
    <mergeCell ref="F318:I318"/>
    <mergeCell ref="F319:I319"/>
    <mergeCell ref="F320:I320"/>
    <mergeCell ref="F321:I321"/>
    <mergeCell ref="F322:I322"/>
    <mergeCell ref="F323:I323"/>
    <mergeCell ref="L323:M323"/>
    <mergeCell ref="N323:Q323"/>
    <mergeCell ref="F324:I324"/>
    <mergeCell ref="L324:M324"/>
    <mergeCell ref="N324:Q324"/>
    <mergeCell ref="F325:I325"/>
    <mergeCell ref="F326:I326"/>
    <mergeCell ref="F327:I327"/>
    <mergeCell ref="L327:M327"/>
    <mergeCell ref="N327:Q327"/>
    <mergeCell ref="F328:I328"/>
    <mergeCell ref="L328:M328"/>
    <mergeCell ref="N328:Q328"/>
    <mergeCell ref="F329:I329"/>
    <mergeCell ref="F330:I330"/>
    <mergeCell ref="F331:I331"/>
    <mergeCell ref="F332:I332"/>
    <mergeCell ref="F333:I333"/>
    <mergeCell ref="F334:I334"/>
    <mergeCell ref="L334:M334"/>
    <mergeCell ref="N334:Q334"/>
    <mergeCell ref="F335:I335"/>
    <mergeCell ref="F336:I336"/>
    <mergeCell ref="F337:I337"/>
    <mergeCell ref="L337:M337"/>
    <mergeCell ref="N337:Q337"/>
    <mergeCell ref="F338:I338"/>
    <mergeCell ref="L338:M338"/>
    <mergeCell ref="N338:Q338"/>
    <mergeCell ref="F339:I339"/>
    <mergeCell ref="F340:I340"/>
    <mergeCell ref="F341:I341"/>
    <mergeCell ref="F342:I342"/>
    <mergeCell ref="F343:I343"/>
    <mergeCell ref="F344:I344"/>
    <mergeCell ref="L344:M344"/>
    <mergeCell ref="N344:Q344"/>
    <mergeCell ref="F345:I345"/>
    <mergeCell ref="F346:I346"/>
    <mergeCell ref="F347:I347"/>
    <mergeCell ref="L347:M347"/>
    <mergeCell ref="N347:Q347"/>
    <mergeCell ref="F348:I348"/>
    <mergeCell ref="F349:I349"/>
    <mergeCell ref="F350:I350"/>
    <mergeCell ref="F351:I351"/>
    <mergeCell ref="F353:I353"/>
    <mergeCell ref="L353:M353"/>
    <mergeCell ref="N353:Q353"/>
    <mergeCell ref="F354:I354"/>
    <mergeCell ref="L354:M354"/>
    <mergeCell ref="N354:Q354"/>
    <mergeCell ref="F355:I355"/>
    <mergeCell ref="F356:I356"/>
    <mergeCell ref="F357:I357"/>
    <mergeCell ref="F358:I358"/>
    <mergeCell ref="F359:I359"/>
    <mergeCell ref="L359:M359"/>
    <mergeCell ref="N359:Q359"/>
    <mergeCell ref="F360:I360"/>
    <mergeCell ref="L360:M360"/>
    <mergeCell ref="N360:Q360"/>
    <mergeCell ref="F361:I361"/>
    <mergeCell ref="F362:I362"/>
    <mergeCell ref="F363:I363"/>
    <mergeCell ref="L363:M363"/>
    <mergeCell ref="N363:Q363"/>
    <mergeCell ref="F364:I364"/>
    <mergeCell ref="F365:I365"/>
    <mergeCell ref="F366:I366"/>
    <mergeCell ref="L366:M366"/>
    <mergeCell ref="N366:Q366"/>
    <mergeCell ref="F367:I367"/>
    <mergeCell ref="F368:I368"/>
    <mergeCell ref="F369:I369"/>
    <mergeCell ref="L369:M369"/>
    <mergeCell ref="N369:Q369"/>
    <mergeCell ref="F370:I370"/>
    <mergeCell ref="F371:I371"/>
    <mergeCell ref="F372:I372"/>
    <mergeCell ref="L372:M372"/>
    <mergeCell ref="N372:Q372"/>
    <mergeCell ref="F373:I373"/>
    <mergeCell ref="F374:I374"/>
    <mergeCell ref="F375:I375"/>
    <mergeCell ref="L375:M375"/>
    <mergeCell ref="N375:Q375"/>
    <mergeCell ref="F376:I376"/>
    <mergeCell ref="F377:I377"/>
    <mergeCell ref="F378:I378"/>
    <mergeCell ref="L378:M378"/>
    <mergeCell ref="N378:Q378"/>
    <mergeCell ref="F379:I379"/>
    <mergeCell ref="F380:I380"/>
    <mergeCell ref="F381:I381"/>
    <mergeCell ref="L381:M381"/>
    <mergeCell ref="N381:Q381"/>
    <mergeCell ref="F382:I382"/>
    <mergeCell ref="F383:I383"/>
    <mergeCell ref="F384:I384"/>
    <mergeCell ref="L384:M384"/>
    <mergeCell ref="N384:Q384"/>
    <mergeCell ref="F385:I385"/>
    <mergeCell ref="F386:I386"/>
    <mergeCell ref="F387:I387"/>
    <mergeCell ref="L387:M387"/>
    <mergeCell ref="N387:Q387"/>
    <mergeCell ref="F388:I388"/>
    <mergeCell ref="F389:I389"/>
    <mergeCell ref="F390:I390"/>
    <mergeCell ref="F391:I391"/>
    <mergeCell ref="F393:I393"/>
    <mergeCell ref="L393:M393"/>
    <mergeCell ref="N393:Q393"/>
    <mergeCell ref="F394:I394"/>
    <mergeCell ref="L394:M394"/>
    <mergeCell ref="N394:Q394"/>
    <mergeCell ref="F395:I395"/>
    <mergeCell ref="F396:I396"/>
    <mergeCell ref="F397:I397"/>
    <mergeCell ref="F398:I398"/>
    <mergeCell ref="F399:I399"/>
    <mergeCell ref="L399:M399"/>
    <mergeCell ref="N399:Q399"/>
    <mergeCell ref="F400:I400"/>
    <mergeCell ref="L400:M400"/>
    <mergeCell ref="N400:Q400"/>
    <mergeCell ref="F401:I401"/>
    <mergeCell ref="F402:I402"/>
    <mergeCell ref="F403:I403"/>
    <mergeCell ref="L403:M403"/>
    <mergeCell ref="N403:Q403"/>
    <mergeCell ref="F404:I404"/>
    <mergeCell ref="L404:M404"/>
    <mergeCell ref="N404:Q404"/>
    <mergeCell ref="F405:I405"/>
    <mergeCell ref="F406:I406"/>
    <mergeCell ref="F407:I407"/>
    <mergeCell ref="F408:I408"/>
    <mergeCell ref="F409:I409"/>
    <mergeCell ref="L409:M409"/>
    <mergeCell ref="N409:Q409"/>
    <mergeCell ref="F410:I410"/>
    <mergeCell ref="F411:I411"/>
    <mergeCell ref="L411:M411"/>
    <mergeCell ref="N411:Q411"/>
    <mergeCell ref="F412:I412"/>
    <mergeCell ref="L412:M412"/>
    <mergeCell ref="N412:Q412"/>
    <mergeCell ref="F413:I413"/>
    <mergeCell ref="F414:I414"/>
    <mergeCell ref="F415:I415"/>
    <mergeCell ref="F416:I416"/>
    <mergeCell ref="F417:I417"/>
    <mergeCell ref="L417:M417"/>
    <mergeCell ref="N417:Q417"/>
    <mergeCell ref="F418:I418"/>
    <mergeCell ref="F419:I419"/>
    <mergeCell ref="F420:I420"/>
    <mergeCell ref="F421:I421"/>
    <mergeCell ref="F422:I422"/>
    <mergeCell ref="L422:M422"/>
    <mergeCell ref="N422:Q422"/>
    <mergeCell ref="F423:I423"/>
    <mergeCell ref="F424:I424"/>
    <mergeCell ref="L424:M424"/>
    <mergeCell ref="N424:Q424"/>
    <mergeCell ref="L435:M435"/>
    <mergeCell ref="N435:Q435"/>
    <mergeCell ref="F436:I436"/>
    <mergeCell ref="F437:I437"/>
    <mergeCell ref="F438:I438"/>
    <mergeCell ref="F425:I425"/>
    <mergeCell ref="F426:I426"/>
    <mergeCell ref="F427:I427"/>
    <mergeCell ref="F428:I428"/>
    <mergeCell ref="F429:I429"/>
    <mergeCell ref="F430:I430"/>
    <mergeCell ref="L430:M430"/>
    <mergeCell ref="N430:Q430"/>
    <mergeCell ref="F431:I431"/>
    <mergeCell ref="H1:K1"/>
    <mergeCell ref="F444:I444"/>
    <mergeCell ref="L444:M444"/>
    <mergeCell ref="N444:Q444"/>
    <mergeCell ref="F445:I445"/>
    <mergeCell ref="L445:M445"/>
    <mergeCell ref="N445:Q445"/>
    <mergeCell ref="F447:I447"/>
    <mergeCell ref="L447:M447"/>
    <mergeCell ref="N447:Q447"/>
    <mergeCell ref="F439:I439"/>
    <mergeCell ref="F441:I441"/>
    <mergeCell ref="L441:M441"/>
    <mergeCell ref="N441:Q441"/>
    <mergeCell ref="F442:I442"/>
    <mergeCell ref="L442:M442"/>
    <mergeCell ref="N442:Q442"/>
    <mergeCell ref="F443:I443"/>
    <mergeCell ref="L443:M443"/>
    <mergeCell ref="N443:Q443"/>
    <mergeCell ref="F432:I432"/>
    <mergeCell ref="F433:I433"/>
    <mergeCell ref="F434:I434"/>
    <mergeCell ref="F435:I435"/>
    <mergeCell ref="S2:AC2"/>
    <mergeCell ref="N255:Q255"/>
    <mergeCell ref="N264:Q264"/>
    <mergeCell ref="N271:Q271"/>
    <mergeCell ref="N277:Q277"/>
    <mergeCell ref="N352:Q352"/>
    <mergeCell ref="N392:Q392"/>
    <mergeCell ref="N440:Q440"/>
    <mergeCell ref="N446:Q446"/>
    <mergeCell ref="N98:Q98"/>
    <mergeCell ref="N100:Q100"/>
    <mergeCell ref="L102:Q102"/>
    <mergeCell ref="C108:Q108"/>
    <mergeCell ref="F110:P110"/>
    <mergeCell ref="F111:P111"/>
    <mergeCell ref="M113:P113"/>
    <mergeCell ref="M115:Q115"/>
    <mergeCell ref="M116:Q116"/>
    <mergeCell ref="N89:Q89"/>
    <mergeCell ref="N90:Q90"/>
    <mergeCell ref="N91:Q91"/>
    <mergeCell ref="N92:Q92"/>
    <mergeCell ref="N93:Q93"/>
    <mergeCell ref="N94:Q94"/>
  </mergeCells>
  <hyperlinks>
    <hyperlink ref="F1:G1" location="C2" display="1) Krycí list rozpočtu"/>
    <hyperlink ref="H1:K1" location="C86" display="2) Rekapitulace rozpočtu"/>
    <hyperlink ref="L1" location="C118" display="3) Rozpočet"/>
    <hyperlink ref="S1:T1" location="'Rekapitulace stavby'!C2" display="Rekapitulace stavby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406"/>
  <sheetViews>
    <sheetView showGridLines="0" workbookViewId="0">
      <pane ySplit="1" topLeftCell="A2" activePane="bottomLeft" state="frozen"/>
      <selection pane="bottomLeft" activeCell="BO407" sqref="BO407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7" width="11.1640625" customWidth="1"/>
    <col min="8" max="8" width="12.5" customWidth="1"/>
    <col min="9" max="9" width="7" customWidth="1"/>
    <col min="10" max="10" width="5.1640625" customWidth="1"/>
    <col min="11" max="11" width="11.5" customWidth="1"/>
    <col min="12" max="12" width="12" customWidth="1"/>
    <col min="13" max="14" width="6" customWidth="1"/>
    <col min="15" max="15" width="2" customWidth="1"/>
    <col min="16" max="16" width="12.5" customWidth="1"/>
    <col min="17" max="17" width="4.1640625" customWidth="1"/>
    <col min="18" max="18" width="1.6640625" customWidth="1"/>
    <col min="19" max="19" width="8.1640625" customWidth="1"/>
    <col min="20" max="20" width="29.6640625" hidden="1" customWidth="1"/>
    <col min="21" max="21" width="16.33203125" hidden="1" customWidth="1"/>
    <col min="22" max="22" width="12.33203125" hidden="1" customWidth="1"/>
    <col min="23" max="23" width="16.33203125" hidden="1" customWidth="1"/>
    <col min="24" max="24" width="12.1640625" hidden="1" customWidth="1"/>
    <col min="25" max="25" width="15" hidden="1" customWidth="1"/>
    <col min="26" max="26" width="11" hidden="1" customWidth="1"/>
    <col min="27" max="27" width="15" hidden="1" customWidth="1"/>
    <col min="28" max="28" width="16.33203125" hidden="1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66" ht="21.75" customHeight="1">
      <c r="A1" s="104"/>
      <c r="B1" s="14"/>
      <c r="C1" s="14"/>
      <c r="D1" s="15" t="s">
        <v>1</v>
      </c>
      <c r="E1" s="14"/>
      <c r="F1" s="16" t="s">
        <v>134</v>
      </c>
      <c r="G1" s="16"/>
      <c r="H1" s="239" t="s">
        <v>135</v>
      </c>
      <c r="I1" s="239"/>
      <c r="J1" s="239"/>
      <c r="K1" s="239"/>
      <c r="L1" s="16" t="s">
        <v>136</v>
      </c>
      <c r="M1" s="14"/>
      <c r="N1" s="14"/>
      <c r="O1" s="15" t="s">
        <v>137</v>
      </c>
      <c r="P1" s="14"/>
      <c r="Q1" s="14"/>
      <c r="R1" s="14"/>
      <c r="S1" s="16" t="s">
        <v>138</v>
      </c>
      <c r="T1" s="16"/>
      <c r="U1" s="104"/>
      <c r="V1" s="104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ht="36.950000000000003" customHeight="1">
      <c r="C2" s="220" t="s">
        <v>7</v>
      </c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S2" s="194" t="s">
        <v>8</v>
      </c>
      <c r="T2" s="195"/>
      <c r="U2" s="195"/>
      <c r="V2" s="195"/>
      <c r="W2" s="195"/>
      <c r="X2" s="195"/>
      <c r="Y2" s="195"/>
      <c r="Z2" s="195"/>
      <c r="AA2" s="195"/>
      <c r="AB2" s="195"/>
      <c r="AC2" s="195"/>
      <c r="AT2" s="21" t="s">
        <v>88</v>
      </c>
    </row>
    <row r="3" spans="1:66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  <c r="AT3" s="21" t="s">
        <v>86</v>
      </c>
    </row>
    <row r="4" spans="1:66" ht="36.950000000000003" customHeight="1">
      <c r="B4" s="25"/>
      <c r="C4" s="211" t="s">
        <v>139</v>
      </c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Q4" s="212"/>
      <c r="R4" s="26"/>
      <c r="T4" s="20" t="s">
        <v>13</v>
      </c>
      <c r="AT4" s="21" t="s">
        <v>6</v>
      </c>
    </row>
    <row r="5" spans="1:66" ht="6.95" customHeight="1">
      <c r="B5" s="25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6"/>
    </row>
    <row r="6" spans="1:66" ht="25.35" customHeight="1">
      <c r="B6" s="25"/>
      <c r="C6" s="27"/>
      <c r="D6" s="31" t="s">
        <v>16</v>
      </c>
      <c r="E6" s="27"/>
      <c r="F6" s="251" t="str">
        <f>'Rekapitulace stavby'!K6</f>
        <v>Rekonstrukce vodovodu a kanalizace Radvanice a Bartovice - komunikace</v>
      </c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7"/>
      <c r="R6" s="26"/>
    </row>
    <row r="7" spans="1:66" s="1" customFormat="1" ht="32.85" customHeight="1">
      <c r="B7" s="34"/>
      <c r="C7" s="35"/>
      <c r="D7" s="30" t="s">
        <v>140</v>
      </c>
      <c r="E7" s="35"/>
      <c r="F7" s="224" t="s">
        <v>691</v>
      </c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35"/>
      <c r="R7" s="36"/>
    </row>
    <row r="8" spans="1:66" s="1" customFormat="1" ht="14.45" customHeight="1">
      <c r="B8" s="34"/>
      <c r="C8" s="35"/>
      <c r="D8" s="31" t="s">
        <v>18</v>
      </c>
      <c r="E8" s="35"/>
      <c r="F8" s="29" t="s">
        <v>5</v>
      </c>
      <c r="G8" s="35"/>
      <c r="H8" s="35"/>
      <c r="I8" s="35"/>
      <c r="J8" s="35"/>
      <c r="K8" s="35"/>
      <c r="L8" s="35"/>
      <c r="M8" s="31" t="s">
        <v>19</v>
      </c>
      <c r="N8" s="35"/>
      <c r="O8" s="29" t="s">
        <v>5</v>
      </c>
      <c r="P8" s="35"/>
      <c r="Q8" s="35"/>
      <c r="R8" s="36"/>
    </row>
    <row r="9" spans="1:66" s="1" customFormat="1" ht="14.45" customHeight="1">
      <c r="B9" s="34"/>
      <c r="C9" s="35"/>
      <c r="D9" s="31" t="s">
        <v>20</v>
      </c>
      <c r="E9" s="35"/>
      <c r="F9" s="29" t="s">
        <v>21</v>
      </c>
      <c r="G9" s="35"/>
      <c r="H9" s="35"/>
      <c r="I9" s="35"/>
      <c r="J9" s="35"/>
      <c r="K9" s="35"/>
      <c r="L9" s="35"/>
      <c r="M9" s="31" t="s">
        <v>22</v>
      </c>
      <c r="N9" s="35"/>
      <c r="O9" s="253" t="str">
        <f>'Rekapitulace stavby'!AN8</f>
        <v>25. 4. 2018</v>
      </c>
      <c r="P9" s="253"/>
      <c r="Q9" s="35"/>
      <c r="R9" s="36"/>
    </row>
    <row r="10" spans="1:66" s="1" customFormat="1" ht="10.9" customHeight="1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6"/>
    </row>
    <row r="11" spans="1:66" s="1" customFormat="1" ht="14.45" customHeight="1">
      <c r="B11" s="34"/>
      <c r="C11" s="35"/>
      <c r="D11" s="31" t="s">
        <v>24</v>
      </c>
      <c r="E11" s="35"/>
      <c r="F11" s="35"/>
      <c r="G11" s="35"/>
      <c r="H11" s="35"/>
      <c r="I11" s="35"/>
      <c r="J11" s="35"/>
      <c r="K11" s="35"/>
      <c r="L11" s="35"/>
      <c r="M11" s="31" t="s">
        <v>25</v>
      </c>
      <c r="N11" s="35"/>
      <c r="O11" s="222" t="s">
        <v>5</v>
      </c>
      <c r="P11" s="222"/>
      <c r="Q11" s="35"/>
      <c r="R11" s="36"/>
    </row>
    <row r="12" spans="1:66" s="1" customFormat="1" ht="18" customHeight="1">
      <c r="B12" s="34"/>
      <c r="C12" s="35"/>
      <c r="D12" s="35"/>
      <c r="E12" s="29" t="s">
        <v>26</v>
      </c>
      <c r="F12" s="35"/>
      <c r="G12" s="35"/>
      <c r="H12" s="35"/>
      <c r="I12" s="35"/>
      <c r="J12" s="35"/>
      <c r="K12" s="35"/>
      <c r="L12" s="35"/>
      <c r="M12" s="31" t="s">
        <v>27</v>
      </c>
      <c r="N12" s="35"/>
      <c r="O12" s="222" t="s">
        <v>5</v>
      </c>
      <c r="P12" s="222"/>
      <c r="Q12" s="35"/>
      <c r="R12" s="36"/>
    </row>
    <row r="13" spans="1:66" s="1" customFormat="1" ht="6.95" customHeight="1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6"/>
    </row>
    <row r="14" spans="1:66" s="1" customFormat="1" ht="14.45" customHeight="1">
      <c r="B14" s="34"/>
      <c r="C14" s="35"/>
      <c r="D14" s="31" t="s">
        <v>28</v>
      </c>
      <c r="E14" s="35"/>
      <c r="F14" s="35"/>
      <c r="G14" s="35"/>
      <c r="H14" s="35"/>
      <c r="I14" s="35"/>
      <c r="J14" s="35"/>
      <c r="K14" s="35"/>
      <c r="L14" s="35"/>
      <c r="M14" s="31" t="s">
        <v>25</v>
      </c>
      <c r="N14" s="35"/>
      <c r="O14" s="222" t="str">
        <f>IF('Rekapitulace stavby'!AN13="","",'Rekapitulace stavby'!AN13)</f>
        <v/>
      </c>
      <c r="P14" s="222"/>
      <c r="Q14" s="35"/>
      <c r="R14" s="36"/>
    </row>
    <row r="15" spans="1:66" s="1" customFormat="1" ht="18" customHeight="1">
      <c r="B15" s="34"/>
      <c r="C15" s="35"/>
      <c r="D15" s="35"/>
      <c r="E15" s="29" t="str">
        <f>IF('Rekapitulace stavby'!E14="","",'Rekapitulace stavby'!E14)</f>
        <v xml:space="preserve"> </v>
      </c>
      <c r="F15" s="35"/>
      <c r="G15" s="35"/>
      <c r="H15" s="35"/>
      <c r="I15" s="35"/>
      <c r="J15" s="35"/>
      <c r="K15" s="35"/>
      <c r="L15" s="35"/>
      <c r="M15" s="31" t="s">
        <v>27</v>
      </c>
      <c r="N15" s="35"/>
      <c r="O15" s="222" t="str">
        <f>IF('Rekapitulace stavby'!AN14="","",'Rekapitulace stavby'!AN14)</f>
        <v/>
      </c>
      <c r="P15" s="222"/>
      <c r="Q15" s="35"/>
      <c r="R15" s="36"/>
    </row>
    <row r="16" spans="1:66" s="1" customFormat="1" ht="6.95" customHeight="1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6"/>
    </row>
    <row r="17" spans="2:18" s="1" customFormat="1" ht="14.45" customHeight="1">
      <c r="B17" s="34"/>
      <c r="C17" s="35"/>
      <c r="D17" s="31" t="s">
        <v>30</v>
      </c>
      <c r="E17" s="35"/>
      <c r="F17" s="35"/>
      <c r="G17" s="35"/>
      <c r="H17" s="35"/>
      <c r="I17" s="35"/>
      <c r="J17" s="35"/>
      <c r="K17" s="35"/>
      <c r="L17" s="35"/>
      <c r="M17" s="31" t="s">
        <v>25</v>
      </c>
      <c r="N17" s="35"/>
      <c r="O17" s="222" t="s">
        <v>5</v>
      </c>
      <c r="P17" s="222"/>
      <c r="Q17" s="35"/>
      <c r="R17" s="36"/>
    </row>
    <row r="18" spans="2:18" s="1" customFormat="1" ht="18" customHeight="1">
      <c r="B18" s="34"/>
      <c r="C18" s="35"/>
      <c r="D18" s="35"/>
      <c r="E18" s="29" t="s">
        <v>31</v>
      </c>
      <c r="F18" s="35"/>
      <c r="G18" s="35"/>
      <c r="H18" s="35"/>
      <c r="I18" s="35"/>
      <c r="J18" s="35"/>
      <c r="K18" s="35"/>
      <c r="L18" s="35"/>
      <c r="M18" s="31" t="s">
        <v>27</v>
      </c>
      <c r="N18" s="35"/>
      <c r="O18" s="222" t="s">
        <v>5</v>
      </c>
      <c r="P18" s="222"/>
      <c r="Q18" s="35"/>
      <c r="R18" s="36"/>
    </row>
    <row r="19" spans="2:18" s="1" customFormat="1" ht="6.95" customHeigh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6"/>
    </row>
    <row r="20" spans="2:18" s="1" customFormat="1" ht="14.45" customHeight="1">
      <c r="B20" s="34"/>
      <c r="C20" s="35"/>
      <c r="D20" s="31" t="s">
        <v>33</v>
      </c>
      <c r="E20" s="35"/>
      <c r="F20" s="35"/>
      <c r="G20" s="35"/>
      <c r="H20" s="35"/>
      <c r="I20" s="35"/>
      <c r="J20" s="35"/>
      <c r="K20" s="35"/>
      <c r="L20" s="35"/>
      <c r="M20" s="31" t="s">
        <v>25</v>
      </c>
      <c r="N20" s="35"/>
      <c r="O20" s="222" t="s">
        <v>5</v>
      </c>
      <c r="P20" s="222"/>
      <c r="Q20" s="35"/>
      <c r="R20" s="36"/>
    </row>
    <row r="21" spans="2:18" s="1" customFormat="1" ht="18" customHeight="1">
      <c r="B21" s="34"/>
      <c r="C21" s="35"/>
      <c r="D21" s="35"/>
      <c r="E21" s="29" t="s">
        <v>34</v>
      </c>
      <c r="F21" s="35"/>
      <c r="G21" s="35"/>
      <c r="H21" s="35"/>
      <c r="I21" s="35"/>
      <c r="J21" s="35"/>
      <c r="K21" s="35"/>
      <c r="L21" s="35"/>
      <c r="M21" s="31" t="s">
        <v>27</v>
      </c>
      <c r="N21" s="35"/>
      <c r="O21" s="222" t="s">
        <v>5</v>
      </c>
      <c r="P21" s="222"/>
      <c r="Q21" s="35"/>
      <c r="R21" s="36"/>
    </row>
    <row r="22" spans="2:18" s="1" customFormat="1" ht="6.95" customHeight="1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6"/>
    </row>
    <row r="23" spans="2:18" s="1" customFormat="1" ht="14.45" customHeight="1">
      <c r="B23" s="34"/>
      <c r="C23" s="35"/>
      <c r="D23" s="31" t="s">
        <v>35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6"/>
    </row>
    <row r="24" spans="2:18" s="1" customFormat="1" ht="16.5" customHeight="1">
      <c r="B24" s="34"/>
      <c r="C24" s="35"/>
      <c r="D24" s="35"/>
      <c r="E24" s="225" t="s">
        <v>5</v>
      </c>
      <c r="F24" s="225"/>
      <c r="G24" s="225"/>
      <c r="H24" s="225"/>
      <c r="I24" s="225"/>
      <c r="J24" s="225"/>
      <c r="K24" s="225"/>
      <c r="L24" s="225"/>
      <c r="M24" s="35"/>
      <c r="N24" s="35"/>
      <c r="O24" s="35"/>
      <c r="P24" s="35"/>
      <c r="Q24" s="35"/>
      <c r="R24" s="36"/>
    </row>
    <row r="25" spans="2:18" s="1" customFormat="1" ht="6.95" customHeight="1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</row>
    <row r="26" spans="2:18" s="1" customFormat="1" ht="6.95" customHeight="1">
      <c r="B26" s="34"/>
      <c r="C26" s="35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35"/>
      <c r="R26" s="36"/>
    </row>
    <row r="27" spans="2:18" s="1" customFormat="1" ht="14.45" customHeight="1">
      <c r="B27" s="34"/>
      <c r="C27" s="35"/>
      <c r="D27" s="105" t="s">
        <v>142</v>
      </c>
      <c r="E27" s="35"/>
      <c r="F27" s="35"/>
      <c r="G27" s="35"/>
      <c r="H27" s="35"/>
      <c r="I27" s="35"/>
      <c r="J27" s="35"/>
      <c r="K27" s="35"/>
      <c r="L27" s="35"/>
      <c r="M27" s="226">
        <f>N88</f>
        <v>0</v>
      </c>
      <c r="N27" s="226"/>
      <c r="O27" s="226"/>
      <c r="P27" s="226"/>
      <c r="Q27" s="35"/>
      <c r="R27" s="36"/>
    </row>
    <row r="28" spans="2:18" s="1" customFormat="1" ht="14.45" customHeight="1">
      <c r="B28" s="34"/>
      <c r="C28" s="35"/>
      <c r="D28" s="33" t="s">
        <v>143</v>
      </c>
      <c r="E28" s="35"/>
      <c r="F28" s="35"/>
      <c r="G28" s="35"/>
      <c r="H28" s="35"/>
      <c r="I28" s="35"/>
      <c r="J28" s="35"/>
      <c r="K28" s="35"/>
      <c r="L28" s="35"/>
      <c r="M28" s="226">
        <f>N100</f>
        <v>0</v>
      </c>
      <c r="N28" s="226"/>
      <c r="O28" s="226"/>
      <c r="P28" s="226"/>
      <c r="Q28" s="35"/>
      <c r="R28" s="36"/>
    </row>
    <row r="29" spans="2:18" s="1" customFormat="1" ht="6.95" customHeight="1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6"/>
    </row>
    <row r="30" spans="2:18" s="1" customFormat="1" ht="25.35" customHeight="1">
      <c r="B30" s="34"/>
      <c r="C30" s="35"/>
      <c r="D30" s="106" t="s">
        <v>38</v>
      </c>
      <c r="E30" s="35"/>
      <c r="F30" s="35"/>
      <c r="G30" s="35"/>
      <c r="H30" s="35"/>
      <c r="I30" s="35"/>
      <c r="J30" s="35"/>
      <c r="K30" s="35"/>
      <c r="L30" s="35"/>
      <c r="M30" s="259">
        <f>ROUND(M27+M28,2)</f>
        <v>0</v>
      </c>
      <c r="N30" s="250"/>
      <c r="O30" s="250"/>
      <c r="P30" s="250"/>
      <c r="Q30" s="35"/>
      <c r="R30" s="36"/>
    </row>
    <row r="31" spans="2:18" s="1" customFormat="1" ht="6.95" customHeight="1">
      <c r="B31" s="34"/>
      <c r="C31" s="35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35"/>
      <c r="R31" s="36"/>
    </row>
    <row r="32" spans="2:18" s="1" customFormat="1" ht="14.45" customHeight="1">
      <c r="B32" s="34"/>
      <c r="C32" s="35"/>
      <c r="D32" s="41" t="s">
        <v>39</v>
      </c>
      <c r="E32" s="41" t="s">
        <v>40</v>
      </c>
      <c r="F32" s="42">
        <v>0.21</v>
      </c>
      <c r="G32" s="107" t="s">
        <v>41</v>
      </c>
      <c r="H32" s="256">
        <f>ROUND((SUM(BE100:BE101)+SUM(BE119:BE405)), 2)</f>
        <v>0</v>
      </c>
      <c r="I32" s="250"/>
      <c r="J32" s="250"/>
      <c r="K32" s="35"/>
      <c r="L32" s="35"/>
      <c r="M32" s="256">
        <f>ROUND(ROUND((SUM(BE100:BE101)+SUM(BE119:BE405)), 2)*F32, 2)</f>
        <v>0</v>
      </c>
      <c r="N32" s="250"/>
      <c r="O32" s="250"/>
      <c r="P32" s="250"/>
      <c r="Q32" s="35"/>
      <c r="R32" s="36"/>
    </row>
    <row r="33" spans="2:18" s="1" customFormat="1" ht="14.45" customHeight="1">
      <c r="B33" s="34"/>
      <c r="C33" s="35"/>
      <c r="D33" s="35"/>
      <c r="E33" s="41" t="s">
        <v>42</v>
      </c>
      <c r="F33" s="42">
        <v>0.15</v>
      </c>
      <c r="G33" s="107" t="s">
        <v>41</v>
      </c>
      <c r="H33" s="256">
        <f>ROUND((SUM(BF100:BF101)+SUM(BF119:BF405)), 2)</f>
        <v>0</v>
      </c>
      <c r="I33" s="250"/>
      <c r="J33" s="250"/>
      <c r="K33" s="35"/>
      <c r="L33" s="35"/>
      <c r="M33" s="256">
        <f>ROUND(ROUND((SUM(BF100:BF101)+SUM(BF119:BF405)), 2)*F33, 2)</f>
        <v>0</v>
      </c>
      <c r="N33" s="250"/>
      <c r="O33" s="250"/>
      <c r="P33" s="250"/>
      <c r="Q33" s="35"/>
      <c r="R33" s="36"/>
    </row>
    <row r="34" spans="2:18" s="1" customFormat="1" ht="14.45" hidden="1" customHeight="1">
      <c r="B34" s="34"/>
      <c r="C34" s="35"/>
      <c r="D34" s="35"/>
      <c r="E34" s="41" t="s">
        <v>43</v>
      </c>
      <c r="F34" s="42">
        <v>0.21</v>
      </c>
      <c r="G34" s="107" t="s">
        <v>41</v>
      </c>
      <c r="H34" s="256">
        <f>ROUND((SUM(BG100:BG101)+SUM(BG119:BG405)), 2)</f>
        <v>0</v>
      </c>
      <c r="I34" s="250"/>
      <c r="J34" s="250"/>
      <c r="K34" s="35"/>
      <c r="L34" s="35"/>
      <c r="M34" s="256">
        <v>0</v>
      </c>
      <c r="N34" s="250"/>
      <c r="O34" s="250"/>
      <c r="P34" s="250"/>
      <c r="Q34" s="35"/>
      <c r="R34" s="36"/>
    </row>
    <row r="35" spans="2:18" s="1" customFormat="1" ht="14.45" hidden="1" customHeight="1">
      <c r="B35" s="34"/>
      <c r="C35" s="35"/>
      <c r="D35" s="35"/>
      <c r="E35" s="41" t="s">
        <v>44</v>
      </c>
      <c r="F35" s="42">
        <v>0.15</v>
      </c>
      <c r="G35" s="107" t="s">
        <v>41</v>
      </c>
      <c r="H35" s="256">
        <f>ROUND((SUM(BH100:BH101)+SUM(BH119:BH405)), 2)</f>
        <v>0</v>
      </c>
      <c r="I35" s="250"/>
      <c r="J35" s="250"/>
      <c r="K35" s="35"/>
      <c r="L35" s="35"/>
      <c r="M35" s="256">
        <v>0</v>
      </c>
      <c r="N35" s="250"/>
      <c r="O35" s="250"/>
      <c r="P35" s="250"/>
      <c r="Q35" s="35"/>
      <c r="R35" s="36"/>
    </row>
    <row r="36" spans="2:18" s="1" customFormat="1" ht="14.45" hidden="1" customHeight="1">
      <c r="B36" s="34"/>
      <c r="C36" s="35"/>
      <c r="D36" s="35"/>
      <c r="E36" s="41" t="s">
        <v>45</v>
      </c>
      <c r="F36" s="42">
        <v>0</v>
      </c>
      <c r="G36" s="107" t="s">
        <v>41</v>
      </c>
      <c r="H36" s="256">
        <f>ROUND((SUM(BI100:BI101)+SUM(BI119:BI405)), 2)</f>
        <v>0</v>
      </c>
      <c r="I36" s="250"/>
      <c r="J36" s="250"/>
      <c r="K36" s="35"/>
      <c r="L36" s="35"/>
      <c r="M36" s="256">
        <v>0</v>
      </c>
      <c r="N36" s="250"/>
      <c r="O36" s="250"/>
      <c r="P36" s="250"/>
      <c r="Q36" s="35"/>
      <c r="R36" s="36"/>
    </row>
    <row r="37" spans="2:18" s="1" customFormat="1" ht="6.95" customHeight="1"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</row>
    <row r="38" spans="2:18" s="1" customFormat="1" ht="25.35" customHeight="1">
      <c r="B38" s="34"/>
      <c r="C38" s="103"/>
      <c r="D38" s="108" t="s">
        <v>46</v>
      </c>
      <c r="E38" s="74"/>
      <c r="F38" s="74"/>
      <c r="G38" s="109" t="s">
        <v>47</v>
      </c>
      <c r="H38" s="110" t="s">
        <v>48</v>
      </c>
      <c r="I38" s="74"/>
      <c r="J38" s="74"/>
      <c r="K38" s="74"/>
      <c r="L38" s="257">
        <f>SUM(M30:M36)</f>
        <v>0</v>
      </c>
      <c r="M38" s="257"/>
      <c r="N38" s="257"/>
      <c r="O38" s="257"/>
      <c r="P38" s="258"/>
      <c r="Q38" s="103"/>
      <c r="R38" s="36"/>
    </row>
    <row r="39" spans="2:18" s="1" customFormat="1" ht="14.45" customHeight="1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2:18" s="1" customFormat="1" ht="14.45" customHeight="1"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6"/>
    </row>
    <row r="41" spans="2:18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6"/>
    </row>
    <row r="42" spans="2:18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6"/>
    </row>
    <row r="43" spans="2:18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6"/>
    </row>
    <row r="44" spans="2:18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6"/>
    </row>
    <row r="45" spans="2:18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6"/>
    </row>
    <row r="46" spans="2:18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6"/>
    </row>
    <row r="47" spans="2:18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6"/>
    </row>
    <row r="48" spans="2:18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6"/>
    </row>
    <row r="49" spans="2:18">
      <c r="B49" s="2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6"/>
    </row>
    <row r="50" spans="2:18" s="1" customFormat="1" ht="15">
      <c r="B50" s="34"/>
      <c r="C50" s="35"/>
      <c r="D50" s="49" t="s">
        <v>49</v>
      </c>
      <c r="E50" s="50"/>
      <c r="F50" s="50"/>
      <c r="G50" s="50"/>
      <c r="H50" s="51"/>
      <c r="I50" s="35"/>
      <c r="J50" s="49" t="s">
        <v>50</v>
      </c>
      <c r="K50" s="50"/>
      <c r="L50" s="50"/>
      <c r="M50" s="50"/>
      <c r="N50" s="50"/>
      <c r="O50" s="50"/>
      <c r="P50" s="51"/>
      <c r="Q50" s="35"/>
      <c r="R50" s="36"/>
    </row>
    <row r="51" spans="2:18">
      <c r="B51" s="25"/>
      <c r="C51" s="27"/>
      <c r="D51" s="52"/>
      <c r="E51" s="27"/>
      <c r="F51" s="27"/>
      <c r="G51" s="27"/>
      <c r="H51" s="53"/>
      <c r="I51" s="27"/>
      <c r="J51" s="52"/>
      <c r="K51" s="27"/>
      <c r="L51" s="27"/>
      <c r="M51" s="27"/>
      <c r="N51" s="27"/>
      <c r="O51" s="27"/>
      <c r="P51" s="53"/>
      <c r="Q51" s="27"/>
      <c r="R51" s="26"/>
    </row>
    <row r="52" spans="2:18">
      <c r="B52" s="25"/>
      <c r="C52" s="27"/>
      <c r="D52" s="52"/>
      <c r="E52" s="27"/>
      <c r="F52" s="27"/>
      <c r="G52" s="27"/>
      <c r="H52" s="53"/>
      <c r="I52" s="27"/>
      <c r="J52" s="52"/>
      <c r="K52" s="27"/>
      <c r="L52" s="27"/>
      <c r="M52" s="27"/>
      <c r="N52" s="27"/>
      <c r="O52" s="27"/>
      <c r="P52" s="53"/>
      <c r="Q52" s="27"/>
      <c r="R52" s="26"/>
    </row>
    <row r="53" spans="2:18">
      <c r="B53" s="25"/>
      <c r="C53" s="27"/>
      <c r="D53" s="52"/>
      <c r="E53" s="27"/>
      <c r="F53" s="27"/>
      <c r="G53" s="27"/>
      <c r="H53" s="53"/>
      <c r="I53" s="27"/>
      <c r="J53" s="52"/>
      <c r="K53" s="27"/>
      <c r="L53" s="27"/>
      <c r="M53" s="27"/>
      <c r="N53" s="27"/>
      <c r="O53" s="27"/>
      <c r="P53" s="53"/>
      <c r="Q53" s="27"/>
      <c r="R53" s="26"/>
    </row>
    <row r="54" spans="2:18">
      <c r="B54" s="25"/>
      <c r="C54" s="27"/>
      <c r="D54" s="52"/>
      <c r="E54" s="27"/>
      <c r="F54" s="27"/>
      <c r="G54" s="27"/>
      <c r="H54" s="53"/>
      <c r="I54" s="27"/>
      <c r="J54" s="52"/>
      <c r="K54" s="27"/>
      <c r="L54" s="27"/>
      <c r="M54" s="27"/>
      <c r="N54" s="27"/>
      <c r="O54" s="27"/>
      <c r="P54" s="53"/>
      <c r="Q54" s="27"/>
      <c r="R54" s="26"/>
    </row>
    <row r="55" spans="2:18">
      <c r="B55" s="25"/>
      <c r="C55" s="27"/>
      <c r="D55" s="52"/>
      <c r="E55" s="27"/>
      <c r="F55" s="27"/>
      <c r="G55" s="27"/>
      <c r="H55" s="53"/>
      <c r="I55" s="27"/>
      <c r="J55" s="52"/>
      <c r="K55" s="27"/>
      <c r="L55" s="27"/>
      <c r="M55" s="27"/>
      <c r="N55" s="27"/>
      <c r="O55" s="27"/>
      <c r="P55" s="53"/>
      <c r="Q55" s="27"/>
      <c r="R55" s="26"/>
    </row>
    <row r="56" spans="2:18">
      <c r="B56" s="25"/>
      <c r="C56" s="27"/>
      <c r="D56" s="52"/>
      <c r="E56" s="27"/>
      <c r="F56" s="27"/>
      <c r="G56" s="27"/>
      <c r="H56" s="53"/>
      <c r="I56" s="27"/>
      <c r="J56" s="52"/>
      <c r="K56" s="27"/>
      <c r="L56" s="27"/>
      <c r="M56" s="27"/>
      <c r="N56" s="27"/>
      <c r="O56" s="27"/>
      <c r="P56" s="53"/>
      <c r="Q56" s="27"/>
      <c r="R56" s="26"/>
    </row>
    <row r="57" spans="2:18">
      <c r="B57" s="25"/>
      <c r="C57" s="27"/>
      <c r="D57" s="52"/>
      <c r="E57" s="27"/>
      <c r="F57" s="27"/>
      <c r="G57" s="27"/>
      <c r="H57" s="53"/>
      <c r="I57" s="27"/>
      <c r="J57" s="52"/>
      <c r="K57" s="27"/>
      <c r="L57" s="27"/>
      <c r="M57" s="27"/>
      <c r="N57" s="27"/>
      <c r="O57" s="27"/>
      <c r="P57" s="53"/>
      <c r="Q57" s="27"/>
      <c r="R57" s="26"/>
    </row>
    <row r="58" spans="2:18">
      <c r="B58" s="25"/>
      <c r="C58" s="27"/>
      <c r="D58" s="52"/>
      <c r="E58" s="27"/>
      <c r="F58" s="27"/>
      <c r="G58" s="27"/>
      <c r="H58" s="53"/>
      <c r="I58" s="27"/>
      <c r="J58" s="52"/>
      <c r="K58" s="27"/>
      <c r="L58" s="27"/>
      <c r="M58" s="27"/>
      <c r="N58" s="27"/>
      <c r="O58" s="27"/>
      <c r="P58" s="53"/>
      <c r="Q58" s="27"/>
      <c r="R58" s="26"/>
    </row>
    <row r="59" spans="2:18" s="1" customFormat="1" ht="15">
      <c r="B59" s="34"/>
      <c r="C59" s="35"/>
      <c r="D59" s="54" t="s">
        <v>51</v>
      </c>
      <c r="E59" s="55"/>
      <c r="F59" s="55"/>
      <c r="G59" s="56" t="s">
        <v>52</v>
      </c>
      <c r="H59" s="57"/>
      <c r="I59" s="35"/>
      <c r="J59" s="54" t="s">
        <v>51</v>
      </c>
      <c r="K59" s="55"/>
      <c r="L59" s="55"/>
      <c r="M59" s="55"/>
      <c r="N59" s="56" t="s">
        <v>52</v>
      </c>
      <c r="O59" s="55"/>
      <c r="P59" s="57"/>
      <c r="Q59" s="35"/>
      <c r="R59" s="36"/>
    </row>
    <row r="60" spans="2:18">
      <c r="B60" s="25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6"/>
    </row>
    <row r="61" spans="2:18" s="1" customFormat="1" ht="15">
      <c r="B61" s="34"/>
      <c r="C61" s="35"/>
      <c r="D61" s="49" t="s">
        <v>53</v>
      </c>
      <c r="E61" s="50"/>
      <c r="F61" s="50"/>
      <c r="G61" s="50"/>
      <c r="H61" s="51"/>
      <c r="I61" s="35"/>
      <c r="J61" s="49" t="s">
        <v>54</v>
      </c>
      <c r="K61" s="50"/>
      <c r="L61" s="50"/>
      <c r="M61" s="50"/>
      <c r="N61" s="50"/>
      <c r="O61" s="50"/>
      <c r="P61" s="51"/>
      <c r="Q61" s="35"/>
      <c r="R61" s="36"/>
    </row>
    <row r="62" spans="2:18">
      <c r="B62" s="25"/>
      <c r="C62" s="27"/>
      <c r="D62" s="52"/>
      <c r="E62" s="27"/>
      <c r="F62" s="27"/>
      <c r="G62" s="27"/>
      <c r="H62" s="53"/>
      <c r="I62" s="27"/>
      <c r="J62" s="52"/>
      <c r="K62" s="27"/>
      <c r="L62" s="27"/>
      <c r="M62" s="27"/>
      <c r="N62" s="27"/>
      <c r="O62" s="27"/>
      <c r="P62" s="53"/>
      <c r="Q62" s="27"/>
      <c r="R62" s="26"/>
    </row>
    <row r="63" spans="2:18">
      <c r="B63" s="25"/>
      <c r="C63" s="27"/>
      <c r="D63" s="52"/>
      <c r="E63" s="27"/>
      <c r="F63" s="27"/>
      <c r="G63" s="27"/>
      <c r="H63" s="53"/>
      <c r="I63" s="27"/>
      <c r="J63" s="52"/>
      <c r="K63" s="27"/>
      <c r="L63" s="27"/>
      <c r="M63" s="27"/>
      <c r="N63" s="27"/>
      <c r="O63" s="27"/>
      <c r="P63" s="53"/>
      <c r="Q63" s="27"/>
      <c r="R63" s="26"/>
    </row>
    <row r="64" spans="2:18">
      <c r="B64" s="25"/>
      <c r="C64" s="27"/>
      <c r="D64" s="52"/>
      <c r="E64" s="27"/>
      <c r="F64" s="27"/>
      <c r="G64" s="27"/>
      <c r="H64" s="53"/>
      <c r="I64" s="27"/>
      <c r="J64" s="52"/>
      <c r="K64" s="27"/>
      <c r="L64" s="27"/>
      <c r="M64" s="27"/>
      <c r="N64" s="27"/>
      <c r="O64" s="27"/>
      <c r="P64" s="53"/>
      <c r="Q64" s="27"/>
      <c r="R64" s="26"/>
    </row>
    <row r="65" spans="2:18">
      <c r="B65" s="25"/>
      <c r="C65" s="27"/>
      <c r="D65" s="52"/>
      <c r="E65" s="27"/>
      <c r="F65" s="27"/>
      <c r="G65" s="27"/>
      <c r="H65" s="53"/>
      <c r="I65" s="27"/>
      <c r="J65" s="52"/>
      <c r="K65" s="27"/>
      <c r="L65" s="27"/>
      <c r="M65" s="27"/>
      <c r="N65" s="27"/>
      <c r="O65" s="27"/>
      <c r="P65" s="53"/>
      <c r="Q65" s="27"/>
      <c r="R65" s="26"/>
    </row>
    <row r="66" spans="2:18">
      <c r="B66" s="25"/>
      <c r="C66" s="27"/>
      <c r="D66" s="52"/>
      <c r="E66" s="27"/>
      <c r="F66" s="27"/>
      <c r="G66" s="27"/>
      <c r="H66" s="53"/>
      <c r="I66" s="27"/>
      <c r="J66" s="52"/>
      <c r="K66" s="27"/>
      <c r="L66" s="27"/>
      <c r="M66" s="27"/>
      <c r="N66" s="27"/>
      <c r="O66" s="27"/>
      <c r="P66" s="53"/>
      <c r="Q66" s="27"/>
      <c r="R66" s="26"/>
    </row>
    <row r="67" spans="2:18">
      <c r="B67" s="25"/>
      <c r="C67" s="27"/>
      <c r="D67" s="52"/>
      <c r="E67" s="27"/>
      <c r="F67" s="27"/>
      <c r="G67" s="27"/>
      <c r="H67" s="53"/>
      <c r="I67" s="27"/>
      <c r="J67" s="52"/>
      <c r="K67" s="27"/>
      <c r="L67" s="27"/>
      <c r="M67" s="27"/>
      <c r="N67" s="27"/>
      <c r="O67" s="27"/>
      <c r="P67" s="53"/>
      <c r="Q67" s="27"/>
      <c r="R67" s="26"/>
    </row>
    <row r="68" spans="2:18">
      <c r="B68" s="25"/>
      <c r="C68" s="27"/>
      <c r="D68" s="52"/>
      <c r="E68" s="27"/>
      <c r="F68" s="27"/>
      <c r="G68" s="27"/>
      <c r="H68" s="53"/>
      <c r="I68" s="27"/>
      <c r="J68" s="52"/>
      <c r="K68" s="27"/>
      <c r="L68" s="27"/>
      <c r="M68" s="27"/>
      <c r="N68" s="27"/>
      <c r="O68" s="27"/>
      <c r="P68" s="53"/>
      <c r="Q68" s="27"/>
      <c r="R68" s="26"/>
    </row>
    <row r="69" spans="2:18">
      <c r="B69" s="25"/>
      <c r="C69" s="27"/>
      <c r="D69" s="52"/>
      <c r="E69" s="27"/>
      <c r="F69" s="27"/>
      <c r="G69" s="27"/>
      <c r="H69" s="53"/>
      <c r="I69" s="27"/>
      <c r="J69" s="52"/>
      <c r="K69" s="27"/>
      <c r="L69" s="27"/>
      <c r="M69" s="27"/>
      <c r="N69" s="27"/>
      <c r="O69" s="27"/>
      <c r="P69" s="53"/>
      <c r="Q69" s="27"/>
      <c r="R69" s="26"/>
    </row>
    <row r="70" spans="2:18" s="1" customFormat="1" ht="15">
      <c r="B70" s="34"/>
      <c r="C70" s="35"/>
      <c r="D70" s="54" t="s">
        <v>51</v>
      </c>
      <c r="E70" s="55"/>
      <c r="F70" s="55"/>
      <c r="G70" s="56" t="s">
        <v>52</v>
      </c>
      <c r="H70" s="57"/>
      <c r="I70" s="35"/>
      <c r="J70" s="54" t="s">
        <v>51</v>
      </c>
      <c r="K70" s="55"/>
      <c r="L70" s="55"/>
      <c r="M70" s="55"/>
      <c r="N70" s="56" t="s">
        <v>52</v>
      </c>
      <c r="O70" s="55"/>
      <c r="P70" s="57"/>
      <c r="Q70" s="35"/>
      <c r="R70" s="36"/>
    </row>
    <row r="71" spans="2:18" s="1" customFormat="1" ht="14.4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5" spans="2:18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3"/>
    </row>
    <row r="76" spans="2:18" s="1" customFormat="1" ht="36.950000000000003" customHeight="1">
      <c r="B76" s="34"/>
      <c r="C76" s="211" t="s">
        <v>144</v>
      </c>
      <c r="D76" s="212"/>
      <c r="E76" s="212"/>
      <c r="F76" s="212"/>
      <c r="G76" s="212"/>
      <c r="H76" s="212"/>
      <c r="I76" s="212"/>
      <c r="J76" s="212"/>
      <c r="K76" s="212"/>
      <c r="L76" s="212"/>
      <c r="M76" s="212"/>
      <c r="N76" s="212"/>
      <c r="O76" s="212"/>
      <c r="P76" s="212"/>
      <c r="Q76" s="212"/>
      <c r="R76" s="36"/>
    </row>
    <row r="77" spans="2:18" s="1" customFormat="1" ht="6.95" customHeight="1"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6"/>
    </row>
    <row r="78" spans="2:18" s="1" customFormat="1" ht="30" customHeight="1">
      <c r="B78" s="34"/>
      <c r="C78" s="31" t="s">
        <v>16</v>
      </c>
      <c r="D78" s="35"/>
      <c r="E78" s="35"/>
      <c r="F78" s="251" t="str">
        <f>F6</f>
        <v>Rekonstrukce vodovodu a kanalizace Radvanice a Bartovice - komunikace</v>
      </c>
      <c r="G78" s="252"/>
      <c r="H78" s="252"/>
      <c r="I78" s="252"/>
      <c r="J78" s="252"/>
      <c r="K78" s="252"/>
      <c r="L78" s="252"/>
      <c r="M78" s="252"/>
      <c r="N78" s="252"/>
      <c r="O78" s="252"/>
      <c r="P78" s="252"/>
      <c r="Q78" s="35"/>
      <c r="R78" s="36"/>
    </row>
    <row r="79" spans="2:18" s="1" customFormat="1" ht="36.950000000000003" customHeight="1">
      <c r="B79" s="34"/>
      <c r="C79" s="68" t="s">
        <v>140</v>
      </c>
      <c r="D79" s="35"/>
      <c r="E79" s="35"/>
      <c r="F79" s="213" t="str">
        <f>F7</f>
        <v>2 - SO 102 - Ul. Budovcova</v>
      </c>
      <c r="G79" s="250"/>
      <c r="H79" s="250"/>
      <c r="I79" s="250"/>
      <c r="J79" s="250"/>
      <c r="K79" s="250"/>
      <c r="L79" s="250"/>
      <c r="M79" s="250"/>
      <c r="N79" s="250"/>
      <c r="O79" s="250"/>
      <c r="P79" s="250"/>
      <c r="Q79" s="35"/>
      <c r="R79" s="36"/>
    </row>
    <row r="80" spans="2:18" s="1" customFormat="1" ht="6.95" customHeight="1"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6"/>
    </row>
    <row r="81" spans="2:47" s="1" customFormat="1" ht="18" customHeight="1">
      <c r="B81" s="34"/>
      <c r="C81" s="31" t="s">
        <v>20</v>
      </c>
      <c r="D81" s="35"/>
      <c r="E81" s="35"/>
      <c r="F81" s="29" t="str">
        <f>F9</f>
        <v>Ostrava</v>
      </c>
      <c r="G81" s="35"/>
      <c r="H81" s="35"/>
      <c r="I81" s="35"/>
      <c r="J81" s="35"/>
      <c r="K81" s="31" t="s">
        <v>22</v>
      </c>
      <c r="L81" s="35"/>
      <c r="M81" s="253" t="str">
        <f>IF(O9="","",O9)</f>
        <v>25. 4. 2018</v>
      </c>
      <c r="N81" s="253"/>
      <c r="O81" s="253"/>
      <c r="P81" s="253"/>
      <c r="Q81" s="35"/>
      <c r="R81" s="36"/>
    </row>
    <row r="82" spans="2:47" s="1" customFormat="1" ht="6.95" customHeight="1"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6"/>
    </row>
    <row r="83" spans="2:47" s="1" customFormat="1" ht="15">
      <c r="B83" s="34"/>
      <c r="C83" s="31" t="s">
        <v>24</v>
      </c>
      <c r="D83" s="35"/>
      <c r="E83" s="35"/>
      <c r="F83" s="29" t="str">
        <f>E12</f>
        <v>Statutární město Ostrava</v>
      </c>
      <c r="G83" s="35"/>
      <c r="H83" s="35"/>
      <c r="I83" s="35"/>
      <c r="J83" s="35"/>
      <c r="K83" s="31" t="s">
        <v>30</v>
      </c>
      <c r="L83" s="35"/>
      <c r="M83" s="222" t="str">
        <f>E18</f>
        <v>Projekt 2010, s.r.o.</v>
      </c>
      <c r="N83" s="222"/>
      <c r="O83" s="222"/>
      <c r="P83" s="222"/>
      <c r="Q83" s="222"/>
      <c r="R83" s="36"/>
    </row>
    <row r="84" spans="2:47" s="1" customFormat="1" ht="14.45" customHeight="1">
      <c r="B84" s="34"/>
      <c r="C84" s="31" t="s">
        <v>28</v>
      </c>
      <c r="D84" s="35"/>
      <c r="E84" s="35"/>
      <c r="F84" s="29" t="str">
        <f>IF(E15="","",E15)</f>
        <v xml:space="preserve"> </v>
      </c>
      <c r="G84" s="35"/>
      <c r="H84" s="35"/>
      <c r="I84" s="35"/>
      <c r="J84" s="35"/>
      <c r="K84" s="31" t="s">
        <v>33</v>
      </c>
      <c r="L84" s="35"/>
      <c r="M84" s="222" t="str">
        <f>E21</f>
        <v>Jakub Nevyjel</v>
      </c>
      <c r="N84" s="222"/>
      <c r="O84" s="222"/>
      <c r="P84" s="222"/>
      <c r="Q84" s="222"/>
      <c r="R84" s="36"/>
    </row>
    <row r="85" spans="2:47" s="1" customFormat="1" ht="10.35" customHeight="1"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6"/>
    </row>
    <row r="86" spans="2:47" s="1" customFormat="1" ht="29.25" customHeight="1">
      <c r="B86" s="34"/>
      <c r="C86" s="254" t="s">
        <v>145</v>
      </c>
      <c r="D86" s="255"/>
      <c r="E86" s="255"/>
      <c r="F86" s="255"/>
      <c r="G86" s="255"/>
      <c r="H86" s="103"/>
      <c r="I86" s="103"/>
      <c r="J86" s="103"/>
      <c r="K86" s="103"/>
      <c r="L86" s="103"/>
      <c r="M86" s="103"/>
      <c r="N86" s="254" t="s">
        <v>146</v>
      </c>
      <c r="O86" s="255"/>
      <c r="P86" s="255"/>
      <c r="Q86" s="255"/>
      <c r="R86" s="36"/>
    </row>
    <row r="87" spans="2:47" s="1" customFormat="1" ht="10.35" customHeight="1"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6"/>
    </row>
    <row r="88" spans="2:47" s="1" customFormat="1" ht="29.25" customHeight="1">
      <c r="B88" s="34"/>
      <c r="C88" s="111" t="s">
        <v>147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192">
        <f>N119</f>
        <v>0</v>
      </c>
      <c r="O88" s="248"/>
      <c r="P88" s="248"/>
      <c r="Q88" s="248"/>
      <c r="R88" s="36"/>
      <c r="AU88" s="21" t="s">
        <v>148</v>
      </c>
    </row>
    <row r="89" spans="2:47" s="6" customFormat="1" ht="24.95" customHeight="1">
      <c r="B89" s="112"/>
      <c r="C89" s="113"/>
      <c r="D89" s="114" t="s">
        <v>258</v>
      </c>
      <c r="E89" s="113"/>
      <c r="F89" s="113"/>
      <c r="G89" s="113"/>
      <c r="H89" s="113"/>
      <c r="I89" s="113"/>
      <c r="J89" s="113"/>
      <c r="K89" s="113"/>
      <c r="L89" s="113"/>
      <c r="M89" s="113"/>
      <c r="N89" s="244">
        <f>N120</f>
        <v>0</v>
      </c>
      <c r="O89" s="245"/>
      <c r="P89" s="245"/>
      <c r="Q89" s="245"/>
      <c r="R89" s="115"/>
    </row>
    <row r="90" spans="2:47" s="7" customFormat="1" ht="19.899999999999999" customHeight="1">
      <c r="B90" s="116"/>
      <c r="C90" s="117"/>
      <c r="D90" s="118" t="s">
        <v>259</v>
      </c>
      <c r="E90" s="117"/>
      <c r="F90" s="117"/>
      <c r="G90" s="117"/>
      <c r="H90" s="117"/>
      <c r="I90" s="117"/>
      <c r="J90" s="117"/>
      <c r="K90" s="117"/>
      <c r="L90" s="117"/>
      <c r="M90" s="117"/>
      <c r="N90" s="246">
        <f>N121</f>
        <v>0</v>
      </c>
      <c r="O90" s="247"/>
      <c r="P90" s="247"/>
      <c r="Q90" s="247"/>
      <c r="R90" s="119"/>
    </row>
    <row r="91" spans="2:47" s="7" customFormat="1" ht="19.899999999999999" customHeight="1">
      <c r="B91" s="116"/>
      <c r="C91" s="117"/>
      <c r="D91" s="118" t="s">
        <v>260</v>
      </c>
      <c r="E91" s="117"/>
      <c r="F91" s="117"/>
      <c r="G91" s="117"/>
      <c r="H91" s="117"/>
      <c r="I91" s="117"/>
      <c r="J91" s="117"/>
      <c r="K91" s="117"/>
      <c r="L91" s="117"/>
      <c r="M91" s="117"/>
      <c r="N91" s="246">
        <f>N244</f>
        <v>0</v>
      </c>
      <c r="O91" s="247"/>
      <c r="P91" s="247"/>
      <c r="Q91" s="247"/>
      <c r="R91" s="119"/>
    </row>
    <row r="92" spans="2:47" s="7" customFormat="1" ht="19.899999999999999" customHeight="1">
      <c r="B92" s="116"/>
      <c r="C92" s="117"/>
      <c r="D92" s="118" t="s">
        <v>261</v>
      </c>
      <c r="E92" s="117"/>
      <c r="F92" s="117"/>
      <c r="G92" s="117"/>
      <c r="H92" s="117"/>
      <c r="I92" s="117"/>
      <c r="J92" s="117"/>
      <c r="K92" s="117"/>
      <c r="L92" s="117"/>
      <c r="M92" s="117"/>
      <c r="N92" s="246">
        <f>N253</f>
        <v>0</v>
      </c>
      <c r="O92" s="247"/>
      <c r="P92" s="247"/>
      <c r="Q92" s="247"/>
      <c r="R92" s="119"/>
    </row>
    <row r="93" spans="2:47" s="7" customFormat="1" ht="19.899999999999999" customHeight="1">
      <c r="B93" s="116"/>
      <c r="C93" s="117"/>
      <c r="D93" s="118" t="s">
        <v>262</v>
      </c>
      <c r="E93" s="117"/>
      <c r="F93" s="117"/>
      <c r="G93" s="117"/>
      <c r="H93" s="117"/>
      <c r="I93" s="117"/>
      <c r="J93" s="117"/>
      <c r="K93" s="117"/>
      <c r="L93" s="117"/>
      <c r="M93" s="117"/>
      <c r="N93" s="246">
        <f>N260</f>
        <v>0</v>
      </c>
      <c r="O93" s="247"/>
      <c r="P93" s="247"/>
      <c r="Q93" s="247"/>
      <c r="R93" s="119"/>
    </row>
    <row r="94" spans="2:47" s="7" customFormat="1" ht="19.899999999999999" customHeight="1">
      <c r="B94" s="116"/>
      <c r="C94" s="117"/>
      <c r="D94" s="118" t="s">
        <v>263</v>
      </c>
      <c r="E94" s="117"/>
      <c r="F94" s="117"/>
      <c r="G94" s="117"/>
      <c r="H94" s="117"/>
      <c r="I94" s="117"/>
      <c r="J94" s="117"/>
      <c r="K94" s="117"/>
      <c r="L94" s="117"/>
      <c r="M94" s="117"/>
      <c r="N94" s="246">
        <f>N266</f>
        <v>0</v>
      </c>
      <c r="O94" s="247"/>
      <c r="P94" s="247"/>
      <c r="Q94" s="247"/>
      <c r="R94" s="119"/>
    </row>
    <row r="95" spans="2:47" s="7" customFormat="1" ht="19.899999999999999" customHeight="1">
      <c r="B95" s="116"/>
      <c r="C95" s="117"/>
      <c r="D95" s="118" t="s">
        <v>264</v>
      </c>
      <c r="E95" s="117"/>
      <c r="F95" s="117"/>
      <c r="G95" s="117"/>
      <c r="H95" s="117"/>
      <c r="I95" s="117"/>
      <c r="J95" s="117"/>
      <c r="K95" s="117"/>
      <c r="L95" s="117"/>
      <c r="M95" s="117"/>
      <c r="N95" s="246">
        <f>N324</f>
        <v>0</v>
      </c>
      <c r="O95" s="247"/>
      <c r="P95" s="247"/>
      <c r="Q95" s="247"/>
      <c r="R95" s="119"/>
    </row>
    <row r="96" spans="2:47" s="7" customFormat="1" ht="19.899999999999999" customHeight="1">
      <c r="B96" s="116"/>
      <c r="C96" s="117"/>
      <c r="D96" s="118" t="s">
        <v>265</v>
      </c>
      <c r="E96" s="117"/>
      <c r="F96" s="117"/>
      <c r="G96" s="117"/>
      <c r="H96" s="117"/>
      <c r="I96" s="117"/>
      <c r="J96" s="117"/>
      <c r="K96" s="117"/>
      <c r="L96" s="117"/>
      <c r="M96" s="117"/>
      <c r="N96" s="246">
        <f>N361</f>
        <v>0</v>
      </c>
      <c r="O96" s="247"/>
      <c r="P96" s="247"/>
      <c r="Q96" s="247"/>
      <c r="R96" s="119"/>
    </row>
    <row r="97" spans="2:21" s="7" customFormat="1" ht="19.899999999999999" customHeight="1">
      <c r="B97" s="116"/>
      <c r="C97" s="117"/>
      <c r="D97" s="118" t="s">
        <v>266</v>
      </c>
      <c r="E97" s="117"/>
      <c r="F97" s="117"/>
      <c r="G97" s="117"/>
      <c r="H97" s="117"/>
      <c r="I97" s="117"/>
      <c r="J97" s="117"/>
      <c r="K97" s="117"/>
      <c r="L97" s="117"/>
      <c r="M97" s="117"/>
      <c r="N97" s="246">
        <f>N398</f>
        <v>0</v>
      </c>
      <c r="O97" s="247"/>
      <c r="P97" s="247"/>
      <c r="Q97" s="247"/>
      <c r="R97" s="119"/>
    </row>
    <row r="98" spans="2:21" s="7" customFormat="1" ht="19.899999999999999" customHeight="1">
      <c r="B98" s="116"/>
      <c r="C98" s="117"/>
      <c r="D98" s="118" t="s">
        <v>267</v>
      </c>
      <c r="E98" s="117"/>
      <c r="F98" s="117"/>
      <c r="G98" s="117"/>
      <c r="H98" s="117"/>
      <c r="I98" s="117"/>
      <c r="J98" s="117"/>
      <c r="K98" s="117"/>
      <c r="L98" s="117"/>
      <c r="M98" s="117"/>
      <c r="N98" s="246">
        <f>N404</f>
        <v>0</v>
      </c>
      <c r="O98" s="247"/>
      <c r="P98" s="247"/>
      <c r="Q98" s="247"/>
      <c r="R98" s="119"/>
    </row>
    <row r="99" spans="2:21" s="1" customFormat="1" ht="21.75" customHeight="1">
      <c r="B99" s="34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6"/>
    </row>
    <row r="100" spans="2:21" s="1" customFormat="1" ht="29.25" customHeight="1">
      <c r="B100" s="34"/>
      <c r="C100" s="111" t="s">
        <v>151</v>
      </c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248">
        <v>0</v>
      </c>
      <c r="O100" s="249"/>
      <c r="P100" s="249"/>
      <c r="Q100" s="249"/>
      <c r="R100" s="36"/>
      <c r="T100" s="120"/>
      <c r="U100" s="121" t="s">
        <v>39</v>
      </c>
    </row>
    <row r="101" spans="2:21" s="1" customFormat="1" ht="18" customHeight="1">
      <c r="B101" s="34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6"/>
    </row>
    <row r="102" spans="2:21" s="1" customFormat="1" ht="29.25" customHeight="1">
      <c r="B102" s="34"/>
      <c r="C102" s="102" t="s">
        <v>133</v>
      </c>
      <c r="D102" s="103"/>
      <c r="E102" s="103"/>
      <c r="F102" s="103"/>
      <c r="G102" s="103"/>
      <c r="H102" s="103"/>
      <c r="I102" s="103"/>
      <c r="J102" s="103"/>
      <c r="K102" s="103"/>
      <c r="L102" s="193">
        <f>ROUND(SUM(N88+N100),2)</f>
        <v>0</v>
      </c>
      <c r="M102" s="193"/>
      <c r="N102" s="193"/>
      <c r="O102" s="193"/>
      <c r="P102" s="193"/>
      <c r="Q102" s="193"/>
      <c r="R102" s="36"/>
    </row>
    <row r="103" spans="2:21" s="1" customFormat="1" ht="6.95" customHeight="1">
      <c r="B103" s="58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60"/>
    </row>
    <row r="107" spans="2:21" s="1" customFormat="1" ht="6.95" customHeight="1">
      <c r="B107" s="61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3"/>
    </row>
    <row r="108" spans="2:21" s="1" customFormat="1" ht="36.950000000000003" customHeight="1">
      <c r="B108" s="34"/>
      <c r="C108" s="211" t="s">
        <v>152</v>
      </c>
      <c r="D108" s="250"/>
      <c r="E108" s="250"/>
      <c r="F108" s="250"/>
      <c r="G108" s="250"/>
      <c r="H108" s="250"/>
      <c r="I108" s="250"/>
      <c r="J108" s="250"/>
      <c r="K108" s="250"/>
      <c r="L108" s="250"/>
      <c r="M108" s="250"/>
      <c r="N108" s="250"/>
      <c r="O108" s="250"/>
      <c r="P108" s="250"/>
      <c r="Q108" s="250"/>
      <c r="R108" s="36"/>
    </row>
    <row r="109" spans="2:21" s="1" customFormat="1" ht="6.95" customHeight="1"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6"/>
    </row>
    <row r="110" spans="2:21" s="1" customFormat="1" ht="30" customHeight="1">
      <c r="B110" s="34"/>
      <c r="C110" s="31" t="s">
        <v>16</v>
      </c>
      <c r="D110" s="35"/>
      <c r="E110" s="35"/>
      <c r="F110" s="251" t="str">
        <f>F6</f>
        <v>Rekonstrukce vodovodu a kanalizace Radvanice a Bartovice - komunikace</v>
      </c>
      <c r="G110" s="252"/>
      <c r="H110" s="252"/>
      <c r="I110" s="252"/>
      <c r="J110" s="252"/>
      <c r="K110" s="252"/>
      <c r="L110" s="252"/>
      <c r="M110" s="252"/>
      <c r="N110" s="252"/>
      <c r="O110" s="252"/>
      <c r="P110" s="252"/>
      <c r="Q110" s="35"/>
      <c r="R110" s="36"/>
    </row>
    <row r="111" spans="2:21" s="1" customFormat="1" ht="36.950000000000003" customHeight="1">
      <c r="B111" s="34"/>
      <c r="C111" s="68" t="s">
        <v>140</v>
      </c>
      <c r="D111" s="35"/>
      <c r="E111" s="35"/>
      <c r="F111" s="213" t="str">
        <f>F7</f>
        <v>2 - SO 102 - Ul. Budovcova</v>
      </c>
      <c r="G111" s="250"/>
      <c r="H111" s="250"/>
      <c r="I111" s="250"/>
      <c r="J111" s="250"/>
      <c r="K111" s="250"/>
      <c r="L111" s="250"/>
      <c r="M111" s="250"/>
      <c r="N111" s="250"/>
      <c r="O111" s="250"/>
      <c r="P111" s="250"/>
      <c r="Q111" s="35"/>
      <c r="R111" s="36"/>
    </row>
    <row r="112" spans="2:21" s="1" customFormat="1" ht="6.95" customHeight="1">
      <c r="B112" s="34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6"/>
    </row>
    <row r="113" spans="2:65" s="1" customFormat="1" ht="18" customHeight="1">
      <c r="B113" s="34"/>
      <c r="C113" s="31" t="s">
        <v>20</v>
      </c>
      <c r="D113" s="35"/>
      <c r="E113" s="35"/>
      <c r="F113" s="29" t="str">
        <f>F9</f>
        <v>Ostrava</v>
      </c>
      <c r="G113" s="35"/>
      <c r="H113" s="35"/>
      <c r="I113" s="35"/>
      <c r="J113" s="35"/>
      <c r="K113" s="31" t="s">
        <v>22</v>
      </c>
      <c r="L113" s="35"/>
      <c r="M113" s="253" t="str">
        <f>IF(O9="","",O9)</f>
        <v>25. 4. 2018</v>
      </c>
      <c r="N113" s="253"/>
      <c r="O113" s="253"/>
      <c r="P113" s="253"/>
      <c r="Q113" s="35"/>
      <c r="R113" s="36"/>
    </row>
    <row r="114" spans="2:65" s="1" customFormat="1" ht="6.95" customHeight="1">
      <c r="B114" s="34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6"/>
    </row>
    <row r="115" spans="2:65" s="1" customFormat="1" ht="15">
      <c r="B115" s="34"/>
      <c r="C115" s="31" t="s">
        <v>24</v>
      </c>
      <c r="D115" s="35"/>
      <c r="E115" s="35"/>
      <c r="F115" s="29" t="str">
        <f>E12</f>
        <v>Statutární město Ostrava</v>
      </c>
      <c r="G115" s="35"/>
      <c r="H115" s="35"/>
      <c r="I115" s="35"/>
      <c r="J115" s="35"/>
      <c r="K115" s="31" t="s">
        <v>30</v>
      </c>
      <c r="L115" s="35"/>
      <c r="M115" s="222" t="str">
        <f>E18</f>
        <v>Projekt 2010, s.r.o.</v>
      </c>
      <c r="N115" s="222"/>
      <c r="O115" s="222"/>
      <c r="P115" s="222"/>
      <c r="Q115" s="222"/>
      <c r="R115" s="36"/>
    </row>
    <row r="116" spans="2:65" s="1" customFormat="1" ht="14.45" customHeight="1">
      <c r="B116" s="34"/>
      <c r="C116" s="31" t="s">
        <v>28</v>
      </c>
      <c r="D116" s="35"/>
      <c r="E116" s="35"/>
      <c r="F116" s="29" t="str">
        <f>IF(E15="","",E15)</f>
        <v xml:space="preserve"> </v>
      </c>
      <c r="G116" s="35"/>
      <c r="H116" s="35"/>
      <c r="I116" s="35"/>
      <c r="J116" s="35"/>
      <c r="K116" s="31" t="s">
        <v>33</v>
      </c>
      <c r="L116" s="35"/>
      <c r="M116" s="222" t="str">
        <f>E21</f>
        <v>Jakub Nevyjel</v>
      </c>
      <c r="N116" s="222"/>
      <c r="O116" s="222"/>
      <c r="P116" s="222"/>
      <c r="Q116" s="222"/>
      <c r="R116" s="36"/>
    </row>
    <row r="117" spans="2:65" s="1" customFormat="1" ht="10.35" customHeight="1">
      <c r="B117" s="34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6"/>
    </row>
    <row r="118" spans="2:65" s="8" customFormat="1" ht="29.25" customHeight="1">
      <c r="B118" s="122"/>
      <c r="C118" s="123" t="s">
        <v>153</v>
      </c>
      <c r="D118" s="124" t="s">
        <v>154</v>
      </c>
      <c r="E118" s="124" t="s">
        <v>57</v>
      </c>
      <c r="F118" s="242" t="s">
        <v>155</v>
      </c>
      <c r="G118" s="242"/>
      <c r="H118" s="242"/>
      <c r="I118" s="242"/>
      <c r="J118" s="124" t="s">
        <v>156</v>
      </c>
      <c r="K118" s="124" t="s">
        <v>157</v>
      </c>
      <c r="L118" s="242" t="s">
        <v>158</v>
      </c>
      <c r="M118" s="242"/>
      <c r="N118" s="242" t="s">
        <v>146</v>
      </c>
      <c r="O118" s="242"/>
      <c r="P118" s="242"/>
      <c r="Q118" s="243"/>
      <c r="R118" s="125"/>
      <c r="T118" s="75" t="s">
        <v>159</v>
      </c>
      <c r="U118" s="76" t="s">
        <v>39</v>
      </c>
      <c r="V118" s="76" t="s">
        <v>160</v>
      </c>
      <c r="W118" s="76" t="s">
        <v>161</v>
      </c>
      <c r="X118" s="76" t="s">
        <v>162</v>
      </c>
      <c r="Y118" s="76" t="s">
        <v>163</v>
      </c>
      <c r="Z118" s="76" t="s">
        <v>164</v>
      </c>
      <c r="AA118" s="77" t="s">
        <v>165</v>
      </c>
    </row>
    <row r="119" spans="2:65" s="1" customFormat="1" ht="29.25" customHeight="1">
      <c r="B119" s="34"/>
      <c r="C119" s="79" t="s">
        <v>142</v>
      </c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233">
        <f>BK119</f>
        <v>0</v>
      </c>
      <c r="O119" s="234"/>
      <c r="P119" s="234"/>
      <c r="Q119" s="234"/>
      <c r="R119" s="36"/>
      <c r="T119" s="78"/>
      <c r="U119" s="50"/>
      <c r="V119" s="50"/>
      <c r="W119" s="126">
        <f>W120</f>
        <v>2545.9977429999999</v>
      </c>
      <c r="X119" s="50"/>
      <c r="Y119" s="126">
        <f>Y120</f>
        <v>569.034312</v>
      </c>
      <c r="Z119" s="50"/>
      <c r="AA119" s="127">
        <f>AA120</f>
        <v>1288.0648000000001</v>
      </c>
      <c r="AT119" s="21" t="s">
        <v>74</v>
      </c>
      <c r="AU119" s="21" t="s">
        <v>148</v>
      </c>
      <c r="BK119" s="128">
        <f>BK120</f>
        <v>0</v>
      </c>
    </row>
    <row r="120" spans="2:65" s="9" customFormat="1" ht="37.35" customHeight="1">
      <c r="B120" s="129"/>
      <c r="C120" s="130"/>
      <c r="D120" s="131" t="s">
        <v>258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270">
        <f>BK120</f>
        <v>0</v>
      </c>
      <c r="O120" s="244"/>
      <c r="P120" s="244"/>
      <c r="Q120" s="244"/>
      <c r="R120" s="132"/>
      <c r="T120" s="133"/>
      <c r="U120" s="130"/>
      <c r="V120" s="130"/>
      <c r="W120" s="134">
        <f>W121+W244+W253+W260+W266+W324+W361+W398+W404</f>
        <v>2545.9977429999999</v>
      </c>
      <c r="X120" s="130"/>
      <c r="Y120" s="134">
        <f>Y121+Y244+Y253+Y260+Y266+Y324+Y361+Y398+Y404</f>
        <v>569.034312</v>
      </c>
      <c r="Z120" s="130"/>
      <c r="AA120" s="135">
        <f>AA121+AA244+AA253+AA260+AA266+AA324+AA361+AA398+AA404</f>
        <v>1288.0648000000001</v>
      </c>
      <c r="AR120" s="136" t="s">
        <v>82</v>
      </c>
      <c r="AT120" s="137" t="s">
        <v>74</v>
      </c>
      <c r="AU120" s="137" t="s">
        <v>75</v>
      </c>
      <c r="AY120" s="136" t="s">
        <v>166</v>
      </c>
      <c r="BK120" s="138">
        <f>BK121+BK244+BK253+BK260+BK266+BK324+BK361+BK398+BK404</f>
        <v>0</v>
      </c>
    </row>
    <row r="121" spans="2:65" s="9" customFormat="1" ht="19.899999999999999" customHeight="1">
      <c r="B121" s="129"/>
      <c r="C121" s="130"/>
      <c r="D121" s="164" t="s">
        <v>259</v>
      </c>
      <c r="E121" s="164"/>
      <c r="F121" s="164"/>
      <c r="G121" s="164"/>
      <c r="H121" s="164"/>
      <c r="I121" s="164"/>
      <c r="J121" s="164"/>
      <c r="K121" s="164"/>
      <c r="L121" s="164"/>
      <c r="M121" s="164"/>
      <c r="N121" s="237">
        <f>BK121</f>
        <v>0</v>
      </c>
      <c r="O121" s="238"/>
      <c r="P121" s="238"/>
      <c r="Q121" s="238"/>
      <c r="R121" s="132"/>
      <c r="T121" s="133"/>
      <c r="U121" s="130"/>
      <c r="V121" s="130"/>
      <c r="W121" s="134">
        <f>SUM(W122:W243)</f>
        <v>1483.7912200000003</v>
      </c>
      <c r="X121" s="130"/>
      <c r="Y121" s="134">
        <f>SUM(Y122:Y243)</f>
        <v>282.71123800000004</v>
      </c>
      <c r="Z121" s="130"/>
      <c r="AA121" s="135">
        <f>SUM(AA122:AA243)</f>
        <v>1286.1310000000001</v>
      </c>
      <c r="AR121" s="136" t="s">
        <v>82</v>
      </c>
      <c r="AT121" s="137" t="s">
        <v>74</v>
      </c>
      <c r="AU121" s="137" t="s">
        <v>82</v>
      </c>
      <c r="AY121" s="136" t="s">
        <v>166</v>
      </c>
      <c r="BK121" s="138">
        <f>SUM(BK122:BK243)</f>
        <v>0</v>
      </c>
    </row>
    <row r="122" spans="2:65" s="1" customFormat="1" ht="25.5" customHeight="1">
      <c r="B122" s="139"/>
      <c r="C122" s="140" t="s">
        <v>82</v>
      </c>
      <c r="D122" s="140" t="s">
        <v>167</v>
      </c>
      <c r="E122" s="141" t="s">
        <v>268</v>
      </c>
      <c r="F122" s="231" t="s">
        <v>269</v>
      </c>
      <c r="G122" s="231"/>
      <c r="H122" s="231"/>
      <c r="I122" s="231"/>
      <c r="J122" s="142" t="s">
        <v>270</v>
      </c>
      <c r="K122" s="143">
        <v>46.5</v>
      </c>
      <c r="L122" s="232">
        <v>0</v>
      </c>
      <c r="M122" s="232"/>
      <c r="N122" s="232">
        <f>ROUND(L122*K122,2)</f>
        <v>0</v>
      </c>
      <c r="O122" s="232"/>
      <c r="P122" s="232"/>
      <c r="Q122" s="232"/>
      <c r="R122" s="144"/>
      <c r="T122" s="145" t="s">
        <v>5</v>
      </c>
      <c r="U122" s="43" t="s">
        <v>40</v>
      </c>
      <c r="V122" s="146">
        <v>0.23</v>
      </c>
      <c r="W122" s="146">
        <f>V122*K122</f>
        <v>10.695</v>
      </c>
      <c r="X122" s="146">
        <v>0</v>
      </c>
      <c r="Y122" s="146">
        <f>X122*K122</f>
        <v>0</v>
      </c>
      <c r="Z122" s="146">
        <v>0.26</v>
      </c>
      <c r="AA122" s="147">
        <f>Z122*K122</f>
        <v>12.09</v>
      </c>
      <c r="AR122" s="21" t="s">
        <v>92</v>
      </c>
      <c r="AT122" s="21" t="s">
        <v>167</v>
      </c>
      <c r="AU122" s="21" t="s">
        <v>86</v>
      </c>
      <c r="AY122" s="21" t="s">
        <v>166</v>
      </c>
      <c r="BE122" s="148">
        <f>IF(U122="základní",N122,0)</f>
        <v>0</v>
      </c>
      <c r="BF122" s="148">
        <f>IF(U122="snížená",N122,0)</f>
        <v>0</v>
      </c>
      <c r="BG122" s="148">
        <f>IF(U122="zákl. přenesená",N122,0)</f>
        <v>0</v>
      </c>
      <c r="BH122" s="148">
        <f>IF(U122="sníž. přenesená",N122,0)</f>
        <v>0</v>
      </c>
      <c r="BI122" s="148">
        <f>IF(U122="nulová",N122,0)</f>
        <v>0</v>
      </c>
      <c r="BJ122" s="21" t="s">
        <v>82</v>
      </c>
      <c r="BK122" s="148">
        <f>ROUND(L122*K122,2)</f>
        <v>0</v>
      </c>
      <c r="BL122" s="21" t="s">
        <v>92</v>
      </c>
      <c r="BM122" s="21" t="s">
        <v>271</v>
      </c>
    </row>
    <row r="123" spans="2:65" s="1" customFormat="1" ht="25.5" customHeight="1">
      <c r="B123" s="139"/>
      <c r="C123" s="140" t="s">
        <v>86</v>
      </c>
      <c r="D123" s="140" t="s">
        <v>167</v>
      </c>
      <c r="E123" s="141" t="s">
        <v>692</v>
      </c>
      <c r="F123" s="231" t="s">
        <v>693</v>
      </c>
      <c r="G123" s="231"/>
      <c r="H123" s="231"/>
      <c r="I123" s="231"/>
      <c r="J123" s="142" t="s">
        <v>270</v>
      </c>
      <c r="K123" s="143">
        <v>46.5</v>
      </c>
      <c r="L123" s="232">
        <v>0</v>
      </c>
      <c r="M123" s="232"/>
      <c r="N123" s="232">
        <f>ROUND(L123*K123,2)</f>
        <v>0</v>
      </c>
      <c r="O123" s="232"/>
      <c r="P123" s="232"/>
      <c r="Q123" s="232"/>
      <c r="R123" s="144"/>
      <c r="T123" s="145" t="s">
        <v>5</v>
      </c>
      <c r="U123" s="43" t="s">
        <v>40</v>
      </c>
      <c r="V123" s="146">
        <v>1.1579999999999999</v>
      </c>
      <c r="W123" s="146">
        <f>V123*K123</f>
        <v>53.846999999999994</v>
      </c>
      <c r="X123" s="146">
        <v>0</v>
      </c>
      <c r="Y123" s="146">
        <f>X123*K123</f>
        <v>0</v>
      </c>
      <c r="Z123" s="146">
        <v>0.44</v>
      </c>
      <c r="AA123" s="147">
        <f>Z123*K123</f>
        <v>20.46</v>
      </c>
      <c r="AR123" s="21" t="s">
        <v>92</v>
      </c>
      <c r="AT123" s="21" t="s">
        <v>167</v>
      </c>
      <c r="AU123" s="21" t="s">
        <v>86</v>
      </c>
      <c r="AY123" s="21" t="s">
        <v>166</v>
      </c>
      <c r="BE123" s="148">
        <f>IF(U123="základní",N123,0)</f>
        <v>0</v>
      </c>
      <c r="BF123" s="148">
        <f>IF(U123="snížená",N123,0)</f>
        <v>0</v>
      </c>
      <c r="BG123" s="148">
        <f>IF(U123="zákl. přenesená",N123,0)</f>
        <v>0</v>
      </c>
      <c r="BH123" s="148">
        <f>IF(U123="sníž. přenesená",N123,0)</f>
        <v>0</v>
      </c>
      <c r="BI123" s="148">
        <f>IF(U123="nulová",N123,0)</f>
        <v>0</v>
      </c>
      <c r="BJ123" s="21" t="s">
        <v>82</v>
      </c>
      <c r="BK123" s="148">
        <f>ROUND(L123*K123,2)</f>
        <v>0</v>
      </c>
      <c r="BL123" s="21" t="s">
        <v>92</v>
      </c>
      <c r="BM123" s="21" t="s">
        <v>694</v>
      </c>
    </row>
    <row r="124" spans="2:65" s="11" customFormat="1" ht="16.5" customHeight="1">
      <c r="B124" s="157"/>
      <c r="C124" s="158"/>
      <c r="D124" s="158"/>
      <c r="E124" s="159" t="s">
        <v>5</v>
      </c>
      <c r="F124" s="264" t="s">
        <v>275</v>
      </c>
      <c r="G124" s="265"/>
      <c r="H124" s="265"/>
      <c r="I124" s="265"/>
      <c r="J124" s="158"/>
      <c r="K124" s="159" t="s">
        <v>5</v>
      </c>
      <c r="L124" s="158"/>
      <c r="M124" s="158"/>
      <c r="N124" s="158"/>
      <c r="O124" s="158"/>
      <c r="P124" s="158"/>
      <c r="Q124" s="158"/>
      <c r="R124" s="160"/>
      <c r="T124" s="161"/>
      <c r="U124" s="158"/>
      <c r="V124" s="158"/>
      <c r="W124" s="158"/>
      <c r="X124" s="158"/>
      <c r="Y124" s="158"/>
      <c r="Z124" s="158"/>
      <c r="AA124" s="162"/>
      <c r="AT124" s="163" t="s">
        <v>173</v>
      </c>
      <c r="AU124" s="163" t="s">
        <v>86</v>
      </c>
      <c r="AV124" s="11" t="s">
        <v>82</v>
      </c>
      <c r="AW124" s="11" t="s">
        <v>32</v>
      </c>
      <c r="AX124" s="11" t="s">
        <v>75</v>
      </c>
      <c r="AY124" s="163" t="s">
        <v>166</v>
      </c>
    </row>
    <row r="125" spans="2:65" s="11" customFormat="1" ht="16.5" customHeight="1">
      <c r="B125" s="157"/>
      <c r="C125" s="158"/>
      <c r="D125" s="158"/>
      <c r="E125" s="159" t="s">
        <v>5</v>
      </c>
      <c r="F125" s="229" t="s">
        <v>276</v>
      </c>
      <c r="G125" s="230"/>
      <c r="H125" s="230"/>
      <c r="I125" s="230"/>
      <c r="J125" s="158"/>
      <c r="K125" s="159" t="s">
        <v>5</v>
      </c>
      <c r="L125" s="158"/>
      <c r="M125" s="158"/>
      <c r="N125" s="158"/>
      <c r="O125" s="158"/>
      <c r="P125" s="158"/>
      <c r="Q125" s="158"/>
      <c r="R125" s="160"/>
      <c r="T125" s="161"/>
      <c r="U125" s="158"/>
      <c r="V125" s="158"/>
      <c r="W125" s="158"/>
      <c r="X125" s="158"/>
      <c r="Y125" s="158"/>
      <c r="Z125" s="158"/>
      <c r="AA125" s="162"/>
      <c r="AT125" s="163" t="s">
        <v>173</v>
      </c>
      <c r="AU125" s="163" t="s">
        <v>86</v>
      </c>
      <c r="AV125" s="11" t="s">
        <v>82</v>
      </c>
      <c r="AW125" s="11" t="s">
        <v>32</v>
      </c>
      <c r="AX125" s="11" t="s">
        <v>75</v>
      </c>
      <c r="AY125" s="163" t="s">
        <v>166</v>
      </c>
    </row>
    <row r="126" spans="2:65" s="11" customFormat="1" ht="16.5" customHeight="1">
      <c r="B126" s="157"/>
      <c r="C126" s="158"/>
      <c r="D126" s="158"/>
      <c r="E126" s="159" t="s">
        <v>5</v>
      </c>
      <c r="F126" s="229" t="s">
        <v>277</v>
      </c>
      <c r="G126" s="230"/>
      <c r="H126" s="230"/>
      <c r="I126" s="230"/>
      <c r="J126" s="158"/>
      <c r="K126" s="159" t="s">
        <v>5</v>
      </c>
      <c r="L126" s="158"/>
      <c r="M126" s="158"/>
      <c r="N126" s="158"/>
      <c r="O126" s="158"/>
      <c r="P126" s="158"/>
      <c r="Q126" s="158"/>
      <c r="R126" s="160"/>
      <c r="T126" s="161"/>
      <c r="U126" s="158"/>
      <c r="V126" s="158"/>
      <c r="W126" s="158"/>
      <c r="X126" s="158"/>
      <c r="Y126" s="158"/>
      <c r="Z126" s="158"/>
      <c r="AA126" s="162"/>
      <c r="AT126" s="163" t="s">
        <v>173</v>
      </c>
      <c r="AU126" s="163" t="s">
        <v>86</v>
      </c>
      <c r="AV126" s="11" t="s">
        <v>82</v>
      </c>
      <c r="AW126" s="11" t="s">
        <v>32</v>
      </c>
      <c r="AX126" s="11" t="s">
        <v>75</v>
      </c>
      <c r="AY126" s="163" t="s">
        <v>166</v>
      </c>
    </row>
    <row r="127" spans="2:65" s="11" customFormat="1" ht="16.5" customHeight="1">
      <c r="B127" s="157"/>
      <c r="C127" s="158"/>
      <c r="D127" s="158"/>
      <c r="E127" s="159" t="s">
        <v>5</v>
      </c>
      <c r="F127" s="229" t="s">
        <v>288</v>
      </c>
      <c r="G127" s="230"/>
      <c r="H127" s="230"/>
      <c r="I127" s="230"/>
      <c r="J127" s="158"/>
      <c r="K127" s="159" t="s">
        <v>5</v>
      </c>
      <c r="L127" s="158"/>
      <c r="M127" s="158"/>
      <c r="N127" s="158"/>
      <c r="O127" s="158"/>
      <c r="P127" s="158"/>
      <c r="Q127" s="158"/>
      <c r="R127" s="160"/>
      <c r="T127" s="161"/>
      <c r="U127" s="158"/>
      <c r="V127" s="158"/>
      <c r="W127" s="158"/>
      <c r="X127" s="158"/>
      <c r="Y127" s="158"/>
      <c r="Z127" s="158"/>
      <c r="AA127" s="162"/>
      <c r="AT127" s="163" t="s">
        <v>173</v>
      </c>
      <c r="AU127" s="163" t="s">
        <v>86</v>
      </c>
      <c r="AV127" s="11" t="s">
        <v>82</v>
      </c>
      <c r="AW127" s="11" t="s">
        <v>32</v>
      </c>
      <c r="AX127" s="11" t="s">
        <v>75</v>
      </c>
      <c r="AY127" s="163" t="s">
        <v>166</v>
      </c>
    </row>
    <row r="128" spans="2:65" s="10" customFormat="1" ht="16.5" customHeight="1">
      <c r="B128" s="149"/>
      <c r="C128" s="150"/>
      <c r="D128" s="150"/>
      <c r="E128" s="151" t="s">
        <v>5</v>
      </c>
      <c r="F128" s="262" t="s">
        <v>695</v>
      </c>
      <c r="G128" s="263"/>
      <c r="H128" s="263"/>
      <c r="I128" s="263"/>
      <c r="J128" s="150"/>
      <c r="K128" s="152">
        <v>20</v>
      </c>
      <c r="L128" s="150"/>
      <c r="M128" s="150"/>
      <c r="N128" s="150"/>
      <c r="O128" s="150"/>
      <c r="P128" s="150"/>
      <c r="Q128" s="150"/>
      <c r="R128" s="153"/>
      <c r="T128" s="154"/>
      <c r="U128" s="150"/>
      <c r="V128" s="150"/>
      <c r="W128" s="150"/>
      <c r="X128" s="150"/>
      <c r="Y128" s="150"/>
      <c r="Z128" s="150"/>
      <c r="AA128" s="155"/>
      <c r="AT128" s="156" t="s">
        <v>173</v>
      </c>
      <c r="AU128" s="156" t="s">
        <v>86</v>
      </c>
      <c r="AV128" s="10" t="s">
        <v>86</v>
      </c>
      <c r="AW128" s="10" t="s">
        <v>32</v>
      </c>
      <c r="AX128" s="10" t="s">
        <v>75</v>
      </c>
      <c r="AY128" s="156" t="s">
        <v>166</v>
      </c>
    </row>
    <row r="129" spans="2:65" s="11" customFormat="1" ht="16.5" customHeight="1">
      <c r="B129" s="157"/>
      <c r="C129" s="158"/>
      <c r="D129" s="158"/>
      <c r="E129" s="159" t="s">
        <v>5</v>
      </c>
      <c r="F129" s="229" t="s">
        <v>290</v>
      </c>
      <c r="G129" s="230"/>
      <c r="H129" s="230"/>
      <c r="I129" s="230"/>
      <c r="J129" s="158"/>
      <c r="K129" s="159" t="s">
        <v>5</v>
      </c>
      <c r="L129" s="158"/>
      <c r="M129" s="158"/>
      <c r="N129" s="158"/>
      <c r="O129" s="158"/>
      <c r="P129" s="158"/>
      <c r="Q129" s="158"/>
      <c r="R129" s="160"/>
      <c r="T129" s="161"/>
      <c r="U129" s="158"/>
      <c r="V129" s="158"/>
      <c r="W129" s="158"/>
      <c r="X129" s="158"/>
      <c r="Y129" s="158"/>
      <c r="Z129" s="158"/>
      <c r="AA129" s="162"/>
      <c r="AT129" s="163" t="s">
        <v>173</v>
      </c>
      <c r="AU129" s="163" t="s">
        <v>86</v>
      </c>
      <c r="AV129" s="11" t="s">
        <v>82</v>
      </c>
      <c r="AW129" s="11" t="s">
        <v>32</v>
      </c>
      <c r="AX129" s="11" t="s">
        <v>75</v>
      </c>
      <c r="AY129" s="163" t="s">
        <v>166</v>
      </c>
    </row>
    <row r="130" spans="2:65" s="10" customFormat="1" ht="16.5" customHeight="1">
      <c r="B130" s="149"/>
      <c r="C130" s="150"/>
      <c r="D130" s="150"/>
      <c r="E130" s="151" t="s">
        <v>5</v>
      </c>
      <c r="F130" s="262" t="s">
        <v>696</v>
      </c>
      <c r="G130" s="263"/>
      <c r="H130" s="263"/>
      <c r="I130" s="263"/>
      <c r="J130" s="150"/>
      <c r="K130" s="152">
        <v>26.5</v>
      </c>
      <c r="L130" s="150"/>
      <c r="M130" s="150"/>
      <c r="N130" s="150"/>
      <c r="O130" s="150"/>
      <c r="P130" s="150"/>
      <c r="Q130" s="150"/>
      <c r="R130" s="153"/>
      <c r="T130" s="154"/>
      <c r="U130" s="150"/>
      <c r="V130" s="150"/>
      <c r="W130" s="150"/>
      <c r="X130" s="150"/>
      <c r="Y130" s="150"/>
      <c r="Z130" s="150"/>
      <c r="AA130" s="155"/>
      <c r="AT130" s="156" t="s">
        <v>173</v>
      </c>
      <c r="AU130" s="156" t="s">
        <v>86</v>
      </c>
      <c r="AV130" s="10" t="s">
        <v>86</v>
      </c>
      <c r="AW130" s="10" t="s">
        <v>32</v>
      </c>
      <c r="AX130" s="10" t="s">
        <v>75</v>
      </c>
      <c r="AY130" s="156" t="s">
        <v>166</v>
      </c>
    </row>
    <row r="131" spans="2:65" s="12" customFormat="1" ht="16.5" customHeight="1">
      <c r="B131" s="168"/>
      <c r="C131" s="169"/>
      <c r="D131" s="169"/>
      <c r="E131" s="170" t="s">
        <v>5</v>
      </c>
      <c r="F131" s="268" t="s">
        <v>294</v>
      </c>
      <c r="G131" s="269"/>
      <c r="H131" s="269"/>
      <c r="I131" s="269"/>
      <c r="J131" s="169"/>
      <c r="K131" s="171">
        <v>46.5</v>
      </c>
      <c r="L131" s="169"/>
      <c r="M131" s="169"/>
      <c r="N131" s="169"/>
      <c r="O131" s="169"/>
      <c r="P131" s="169"/>
      <c r="Q131" s="169"/>
      <c r="R131" s="172"/>
      <c r="T131" s="173"/>
      <c r="U131" s="169"/>
      <c r="V131" s="169"/>
      <c r="W131" s="169"/>
      <c r="X131" s="169"/>
      <c r="Y131" s="169"/>
      <c r="Z131" s="169"/>
      <c r="AA131" s="174"/>
      <c r="AT131" s="175" t="s">
        <v>173</v>
      </c>
      <c r="AU131" s="175" t="s">
        <v>86</v>
      </c>
      <c r="AV131" s="12" t="s">
        <v>92</v>
      </c>
      <c r="AW131" s="12" t="s">
        <v>32</v>
      </c>
      <c r="AX131" s="12" t="s">
        <v>82</v>
      </c>
      <c r="AY131" s="175" t="s">
        <v>166</v>
      </c>
    </row>
    <row r="132" spans="2:65" s="1" customFormat="1" ht="25.5" customHeight="1">
      <c r="B132" s="139"/>
      <c r="C132" s="140" t="s">
        <v>89</v>
      </c>
      <c r="D132" s="140" t="s">
        <v>167</v>
      </c>
      <c r="E132" s="141" t="s">
        <v>697</v>
      </c>
      <c r="F132" s="231" t="s">
        <v>698</v>
      </c>
      <c r="G132" s="231"/>
      <c r="H132" s="231"/>
      <c r="I132" s="231"/>
      <c r="J132" s="142" t="s">
        <v>270</v>
      </c>
      <c r="K132" s="143">
        <v>61</v>
      </c>
      <c r="L132" s="232">
        <v>0</v>
      </c>
      <c r="M132" s="232"/>
      <c r="N132" s="232">
        <f>ROUND(L132*K132,2)</f>
        <v>0</v>
      </c>
      <c r="O132" s="232"/>
      <c r="P132" s="232"/>
      <c r="Q132" s="232"/>
      <c r="R132" s="144"/>
      <c r="T132" s="145" t="s">
        <v>5</v>
      </c>
      <c r="U132" s="43" t="s">
        <v>40</v>
      </c>
      <c r="V132" s="146">
        <v>0.46300000000000002</v>
      </c>
      <c r="W132" s="146">
        <f>V132*K132</f>
        <v>28.243000000000002</v>
      </c>
      <c r="X132" s="146">
        <v>0</v>
      </c>
      <c r="Y132" s="146">
        <f>X132*K132</f>
        <v>0</v>
      </c>
      <c r="Z132" s="146">
        <v>0.625</v>
      </c>
      <c r="AA132" s="147">
        <f>Z132*K132</f>
        <v>38.125</v>
      </c>
      <c r="AR132" s="21" t="s">
        <v>92</v>
      </c>
      <c r="AT132" s="21" t="s">
        <v>167</v>
      </c>
      <c r="AU132" s="21" t="s">
        <v>86</v>
      </c>
      <c r="AY132" s="21" t="s">
        <v>166</v>
      </c>
      <c r="BE132" s="148">
        <f>IF(U132="základní",N132,0)</f>
        <v>0</v>
      </c>
      <c r="BF132" s="148">
        <f>IF(U132="snížená",N132,0)</f>
        <v>0</v>
      </c>
      <c r="BG132" s="148">
        <f>IF(U132="zákl. přenesená",N132,0)</f>
        <v>0</v>
      </c>
      <c r="BH132" s="148">
        <f>IF(U132="sníž. přenesená",N132,0)</f>
        <v>0</v>
      </c>
      <c r="BI132" s="148">
        <f>IF(U132="nulová",N132,0)</f>
        <v>0</v>
      </c>
      <c r="BJ132" s="21" t="s">
        <v>82</v>
      </c>
      <c r="BK132" s="148">
        <f>ROUND(L132*K132,2)</f>
        <v>0</v>
      </c>
      <c r="BL132" s="21" t="s">
        <v>92</v>
      </c>
      <c r="BM132" s="21" t="s">
        <v>699</v>
      </c>
    </row>
    <row r="133" spans="2:65" s="11" customFormat="1" ht="16.5" customHeight="1">
      <c r="B133" s="157"/>
      <c r="C133" s="158"/>
      <c r="D133" s="158"/>
      <c r="E133" s="159" t="s">
        <v>5</v>
      </c>
      <c r="F133" s="264" t="s">
        <v>275</v>
      </c>
      <c r="G133" s="265"/>
      <c r="H133" s="265"/>
      <c r="I133" s="265"/>
      <c r="J133" s="158"/>
      <c r="K133" s="159" t="s">
        <v>5</v>
      </c>
      <c r="L133" s="158"/>
      <c r="M133" s="158"/>
      <c r="N133" s="158"/>
      <c r="O133" s="158"/>
      <c r="P133" s="158"/>
      <c r="Q133" s="158"/>
      <c r="R133" s="160"/>
      <c r="T133" s="161"/>
      <c r="U133" s="158"/>
      <c r="V133" s="158"/>
      <c r="W133" s="158"/>
      <c r="X133" s="158"/>
      <c r="Y133" s="158"/>
      <c r="Z133" s="158"/>
      <c r="AA133" s="162"/>
      <c r="AT133" s="163" t="s">
        <v>173</v>
      </c>
      <c r="AU133" s="163" t="s">
        <v>86</v>
      </c>
      <c r="AV133" s="11" t="s">
        <v>82</v>
      </c>
      <c r="AW133" s="11" t="s">
        <v>32</v>
      </c>
      <c r="AX133" s="11" t="s">
        <v>75</v>
      </c>
      <c r="AY133" s="163" t="s">
        <v>166</v>
      </c>
    </row>
    <row r="134" spans="2:65" s="11" customFormat="1" ht="16.5" customHeight="1">
      <c r="B134" s="157"/>
      <c r="C134" s="158"/>
      <c r="D134" s="158"/>
      <c r="E134" s="159" t="s">
        <v>5</v>
      </c>
      <c r="F134" s="229" t="s">
        <v>276</v>
      </c>
      <c r="G134" s="230"/>
      <c r="H134" s="230"/>
      <c r="I134" s="230"/>
      <c r="J134" s="158"/>
      <c r="K134" s="159" t="s">
        <v>5</v>
      </c>
      <c r="L134" s="158"/>
      <c r="M134" s="158"/>
      <c r="N134" s="158"/>
      <c r="O134" s="158"/>
      <c r="P134" s="158"/>
      <c r="Q134" s="158"/>
      <c r="R134" s="160"/>
      <c r="T134" s="161"/>
      <c r="U134" s="158"/>
      <c r="V134" s="158"/>
      <c r="W134" s="158"/>
      <c r="X134" s="158"/>
      <c r="Y134" s="158"/>
      <c r="Z134" s="158"/>
      <c r="AA134" s="162"/>
      <c r="AT134" s="163" t="s">
        <v>173</v>
      </c>
      <c r="AU134" s="163" t="s">
        <v>86</v>
      </c>
      <c r="AV134" s="11" t="s">
        <v>82</v>
      </c>
      <c r="AW134" s="11" t="s">
        <v>32</v>
      </c>
      <c r="AX134" s="11" t="s">
        <v>75</v>
      </c>
      <c r="AY134" s="163" t="s">
        <v>166</v>
      </c>
    </row>
    <row r="135" spans="2:65" s="11" customFormat="1" ht="16.5" customHeight="1">
      <c r="B135" s="157"/>
      <c r="C135" s="158"/>
      <c r="D135" s="158"/>
      <c r="E135" s="159" t="s">
        <v>5</v>
      </c>
      <c r="F135" s="229" t="s">
        <v>277</v>
      </c>
      <c r="G135" s="230"/>
      <c r="H135" s="230"/>
      <c r="I135" s="230"/>
      <c r="J135" s="158"/>
      <c r="K135" s="159" t="s">
        <v>5</v>
      </c>
      <c r="L135" s="158"/>
      <c r="M135" s="158"/>
      <c r="N135" s="158"/>
      <c r="O135" s="158"/>
      <c r="P135" s="158"/>
      <c r="Q135" s="158"/>
      <c r="R135" s="160"/>
      <c r="T135" s="161"/>
      <c r="U135" s="158"/>
      <c r="V135" s="158"/>
      <c r="W135" s="158"/>
      <c r="X135" s="158"/>
      <c r="Y135" s="158"/>
      <c r="Z135" s="158"/>
      <c r="AA135" s="162"/>
      <c r="AT135" s="163" t="s">
        <v>173</v>
      </c>
      <c r="AU135" s="163" t="s">
        <v>86</v>
      </c>
      <c r="AV135" s="11" t="s">
        <v>82</v>
      </c>
      <c r="AW135" s="11" t="s">
        <v>32</v>
      </c>
      <c r="AX135" s="11" t="s">
        <v>75</v>
      </c>
      <c r="AY135" s="163" t="s">
        <v>166</v>
      </c>
    </row>
    <row r="136" spans="2:65" s="11" customFormat="1" ht="16.5" customHeight="1">
      <c r="B136" s="157"/>
      <c r="C136" s="158"/>
      <c r="D136" s="158"/>
      <c r="E136" s="159" t="s">
        <v>5</v>
      </c>
      <c r="F136" s="229" t="s">
        <v>278</v>
      </c>
      <c r="G136" s="230"/>
      <c r="H136" s="230"/>
      <c r="I136" s="230"/>
      <c r="J136" s="158"/>
      <c r="K136" s="159" t="s">
        <v>5</v>
      </c>
      <c r="L136" s="158"/>
      <c r="M136" s="158"/>
      <c r="N136" s="158"/>
      <c r="O136" s="158"/>
      <c r="P136" s="158"/>
      <c r="Q136" s="158"/>
      <c r="R136" s="160"/>
      <c r="T136" s="161"/>
      <c r="U136" s="158"/>
      <c r="V136" s="158"/>
      <c r="W136" s="158"/>
      <c r="X136" s="158"/>
      <c r="Y136" s="158"/>
      <c r="Z136" s="158"/>
      <c r="AA136" s="162"/>
      <c r="AT136" s="163" t="s">
        <v>173</v>
      </c>
      <c r="AU136" s="163" t="s">
        <v>86</v>
      </c>
      <c r="AV136" s="11" t="s">
        <v>82</v>
      </c>
      <c r="AW136" s="11" t="s">
        <v>32</v>
      </c>
      <c r="AX136" s="11" t="s">
        <v>75</v>
      </c>
      <c r="AY136" s="163" t="s">
        <v>166</v>
      </c>
    </row>
    <row r="137" spans="2:65" s="10" customFormat="1" ht="16.5" customHeight="1">
      <c r="B137" s="149"/>
      <c r="C137" s="150"/>
      <c r="D137" s="150"/>
      <c r="E137" s="151" t="s">
        <v>5</v>
      </c>
      <c r="F137" s="262" t="s">
        <v>700</v>
      </c>
      <c r="G137" s="263"/>
      <c r="H137" s="263"/>
      <c r="I137" s="263"/>
      <c r="J137" s="150"/>
      <c r="K137" s="152">
        <v>61</v>
      </c>
      <c r="L137" s="150"/>
      <c r="M137" s="150"/>
      <c r="N137" s="150"/>
      <c r="O137" s="150"/>
      <c r="P137" s="150"/>
      <c r="Q137" s="150"/>
      <c r="R137" s="153"/>
      <c r="T137" s="154"/>
      <c r="U137" s="150"/>
      <c r="V137" s="150"/>
      <c r="W137" s="150"/>
      <c r="X137" s="150"/>
      <c r="Y137" s="150"/>
      <c r="Z137" s="150"/>
      <c r="AA137" s="155"/>
      <c r="AT137" s="156" t="s">
        <v>173</v>
      </c>
      <c r="AU137" s="156" t="s">
        <v>86</v>
      </c>
      <c r="AV137" s="10" t="s">
        <v>86</v>
      </c>
      <c r="AW137" s="10" t="s">
        <v>32</v>
      </c>
      <c r="AX137" s="10" t="s">
        <v>82</v>
      </c>
      <c r="AY137" s="156" t="s">
        <v>166</v>
      </c>
    </row>
    <row r="138" spans="2:65" s="1" customFormat="1" ht="25.5" customHeight="1">
      <c r="B138" s="139"/>
      <c r="C138" s="140" t="s">
        <v>92</v>
      </c>
      <c r="D138" s="140" t="s">
        <v>167</v>
      </c>
      <c r="E138" s="141" t="s">
        <v>295</v>
      </c>
      <c r="F138" s="231" t="s">
        <v>296</v>
      </c>
      <c r="G138" s="231"/>
      <c r="H138" s="231"/>
      <c r="I138" s="231"/>
      <c r="J138" s="142" t="s">
        <v>270</v>
      </c>
      <c r="K138" s="143">
        <v>1180</v>
      </c>
      <c r="L138" s="232">
        <v>0</v>
      </c>
      <c r="M138" s="232"/>
      <c r="N138" s="232">
        <f>ROUND(L138*K138,2)</f>
        <v>0</v>
      </c>
      <c r="O138" s="232"/>
      <c r="P138" s="232"/>
      <c r="Q138" s="232"/>
      <c r="R138" s="144"/>
      <c r="T138" s="145" t="s">
        <v>5</v>
      </c>
      <c r="U138" s="43" t="s">
        <v>40</v>
      </c>
      <c r="V138" s="146">
        <v>0.14399999999999999</v>
      </c>
      <c r="W138" s="146">
        <f>V138*K138</f>
        <v>169.92</v>
      </c>
      <c r="X138" s="146">
        <v>0</v>
      </c>
      <c r="Y138" s="146">
        <f>X138*K138</f>
        <v>0</v>
      </c>
      <c r="Z138" s="146">
        <v>0.57999999999999996</v>
      </c>
      <c r="AA138" s="147">
        <f>Z138*K138</f>
        <v>684.4</v>
      </c>
      <c r="AR138" s="21" t="s">
        <v>92</v>
      </c>
      <c r="AT138" s="21" t="s">
        <v>167</v>
      </c>
      <c r="AU138" s="21" t="s">
        <v>86</v>
      </c>
      <c r="AY138" s="21" t="s">
        <v>166</v>
      </c>
      <c r="BE138" s="148">
        <f>IF(U138="základní",N138,0)</f>
        <v>0</v>
      </c>
      <c r="BF138" s="148">
        <f>IF(U138="snížená",N138,0)</f>
        <v>0</v>
      </c>
      <c r="BG138" s="148">
        <f>IF(U138="zákl. přenesená",N138,0)</f>
        <v>0</v>
      </c>
      <c r="BH138" s="148">
        <f>IF(U138="sníž. přenesená",N138,0)</f>
        <v>0</v>
      </c>
      <c r="BI138" s="148">
        <f>IF(U138="nulová",N138,0)</f>
        <v>0</v>
      </c>
      <c r="BJ138" s="21" t="s">
        <v>82</v>
      </c>
      <c r="BK138" s="148">
        <f>ROUND(L138*K138,2)</f>
        <v>0</v>
      </c>
      <c r="BL138" s="21" t="s">
        <v>92</v>
      </c>
      <c r="BM138" s="21" t="s">
        <v>297</v>
      </c>
    </row>
    <row r="139" spans="2:65" s="11" customFormat="1" ht="16.5" customHeight="1">
      <c r="B139" s="157"/>
      <c r="C139" s="158"/>
      <c r="D139" s="158"/>
      <c r="E139" s="159" t="s">
        <v>5</v>
      </c>
      <c r="F139" s="264" t="s">
        <v>275</v>
      </c>
      <c r="G139" s="265"/>
      <c r="H139" s="265"/>
      <c r="I139" s="265"/>
      <c r="J139" s="158"/>
      <c r="K139" s="159" t="s">
        <v>5</v>
      </c>
      <c r="L139" s="158"/>
      <c r="M139" s="158"/>
      <c r="N139" s="158"/>
      <c r="O139" s="158"/>
      <c r="P139" s="158"/>
      <c r="Q139" s="158"/>
      <c r="R139" s="160"/>
      <c r="T139" s="161"/>
      <c r="U139" s="158"/>
      <c r="V139" s="158"/>
      <c r="W139" s="158"/>
      <c r="X139" s="158"/>
      <c r="Y139" s="158"/>
      <c r="Z139" s="158"/>
      <c r="AA139" s="162"/>
      <c r="AT139" s="163" t="s">
        <v>173</v>
      </c>
      <c r="AU139" s="163" t="s">
        <v>86</v>
      </c>
      <c r="AV139" s="11" t="s">
        <v>82</v>
      </c>
      <c r="AW139" s="11" t="s">
        <v>32</v>
      </c>
      <c r="AX139" s="11" t="s">
        <v>75</v>
      </c>
      <c r="AY139" s="163" t="s">
        <v>166</v>
      </c>
    </row>
    <row r="140" spans="2:65" s="11" customFormat="1" ht="16.5" customHeight="1">
      <c r="B140" s="157"/>
      <c r="C140" s="158"/>
      <c r="D140" s="158"/>
      <c r="E140" s="159" t="s">
        <v>5</v>
      </c>
      <c r="F140" s="229" t="s">
        <v>276</v>
      </c>
      <c r="G140" s="230"/>
      <c r="H140" s="230"/>
      <c r="I140" s="230"/>
      <c r="J140" s="158"/>
      <c r="K140" s="159" t="s">
        <v>5</v>
      </c>
      <c r="L140" s="158"/>
      <c r="M140" s="158"/>
      <c r="N140" s="158"/>
      <c r="O140" s="158"/>
      <c r="P140" s="158"/>
      <c r="Q140" s="158"/>
      <c r="R140" s="160"/>
      <c r="T140" s="161"/>
      <c r="U140" s="158"/>
      <c r="V140" s="158"/>
      <c r="W140" s="158"/>
      <c r="X140" s="158"/>
      <c r="Y140" s="158"/>
      <c r="Z140" s="158"/>
      <c r="AA140" s="162"/>
      <c r="AT140" s="163" t="s">
        <v>173</v>
      </c>
      <c r="AU140" s="163" t="s">
        <v>86</v>
      </c>
      <c r="AV140" s="11" t="s">
        <v>82</v>
      </c>
      <c r="AW140" s="11" t="s">
        <v>32</v>
      </c>
      <c r="AX140" s="11" t="s">
        <v>75</v>
      </c>
      <c r="AY140" s="163" t="s">
        <v>166</v>
      </c>
    </row>
    <row r="141" spans="2:65" s="11" customFormat="1" ht="16.5" customHeight="1">
      <c r="B141" s="157"/>
      <c r="C141" s="158"/>
      <c r="D141" s="158"/>
      <c r="E141" s="159" t="s">
        <v>5</v>
      </c>
      <c r="F141" s="229" t="s">
        <v>277</v>
      </c>
      <c r="G141" s="230"/>
      <c r="H141" s="230"/>
      <c r="I141" s="230"/>
      <c r="J141" s="158"/>
      <c r="K141" s="159" t="s">
        <v>5</v>
      </c>
      <c r="L141" s="158"/>
      <c r="M141" s="158"/>
      <c r="N141" s="158"/>
      <c r="O141" s="158"/>
      <c r="P141" s="158"/>
      <c r="Q141" s="158"/>
      <c r="R141" s="160"/>
      <c r="T141" s="161"/>
      <c r="U141" s="158"/>
      <c r="V141" s="158"/>
      <c r="W141" s="158"/>
      <c r="X141" s="158"/>
      <c r="Y141" s="158"/>
      <c r="Z141" s="158"/>
      <c r="AA141" s="162"/>
      <c r="AT141" s="163" t="s">
        <v>173</v>
      </c>
      <c r="AU141" s="163" t="s">
        <v>86</v>
      </c>
      <c r="AV141" s="11" t="s">
        <v>82</v>
      </c>
      <c r="AW141" s="11" t="s">
        <v>32</v>
      </c>
      <c r="AX141" s="11" t="s">
        <v>75</v>
      </c>
      <c r="AY141" s="163" t="s">
        <v>166</v>
      </c>
    </row>
    <row r="142" spans="2:65" s="11" customFormat="1" ht="16.5" customHeight="1">
      <c r="B142" s="157"/>
      <c r="C142" s="158"/>
      <c r="D142" s="158"/>
      <c r="E142" s="159" t="s">
        <v>5</v>
      </c>
      <c r="F142" s="229" t="s">
        <v>298</v>
      </c>
      <c r="G142" s="230"/>
      <c r="H142" s="230"/>
      <c r="I142" s="230"/>
      <c r="J142" s="158"/>
      <c r="K142" s="159" t="s">
        <v>5</v>
      </c>
      <c r="L142" s="158"/>
      <c r="M142" s="158"/>
      <c r="N142" s="158"/>
      <c r="O142" s="158"/>
      <c r="P142" s="158"/>
      <c r="Q142" s="158"/>
      <c r="R142" s="160"/>
      <c r="T142" s="161"/>
      <c r="U142" s="158"/>
      <c r="V142" s="158"/>
      <c r="W142" s="158"/>
      <c r="X142" s="158"/>
      <c r="Y142" s="158"/>
      <c r="Z142" s="158"/>
      <c r="AA142" s="162"/>
      <c r="AT142" s="163" t="s">
        <v>173</v>
      </c>
      <c r="AU142" s="163" t="s">
        <v>86</v>
      </c>
      <c r="AV142" s="11" t="s">
        <v>82</v>
      </c>
      <c r="AW142" s="11" t="s">
        <v>32</v>
      </c>
      <c r="AX142" s="11" t="s">
        <v>75</v>
      </c>
      <c r="AY142" s="163" t="s">
        <v>166</v>
      </c>
    </row>
    <row r="143" spans="2:65" s="10" customFormat="1" ht="16.5" customHeight="1">
      <c r="B143" s="149"/>
      <c r="C143" s="150"/>
      <c r="D143" s="150"/>
      <c r="E143" s="151" t="s">
        <v>5</v>
      </c>
      <c r="F143" s="262" t="s">
        <v>701</v>
      </c>
      <c r="G143" s="263"/>
      <c r="H143" s="263"/>
      <c r="I143" s="263"/>
      <c r="J143" s="150"/>
      <c r="K143" s="152">
        <v>1180</v>
      </c>
      <c r="L143" s="150"/>
      <c r="M143" s="150"/>
      <c r="N143" s="150"/>
      <c r="O143" s="150"/>
      <c r="P143" s="150"/>
      <c r="Q143" s="150"/>
      <c r="R143" s="153"/>
      <c r="T143" s="154"/>
      <c r="U143" s="150"/>
      <c r="V143" s="150"/>
      <c r="W143" s="150"/>
      <c r="X143" s="150"/>
      <c r="Y143" s="150"/>
      <c r="Z143" s="150"/>
      <c r="AA143" s="155"/>
      <c r="AT143" s="156" t="s">
        <v>173</v>
      </c>
      <c r="AU143" s="156" t="s">
        <v>86</v>
      </c>
      <c r="AV143" s="10" t="s">
        <v>86</v>
      </c>
      <c r="AW143" s="10" t="s">
        <v>32</v>
      </c>
      <c r="AX143" s="10" t="s">
        <v>82</v>
      </c>
      <c r="AY143" s="156" t="s">
        <v>166</v>
      </c>
    </row>
    <row r="144" spans="2:65" s="1" customFormat="1" ht="38.25" customHeight="1">
      <c r="B144" s="139"/>
      <c r="C144" s="140" t="s">
        <v>95</v>
      </c>
      <c r="D144" s="140" t="s">
        <v>167</v>
      </c>
      <c r="E144" s="141" t="s">
        <v>300</v>
      </c>
      <c r="F144" s="231" t="s">
        <v>301</v>
      </c>
      <c r="G144" s="231"/>
      <c r="H144" s="231"/>
      <c r="I144" s="231"/>
      <c r="J144" s="142" t="s">
        <v>270</v>
      </c>
      <c r="K144" s="143">
        <v>42</v>
      </c>
      <c r="L144" s="232">
        <v>0</v>
      </c>
      <c r="M144" s="232"/>
      <c r="N144" s="232">
        <f>ROUND(L144*K144,2)</f>
        <v>0</v>
      </c>
      <c r="O144" s="232"/>
      <c r="P144" s="232"/>
      <c r="Q144" s="232"/>
      <c r="R144" s="144"/>
      <c r="T144" s="145" t="s">
        <v>5</v>
      </c>
      <c r="U144" s="43" t="s">
        <v>40</v>
      </c>
      <c r="V144" s="146">
        <v>7.5999999999999998E-2</v>
      </c>
      <c r="W144" s="146">
        <f>V144*K144</f>
        <v>3.1919999999999997</v>
      </c>
      <c r="X144" s="146">
        <v>4.0000000000000003E-5</v>
      </c>
      <c r="Y144" s="146">
        <f>X144*K144</f>
        <v>1.6800000000000001E-3</v>
      </c>
      <c r="Z144" s="146">
        <v>0.128</v>
      </c>
      <c r="AA144" s="147">
        <f>Z144*K144</f>
        <v>5.3760000000000003</v>
      </c>
      <c r="AR144" s="21" t="s">
        <v>92</v>
      </c>
      <c r="AT144" s="21" t="s">
        <v>167</v>
      </c>
      <c r="AU144" s="21" t="s">
        <v>86</v>
      </c>
      <c r="AY144" s="21" t="s">
        <v>166</v>
      </c>
      <c r="BE144" s="148">
        <f>IF(U144="základní",N144,0)</f>
        <v>0</v>
      </c>
      <c r="BF144" s="148">
        <f>IF(U144="snížená",N144,0)</f>
        <v>0</v>
      </c>
      <c r="BG144" s="148">
        <f>IF(U144="zákl. přenesená",N144,0)</f>
        <v>0</v>
      </c>
      <c r="BH144" s="148">
        <f>IF(U144="sníž. přenesená",N144,0)</f>
        <v>0</v>
      </c>
      <c r="BI144" s="148">
        <f>IF(U144="nulová",N144,0)</f>
        <v>0</v>
      </c>
      <c r="BJ144" s="21" t="s">
        <v>82</v>
      </c>
      <c r="BK144" s="148">
        <f>ROUND(L144*K144,2)</f>
        <v>0</v>
      </c>
      <c r="BL144" s="21" t="s">
        <v>92</v>
      </c>
      <c r="BM144" s="21" t="s">
        <v>302</v>
      </c>
    </row>
    <row r="145" spans="2:65" s="11" customFormat="1" ht="16.5" customHeight="1">
      <c r="B145" s="157"/>
      <c r="C145" s="158"/>
      <c r="D145" s="158"/>
      <c r="E145" s="159" t="s">
        <v>5</v>
      </c>
      <c r="F145" s="264" t="s">
        <v>275</v>
      </c>
      <c r="G145" s="265"/>
      <c r="H145" s="265"/>
      <c r="I145" s="265"/>
      <c r="J145" s="158"/>
      <c r="K145" s="159" t="s">
        <v>5</v>
      </c>
      <c r="L145" s="158"/>
      <c r="M145" s="158"/>
      <c r="N145" s="158"/>
      <c r="O145" s="158"/>
      <c r="P145" s="158"/>
      <c r="Q145" s="158"/>
      <c r="R145" s="160"/>
      <c r="T145" s="161"/>
      <c r="U145" s="158"/>
      <c r="V145" s="158"/>
      <c r="W145" s="158"/>
      <c r="X145" s="158"/>
      <c r="Y145" s="158"/>
      <c r="Z145" s="158"/>
      <c r="AA145" s="162"/>
      <c r="AT145" s="163" t="s">
        <v>173</v>
      </c>
      <c r="AU145" s="163" t="s">
        <v>86</v>
      </c>
      <c r="AV145" s="11" t="s">
        <v>82</v>
      </c>
      <c r="AW145" s="11" t="s">
        <v>32</v>
      </c>
      <c r="AX145" s="11" t="s">
        <v>75</v>
      </c>
      <c r="AY145" s="163" t="s">
        <v>166</v>
      </c>
    </row>
    <row r="146" spans="2:65" s="11" customFormat="1" ht="16.5" customHeight="1">
      <c r="B146" s="157"/>
      <c r="C146" s="158"/>
      <c r="D146" s="158"/>
      <c r="E146" s="159" t="s">
        <v>5</v>
      </c>
      <c r="F146" s="229" t="s">
        <v>276</v>
      </c>
      <c r="G146" s="230"/>
      <c r="H146" s="230"/>
      <c r="I146" s="230"/>
      <c r="J146" s="158"/>
      <c r="K146" s="159" t="s">
        <v>5</v>
      </c>
      <c r="L146" s="158"/>
      <c r="M146" s="158"/>
      <c r="N146" s="158"/>
      <c r="O146" s="158"/>
      <c r="P146" s="158"/>
      <c r="Q146" s="158"/>
      <c r="R146" s="160"/>
      <c r="T146" s="161"/>
      <c r="U146" s="158"/>
      <c r="V146" s="158"/>
      <c r="W146" s="158"/>
      <c r="X146" s="158"/>
      <c r="Y146" s="158"/>
      <c r="Z146" s="158"/>
      <c r="AA146" s="162"/>
      <c r="AT146" s="163" t="s">
        <v>173</v>
      </c>
      <c r="AU146" s="163" t="s">
        <v>86</v>
      </c>
      <c r="AV146" s="11" t="s">
        <v>82</v>
      </c>
      <c r="AW146" s="11" t="s">
        <v>32</v>
      </c>
      <c r="AX146" s="11" t="s">
        <v>75</v>
      </c>
      <c r="AY146" s="163" t="s">
        <v>166</v>
      </c>
    </row>
    <row r="147" spans="2:65" s="11" customFormat="1" ht="16.5" customHeight="1">
      <c r="B147" s="157"/>
      <c r="C147" s="158"/>
      <c r="D147" s="158"/>
      <c r="E147" s="159" t="s">
        <v>5</v>
      </c>
      <c r="F147" s="229" t="s">
        <v>277</v>
      </c>
      <c r="G147" s="230"/>
      <c r="H147" s="230"/>
      <c r="I147" s="230"/>
      <c r="J147" s="158"/>
      <c r="K147" s="159" t="s">
        <v>5</v>
      </c>
      <c r="L147" s="158"/>
      <c r="M147" s="158"/>
      <c r="N147" s="158"/>
      <c r="O147" s="158"/>
      <c r="P147" s="158"/>
      <c r="Q147" s="158"/>
      <c r="R147" s="160"/>
      <c r="T147" s="161"/>
      <c r="U147" s="158"/>
      <c r="V147" s="158"/>
      <c r="W147" s="158"/>
      <c r="X147" s="158"/>
      <c r="Y147" s="158"/>
      <c r="Z147" s="158"/>
      <c r="AA147" s="162"/>
      <c r="AT147" s="163" t="s">
        <v>173</v>
      </c>
      <c r="AU147" s="163" t="s">
        <v>86</v>
      </c>
      <c r="AV147" s="11" t="s">
        <v>82</v>
      </c>
      <c r="AW147" s="11" t="s">
        <v>32</v>
      </c>
      <c r="AX147" s="11" t="s">
        <v>75</v>
      </c>
      <c r="AY147" s="163" t="s">
        <v>166</v>
      </c>
    </row>
    <row r="148" spans="2:65" s="10" customFormat="1" ht="16.5" customHeight="1">
      <c r="B148" s="149"/>
      <c r="C148" s="150"/>
      <c r="D148" s="150"/>
      <c r="E148" s="151" t="s">
        <v>5</v>
      </c>
      <c r="F148" s="262" t="s">
        <v>702</v>
      </c>
      <c r="G148" s="263"/>
      <c r="H148" s="263"/>
      <c r="I148" s="263"/>
      <c r="J148" s="150"/>
      <c r="K148" s="152">
        <v>42</v>
      </c>
      <c r="L148" s="150"/>
      <c r="M148" s="150"/>
      <c r="N148" s="150"/>
      <c r="O148" s="150"/>
      <c r="P148" s="150"/>
      <c r="Q148" s="150"/>
      <c r="R148" s="153"/>
      <c r="T148" s="154"/>
      <c r="U148" s="150"/>
      <c r="V148" s="150"/>
      <c r="W148" s="150"/>
      <c r="X148" s="150"/>
      <c r="Y148" s="150"/>
      <c r="Z148" s="150"/>
      <c r="AA148" s="155"/>
      <c r="AT148" s="156" t="s">
        <v>173</v>
      </c>
      <c r="AU148" s="156" t="s">
        <v>86</v>
      </c>
      <c r="AV148" s="10" t="s">
        <v>86</v>
      </c>
      <c r="AW148" s="10" t="s">
        <v>32</v>
      </c>
      <c r="AX148" s="10" t="s">
        <v>82</v>
      </c>
      <c r="AY148" s="156" t="s">
        <v>166</v>
      </c>
    </row>
    <row r="149" spans="2:65" s="1" customFormat="1" ht="38.25" customHeight="1">
      <c r="B149" s="139"/>
      <c r="C149" s="140" t="s">
        <v>98</v>
      </c>
      <c r="D149" s="140" t="s">
        <v>167</v>
      </c>
      <c r="E149" s="141" t="s">
        <v>304</v>
      </c>
      <c r="F149" s="231" t="s">
        <v>305</v>
      </c>
      <c r="G149" s="231"/>
      <c r="H149" s="231"/>
      <c r="I149" s="231"/>
      <c r="J149" s="142" t="s">
        <v>270</v>
      </c>
      <c r="K149" s="143">
        <v>1180</v>
      </c>
      <c r="L149" s="232">
        <v>0</v>
      </c>
      <c r="M149" s="232"/>
      <c r="N149" s="232">
        <f>ROUND(L149*K149,2)</f>
        <v>0</v>
      </c>
      <c r="O149" s="232"/>
      <c r="P149" s="232"/>
      <c r="Q149" s="232"/>
      <c r="R149" s="144"/>
      <c r="T149" s="145" t="s">
        <v>5</v>
      </c>
      <c r="U149" s="43" t="s">
        <v>40</v>
      </c>
      <c r="V149" s="146">
        <v>2.5999999999999999E-2</v>
      </c>
      <c r="W149" s="146">
        <f>V149*K149</f>
        <v>30.68</v>
      </c>
      <c r="X149" s="146">
        <v>1.2E-4</v>
      </c>
      <c r="Y149" s="146">
        <f>X149*K149</f>
        <v>0.1416</v>
      </c>
      <c r="Z149" s="146">
        <v>0.25600000000000001</v>
      </c>
      <c r="AA149" s="147">
        <f>Z149*K149</f>
        <v>302.08</v>
      </c>
      <c r="AR149" s="21" t="s">
        <v>92</v>
      </c>
      <c r="AT149" s="21" t="s">
        <v>167</v>
      </c>
      <c r="AU149" s="21" t="s">
        <v>86</v>
      </c>
      <c r="AY149" s="21" t="s">
        <v>166</v>
      </c>
      <c r="BE149" s="148">
        <f>IF(U149="základní",N149,0)</f>
        <v>0</v>
      </c>
      <c r="BF149" s="148">
        <f>IF(U149="snížená",N149,0)</f>
        <v>0</v>
      </c>
      <c r="BG149" s="148">
        <f>IF(U149="zákl. přenesená",N149,0)</f>
        <v>0</v>
      </c>
      <c r="BH149" s="148">
        <f>IF(U149="sníž. přenesená",N149,0)</f>
        <v>0</v>
      </c>
      <c r="BI149" s="148">
        <f>IF(U149="nulová",N149,0)</f>
        <v>0</v>
      </c>
      <c r="BJ149" s="21" t="s">
        <v>82</v>
      </c>
      <c r="BK149" s="148">
        <f>ROUND(L149*K149,2)</f>
        <v>0</v>
      </c>
      <c r="BL149" s="21" t="s">
        <v>92</v>
      </c>
      <c r="BM149" s="21" t="s">
        <v>306</v>
      </c>
    </row>
    <row r="150" spans="2:65" s="11" customFormat="1" ht="16.5" customHeight="1">
      <c r="B150" s="157"/>
      <c r="C150" s="158"/>
      <c r="D150" s="158"/>
      <c r="E150" s="159" t="s">
        <v>5</v>
      </c>
      <c r="F150" s="264" t="s">
        <v>275</v>
      </c>
      <c r="G150" s="265"/>
      <c r="H150" s="265"/>
      <c r="I150" s="265"/>
      <c r="J150" s="158"/>
      <c r="K150" s="159" t="s">
        <v>5</v>
      </c>
      <c r="L150" s="158"/>
      <c r="M150" s="158"/>
      <c r="N150" s="158"/>
      <c r="O150" s="158"/>
      <c r="P150" s="158"/>
      <c r="Q150" s="158"/>
      <c r="R150" s="160"/>
      <c r="T150" s="161"/>
      <c r="U150" s="158"/>
      <c r="V150" s="158"/>
      <c r="W150" s="158"/>
      <c r="X150" s="158"/>
      <c r="Y150" s="158"/>
      <c r="Z150" s="158"/>
      <c r="AA150" s="162"/>
      <c r="AT150" s="163" t="s">
        <v>173</v>
      </c>
      <c r="AU150" s="163" t="s">
        <v>86</v>
      </c>
      <c r="AV150" s="11" t="s">
        <v>82</v>
      </c>
      <c r="AW150" s="11" t="s">
        <v>32</v>
      </c>
      <c r="AX150" s="11" t="s">
        <v>75</v>
      </c>
      <c r="AY150" s="163" t="s">
        <v>166</v>
      </c>
    </row>
    <row r="151" spans="2:65" s="11" customFormat="1" ht="16.5" customHeight="1">
      <c r="B151" s="157"/>
      <c r="C151" s="158"/>
      <c r="D151" s="158"/>
      <c r="E151" s="159" t="s">
        <v>5</v>
      </c>
      <c r="F151" s="229" t="s">
        <v>276</v>
      </c>
      <c r="G151" s="230"/>
      <c r="H151" s="230"/>
      <c r="I151" s="230"/>
      <c r="J151" s="158"/>
      <c r="K151" s="159" t="s">
        <v>5</v>
      </c>
      <c r="L151" s="158"/>
      <c r="M151" s="158"/>
      <c r="N151" s="158"/>
      <c r="O151" s="158"/>
      <c r="P151" s="158"/>
      <c r="Q151" s="158"/>
      <c r="R151" s="160"/>
      <c r="T151" s="161"/>
      <c r="U151" s="158"/>
      <c r="V151" s="158"/>
      <c r="W151" s="158"/>
      <c r="X151" s="158"/>
      <c r="Y151" s="158"/>
      <c r="Z151" s="158"/>
      <c r="AA151" s="162"/>
      <c r="AT151" s="163" t="s">
        <v>173</v>
      </c>
      <c r="AU151" s="163" t="s">
        <v>86</v>
      </c>
      <c r="AV151" s="11" t="s">
        <v>82</v>
      </c>
      <c r="AW151" s="11" t="s">
        <v>32</v>
      </c>
      <c r="AX151" s="11" t="s">
        <v>75</v>
      </c>
      <c r="AY151" s="163" t="s">
        <v>166</v>
      </c>
    </row>
    <row r="152" spans="2:65" s="11" customFormat="1" ht="16.5" customHeight="1">
      <c r="B152" s="157"/>
      <c r="C152" s="158"/>
      <c r="D152" s="158"/>
      <c r="E152" s="159" t="s">
        <v>5</v>
      </c>
      <c r="F152" s="229" t="s">
        <v>277</v>
      </c>
      <c r="G152" s="230"/>
      <c r="H152" s="230"/>
      <c r="I152" s="230"/>
      <c r="J152" s="158"/>
      <c r="K152" s="159" t="s">
        <v>5</v>
      </c>
      <c r="L152" s="158"/>
      <c r="M152" s="158"/>
      <c r="N152" s="158"/>
      <c r="O152" s="158"/>
      <c r="P152" s="158"/>
      <c r="Q152" s="158"/>
      <c r="R152" s="160"/>
      <c r="T152" s="161"/>
      <c r="U152" s="158"/>
      <c r="V152" s="158"/>
      <c r="W152" s="158"/>
      <c r="X152" s="158"/>
      <c r="Y152" s="158"/>
      <c r="Z152" s="158"/>
      <c r="AA152" s="162"/>
      <c r="AT152" s="163" t="s">
        <v>173</v>
      </c>
      <c r="AU152" s="163" t="s">
        <v>86</v>
      </c>
      <c r="AV152" s="11" t="s">
        <v>82</v>
      </c>
      <c r="AW152" s="11" t="s">
        <v>32</v>
      </c>
      <c r="AX152" s="11" t="s">
        <v>75</v>
      </c>
      <c r="AY152" s="163" t="s">
        <v>166</v>
      </c>
    </row>
    <row r="153" spans="2:65" s="10" customFormat="1" ht="16.5" customHeight="1">
      <c r="B153" s="149"/>
      <c r="C153" s="150"/>
      <c r="D153" s="150"/>
      <c r="E153" s="151" t="s">
        <v>5</v>
      </c>
      <c r="F153" s="262" t="s">
        <v>701</v>
      </c>
      <c r="G153" s="263"/>
      <c r="H153" s="263"/>
      <c r="I153" s="263"/>
      <c r="J153" s="150"/>
      <c r="K153" s="152">
        <v>1180</v>
      </c>
      <c r="L153" s="150"/>
      <c r="M153" s="150"/>
      <c r="N153" s="150"/>
      <c r="O153" s="150"/>
      <c r="P153" s="150"/>
      <c r="Q153" s="150"/>
      <c r="R153" s="153"/>
      <c r="T153" s="154"/>
      <c r="U153" s="150"/>
      <c r="V153" s="150"/>
      <c r="W153" s="150"/>
      <c r="X153" s="150"/>
      <c r="Y153" s="150"/>
      <c r="Z153" s="150"/>
      <c r="AA153" s="155"/>
      <c r="AT153" s="156" t="s">
        <v>173</v>
      </c>
      <c r="AU153" s="156" t="s">
        <v>86</v>
      </c>
      <c r="AV153" s="10" t="s">
        <v>86</v>
      </c>
      <c r="AW153" s="10" t="s">
        <v>32</v>
      </c>
      <c r="AX153" s="10" t="s">
        <v>82</v>
      </c>
      <c r="AY153" s="156" t="s">
        <v>166</v>
      </c>
    </row>
    <row r="154" spans="2:65" s="1" customFormat="1" ht="16.5" customHeight="1">
      <c r="B154" s="139"/>
      <c r="C154" s="140" t="s">
        <v>101</v>
      </c>
      <c r="D154" s="140" t="s">
        <v>167</v>
      </c>
      <c r="E154" s="141" t="s">
        <v>307</v>
      </c>
      <c r="F154" s="231" t="s">
        <v>308</v>
      </c>
      <c r="G154" s="231"/>
      <c r="H154" s="231"/>
      <c r="I154" s="231"/>
      <c r="J154" s="142" t="s">
        <v>309</v>
      </c>
      <c r="K154" s="143">
        <v>430</v>
      </c>
      <c r="L154" s="232">
        <v>0</v>
      </c>
      <c r="M154" s="232"/>
      <c r="N154" s="232">
        <f>ROUND(L154*K154,2)</f>
        <v>0</v>
      </c>
      <c r="O154" s="232"/>
      <c r="P154" s="232"/>
      <c r="Q154" s="232"/>
      <c r="R154" s="144"/>
      <c r="T154" s="145" t="s">
        <v>5</v>
      </c>
      <c r="U154" s="43" t="s">
        <v>40</v>
      </c>
      <c r="V154" s="146">
        <v>0.27200000000000002</v>
      </c>
      <c r="W154" s="146">
        <f>V154*K154</f>
        <v>116.96000000000001</v>
      </c>
      <c r="X154" s="146">
        <v>0</v>
      </c>
      <c r="Y154" s="146">
        <f>X154*K154</f>
        <v>0</v>
      </c>
      <c r="Z154" s="146">
        <v>0.28999999999999998</v>
      </c>
      <c r="AA154" s="147">
        <f>Z154*K154</f>
        <v>124.69999999999999</v>
      </c>
      <c r="AR154" s="21" t="s">
        <v>92</v>
      </c>
      <c r="AT154" s="21" t="s">
        <v>167</v>
      </c>
      <c r="AU154" s="21" t="s">
        <v>86</v>
      </c>
      <c r="AY154" s="21" t="s">
        <v>166</v>
      </c>
      <c r="BE154" s="148">
        <f>IF(U154="základní",N154,0)</f>
        <v>0</v>
      </c>
      <c r="BF154" s="148">
        <f>IF(U154="snížená",N154,0)</f>
        <v>0</v>
      </c>
      <c r="BG154" s="148">
        <f>IF(U154="zákl. přenesená",N154,0)</f>
        <v>0</v>
      </c>
      <c r="BH154" s="148">
        <f>IF(U154="sníž. přenesená",N154,0)</f>
        <v>0</v>
      </c>
      <c r="BI154" s="148">
        <f>IF(U154="nulová",N154,0)</f>
        <v>0</v>
      </c>
      <c r="BJ154" s="21" t="s">
        <v>82</v>
      </c>
      <c r="BK154" s="148">
        <f>ROUND(L154*K154,2)</f>
        <v>0</v>
      </c>
      <c r="BL154" s="21" t="s">
        <v>92</v>
      </c>
      <c r="BM154" s="21" t="s">
        <v>310</v>
      </c>
    </row>
    <row r="155" spans="2:65" s="11" customFormat="1" ht="16.5" customHeight="1">
      <c r="B155" s="157"/>
      <c r="C155" s="158"/>
      <c r="D155" s="158"/>
      <c r="E155" s="159" t="s">
        <v>5</v>
      </c>
      <c r="F155" s="264" t="s">
        <v>275</v>
      </c>
      <c r="G155" s="265"/>
      <c r="H155" s="265"/>
      <c r="I155" s="265"/>
      <c r="J155" s="158"/>
      <c r="K155" s="159" t="s">
        <v>5</v>
      </c>
      <c r="L155" s="158"/>
      <c r="M155" s="158"/>
      <c r="N155" s="158"/>
      <c r="O155" s="158"/>
      <c r="P155" s="158"/>
      <c r="Q155" s="158"/>
      <c r="R155" s="160"/>
      <c r="T155" s="161"/>
      <c r="U155" s="158"/>
      <c r="V155" s="158"/>
      <c r="W155" s="158"/>
      <c r="X155" s="158"/>
      <c r="Y155" s="158"/>
      <c r="Z155" s="158"/>
      <c r="AA155" s="162"/>
      <c r="AT155" s="163" t="s">
        <v>173</v>
      </c>
      <c r="AU155" s="163" t="s">
        <v>86</v>
      </c>
      <c r="AV155" s="11" t="s">
        <v>82</v>
      </c>
      <c r="AW155" s="11" t="s">
        <v>32</v>
      </c>
      <c r="AX155" s="11" t="s">
        <v>75</v>
      </c>
      <c r="AY155" s="163" t="s">
        <v>166</v>
      </c>
    </row>
    <row r="156" spans="2:65" s="11" customFormat="1" ht="16.5" customHeight="1">
      <c r="B156" s="157"/>
      <c r="C156" s="158"/>
      <c r="D156" s="158"/>
      <c r="E156" s="159" t="s">
        <v>5</v>
      </c>
      <c r="F156" s="229" t="s">
        <v>276</v>
      </c>
      <c r="G156" s="230"/>
      <c r="H156" s="230"/>
      <c r="I156" s="230"/>
      <c r="J156" s="158"/>
      <c r="K156" s="159" t="s">
        <v>5</v>
      </c>
      <c r="L156" s="158"/>
      <c r="M156" s="158"/>
      <c r="N156" s="158"/>
      <c r="O156" s="158"/>
      <c r="P156" s="158"/>
      <c r="Q156" s="158"/>
      <c r="R156" s="160"/>
      <c r="T156" s="161"/>
      <c r="U156" s="158"/>
      <c r="V156" s="158"/>
      <c r="W156" s="158"/>
      <c r="X156" s="158"/>
      <c r="Y156" s="158"/>
      <c r="Z156" s="158"/>
      <c r="AA156" s="162"/>
      <c r="AT156" s="163" t="s">
        <v>173</v>
      </c>
      <c r="AU156" s="163" t="s">
        <v>86</v>
      </c>
      <c r="AV156" s="11" t="s">
        <v>82</v>
      </c>
      <c r="AW156" s="11" t="s">
        <v>32</v>
      </c>
      <c r="AX156" s="11" t="s">
        <v>75</v>
      </c>
      <c r="AY156" s="163" t="s">
        <v>166</v>
      </c>
    </row>
    <row r="157" spans="2:65" s="11" customFormat="1" ht="16.5" customHeight="1">
      <c r="B157" s="157"/>
      <c r="C157" s="158"/>
      <c r="D157" s="158"/>
      <c r="E157" s="159" t="s">
        <v>5</v>
      </c>
      <c r="F157" s="229" t="s">
        <v>277</v>
      </c>
      <c r="G157" s="230"/>
      <c r="H157" s="230"/>
      <c r="I157" s="230"/>
      <c r="J157" s="158"/>
      <c r="K157" s="159" t="s">
        <v>5</v>
      </c>
      <c r="L157" s="158"/>
      <c r="M157" s="158"/>
      <c r="N157" s="158"/>
      <c r="O157" s="158"/>
      <c r="P157" s="158"/>
      <c r="Q157" s="158"/>
      <c r="R157" s="160"/>
      <c r="T157" s="161"/>
      <c r="U157" s="158"/>
      <c r="V157" s="158"/>
      <c r="W157" s="158"/>
      <c r="X157" s="158"/>
      <c r="Y157" s="158"/>
      <c r="Z157" s="158"/>
      <c r="AA157" s="162"/>
      <c r="AT157" s="163" t="s">
        <v>173</v>
      </c>
      <c r="AU157" s="163" t="s">
        <v>86</v>
      </c>
      <c r="AV157" s="11" t="s">
        <v>82</v>
      </c>
      <c r="AW157" s="11" t="s">
        <v>32</v>
      </c>
      <c r="AX157" s="11" t="s">
        <v>75</v>
      </c>
      <c r="AY157" s="163" t="s">
        <v>166</v>
      </c>
    </row>
    <row r="158" spans="2:65" s="10" customFormat="1" ht="16.5" customHeight="1">
      <c r="B158" s="149"/>
      <c r="C158" s="150"/>
      <c r="D158" s="150"/>
      <c r="E158" s="151" t="s">
        <v>5</v>
      </c>
      <c r="F158" s="262" t="s">
        <v>703</v>
      </c>
      <c r="G158" s="263"/>
      <c r="H158" s="263"/>
      <c r="I158" s="263"/>
      <c r="J158" s="150"/>
      <c r="K158" s="152">
        <v>430</v>
      </c>
      <c r="L158" s="150"/>
      <c r="M158" s="150"/>
      <c r="N158" s="150"/>
      <c r="O158" s="150"/>
      <c r="P158" s="150"/>
      <c r="Q158" s="150"/>
      <c r="R158" s="153"/>
      <c r="T158" s="154"/>
      <c r="U158" s="150"/>
      <c r="V158" s="150"/>
      <c r="W158" s="150"/>
      <c r="X158" s="150"/>
      <c r="Y158" s="150"/>
      <c r="Z158" s="150"/>
      <c r="AA158" s="155"/>
      <c r="AT158" s="156" t="s">
        <v>173</v>
      </c>
      <c r="AU158" s="156" t="s">
        <v>86</v>
      </c>
      <c r="AV158" s="10" t="s">
        <v>86</v>
      </c>
      <c r="AW158" s="10" t="s">
        <v>32</v>
      </c>
      <c r="AX158" s="10" t="s">
        <v>82</v>
      </c>
      <c r="AY158" s="156" t="s">
        <v>166</v>
      </c>
    </row>
    <row r="159" spans="2:65" s="1" customFormat="1" ht="16.5" customHeight="1">
      <c r="B159" s="139"/>
      <c r="C159" s="140" t="s">
        <v>104</v>
      </c>
      <c r="D159" s="140" t="s">
        <v>167</v>
      </c>
      <c r="E159" s="141" t="s">
        <v>312</v>
      </c>
      <c r="F159" s="231" t="s">
        <v>313</v>
      </c>
      <c r="G159" s="231"/>
      <c r="H159" s="231"/>
      <c r="I159" s="231"/>
      <c r="J159" s="142" t="s">
        <v>309</v>
      </c>
      <c r="K159" s="143">
        <v>860</v>
      </c>
      <c r="L159" s="232">
        <v>0</v>
      </c>
      <c r="M159" s="232"/>
      <c r="N159" s="232">
        <f>ROUND(L159*K159,2)</f>
        <v>0</v>
      </c>
      <c r="O159" s="232"/>
      <c r="P159" s="232"/>
      <c r="Q159" s="232"/>
      <c r="R159" s="144"/>
      <c r="T159" s="145" t="s">
        <v>5</v>
      </c>
      <c r="U159" s="43" t="s">
        <v>40</v>
      </c>
      <c r="V159" s="146">
        <v>0.14699999999999999</v>
      </c>
      <c r="W159" s="146">
        <f>V159*K159</f>
        <v>126.41999999999999</v>
      </c>
      <c r="X159" s="146">
        <v>0</v>
      </c>
      <c r="Y159" s="146">
        <f>X159*K159</f>
        <v>0</v>
      </c>
      <c r="Z159" s="146">
        <v>0.115</v>
      </c>
      <c r="AA159" s="147">
        <f>Z159*K159</f>
        <v>98.9</v>
      </c>
      <c r="AR159" s="21" t="s">
        <v>92</v>
      </c>
      <c r="AT159" s="21" t="s">
        <v>167</v>
      </c>
      <c r="AU159" s="21" t="s">
        <v>86</v>
      </c>
      <c r="AY159" s="21" t="s">
        <v>166</v>
      </c>
      <c r="BE159" s="148">
        <f>IF(U159="základní",N159,0)</f>
        <v>0</v>
      </c>
      <c r="BF159" s="148">
        <f>IF(U159="snížená",N159,0)</f>
        <v>0</v>
      </c>
      <c r="BG159" s="148">
        <f>IF(U159="zákl. přenesená",N159,0)</f>
        <v>0</v>
      </c>
      <c r="BH159" s="148">
        <f>IF(U159="sníž. přenesená",N159,0)</f>
        <v>0</v>
      </c>
      <c r="BI159" s="148">
        <f>IF(U159="nulová",N159,0)</f>
        <v>0</v>
      </c>
      <c r="BJ159" s="21" t="s">
        <v>82</v>
      </c>
      <c r="BK159" s="148">
        <f>ROUND(L159*K159,2)</f>
        <v>0</v>
      </c>
      <c r="BL159" s="21" t="s">
        <v>92</v>
      </c>
      <c r="BM159" s="21" t="s">
        <v>314</v>
      </c>
    </row>
    <row r="160" spans="2:65" s="11" customFormat="1" ht="16.5" customHeight="1">
      <c r="B160" s="157"/>
      <c r="C160" s="158"/>
      <c r="D160" s="158"/>
      <c r="E160" s="159" t="s">
        <v>5</v>
      </c>
      <c r="F160" s="264" t="s">
        <v>275</v>
      </c>
      <c r="G160" s="265"/>
      <c r="H160" s="265"/>
      <c r="I160" s="265"/>
      <c r="J160" s="158"/>
      <c r="K160" s="159" t="s">
        <v>5</v>
      </c>
      <c r="L160" s="158"/>
      <c r="M160" s="158"/>
      <c r="N160" s="158"/>
      <c r="O160" s="158"/>
      <c r="P160" s="158"/>
      <c r="Q160" s="158"/>
      <c r="R160" s="160"/>
      <c r="T160" s="161"/>
      <c r="U160" s="158"/>
      <c r="V160" s="158"/>
      <c r="W160" s="158"/>
      <c r="X160" s="158"/>
      <c r="Y160" s="158"/>
      <c r="Z160" s="158"/>
      <c r="AA160" s="162"/>
      <c r="AT160" s="163" t="s">
        <v>173</v>
      </c>
      <c r="AU160" s="163" t="s">
        <v>86</v>
      </c>
      <c r="AV160" s="11" t="s">
        <v>82</v>
      </c>
      <c r="AW160" s="11" t="s">
        <v>32</v>
      </c>
      <c r="AX160" s="11" t="s">
        <v>75</v>
      </c>
      <c r="AY160" s="163" t="s">
        <v>166</v>
      </c>
    </row>
    <row r="161" spans="2:65" s="11" customFormat="1" ht="16.5" customHeight="1">
      <c r="B161" s="157"/>
      <c r="C161" s="158"/>
      <c r="D161" s="158"/>
      <c r="E161" s="159" t="s">
        <v>5</v>
      </c>
      <c r="F161" s="229" t="s">
        <v>276</v>
      </c>
      <c r="G161" s="230"/>
      <c r="H161" s="230"/>
      <c r="I161" s="230"/>
      <c r="J161" s="158"/>
      <c r="K161" s="159" t="s">
        <v>5</v>
      </c>
      <c r="L161" s="158"/>
      <c r="M161" s="158"/>
      <c r="N161" s="158"/>
      <c r="O161" s="158"/>
      <c r="P161" s="158"/>
      <c r="Q161" s="158"/>
      <c r="R161" s="160"/>
      <c r="T161" s="161"/>
      <c r="U161" s="158"/>
      <c r="V161" s="158"/>
      <c r="W161" s="158"/>
      <c r="X161" s="158"/>
      <c r="Y161" s="158"/>
      <c r="Z161" s="158"/>
      <c r="AA161" s="162"/>
      <c r="AT161" s="163" t="s">
        <v>173</v>
      </c>
      <c r="AU161" s="163" t="s">
        <v>86</v>
      </c>
      <c r="AV161" s="11" t="s">
        <v>82</v>
      </c>
      <c r="AW161" s="11" t="s">
        <v>32</v>
      </c>
      <c r="AX161" s="11" t="s">
        <v>75</v>
      </c>
      <c r="AY161" s="163" t="s">
        <v>166</v>
      </c>
    </row>
    <row r="162" spans="2:65" s="11" customFormat="1" ht="16.5" customHeight="1">
      <c r="B162" s="157"/>
      <c r="C162" s="158"/>
      <c r="D162" s="158"/>
      <c r="E162" s="159" t="s">
        <v>5</v>
      </c>
      <c r="F162" s="229" t="s">
        <v>277</v>
      </c>
      <c r="G162" s="230"/>
      <c r="H162" s="230"/>
      <c r="I162" s="230"/>
      <c r="J162" s="158"/>
      <c r="K162" s="159" t="s">
        <v>5</v>
      </c>
      <c r="L162" s="158"/>
      <c r="M162" s="158"/>
      <c r="N162" s="158"/>
      <c r="O162" s="158"/>
      <c r="P162" s="158"/>
      <c r="Q162" s="158"/>
      <c r="R162" s="160"/>
      <c r="T162" s="161"/>
      <c r="U162" s="158"/>
      <c r="V162" s="158"/>
      <c r="W162" s="158"/>
      <c r="X162" s="158"/>
      <c r="Y162" s="158"/>
      <c r="Z162" s="158"/>
      <c r="AA162" s="162"/>
      <c r="AT162" s="163" t="s">
        <v>173</v>
      </c>
      <c r="AU162" s="163" t="s">
        <v>86</v>
      </c>
      <c r="AV162" s="11" t="s">
        <v>82</v>
      </c>
      <c r="AW162" s="11" t="s">
        <v>32</v>
      </c>
      <c r="AX162" s="11" t="s">
        <v>75</v>
      </c>
      <c r="AY162" s="163" t="s">
        <v>166</v>
      </c>
    </row>
    <row r="163" spans="2:65" s="10" customFormat="1" ht="16.5" customHeight="1">
      <c r="B163" s="149"/>
      <c r="C163" s="150"/>
      <c r="D163" s="150"/>
      <c r="E163" s="151" t="s">
        <v>5</v>
      </c>
      <c r="F163" s="262" t="s">
        <v>704</v>
      </c>
      <c r="G163" s="263"/>
      <c r="H163" s="263"/>
      <c r="I163" s="263"/>
      <c r="J163" s="150"/>
      <c r="K163" s="152">
        <v>860</v>
      </c>
      <c r="L163" s="150"/>
      <c r="M163" s="150"/>
      <c r="N163" s="150"/>
      <c r="O163" s="150"/>
      <c r="P163" s="150"/>
      <c r="Q163" s="150"/>
      <c r="R163" s="153"/>
      <c r="T163" s="154"/>
      <c r="U163" s="150"/>
      <c r="V163" s="150"/>
      <c r="W163" s="150"/>
      <c r="X163" s="150"/>
      <c r="Y163" s="150"/>
      <c r="Z163" s="150"/>
      <c r="AA163" s="155"/>
      <c r="AT163" s="156" t="s">
        <v>173</v>
      </c>
      <c r="AU163" s="156" t="s">
        <v>86</v>
      </c>
      <c r="AV163" s="10" t="s">
        <v>86</v>
      </c>
      <c r="AW163" s="10" t="s">
        <v>32</v>
      </c>
      <c r="AX163" s="10" t="s">
        <v>82</v>
      </c>
      <c r="AY163" s="156" t="s">
        <v>166</v>
      </c>
    </row>
    <row r="164" spans="2:65" s="1" customFormat="1" ht="16.5" customHeight="1">
      <c r="B164" s="139"/>
      <c r="C164" s="140" t="s">
        <v>107</v>
      </c>
      <c r="D164" s="140" t="s">
        <v>167</v>
      </c>
      <c r="E164" s="141" t="s">
        <v>316</v>
      </c>
      <c r="F164" s="231" t="s">
        <v>317</v>
      </c>
      <c r="G164" s="231"/>
      <c r="H164" s="231"/>
      <c r="I164" s="231"/>
      <c r="J164" s="142" t="s">
        <v>309</v>
      </c>
      <c r="K164" s="143">
        <v>230</v>
      </c>
      <c r="L164" s="232">
        <v>0</v>
      </c>
      <c r="M164" s="232"/>
      <c r="N164" s="232">
        <f>ROUND(L164*K164,2)</f>
        <v>0</v>
      </c>
      <c r="O164" s="232"/>
      <c r="P164" s="232"/>
      <c r="Q164" s="232"/>
      <c r="R164" s="144"/>
      <c r="T164" s="145" t="s">
        <v>5</v>
      </c>
      <c r="U164" s="43" t="s">
        <v>40</v>
      </c>
      <c r="V164" s="146">
        <v>0.70299999999999996</v>
      </c>
      <c r="W164" s="146">
        <f>V164*K164</f>
        <v>161.69</v>
      </c>
      <c r="X164" s="146">
        <v>8.6800000000000002E-3</v>
      </c>
      <c r="Y164" s="146">
        <f>X164*K164</f>
        <v>1.9964</v>
      </c>
      <c r="Z164" s="146">
        <v>0</v>
      </c>
      <c r="AA164" s="147">
        <f>Z164*K164</f>
        <v>0</v>
      </c>
      <c r="AR164" s="21" t="s">
        <v>92</v>
      </c>
      <c r="AT164" s="21" t="s">
        <v>167</v>
      </c>
      <c r="AU164" s="21" t="s">
        <v>86</v>
      </c>
      <c r="AY164" s="21" t="s">
        <v>166</v>
      </c>
      <c r="BE164" s="148">
        <f>IF(U164="základní",N164,0)</f>
        <v>0</v>
      </c>
      <c r="BF164" s="148">
        <f>IF(U164="snížená",N164,0)</f>
        <v>0</v>
      </c>
      <c r="BG164" s="148">
        <f>IF(U164="zákl. přenesená",N164,0)</f>
        <v>0</v>
      </c>
      <c r="BH164" s="148">
        <f>IF(U164="sníž. přenesená",N164,0)</f>
        <v>0</v>
      </c>
      <c r="BI164" s="148">
        <f>IF(U164="nulová",N164,0)</f>
        <v>0</v>
      </c>
      <c r="BJ164" s="21" t="s">
        <v>82</v>
      </c>
      <c r="BK164" s="148">
        <f>ROUND(L164*K164,2)</f>
        <v>0</v>
      </c>
      <c r="BL164" s="21" t="s">
        <v>92</v>
      </c>
      <c r="BM164" s="21" t="s">
        <v>318</v>
      </c>
    </row>
    <row r="165" spans="2:65" s="11" customFormat="1" ht="16.5" customHeight="1">
      <c r="B165" s="157"/>
      <c r="C165" s="158"/>
      <c r="D165" s="158"/>
      <c r="E165" s="159" t="s">
        <v>5</v>
      </c>
      <c r="F165" s="264" t="s">
        <v>275</v>
      </c>
      <c r="G165" s="265"/>
      <c r="H165" s="265"/>
      <c r="I165" s="265"/>
      <c r="J165" s="158"/>
      <c r="K165" s="159" t="s">
        <v>5</v>
      </c>
      <c r="L165" s="158"/>
      <c r="M165" s="158"/>
      <c r="N165" s="158"/>
      <c r="O165" s="158"/>
      <c r="P165" s="158"/>
      <c r="Q165" s="158"/>
      <c r="R165" s="160"/>
      <c r="T165" s="161"/>
      <c r="U165" s="158"/>
      <c r="V165" s="158"/>
      <c r="W165" s="158"/>
      <c r="X165" s="158"/>
      <c r="Y165" s="158"/>
      <c r="Z165" s="158"/>
      <c r="AA165" s="162"/>
      <c r="AT165" s="163" t="s">
        <v>173</v>
      </c>
      <c r="AU165" s="163" t="s">
        <v>86</v>
      </c>
      <c r="AV165" s="11" t="s">
        <v>82</v>
      </c>
      <c r="AW165" s="11" t="s">
        <v>32</v>
      </c>
      <c r="AX165" s="11" t="s">
        <v>75</v>
      </c>
      <c r="AY165" s="163" t="s">
        <v>166</v>
      </c>
    </row>
    <row r="166" spans="2:65" s="11" customFormat="1" ht="16.5" customHeight="1">
      <c r="B166" s="157"/>
      <c r="C166" s="158"/>
      <c r="D166" s="158"/>
      <c r="E166" s="159" t="s">
        <v>5</v>
      </c>
      <c r="F166" s="229" t="s">
        <v>276</v>
      </c>
      <c r="G166" s="230"/>
      <c r="H166" s="230"/>
      <c r="I166" s="230"/>
      <c r="J166" s="158"/>
      <c r="K166" s="159" t="s">
        <v>5</v>
      </c>
      <c r="L166" s="158"/>
      <c r="M166" s="158"/>
      <c r="N166" s="158"/>
      <c r="O166" s="158"/>
      <c r="P166" s="158"/>
      <c r="Q166" s="158"/>
      <c r="R166" s="160"/>
      <c r="T166" s="161"/>
      <c r="U166" s="158"/>
      <c r="V166" s="158"/>
      <c r="W166" s="158"/>
      <c r="X166" s="158"/>
      <c r="Y166" s="158"/>
      <c r="Z166" s="158"/>
      <c r="AA166" s="162"/>
      <c r="AT166" s="163" t="s">
        <v>173</v>
      </c>
      <c r="AU166" s="163" t="s">
        <v>86</v>
      </c>
      <c r="AV166" s="11" t="s">
        <v>82</v>
      </c>
      <c r="AW166" s="11" t="s">
        <v>32</v>
      </c>
      <c r="AX166" s="11" t="s">
        <v>75</v>
      </c>
      <c r="AY166" s="163" t="s">
        <v>166</v>
      </c>
    </row>
    <row r="167" spans="2:65" s="11" customFormat="1" ht="16.5" customHeight="1">
      <c r="B167" s="157"/>
      <c r="C167" s="158"/>
      <c r="D167" s="158"/>
      <c r="E167" s="159" t="s">
        <v>5</v>
      </c>
      <c r="F167" s="229" t="s">
        <v>277</v>
      </c>
      <c r="G167" s="230"/>
      <c r="H167" s="230"/>
      <c r="I167" s="230"/>
      <c r="J167" s="158"/>
      <c r="K167" s="159" t="s">
        <v>5</v>
      </c>
      <c r="L167" s="158"/>
      <c r="M167" s="158"/>
      <c r="N167" s="158"/>
      <c r="O167" s="158"/>
      <c r="P167" s="158"/>
      <c r="Q167" s="158"/>
      <c r="R167" s="160"/>
      <c r="T167" s="161"/>
      <c r="U167" s="158"/>
      <c r="V167" s="158"/>
      <c r="W167" s="158"/>
      <c r="X167" s="158"/>
      <c r="Y167" s="158"/>
      <c r="Z167" s="158"/>
      <c r="AA167" s="162"/>
      <c r="AT167" s="163" t="s">
        <v>173</v>
      </c>
      <c r="AU167" s="163" t="s">
        <v>86</v>
      </c>
      <c r="AV167" s="11" t="s">
        <v>82</v>
      </c>
      <c r="AW167" s="11" t="s">
        <v>32</v>
      </c>
      <c r="AX167" s="11" t="s">
        <v>75</v>
      </c>
      <c r="AY167" s="163" t="s">
        <v>166</v>
      </c>
    </row>
    <row r="168" spans="2:65" s="10" customFormat="1" ht="16.5" customHeight="1">
      <c r="B168" s="149"/>
      <c r="C168" s="150"/>
      <c r="D168" s="150"/>
      <c r="E168" s="151" t="s">
        <v>5</v>
      </c>
      <c r="F168" s="262" t="s">
        <v>705</v>
      </c>
      <c r="G168" s="263"/>
      <c r="H168" s="263"/>
      <c r="I168" s="263"/>
      <c r="J168" s="150"/>
      <c r="K168" s="152">
        <v>230</v>
      </c>
      <c r="L168" s="150"/>
      <c r="M168" s="150"/>
      <c r="N168" s="150"/>
      <c r="O168" s="150"/>
      <c r="P168" s="150"/>
      <c r="Q168" s="150"/>
      <c r="R168" s="153"/>
      <c r="T168" s="154"/>
      <c r="U168" s="150"/>
      <c r="V168" s="150"/>
      <c r="W168" s="150"/>
      <c r="X168" s="150"/>
      <c r="Y168" s="150"/>
      <c r="Z168" s="150"/>
      <c r="AA168" s="155"/>
      <c r="AT168" s="156" t="s">
        <v>173</v>
      </c>
      <c r="AU168" s="156" t="s">
        <v>86</v>
      </c>
      <c r="AV168" s="10" t="s">
        <v>86</v>
      </c>
      <c r="AW168" s="10" t="s">
        <v>32</v>
      </c>
      <c r="AX168" s="10" t="s">
        <v>82</v>
      </c>
      <c r="AY168" s="156" t="s">
        <v>166</v>
      </c>
    </row>
    <row r="169" spans="2:65" s="1" customFormat="1" ht="38.25" customHeight="1">
      <c r="B169" s="139"/>
      <c r="C169" s="140" t="s">
        <v>110</v>
      </c>
      <c r="D169" s="140" t="s">
        <v>167</v>
      </c>
      <c r="E169" s="141" t="s">
        <v>320</v>
      </c>
      <c r="F169" s="231" t="s">
        <v>321</v>
      </c>
      <c r="G169" s="231"/>
      <c r="H169" s="231"/>
      <c r="I169" s="231"/>
      <c r="J169" s="142" t="s">
        <v>322</v>
      </c>
      <c r="K169" s="143">
        <v>137.69999999999999</v>
      </c>
      <c r="L169" s="232">
        <v>0</v>
      </c>
      <c r="M169" s="232"/>
      <c r="N169" s="232">
        <f>ROUND(L169*K169,2)</f>
        <v>0</v>
      </c>
      <c r="O169" s="232"/>
      <c r="P169" s="232"/>
      <c r="Q169" s="232"/>
      <c r="R169" s="144"/>
      <c r="T169" s="145" t="s">
        <v>5</v>
      </c>
      <c r="U169" s="43" t="s">
        <v>40</v>
      </c>
      <c r="V169" s="146">
        <v>0.223</v>
      </c>
      <c r="W169" s="146">
        <f>V169*K169</f>
        <v>30.707099999999997</v>
      </c>
      <c r="X169" s="146">
        <v>0</v>
      </c>
      <c r="Y169" s="146">
        <f>X169*K169</f>
        <v>0</v>
      </c>
      <c r="Z169" s="146">
        <v>0</v>
      </c>
      <c r="AA169" s="147">
        <f>Z169*K169</f>
        <v>0</v>
      </c>
      <c r="AR169" s="21" t="s">
        <v>92</v>
      </c>
      <c r="AT169" s="21" t="s">
        <v>167</v>
      </c>
      <c r="AU169" s="21" t="s">
        <v>86</v>
      </c>
      <c r="AY169" s="21" t="s">
        <v>166</v>
      </c>
      <c r="BE169" s="148">
        <f>IF(U169="základní",N169,0)</f>
        <v>0</v>
      </c>
      <c r="BF169" s="148">
        <f>IF(U169="snížená",N169,0)</f>
        <v>0</v>
      </c>
      <c r="BG169" s="148">
        <f>IF(U169="zákl. přenesená",N169,0)</f>
        <v>0</v>
      </c>
      <c r="BH169" s="148">
        <f>IF(U169="sníž. přenesená",N169,0)</f>
        <v>0</v>
      </c>
      <c r="BI169" s="148">
        <f>IF(U169="nulová",N169,0)</f>
        <v>0</v>
      </c>
      <c r="BJ169" s="21" t="s">
        <v>82</v>
      </c>
      <c r="BK169" s="148">
        <f>ROUND(L169*K169,2)</f>
        <v>0</v>
      </c>
      <c r="BL169" s="21" t="s">
        <v>92</v>
      </c>
      <c r="BM169" s="21" t="s">
        <v>323</v>
      </c>
    </row>
    <row r="170" spans="2:65" s="11" customFormat="1" ht="16.5" customHeight="1">
      <c r="B170" s="157"/>
      <c r="C170" s="158"/>
      <c r="D170" s="158"/>
      <c r="E170" s="159" t="s">
        <v>5</v>
      </c>
      <c r="F170" s="264" t="s">
        <v>275</v>
      </c>
      <c r="G170" s="265"/>
      <c r="H170" s="265"/>
      <c r="I170" s="265"/>
      <c r="J170" s="158"/>
      <c r="K170" s="159" t="s">
        <v>5</v>
      </c>
      <c r="L170" s="158"/>
      <c r="M170" s="158"/>
      <c r="N170" s="158"/>
      <c r="O170" s="158"/>
      <c r="P170" s="158"/>
      <c r="Q170" s="158"/>
      <c r="R170" s="160"/>
      <c r="T170" s="161"/>
      <c r="U170" s="158"/>
      <c r="V170" s="158"/>
      <c r="W170" s="158"/>
      <c r="X170" s="158"/>
      <c r="Y170" s="158"/>
      <c r="Z170" s="158"/>
      <c r="AA170" s="162"/>
      <c r="AT170" s="163" t="s">
        <v>173</v>
      </c>
      <c r="AU170" s="163" t="s">
        <v>86</v>
      </c>
      <c r="AV170" s="11" t="s">
        <v>82</v>
      </c>
      <c r="AW170" s="11" t="s">
        <v>32</v>
      </c>
      <c r="AX170" s="11" t="s">
        <v>75</v>
      </c>
      <c r="AY170" s="163" t="s">
        <v>166</v>
      </c>
    </row>
    <row r="171" spans="2:65" s="11" customFormat="1" ht="16.5" customHeight="1">
      <c r="B171" s="157"/>
      <c r="C171" s="158"/>
      <c r="D171" s="158"/>
      <c r="E171" s="159" t="s">
        <v>5</v>
      </c>
      <c r="F171" s="229" t="s">
        <v>276</v>
      </c>
      <c r="G171" s="230"/>
      <c r="H171" s="230"/>
      <c r="I171" s="230"/>
      <c r="J171" s="158"/>
      <c r="K171" s="159" t="s">
        <v>5</v>
      </c>
      <c r="L171" s="158"/>
      <c r="M171" s="158"/>
      <c r="N171" s="158"/>
      <c r="O171" s="158"/>
      <c r="P171" s="158"/>
      <c r="Q171" s="158"/>
      <c r="R171" s="160"/>
      <c r="T171" s="161"/>
      <c r="U171" s="158"/>
      <c r="V171" s="158"/>
      <c r="W171" s="158"/>
      <c r="X171" s="158"/>
      <c r="Y171" s="158"/>
      <c r="Z171" s="158"/>
      <c r="AA171" s="162"/>
      <c r="AT171" s="163" t="s">
        <v>173</v>
      </c>
      <c r="AU171" s="163" t="s">
        <v>86</v>
      </c>
      <c r="AV171" s="11" t="s">
        <v>82</v>
      </c>
      <c r="AW171" s="11" t="s">
        <v>32</v>
      </c>
      <c r="AX171" s="11" t="s">
        <v>75</v>
      </c>
      <c r="AY171" s="163" t="s">
        <v>166</v>
      </c>
    </row>
    <row r="172" spans="2:65" s="11" customFormat="1" ht="16.5" customHeight="1">
      <c r="B172" s="157"/>
      <c r="C172" s="158"/>
      <c r="D172" s="158"/>
      <c r="E172" s="159" t="s">
        <v>5</v>
      </c>
      <c r="F172" s="229" t="s">
        <v>277</v>
      </c>
      <c r="G172" s="230"/>
      <c r="H172" s="230"/>
      <c r="I172" s="230"/>
      <c r="J172" s="158"/>
      <c r="K172" s="159" t="s">
        <v>5</v>
      </c>
      <c r="L172" s="158"/>
      <c r="M172" s="158"/>
      <c r="N172" s="158"/>
      <c r="O172" s="158"/>
      <c r="P172" s="158"/>
      <c r="Q172" s="158"/>
      <c r="R172" s="160"/>
      <c r="T172" s="161"/>
      <c r="U172" s="158"/>
      <c r="V172" s="158"/>
      <c r="W172" s="158"/>
      <c r="X172" s="158"/>
      <c r="Y172" s="158"/>
      <c r="Z172" s="158"/>
      <c r="AA172" s="162"/>
      <c r="AT172" s="163" t="s">
        <v>173</v>
      </c>
      <c r="AU172" s="163" t="s">
        <v>86</v>
      </c>
      <c r="AV172" s="11" t="s">
        <v>82</v>
      </c>
      <c r="AW172" s="11" t="s">
        <v>32</v>
      </c>
      <c r="AX172" s="11" t="s">
        <v>75</v>
      </c>
      <c r="AY172" s="163" t="s">
        <v>166</v>
      </c>
    </row>
    <row r="173" spans="2:65" s="10" customFormat="1" ht="16.5" customHeight="1">
      <c r="B173" s="149"/>
      <c r="C173" s="150"/>
      <c r="D173" s="150"/>
      <c r="E173" s="151" t="s">
        <v>5</v>
      </c>
      <c r="F173" s="262" t="s">
        <v>706</v>
      </c>
      <c r="G173" s="263"/>
      <c r="H173" s="263"/>
      <c r="I173" s="263"/>
      <c r="J173" s="150"/>
      <c r="K173" s="152">
        <v>135.69999999999999</v>
      </c>
      <c r="L173" s="150"/>
      <c r="M173" s="150"/>
      <c r="N173" s="150"/>
      <c r="O173" s="150"/>
      <c r="P173" s="150"/>
      <c r="Q173" s="150"/>
      <c r="R173" s="153"/>
      <c r="T173" s="154"/>
      <c r="U173" s="150"/>
      <c r="V173" s="150"/>
      <c r="W173" s="150"/>
      <c r="X173" s="150"/>
      <c r="Y173" s="150"/>
      <c r="Z173" s="150"/>
      <c r="AA173" s="155"/>
      <c r="AT173" s="156" t="s">
        <v>173</v>
      </c>
      <c r="AU173" s="156" t="s">
        <v>86</v>
      </c>
      <c r="AV173" s="10" t="s">
        <v>86</v>
      </c>
      <c r="AW173" s="10" t="s">
        <v>32</v>
      </c>
      <c r="AX173" s="10" t="s">
        <v>75</v>
      </c>
      <c r="AY173" s="156" t="s">
        <v>166</v>
      </c>
    </row>
    <row r="174" spans="2:65" s="10" customFormat="1" ht="16.5" customHeight="1">
      <c r="B174" s="149"/>
      <c r="C174" s="150"/>
      <c r="D174" s="150"/>
      <c r="E174" s="151" t="s">
        <v>5</v>
      </c>
      <c r="F174" s="262" t="s">
        <v>707</v>
      </c>
      <c r="G174" s="263"/>
      <c r="H174" s="263"/>
      <c r="I174" s="263"/>
      <c r="J174" s="150"/>
      <c r="K174" s="152">
        <v>2</v>
      </c>
      <c r="L174" s="150"/>
      <c r="M174" s="150"/>
      <c r="N174" s="150"/>
      <c r="O174" s="150"/>
      <c r="P174" s="150"/>
      <c r="Q174" s="150"/>
      <c r="R174" s="153"/>
      <c r="T174" s="154"/>
      <c r="U174" s="150"/>
      <c r="V174" s="150"/>
      <c r="W174" s="150"/>
      <c r="X174" s="150"/>
      <c r="Y174" s="150"/>
      <c r="Z174" s="150"/>
      <c r="AA174" s="155"/>
      <c r="AT174" s="156" t="s">
        <v>173</v>
      </c>
      <c r="AU174" s="156" t="s">
        <v>86</v>
      </c>
      <c r="AV174" s="10" t="s">
        <v>86</v>
      </c>
      <c r="AW174" s="10" t="s">
        <v>32</v>
      </c>
      <c r="AX174" s="10" t="s">
        <v>75</v>
      </c>
      <c r="AY174" s="156" t="s">
        <v>166</v>
      </c>
    </row>
    <row r="175" spans="2:65" s="12" customFormat="1" ht="16.5" customHeight="1">
      <c r="B175" s="168"/>
      <c r="C175" s="169"/>
      <c r="D175" s="169"/>
      <c r="E175" s="170" t="s">
        <v>5</v>
      </c>
      <c r="F175" s="268" t="s">
        <v>294</v>
      </c>
      <c r="G175" s="269"/>
      <c r="H175" s="269"/>
      <c r="I175" s="269"/>
      <c r="J175" s="169"/>
      <c r="K175" s="171">
        <v>137.69999999999999</v>
      </c>
      <c r="L175" s="169"/>
      <c r="M175" s="169"/>
      <c r="N175" s="169"/>
      <c r="O175" s="169"/>
      <c r="P175" s="169"/>
      <c r="Q175" s="169"/>
      <c r="R175" s="172"/>
      <c r="T175" s="173"/>
      <c r="U175" s="169"/>
      <c r="V175" s="169"/>
      <c r="W175" s="169"/>
      <c r="X175" s="169"/>
      <c r="Y175" s="169"/>
      <c r="Z175" s="169"/>
      <c r="AA175" s="174"/>
      <c r="AT175" s="175" t="s">
        <v>173</v>
      </c>
      <c r="AU175" s="175" t="s">
        <v>86</v>
      </c>
      <c r="AV175" s="12" t="s">
        <v>92</v>
      </c>
      <c r="AW175" s="12" t="s">
        <v>32</v>
      </c>
      <c r="AX175" s="12" t="s">
        <v>82</v>
      </c>
      <c r="AY175" s="175" t="s">
        <v>166</v>
      </c>
    </row>
    <row r="176" spans="2:65" s="1" customFormat="1" ht="38.25" customHeight="1">
      <c r="B176" s="139"/>
      <c r="C176" s="140" t="s">
        <v>113</v>
      </c>
      <c r="D176" s="140" t="s">
        <v>167</v>
      </c>
      <c r="E176" s="141" t="s">
        <v>326</v>
      </c>
      <c r="F176" s="231" t="s">
        <v>327</v>
      </c>
      <c r="G176" s="231"/>
      <c r="H176" s="231"/>
      <c r="I176" s="231"/>
      <c r="J176" s="142" t="s">
        <v>322</v>
      </c>
      <c r="K176" s="143">
        <v>432</v>
      </c>
      <c r="L176" s="232">
        <v>0</v>
      </c>
      <c r="M176" s="232"/>
      <c r="N176" s="232">
        <f>ROUND(L176*K176,2)</f>
        <v>0</v>
      </c>
      <c r="O176" s="232"/>
      <c r="P176" s="232"/>
      <c r="Q176" s="232"/>
      <c r="R176" s="144"/>
      <c r="T176" s="145" t="s">
        <v>5</v>
      </c>
      <c r="U176" s="43" t="s">
        <v>40</v>
      </c>
      <c r="V176" s="146">
        <v>0.223</v>
      </c>
      <c r="W176" s="146">
        <f>V176*K176</f>
        <v>96.335999999999999</v>
      </c>
      <c r="X176" s="146">
        <v>0</v>
      </c>
      <c r="Y176" s="146">
        <f>X176*K176</f>
        <v>0</v>
      </c>
      <c r="Z176" s="146">
        <v>0</v>
      </c>
      <c r="AA176" s="147">
        <f>Z176*K176</f>
        <v>0</v>
      </c>
      <c r="AR176" s="21" t="s">
        <v>92</v>
      </c>
      <c r="AT176" s="21" t="s">
        <v>167</v>
      </c>
      <c r="AU176" s="21" t="s">
        <v>86</v>
      </c>
      <c r="AY176" s="21" t="s">
        <v>166</v>
      </c>
      <c r="BE176" s="148">
        <f>IF(U176="základní",N176,0)</f>
        <v>0</v>
      </c>
      <c r="BF176" s="148">
        <f>IF(U176="snížená",N176,0)</f>
        <v>0</v>
      </c>
      <c r="BG176" s="148">
        <f>IF(U176="zákl. přenesená",N176,0)</f>
        <v>0</v>
      </c>
      <c r="BH176" s="148">
        <f>IF(U176="sníž. přenesená",N176,0)</f>
        <v>0</v>
      </c>
      <c r="BI176" s="148">
        <f>IF(U176="nulová",N176,0)</f>
        <v>0</v>
      </c>
      <c r="BJ176" s="21" t="s">
        <v>82</v>
      </c>
      <c r="BK176" s="148">
        <f>ROUND(L176*K176,2)</f>
        <v>0</v>
      </c>
      <c r="BL176" s="21" t="s">
        <v>92</v>
      </c>
      <c r="BM176" s="21" t="s">
        <v>328</v>
      </c>
    </row>
    <row r="177" spans="2:65" s="11" customFormat="1" ht="16.5" customHeight="1">
      <c r="B177" s="157"/>
      <c r="C177" s="158"/>
      <c r="D177" s="158"/>
      <c r="E177" s="159" t="s">
        <v>5</v>
      </c>
      <c r="F177" s="264" t="s">
        <v>275</v>
      </c>
      <c r="G177" s="265"/>
      <c r="H177" s="265"/>
      <c r="I177" s="265"/>
      <c r="J177" s="158"/>
      <c r="K177" s="159" t="s">
        <v>5</v>
      </c>
      <c r="L177" s="158"/>
      <c r="M177" s="158"/>
      <c r="N177" s="158"/>
      <c r="O177" s="158"/>
      <c r="P177" s="158"/>
      <c r="Q177" s="158"/>
      <c r="R177" s="160"/>
      <c r="T177" s="161"/>
      <c r="U177" s="158"/>
      <c r="V177" s="158"/>
      <c r="W177" s="158"/>
      <c r="X177" s="158"/>
      <c r="Y177" s="158"/>
      <c r="Z177" s="158"/>
      <c r="AA177" s="162"/>
      <c r="AT177" s="163" t="s">
        <v>173</v>
      </c>
      <c r="AU177" s="163" t="s">
        <v>86</v>
      </c>
      <c r="AV177" s="11" t="s">
        <v>82</v>
      </c>
      <c r="AW177" s="11" t="s">
        <v>32</v>
      </c>
      <c r="AX177" s="11" t="s">
        <v>75</v>
      </c>
      <c r="AY177" s="163" t="s">
        <v>166</v>
      </c>
    </row>
    <row r="178" spans="2:65" s="11" customFormat="1" ht="16.5" customHeight="1">
      <c r="B178" s="157"/>
      <c r="C178" s="158"/>
      <c r="D178" s="158"/>
      <c r="E178" s="159" t="s">
        <v>5</v>
      </c>
      <c r="F178" s="229" t="s">
        <v>276</v>
      </c>
      <c r="G178" s="230"/>
      <c r="H178" s="230"/>
      <c r="I178" s="230"/>
      <c r="J178" s="158"/>
      <c r="K178" s="159" t="s">
        <v>5</v>
      </c>
      <c r="L178" s="158"/>
      <c r="M178" s="158"/>
      <c r="N178" s="158"/>
      <c r="O178" s="158"/>
      <c r="P178" s="158"/>
      <c r="Q178" s="158"/>
      <c r="R178" s="160"/>
      <c r="T178" s="161"/>
      <c r="U178" s="158"/>
      <c r="V178" s="158"/>
      <c r="W178" s="158"/>
      <c r="X178" s="158"/>
      <c r="Y178" s="158"/>
      <c r="Z178" s="158"/>
      <c r="AA178" s="162"/>
      <c r="AT178" s="163" t="s">
        <v>173</v>
      </c>
      <c r="AU178" s="163" t="s">
        <v>86</v>
      </c>
      <c r="AV178" s="11" t="s">
        <v>82</v>
      </c>
      <c r="AW178" s="11" t="s">
        <v>32</v>
      </c>
      <c r="AX178" s="11" t="s">
        <v>75</v>
      </c>
      <c r="AY178" s="163" t="s">
        <v>166</v>
      </c>
    </row>
    <row r="179" spans="2:65" s="11" customFormat="1" ht="16.5" customHeight="1">
      <c r="B179" s="157"/>
      <c r="C179" s="158"/>
      <c r="D179" s="158"/>
      <c r="E179" s="159" t="s">
        <v>5</v>
      </c>
      <c r="F179" s="229" t="s">
        <v>277</v>
      </c>
      <c r="G179" s="230"/>
      <c r="H179" s="230"/>
      <c r="I179" s="230"/>
      <c r="J179" s="158"/>
      <c r="K179" s="159" t="s">
        <v>5</v>
      </c>
      <c r="L179" s="158"/>
      <c r="M179" s="158"/>
      <c r="N179" s="158"/>
      <c r="O179" s="158"/>
      <c r="P179" s="158"/>
      <c r="Q179" s="158"/>
      <c r="R179" s="160"/>
      <c r="T179" s="161"/>
      <c r="U179" s="158"/>
      <c r="V179" s="158"/>
      <c r="W179" s="158"/>
      <c r="X179" s="158"/>
      <c r="Y179" s="158"/>
      <c r="Z179" s="158"/>
      <c r="AA179" s="162"/>
      <c r="AT179" s="163" t="s">
        <v>173</v>
      </c>
      <c r="AU179" s="163" t="s">
        <v>86</v>
      </c>
      <c r="AV179" s="11" t="s">
        <v>82</v>
      </c>
      <c r="AW179" s="11" t="s">
        <v>32</v>
      </c>
      <c r="AX179" s="11" t="s">
        <v>75</v>
      </c>
      <c r="AY179" s="163" t="s">
        <v>166</v>
      </c>
    </row>
    <row r="180" spans="2:65" s="10" customFormat="1" ht="16.5" customHeight="1">
      <c r="B180" s="149"/>
      <c r="C180" s="150"/>
      <c r="D180" s="150"/>
      <c r="E180" s="151" t="s">
        <v>5</v>
      </c>
      <c r="F180" s="262" t="s">
        <v>708</v>
      </c>
      <c r="G180" s="263"/>
      <c r="H180" s="263"/>
      <c r="I180" s="263"/>
      <c r="J180" s="150"/>
      <c r="K180" s="152">
        <v>424.8</v>
      </c>
      <c r="L180" s="150"/>
      <c r="M180" s="150"/>
      <c r="N180" s="150"/>
      <c r="O180" s="150"/>
      <c r="P180" s="150"/>
      <c r="Q180" s="150"/>
      <c r="R180" s="153"/>
      <c r="T180" s="154"/>
      <c r="U180" s="150"/>
      <c r="V180" s="150"/>
      <c r="W180" s="150"/>
      <c r="X180" s="150"/>
      <c r="Y180" s="150"/>
      <c r="Z180" s="150"/>
      <c r="AA180" s="155"/>
      <c r="AT180" s="156" t="s">
        <v>173</v>
      </c>
      <c r="AU180" s="156" t="s">
        <v>86</v>
      </c>
      <c r="AV180" s="10" t="s">
        <v>86</v>
      </c>
      <c r="AW180" s="10" t="s">
        <v>32</v>
      </c>
      <c r="AX180" s="10" t="s">
        <v>75</v>
      </c>
      <c r="AY180" s="156" t="s">
        <v>166</v>
      </c>
    </row>
    <row r="181" spans="2:65" s="10" customFormat="1" ht="16.5" customHeight="1">
      <c r="B181" s="149"/>
      <c r="C181" s="150"/>
      <c r="D181" s="150"/>
      <c r="E181" s="151" t="s">
        <v>5</v>
      </c>
      <c r="F181" s="262" t="s">
        <v>709</v>
      </c>
      <c r="G181" s="263"/>
      <c r="H181" s="263"/>
      <c r="I181" s="263"/>
      <c r="J181" s="150"/>
      <c r="K181" s="152">
        <v>7.2</v>
      </c>
      <c r="L181" s="150"/>
      <c r="M181" s="150"/>
      <c r="N181" s="150"/>
      <c r="O181" s="150"/>
      <c r="P181" s="150"/>
      <c r="Q181" s="150"/>
      <c r="R181" s="153"/>
      <c r="T181" s="154"/>
      <c r="U181" s="150"/>
      <c r="V181" s="150"/>
      <c r="W181" s="150"/>
      <c r="X181" s="150"/>
      <c r="Y181" s="150"/>
      <c r="Z181" s="150"/>
      <c r="AA181" s="155"/>
      <c r="AT181" s="156" t="s">
        <v>173</v>
      </c>
      <c r="AU181" s="156" t="s">
        <v>86</v>
      </c>
      <c r="AV181" s="10" t="s">
        <v>86</v>
      </c>
      <c r="AW181" s="10" t="s">
        <v>32</v>
      </c>
      <c r="AX181" s="10" t="s">
        <v>75</v>
      </c>
      <c r="AY181" s="156" t="s">
        <v>166</v>
      </c>
    </row>
    <row r="182" spans="2:65" s="12" customFormat="1" ht="16.5" customHeight="1">
      <c r="B182" s="168"/>
      <c r="C182" s="169"/>
      <c r="D182" s="169"/>
      <c r="E182" s="170" t="s">
        <v>5</v>
      </c>
      <c r="F182" s="268" t="s">
        <v>294</v>
      </c>
      <c r="G182" s="269"/>
      <c r="H182" s="269"/>
      <c r="I182" s="269"/>
      <c r="J182" s="169"/>
      <c r="K182" s="171">
        <v>432</v>
      </c>
      <c r="L182" s="169"/>
      <c r="M182" s="169"/>
      <c r="N182" s="169"/>
      <c r="O182" s="169"/>
      <c r="P182" s="169"/>
      <c r="Q182" s="169"/>
      <c r="R182" s="172"/>
      <c r="T182" s="173"/>
      <c r="U182" s="169"/>
      <c r="V182" s="169"/>
      <c r="W182" s="169"/>
      <c r="X182" s="169"/>
      <c r="Y182" s="169"/>
      <c r="Z182" s="169"/>
      <c r="AA182" s="174"/>
      <c r="AT182" s="175" t="s">
        <v>173</v>
      </c>
      <c r="AU182" s="175" t="s">
        <v>86</v>
      </c>
      <c r="AV182" s="12" t="s">
        <v>92</v>
      </c>
      <c r="AW182" s="12" t="s">
        <v>32</v>
      </c>
      <c r="AX182" s="12" t="s">
        <v>82</v>
      </c>
      <c r="AY182" s="175" t="s">
        <v>166</v>
      </c>
    </row>
    <row r="183" spans="2:65" s="1" customFormat="1" ht="25.5" customHeight="1">
      <c r="B183" s="139"/>
      <c r="C183" s="140" t="s">
        <v>116</v>
      </c>
      <c r="D183" s="140" t="s">
        <v>167</v>
      </c>
      <c r="E183" s="141" t="s">
        <v>331</v>
      </c>
      <c r="F183" s="231" t="s">
        <v>332</v>
      </c>
      <c r="G183" s="231"/>
      <c r="H183" s="231"/>
      <c r="I183" s="231"/>
      <c r="J183" s="142" t="s">
        <v>322</v>
      </c>
      <c r="K183" s="143">
        <v>137.69999999999999</v>
      </c>
      <c r="L183" s="232">
        <v>0</v>
      </c>
      <c r="M183" s="232"/>
      <c r="N183" s="232">
        <f>ROUND(L183*K183,2)</f>
        <v>0</v>
      </c>
      <c r="O183" s="232"/>
      <c r="P183" s="232"/>
      <c r="Q183" s="232"/>
      <c r="R183" s="144"/>
      <c r="T183" s="145" t="s">
        <v>5</v>
      </c>
      <c r="U183" s="43" t="s">
        <v>40</v>
      </c>
      <c r="V183" s="146">
        <v>8.3000000000000004E-2</v>
      </c>
      <c r="W183" s="146">
        <f>V183*K183</f>
        <v>11.4291</v>
      </c>
      <c r="X183" s="146">
        <v>0</v>
      </c>
      <c r="Y183" s="146">
        <f>X183*K183</f>
        <v>0</v>
      </c>
      <c r="Z183" s="146">
        <v>0</v>
      </c>
      <c r="AA183" s="147">
        <f>Z183*K183</f>
        <v>0</v>
      </c>
      <c r="AR183" s="21" t="s">
        <v>92</v>
      </c>
      <c r="AT183" s="21" t="s">
        <v>167</v>
      </c>
      <c r="AU183" s="21" t="s">
        <v>86</v>
      </c>
      <c r="AY183" s="21" t="s">
        <v>166</v>
      </c>
      <c r="BE183" s="148">
        <f>IF(U183="základní",N183,0)</f>
        <v>0</v>
      </c>
      <c r="BF183" s="148">
        <f>IF(U183="snížená",N183,0)</f>
        <v>0</v>
      </c>
      <c r="BG183" s="148">
        <f>IF(U183="zákl. přenesená",N183,0)</f>
        <v>0</v>
      </c>
      <c r="BH183" s="148">
        <f>IF(U183="sníž. přenesená",N183,0)</f>
        <v>0</v>
      </c>
      <c r="BI183" s="148">
        <f>IF(U183="nulová",N183,0)</f>
        <v>0</v>
      </c>
      <c r="BJ183" s="21" t="s">
        <v>82</v>
      </c>
      <c r="BK183" s="148">
        <f>ROUND(L183*K183,2)</f>
        <v>0</v>
      </c>
      <c r="BL183" s="21" t="s">
        <v>92</v>
      </c>
      <c r="BM183" s="21" t="s">
        <v>333</v>
      </c>
    </row>
    <row r="184" spans="2:65" s="1" customFormat="1" ht="38.25" customHeight="1">
      <c r="B184" s="139"/>
      <c r="C184" s="140" t="s">
        <v>119</v>
      </c>
      <c r="D184" s="140" t="s">
        <v>167</v>
      </c>
      <c r="E184" s="141" t="s">
        <v>334</v>
      </c>
      <c r="F184" s="231" t="s">
        <v>335</v>
      </c>
      <c r="G184" s="231"/>
      <c r="H184" s="231"/>
      <c r="I184" s="231"/>
      <c r="J184" s="142" t="s">
        <v>322</v>
      </c>
      <c r="K184" s="143">
        <v>432</v>
      </c>
      <c r="L184" s="232">
        <v>0</v>
      </c>
      <c r="M184" s="232"/>
      <c r="N184" s="232">
        <f>ROUND(L184*K184,2)</f>
        <v>0</v>
      </c>
      <c r="O184" s="232"/>
      <c r="P184" s="232"/>
      <c r="Q184" s="232"/>
      <c r="R184" s="144"/>
      <c r="T184" s="145" t="s">
        <v>5</v>
      </c>
      <c r="U184" s="43" t="s">
        <v>40</v>
      </c>
      <c r="V184" s="146">
        <v>8.3000000000000004E-2</v>
      </c>
      <c r="W184" s="146">
        <f>V184*K184</f>
        <v>35.856000000000002</v>
      </c>
      <c r="X184" s="146">
        <v>0</v>
      </c>
      <c r="Y184" s="146">
        <f>X184*K184</f>
        <v>0</v>
      </c>
      <c r="Z184" s="146">
        <v>0</v>
      </c>
      <c r="AA184" s="147">
        <f>Z184*K184</f>
        <v>0</v>
      </c>
      <c r="AR184" s="21" t="s">
        <v>92</v>
      </c>
      <c r="AT184" s="21" t="s">
        <v>167</v>
      </c>
      <c r="AU184" s="21" t="s">
        <v>86</v>
      </c>
      <c r="AY184" s="21" t="s">
        <v>166</v>
      </c>
      <c r="BE184" s="148">
        <f>IF(U184="základní",N184,0)</f>
        <v>0</v>
      </c>
      <c r="BF184" s="148">
        <f>IF(U184="snížená",N184,0)</f>
        <v>0</v>
      </c>
      <c r="BG184" s="148">
        <f>IF(U184="zákl. přenesená",N184,0)</f>
        <v>0</v>
      </c>
      <c r="BH184" s="148">
        <f>IF(U184="sníž. přenesená",N184,0)</f>
        <v>0</v>
      </c>
      <c r="BI184" s="148">
        <f>IF(U184="nulová",N184,0)</f>
        <v>0</v>
      </c>
      <c r="BJ184" s="21" t="s">
        <v>82</v>
      </c>
      <c r="BK184" s="148">
        <f>ROUND(L184*K184,2)</f>
        <v>0</v>
      </c>
      <c r="BL184" s="21" t="s">
        <v>92</v>
      </c>
      <c r="BM184" s="21" t="s">
        <v>336</v>
      </c>
    </row>
    <row r="185" spans="2:65" s="1" customFormat="1" ht="25.5" customHeight="1">
      <c r="B185" s="139"/>
      <c r="C185" s="140" t="s">
        <v>122</v>
      </c>
      <c r="D185" s="140" t="s">
        <v>167</v>
      </c>
      <c r="E185" s="141" t="s">
        <v>710</v>
      </c>
      <c r="F185" s="231" t="s">
        <v>711</v>
      </c>
      <c r="G185" s="231"/>
      <c r="H185" s="231"/>
      <c r="I185" s="231"/>
      <c r="J185" s="142" t="s">
        <v>322</v>
      </c>
      <c r="K185" s="143">
        <v>114.5</v>
      </c>
      <c r="L185" s="232">
        <v>0</v>
      </c>
      <c r="M185" s="232"/>
      <c r="N185" s="232">
        <f>ROUND(L185*K185,2)</f>
        <v>0</v>
      </c>
      <c r="O185" s="232"/>
      <c r="P185" s="232"/>
      <c r="Q185" s="232"/>
      <c r="R185" s="144"/>
      <c r="T185" s="145" t="s">
        <v>5</v>
      </c>
      <c r="U185" s="43" t="s">
        <v>40</v>
      </c>
      <c r="V185" s="146">
        <v>1.2110000000000001</v>
      </c>
      <c r="W185" s="146">
        <f>V185*K185</f>
        <v>138.65950000000001</v>
      </c>
      <c r="X185" s="146">
        <v>0</v>
      </c>
      <c r="Y185" s="146">
        <f>X185*K185</f>
        <v>0</v>
      </c>
      <c r="Z185" s="146">
        <v>0</v>
      </c>
      <c r="AA185" s="147">
        <f>Z185*K185</f>
        <v>0</v>
      </c>
      <c r="AR185" s="21" t="s">
        <v>92</v>
      </c>
      <c r="AT185" s="21" t="s">
        <v>167</v>
      </c>
      <c r="AU185" s="21" t="s">
        <v>86</v>
      </c>
      <c r="AY185" s="21" t="s">
        <v>166</v>
      </c>
      <c r="BE185" s="148">
        <f>IF(U185="základní",N185,0)</f>
        <v>0</v>
      </c>
      <c r="BF185" s="148">
        <f>IF(U185="snížená",N185,0)</f>
        <v>0</v>
      </c>
      <c r="BG185" s="148">
        <f>IF(U185="zákl. přenesená",N185,0)</f>
        <v>0</v>
      </c>
      <c r="BH185" s="148">
        <f>IF(U185="sníž. přenesená",N185,0)</f>
        <v>0</v>
      </c>
      <c r="BI185" s="148">
        <f>IF(U185="nulová",N185,0)</f>
        <v>0</v>
      </c>
      <c r="BJ185" s="21" t="s">
        <v>82</v>
      </c>
      <c r="BK185" s="148">
        <f>ROUND(L185*K185,2)</f>
        <v>0</v>
      </c>
      <c r="BL185" s="21" t="s">
        <v>92</v>
      </c>
      <c r="BM185" s="21" t="s">
        <v>712</v>
      </c>
    </row>
    <row r="186" spans="2:65" s="11" customFormat="1" ht="16.5" customHeight="1">
      <c r="B186" s="157"/>
      <c r="C186" s="158"/>
      <c r="D186" s="158"/>
      <c r="E186" s="159" t="s">
        <v>5</v>
      </c>
      <c r="F186" s="264" t="s">
        <v>275</v>
      </c>
      <c r="G186" s="265"/>
      <c r="H186" s="265"/>
      <c r="I186" s="265"/>
      <c r="J186" s="158"/>
      <c r="K186" s="159" t="s">
        <v>5</v>
      </c>
      <c r="L186" s="158"/>
      <c r="M186" s="158"/>
      <c r="N186" s="158"/>
      <c r="O186" s="158"/>
      <c r="P186" s="158"/>
      <c r="Q186" s="158"/>
      <c r="R186" s="160"/>
      <c r="T186" s="161"/>
      <c r="U186" s="158"/>
      <c r="V186" s="158"/>
      <c r="W186" s="158"/>
      <c r="X186" s="158"/>
      <c r="Y186" s="158"/>
      <c r="Z186" s="158"/>
      <c r="AA186" s="162"/>
      <c r="AT186" s="163" t="s">
        <v>173</v>
      </c>
      <c r="AU186" s="163" t="s">
        <v>86</v>
      </c>
      <c r="AV186" s="11" t="s">
        <v>82</v>
      </c>
      <c r="AW186" s="11" t="s">
        <v>32</v>
      </c>
      <c r="AX186" s="11" t="s">
        <v>75</v>
      </c>
      <c r="AY186" s="163" t="s">
        <v>166</v>
      </c>
    </row>
    <row r="187" spans="2:65" s="11" customFormat="1" ht="16.5" customHeight="1">
      <c r="B187" s="157"/>
      <c r="C187" s="158"/>
      <c r="D187" s="158"/>
      <c r="E187" s="159" t="s">
        <v>5</v>
      </c>
      <c r="F187" s="229" t="s">
        <v>276</v>
      </c>
      <c r="G187" s="230"/>
      <c r="H187" s="230"/>
      <c r="I187" s="230"/>
      <c r="J187" s="158"/>
      <c r="K187" s="159" t="s">
        <v>5</v>
      </c>
      <c r="L187" s="158"/>
      <c r="M187" s="158"/>
      <c r="N187" s="158"/>
      <c r="O187" s="158"/>
      <c r="P187" s="158"/>
      <c r="Q187" s="158"/>
      <c r="R187" s="160"/>
      <c r="T187" s="161"/>
      <c r="U187" s="158"/>
      <c r="V187" s="158"/>
      <c r="W187" s="158"/>
      <c r="X187" s="158"/>
      <c r="Y187" s="158"/>
      <c r="Z187" s="158"/>
      <c r="AA187" s="162"/>
      <c r="AT187" s="163" t="s">
        <v>173</v>
      </c>
      <c r="AU187" s="163" t="s">
        <v>86</v>
      </c>
      <c r="AV187" s="11" t="s">
        <v>82</v>
      </c>
      <c r="AW187" s="11" t="s">
        <v>32</v>
      </c>
      <c r="AX187" s="11" t="s">
        <v>75</v>
      </c>
      <c r="AY187" s="163" t="s">
        <v>166</v>
      </c>
    </row>
    <row r="188" spans="2:65" s="11" customFormat="1" ht="16.5" customHeight="1">
      <c r="B188" s="157"/>
      <c r="C188" s="158"/>
      <c r="D188" s="158"/>
      <c r="E188" s="159" t="s">
        <v>5</v>
      </c>
      <c r="F188" s="229" t="s">
        <v>277</v>
      </c>
      <c r="G188" s="230"/>
      <c r="H188" s="230"/>
      <c r="I188" s="230"/>
      <c r="J188" s="158"/>
      <c r="K188" s="159" t="s">
        <v>5</v>
      </c>
      <c r="L188" s="158"/>
      <c r="M188" s="158"/>
      <c r="N188" s="158"/>
      <c r="O188" s="158"/>
      <c r="P188" s="158"/>
      <c r="Q188" s="158"/>
      <c r="R188" s="160"/>
      <c r="T188" s="161"/>
      <c r="U188" s="158"/>
      <c r="V188" s="158"/>
      <c r="W188" s="158"/>
      <c r="X188" s="158"/>
      <c r="Y188" s="158"/>
      <c r="Z188" s="158"/>
      <c r="AA188" s="162"/>
      <c r="AT188" s="163" t="s">
        <v>173</v>
      </c>
      <c r="AU188" s="163" t="s">
        <v>86</v>
      </c>
      <c r="AV188" s="11" t="s">
        <v>82</v>
      </c>
      <c r="AW188" s="11" t="s">
        <v>32</v>
      </c>
      <c r="AX188" s="11" t="s">
        <v>75</v>
      </c>
      <c r="AY188" s="163" t="s">
        <v>166</v>
      </c>
    </row>
    <row r="189" spans="2:65" s="10" customFormat="1" ht="16.5" customHeight="1">
      <c r="B189" s="149"/>
      <c r="C189" s="150"/>
      <c r="D189" s="150"/>
      <c r="E189" s="151" t="s">
        <v>5</v>
      </c>
      <c r="F189" s="262" t="s">
        <v>713</v>
      </c>
      <c r="G189" s="263"/>
      <c r="H189" s="263"/>
      <c r="I189" s="263"/>
      <c r="J189" s="150"/>
      <c r="K189" s="152">
        <v>114.5</v>
      </c>
      <c r="L189" s="150"/>
      <c r="M189" s="150"/>
      <c r="N189" s="150"/>
      <c r="O189" s="150"/>
      <c r="P189" s="150"/>
      <c r="Q189" s="150"/>
      <c r="R189" s="153"/>
      <c r="T189" s="154"/>
      <c r="U189" s="150"/>
      <c r="V189" s="150"/>
      <c r="W189" s="150"/>
      <c r="X189" s="150"/>
      <c r="Y189" s="150"/>
      <c r="Z189" s="150"/>
      <c r="AA189" s="155"/>
      <c r="AT189" s="156" t="s">
        <v>173</v>
      </c>
      <c r="AU189" s="156" t="s">
        <v>86</v>
      </c>
      <c r="AV189" s="10" t="s">
        <v>86</v>
      </c>
      <c r="AW189" s="10" t="s">
        <v>32</v>
      </c>
      <c r="AX189" s="10" t="s">
        <v>82</v>
      </c>
      <c r="AY189" s="156" t="s">
        <v>166</v>
      </c>
    </row>
    <row r="190" spans="2:65" s="1" customFormat="1" ht="25.5" customHeight="1">
      <c r="B190" s="139"/>
      <c r="C190" s="140" t="s">
        <v>11</v>
      </c>
      <c r="D190" s="140" t="s">
        <v>167</v>
      </c>
      <c r="E190" s="141" t="s">
        <v>341</v>
      </c>
      <c r="F190" s="231" t="s">
        <v>342</v>
      </c>
      <c r="G190" s="231"/>
      <c r="H190" s="231"/>
      <c r="I190" s="231"/>
      <c r="J190" s="142" t="s">
        <v>322</v>
      </c>
      <c r="K190" s="143">
        <v>114.5</v>
      </c>
      <c r="L190" s="232">
        <v>0</v>
      </c>
      <c r="M190" s="232"/>
      <c r="N190" s="232">
        <f>ROUND(L190*K190,2)</f>
        <v>0</v>
      </c>
      <c r="O190" s="232"/>
      <c r="P190" s="232"/>
      <c r="Q190" s="232"/>
      <c r="R190" s="144"/>
      <c r="T190" s="145" t="s">
        <v>5</v>
      </c>
      <c r="U190" s="43" t="s">
        <v>40</v>
      </c>
      <c r="V190" s="146">
        <v>0.65400000000000003</v>
      </c>
      <c r="W190" s="146">
        <f>V190*K190</f>
        <v>74.88300000000001</v>
      </c>
      <c r="X190" s="146">
        <v>0</v>
      </c>
      <c r="Y190" s="146">
        <f>X190*K190</f>
        <v>0</v>
      </c>
      <c r="Z190" s="146">
        <v>0</v>
      </c>
      <c r="AA190" s="147">
        <f>Z190*K190</f>
        <v>0</v>
      </c>
      <c r="AR190" s="21" t="s">
        <v>92</v>
      </c>
      <c r="AT190" s="21" t="s">
        <v>167</v>
      </c>
      <c r="AU190" s="21" t="s">
        <v>86</v>
      </c>
      <c r="AY190" s="21" t="s">
        <v>166</v>
      </c>
      <c r="BE190" s="148">
        <f>IF(U190="základní",N190,0)</f>
        <v>0</v>
      </c>
      <c r="BF190" s="148">
        <f>IF(U190="snížená",N190,0)</f>
        <v>0</v>
      </c>
      <c r="BG190" s="148">
        <f>IF(U190="zákl. přenesená",N190,0)</f>
        <v>0</v>
      </c>
      <c r="BH190" s="148">
        <f>IF(U190="sníž. přenesená",N190,0)</f>
        <v>0</v>
      </c>
      <c r="BI190" s="148">
        <f>IF(U190="nulová",N190,0)</f>
        <v>0</v>
      </c>
      <c r="BJ190" s="21" t="s">
        <v>82</v>
      </c>
      <c r="BK190" s="148">
        <f>ROUND(L190*K190,2)</f>
        <v>0</v>
      </c>
      <c r="BL190" s="21" t="s">
        <v>92</v>
      </c>
      <c r="BM190" s="21" t="s">
        <v>343</v>
      </c>
    </row>
    <row r="191" spans="2:65" s="1" customFormat="1" ht="25.5" customHeight="1">
      <c r="B191" s="139"/>
      <c r="C191" s="140" t="s">
        <v>127</v>
      </c>
      <c r="D191" s="140" t="s">
        <v>167</v>
      </c>
      <c r="E191" s="141" t="s">
        <v>345</v>
      </c>
      <c r="F191" s="231" t="s">
        <v>346</v>
      </c>
      <c r="G191" s="231"/>
      <c r="H191" s="231"/>
      <c r="I191" s="231"/>
      <c r="J191" s="142" t="s">
        <v>322</v>
      </c>
      <c r="K191" s="143">
        <v>27.6</v>
      </c>
      <c r="L191" s="232">
        <v>0</v>
      </c>
      <c r="M191" s="232"/>
      <c r="N191" s="232">
        <f>ROUND(L191*K191,2)</f>
        <v>0</v>
      </c>
      <c r="O191" s="232"/>
      <c r="P191" s="232"/>
      <c r="Q191" s="232"/>
      <c r="R191" s="144"/>
      <c r="T191" s="145" t="s">
        <v>5</v>
      </c>
      <c r="U191" s="43" t="s">
        <v>40</v>
      </c>
      <c r="V191" s="146">
        <v>1.43</v>
      </c>
      <c r="W191" s="146">
        <f>V191*K191</f>
        <v>39.468000000000004</v>
      </c>
      <c r="X191" s="146">
        <v>0</v>
      </c>
      <c r="Y191" s="146">
        <f>X191*K191</f>
        <v>0</v>
      </c>
      <c r="Z191" s="146">
        <v>0</v>
      </c>
      <c r="AA191" s="147">
        <f>Z191*K191</f>
        <v>0</v>
      </c>
      <c r="AR191" s="21" t="s">
        <v>92</v>
      </c>
      <c r="AT191" s="21" t="s">
        <v>167</v>
      </c>
      <c r="AU191" s="21" t="s">
        <v>86</v>
      </c>
      <c r="AY191" s="21" t="s">
        <v>166</v>
      </c>
      <c r="BE191" s="148">
        <f>IF(U191="základní",N191,0)</f>
        <v>0</v>
      </c>
      <c r="BF191" s="148">
        <f>IF(U191="snížená",N191,0)</f>
        <v>0</v>
      </c>
      <c r="BG191" s="148">
        <f>IF(U191="zákl. přenesená",N191,0)</f>
        <v>0</v>
      </c>
      <c r="BH191" s="148">
        <f>IF(U191="sníž. přenesená",N191,0)</f>
        <v>0</v>
      </c>
      <c r="BI191" s="148">
        <f>IF(U191="nulová",N191,0)</f>
        <v>0</v>
      </c>
      <c r="BJ191" s="21" t="s">
        <v>82</v>
      </c>
      <c r="BK191" s="148">
        <f>ROUND(L191*K191,2)</f>
        <v>0</v>
      </c>
      <c r="BL191" s="21" t="s">
        <v>92</v>
      </c>
      <c r="BM191" s="21" t="s">
        <v>347</v>
      </c>
    </row>
    <row r="192" spans="2:65" s="11" customFormat="1" ht="16.5" customHeight="1">
      <c r="B192" s="157"/>
      <c r="C192" s="158"/>
      <c r="D192" s="158"/>
      <c r="E192" s="159" t="s">
        <v>5</v>
      </c>
      <c r="F192" s="264" t="s">
        <v>275</v>
      </c>
      <c r="G192" s="265"/>
      <c r="H192" s="265"/>
      <c r="I192" s="265"/>
      <c r="J192" s="158"/>
      <c r="K192" s="159" t="s">
        <v>5</v>
      </c>
      <c r="L192" s="158"/>
      <c r="M192" s="158"/>
      <c r="N192" s="158"/>
      <c r="O192" s="158"/>
      <c r="P192" s="158"/>
      <c r="Q192" s="158"/>
      <c r="R192" s="160"/>
      <c r="T192" s="161"/>
      <c r="U192" s="158"/>
      <c r="V192" s="158"/>
      <c r="W192" s="158"/>
      <c r="X192" s="158"/>
      <c r="Y192" s="158"/>
      <c r="Z192" s="158"/>
      <c r="AA192" s="162"/>
      <c r="AT192" s="163" t="s">
        <v>173</v>
      </c>
      <c r="AU192" s="163" t="s">
        <v>86</v>
      </c>
      <c r="AV192" s="11" t="s">
        <v>82</v>
      </c>
      <c r="AW192" s="11" t="s">
        <v>32</v>
      </c>
      <c r="AX192" s="11" t="s">
        <v>75</v>
      </c>
      <c r="AY192" s="163" t="s">
        <v>166</v>
      </c>
    </row>
    <row r="193" spans="2:65" s="11" customFormat="1" ht="16.5" customHeight="1">
      <c r="B193" s="157"/>
      <c r="C193" s="158"/>
      <c r="D193" s="158"/>
      <c r="E193" s="159" t="s">
        <v>5</v>
      </c>
      <c r="F193" s="229" t="s">
        <v>276</v>
      </c>
      <c r="G193" s="230"/>
      <c r="H193" s="230"/>
      <c r="I193" s="230"/>
      <c r="J193" s="158"/>
      <c r="K193" s="159" t="s">
        <v>5</v>
      </c>
      <c r="L193" s="158"/>
      <c r="M193" s="158"/>
      <c r="N193" s="158"/>
      <c r="O193" s="158"/>
      <c r="P193" s="158"/>
      <c r="Q193" s="158"/>
      <c r="R193" s="160"/>
      <c r="T193" s="161"/>
      <c r="U193" s="158"/>
      <c r="V193" s="158"/>
      <c r="W193" s="158"/>
      <c r="X193" s="158"/>
      <c r="Y193" s="158"/>
      <c r="Z193" s="158"/>
      <c r="AA193" s="162"/>
      <c r="AT193" s="163" t="s">
        <v>173</v>
      </c>
      <c r="AU193" s="163" t="s">
        <v>86</v>
      </c>
      <c r="AV193" s="11" t="s">
        <v>82</v>
      </c>
      <c r="AW193" s="11" t="s">
        <v>32</v>
      </c>
      <c r="AX193" s="11" t="s">
        <v>75</v>
      </c>
      <c r="AY193" s="163" t="s">
        <v>166</v>
      </c>
    </row>
    <row r="194" spans="2:65" s="11" customFormat="1" ht="16.5" customHeight="1">
      <c r="B194" s="157"/>
      <c r="C194" s="158"/>
      <c r="D194" s="158"/>
      <c r="E194" s="159" t="s">
        <v>5</v>
      </c>
      <c r="F194" s="229" t="s">
        <v>277</v>
      </c>
      <c r="G194" s="230"/>
      <c r="H194" s="230"/>
      <c r="I194" s="230"/>
      <c r="J194" s="158"/>
      <c r="K194" s="159" t="s">
        <v>5</v>
      </c>
      <c r="L194" s="158"/>
      <c r="M194" s="158"/>
      <c r="N194" s="158"/>
      <c r="O194" s="158"/>
      <c r="P194" s="158"/>
      <c r="Q194" s="158"/>
      <c r="R194" s="160"/>
      <c r="T194" s="161"/>
      <c r="U194" s="158"/>
      <c r="V194" s="158"/>
      <c r="W194" s="158"/>
      <c r="X194" s="158"/>
      <c r="Y194" s="158"/>
      <c r="Z194" s="158"/>
      <c r="AA194" s="162"/>
      <c r="AT194" s="163" t="s">
        <v>173</v>
      </c>
      <c r="AU194" s="163" t="s">
        <v>86</v>
      </c>
      <c r="AV194" s="11" t="s">
        <v>82</v>
      </c>
      <c r="AW194" s="11" t="s">
        <v>32</v>
      </c>
      <c r="AX194" s="11" t="s">
        <v>75</v>
      </c>
      <c r="AY194" s="163" t="s">
        <v>166</v>
      </c>
    </row>
    <row r="195" spans="2:65" s="10" customFormat="1" ht="16.5" customHeight="1">
      <c r="B195" s="149"/>
      <c r="C195" s="150"/>
      <c r="D195" s="150"/>
      <c r="E195" s="151" t="s">
        <v>5</v>
      </c>
      <c r="F195" s="262" t="s">
        <v>714</v>
      </c>
      <c r="G195" s="263"/>
      <c r="H195" s="263"/>
      <c r="I195" s="263"/>
      <c r="J195" s="150"/>
      <c r="K195" s="152">
        <v>27.6</v>
      </c>
      <c r="L195" s="150"/>
      <c r="M195" s="150"/>
      <c r="N195" s="150"/>
      <c r="O195" s="150"/>
      <c r="P195" s="150"/>
      <c r="Q195" s="150"/>
      <c r="R195" s="153"/>
      <c r="T195" s="154"/>
      <c r="U195" s="150"/>
      <c r="V195" s="150"/>
      <c r="W195" s="150"/>
      <c r="X195" s="150"/>
      <c r="Y195" s="150"/>
      <c r="Z195" s="150"/>
      <c r="AA195" s="155"/>
      <c r="AT195" s="156" t="s">
        <v>173</v>
      </c>
      <c r="AU195" s="156" t="s">
        <v>86</v>
      </c>
      <c r="AV195" s="10" t="s">
        <v>86</v>
      </c>
      <c r="AW195" s="10" t="s">
        <v>32</v>
      </c>
      <c r="AX195" s="10" t="s">
        <v>82</v>
      </c>
      <c r="AY195" s="156" t="s">
        <v>166</v>
      </c>
    </row>
    <row r="196" spans="2:65" s="1" customFormat="1" ht="25.5" customHeight="1">
      <c r="B196" s="139"/>
      <c r="C196" s="140" t="s">
        <v>344</v>
      </c>
      <c r="D196" s="140" t="s">
        <v>167</v>
      </c>
      <c r="E196" s="141" t="s">
        <v>350</v>
      </c>
      <c r="F196" s="231" t="s">
        <v>351</v>
      </c>
      <c r="G196" s="231"/>
      <c r="H196" s="231"/>
      <c r="I196" s="231"/>
      <c r="J196" s="142" t="s">
        <v>322</v>
      </c>
      <c r="K196" s="143">
        <v>27.6</v>
      </c>
      <c r="L196" s="232">
        <v>0</v>
      </c>
      <c r="M196" s="232"/>
      <c r="N196" s="232">
        <f>ROUND(L196*K196,2)</f>
        <v>0</v>
      </c>
      <c r="O196" s="232"/>
      <c r="P196" s="232"/>
      <c r="Q196" s="232"/>
      <c r="R196" s="144"/>
      <c r="T196" s="145" t="s">
        <v>5</v>
      </c>
      <c r="U196" s="43" t="s">
        <v>40</v>
      </c>
      <c r="V196" s="146">
        <v>0.1</v>
      </c>
      <c r="W196" s="146">
        <f>V196*K196</f>
        <v>2.7600000000000002</v>
      </c>
      <c r="X196" s="146">
        <v>0</v>
      </c>
      <c r="Y196" s="146">
        <f>X196*K196</f>
        <v>0</v>
      </c>
      <c r="Z196" s="146">
        <v>0</v>
      </c>
      <c r="AA196" s="147">
        <f>Z196*K196</f>
        <v>0</v>
      </c>
      <c r="AR196" s="21" t="s">
        <v>92</v>
      </c>
      <c r="AT196" s="21" t="s">
        <v>167</v>
      </c>
      <c r="AU196" s="21" t="s">
        <v>86</v>
      </c>
      <c r="AY196" s="21" t="s">
        <v>166</v>
      </c>
      <c r="BE196" s="148">
        <f>IF(U196="základní",N196,0)</f>
        <v>0</v>
      </c>
      <c r="BF196" s="148">
        <f>IF(U196="snížená",N196,0)</f>
        <v>0</v>
      </c>
      <c r="BG196" s="148">
        <f>IF(U196="zákl. přenesená",N196,0)</f>
        <v>0</v>
      </c>
      <c r="BH196" s="148">
        <f>IF(U196="sníž. přenesená",N196,0)</f>
        <v>0</v>
      </c>
      <c r="BI196" s="148">
        <f>IF(U196="nulová",N196,0)</f>
        <v>0</v>
      </c>
      <c r="BJ196" s="21" t="s">
        <v>82</v>
      </c>
      <c r="BK196" s="148">
        <f>ROUND(L196*K196,2)</f>
        <v>0</v>
      </c>
      <c r="BL196" s="21" t="s">
        <v>92</v>
      </c>
      <c r="BM196" s="21" t="s">
        <v>352</v>
      </c>
    </row>
    <row r="197" spans="2:65" s="1" customFormat="1" ht="25.5" customHeight="1">
      <c r="B197" s="139"/>
      <c r="C197" s="140" t="s">
        <v>349</v>
      </c>
      <c r="D197" s="140" t="s">
        <v>167</v>
      </c>
      <c r="E197" s="141" t="s">
        <v>354</v>
      </c>
      <c r="F197" s="231" t="s">
        <v>355</v>
      </c>
      <c r="G197" s="231"/>
      <c r="H197" s="231"/>
      <c r="I197" s="231"/>
      <c r="J197" s="142" t="s">
        <v>270</v>
      </c>
      <c r="K197" s="143">
        <v>55.2</v>
      </c>
      <c r="L197" s="232">
        <v>0</v>
      </c>
      <c r="M197" s="232"/>
      <c r="N197" s="232">
        <f>ROUND(L197*K197,2)</f>
        <v>0</v>
      </c>
      <c r="O197" s="232"/>
      <c r="P197" s="232"/>
      <c r="Q197" s="232"/>
      <c r="R197" s="144"/>
      <c r="T197" s="145" t="s">
        <v>5</v>
      </c>
      <c r="U197" s="43" t="s">
        <v>40</v>
      </c>
      <c r="V197" s="146">
        <v>0.23599999999999999</v>
      </c>
      <c r="W197" s="146">
        <f>V197*K197</f>
        <v>13.027200000000001</v>
      </c>
      <c r="X197" s="146">
        <v>8.4000000000000003E-4</v>
      </c>
      <c r="Y197" s="146">
        <f>X197*K197</f>
        <v>4.6368000000000006E-2</v>
      </c>
      <c r="Z197" s="146">
        <v>0</v>
      </c>
      <c r="AA197" s="147">
        <f>Z197*K197</f>
        <v>0</v>
      </c>
      <c r="AR197" s="21" t="s">
        <v>92</v>
      </c>
      <c r="AT197" s="21" t="s">
        <v>167</v>
      </c>
      <c r="AU197" s="21" t="s">
        <v>86</v>
      </c>
      <c r="AY197" s="21" t="s">
        <v>166</v>
      </c>
      <c r="BE197" s="148">
        <f>IF(U197="základní",N197,0)</f>
        <v>0</v>
      </c>
      <c r="BF197" s="148">
        <f>IF(U197="snížená",N197,0)</f>
        <v>0</v>
      </c>
      <c r="BG197" s="148">
        <f>IF(U197="zákl. přenesená",N197,0)</f>
        <v>0</v>
      </c>
      <c r="BH197" s="148">
        <f>IF(U197="sníž. přenesená",N197,0)</f>
        <v>0</v>
      </c>
      <c r="BI197" s="148">
        <f>IF(U197="nulová",N197,0)</f>
        <v>0</v>
      </c>
      <c r="BJ197" s="21" t="s">
        <v>82</v>
      </c>
      <c r="BK197" s="148">
        <f>ROUND(L197*K197,2)</f>
        <v>0</v>
      </c>
      <c r="BL197" s="21" t="s">
        <v>92</v>
      </c>
      <c r="BM197" s="21" t="s">
        <v>356</v>
      </c>
    </row>
    <row r="198" spans="2:65" s="11" customFormat="1" ht="16.5" customHeight="1">
      <c r="B198" s="157"/>
      <c r="C198" s="158"/>
      <c r="D198" s="158"/>
      <c r="E198" s="159" t="s">
        <v>5</v>
      </c>
      <c r="F198" s="264" t="s">
        <v>275</v>
      </c>
      <c r="G198" s="265"/>
      <c r="H198" s="265"/>
      <c r="I198" s="265"/>
      <c r="J198" s="158"/>
      <c r="K198" s="159" t="s">
        <v>5</v>
      </c>
      <c r="L198" s="158"/>
      <c r="M198" s="158"/>
      <c r="N198" s="158"/>
      <c r="O198" s="158"/>
      <c r="P198" s="158"/>
      <c r="Q198" s="158"/>
      <c r="R198" s="160"/>
      <c r="T198" s="161"/>
      <c r="U198" s="158"/>
      <c r="V198" s="158"/>
      <c r="W198" s="158"/>
      <c r="X198" s="158"/>
      <c r="Y198" s="158"/>
      <c r="Z198" s="158"/>
      <c r="AA198" s="162"/>
      <c r="AT198" s="163" t="s">
        <v>173</v>
      </c>
      <c r="AU198" s="163" t="s">
        <v>86</v>
      </c>
      <c r="AV198" s="11" t="s">
        <v>82</v>
      </c>
      <c r="AW198" s="11" t="s">
        <v>32</v>
      </c>
      <c r="AX198" s="11" t="s">
        <v>75</v>
      </c>
      <c r="AY198" s="163" t="s">
        <v>166</v>
      </c>
    </row>
    <row r="199" spans="2:65" s="11" customFormat="1" ht="16.5" customHeight="1">
      <c r="B199" s="157"/>
      <c r="C199" s="158"/>
      <c r="D199" s="158"/>
      <c r="E199" s="159" t="s">
        <v>5</v>
      </c>
      <c r="F199" s="229" t="s">
        <v>276</v>
      </c>
      <c r="G199" s="230"/>
      <c r="H199" s="230"/>
      <c r="I199" s="230"/>
      <c r="J199" s="158"/>
      <c r="K199" s="159" t="s">
        <v>5</v>
      </c>
      <c r="L199" s="158"/>
      <c r="M199" s="158"/>
      <c r="N199" s="158"/>
      <c r="O199" s="158"/>
      <c r="P199" s="158"/>
      <c r="Q199" s="158"/>
      <c r="R199" s="160"/>
      <c r="T199" s="161"/>
      <c r="U199" s="158"/>
      <c r="V199" s="158"/>
      <c r="W199" s="158"/>
      <c r="X199" s="158"/>
      <c r="Y199" s="158"/>
      <c r="Z199" s="158"/>
      <c r="AA199" s="162"/>
      <c r="AT199" s="163" t="s">
        <v>173</v>
      </c>
      <c r="AU199" s="163" t="s">
        <v>86</v>
      </c>
      <c r="AV199" s="11" t="s">
        <v>82</v>
      </c>
      <c r="AW199" s="11" t="s">
        <v>32</v>
      </c>
      <c r="AX199" s="11" t="s">
        <v>75</v>
      </c>
      <c r="AY199" s="163" t="s">
        <v>166</v>
      </c>
    </row>
    <row r="200" spans="2:65" s="11" customFormat="1" ht="16.5" customHeight="1">
      <c r="B200" s="157"/>
      <c r="C200" s="158"/>
      <c r="D200" s="158"/>
      <c r="E200" s="159" t="s">
        <v>5</v>
      </c>
      <c r="F200" s="229" t="s">
        <v>277</v>
      </c>
      <c r="G200" s="230"/>
      <c r="H200" s="230"/>
      <c r="I200" s="230"/>
      <c r="J200" s="158"/>
      <c r="K200" s="159" t="s">
        <v>5</v>
      </c>
      <c r="L200" s="158"/>
      <c r="M200" s="158"/>
      <c r="N200" s="158"/>
      <c r="O200" s="158"/>
      <c r="P200" s="158"/>
      <c r="Q200" s="158"/>
      <c r="R200" s="160"/>
      <c r="T200" s="161"/>
      <c r="U200" s="158"/>
      <c r="V200" s="158"/>
      <c r="W200" s="158"/>
      <c r="X200" s="158"/>
      <c r="Y200" s="158"/>
      <c r="Z200" s="158"/>
      <c r="AA200" s="162"/>
      <c r="AT200" s="163" t="s">
        <v>173</v>
      </c>
      <c r="AU200" s="163" t="s">
        <v>86</v>
      </c>
      <c r="AV200" s="11" t="s">
        <v>82</v>
      </c>
      <c r="AW200" s="11" t="s">
        <v>32</v>
      </c>
      <c r="AX200" s="11" t="s">
        <v>75</v>
      </c>
      <c r="AY200" s="163" t="s">
        <v>166</v>
      </c>
    </row>
    <row r="201" spans="2:65" s="10" customFormat="1" ht="16.5" customHeight="1">
      <c r="B201" s="149"/>
      <c r="C201" s="150"/>
      <c r="D201" s="150"/>
      <c r="E201" s="151" t="s">
        <v>5</v>
      </c>
      <c r="F201" s="262" t="s">
        <v>715</v>
      </c>
      <c r="G201" s="263"/>
      <c r="H201" s="263"/>
      <c r="I201" s="263"/>
      <c r="J201" s="150"/>
      <c r="K201" s="152">
        <v>55.2</v>
      </c>
      <c r="L201" s="150"/>
      <c r="M201" s="150"/>
      <c r="N201" s="150"/>
      <c r="O201" s="150"/>
      <c r="P201" s="150"/>
      <c r="Q201" s="150"/>
      <c r="R201" s="153"/>
      <c r="T201" s="154"/>
      <c r="U201" s="150"/>
      <c r="V201" s="150"/>
      <c r="W201" s="150"/>
      <c r="X201" s="150"/>
      <c r="Y201" s="150"/>
      <c r="Z201" s="150"/>
      <c r="AA201" s="155"/>
      <c r="AT201" s="156" t="s">
        <v>173</v>
      </c>
      <c r="AU201" s="156" t="s">
        <v>86</v>
      </c>
      <c r="AV201" s="10" t="s">
        <v>86</v>
      </c>
      <c r="AW201" s="10" t="s">
        <v>32</v>
      </c>
      <c r="AX201" s="10" t="s">
        <v>82</v>
      </c>
      <c r="AY201" s="156" t="s">
        <v>166</v>
      </c>
    </row>
    <row r="202" spans="2:65" s="1" customFormat="1" ht="25.5" customHeight="1">
      <c r="B202" s="139"/>
      <c r="C202" s="140" t="s">
        <v>353</v>
      </c>
      <c r="D202" s="140" t="s">
        <v>167</v>
      </c>
      <c r="E202" s="141" t="s">
        <v>359</v>
      </c>
      <c r="F202" s="231" t="s">
        <v>360</v>
      </c>
      <c r="G202" s="231"/>
      <c r="H202" s="231"/>
      <c r="I202" s="231"/>
      <c r="J202" s="142" t="s">
        <v>270</v>
      </c>
      <c r="K202" s="143">
        <v>55.2</v>
      </c>
      <c r="L202" s="232">
        <v>0</v>
      </c>
      <c r="M202" s="232"/>
      <c r="N202" s="232">
        <f>ROUND(L202*K202,2)</f>
        <v>0</v>
      </c>
      <c r="O202" s="232"/>
      <c r="P202" s="232"/>
      <c r="Q202" s="232"/>
      <c r="R202" s="144"/>
      <c r="T202" s="145" t="s">
        <v>5</v>
      </c>
      <c r="U202" s="43" t="s">
        <v>40</v>
      </c>
      <c r="V202" s="146">
        <v>7.0000000000000007E-2</v>
      </c>
      <c r="W202" s="146">
        <f>V202*K202</f>
        <v>3.8640000000000008</v>
      </c>
      <c r="X202" s="146">
        <v>0</v>
      </c>
      <c r="Y202" s="146">
        <f>X202*K202</f>
        <v>0</v>
      </c>
      <c r="Z202" s="146">
        <v>0</v>
      </c>
      <c r="AA202" s="147">
        <f>Z202*K202</f>
        <v>0</v>
      </c>
      <c r="AR202" s="21" t="s">
        <v>92</v>
      </c>
      <c r="AT202" s="21" t="s">
        <v>167</v>
      </c>
      <c r="AU202" s="21" t="s">
        <v>86</v>
      </c>
      <c r="AY202" s="21" t="s">
        <v>166</v>
      </c>
      <c r="BE202" s="148">
        <f>IF(U202="základní",N202,0)</f>
        <v>0</v>
      </c>
      <c r="BF202" s="148">
        <f>IF(U202="snížená",N202,0)</f>
        <v>0</v>
      </c>
      <c r="BG202" s="148">
        <f>IF(U202="zákl. přenesená",N202,0)</f>
        <v>0</v>
      </c>
      <c r="BH202" s="148">
        <f>IF(U202="sníž. přenesená",N202,0)</f>
        <v>0</v>
      </c>
      <c r="BI202" s="148">
        <f>IF(U202="nulová",N202,0)</f>
        <v>0</v>
      </c>
      <c r="BJ202" s="21" t="s">
        <v>82</v>
      </c>
      <c r="BK202" s="148">
        <f>ROUND(L202*K202,2)</f>
        <v>0</v>
      </c>
      <c r="BL202" s="21" t="s">
        <v>92</v>
      </c>
      <c r="BM202" s="21" t="s">
        <v>361</v>
      </c>
    </row>
    <row r="203" spans="2:65" s="1" customFormat="1" ht="25.5" customHeight="1">
      <c r="B203" s="139"/>
      <c r="C203" s="140" t="s">
        <v>358</v>
      </c>
      <c r="D203" s="140" t="s">
        <v>167</v>
      </c>
      <c r="E203" s="141" t="s">
        <v>362</v>
      </c>
      <c r="F203" s="231" t="s">
        <v>363</v>
      </c>
      <c r="G203" s="231"/>
      <c r="H203" s="231"/>
      <c r="I203" s="231"/>
      <c r="J203" s="142" t="s">
        <v>322</v>
      </c>
      <c r="K203" s="143">
        <v>224.44</v>
      </c>
      <c r="L203" s="232">
        <v>0</v>
      </c>
      <c r="M203" s="232"/>
      <c r="N203" s="232">
        <f>ROUND(L203*K203,2)</f>
        <v>0</v>
      </c>
      <c r="O203" s="232"/>
      <c r="P203" s="232"/>
      <c r="Q203" s="232"/>
      <c r="R203" s="144"/>
      <c r="T203" s="145" t="s">
        <v>5</v>
      </c>
      <c r="U203" s="43" t="s">
        <v>40</v>
      </c>
      <c r="V203" s="146">
        <v>8.3000000000000004E-2</v>
      </c>
      <c r="W203" s="146">
        <f>V203*K203</f>
        <v>18.628520000000002</v>
      </c>
      <c r="X203" s="146">
        <v>0</v>
      </c>
      <c r="Y203" s="146">
        <f>X203*K203</f>
        <v>0</v>
      </c>
      <c r="Z203" s="146">
        <v>0</v>
      </c>
      <c r="AA203" s="147">
        <f>Z203*K203</f>
        <v>0</v>
      </c>
      <c r="AR203" s="21" t="s">
        <v>92</v>
      </c>
      <c r="AT203" s="21" t="s">
        <v>167</v>
      </c>
      <c r="AU203" s="21" t="s">
        <v>86</v>
      </c>
      <c r="AY203" s="21" t="s">
        <v>166</v>
      </c>
      <c r="BE203" s="148">
        <f>IF(U203="základní",N203,0)</f>
        <v>0</v>
      </c>
      <c r="BF203" s="148">
        <f>IF(U203="snížená",N203,0)</f>
        <v>0</v>
      </c>
      <c r="BG203" s="148">
        <f>IF(U203="zákl. přenesená",N203,0)</f>
        <v>0</v>
      </c>
      <c r="BH203" s="148">
        <f>IF(U203="sníž. přenesená",N203,0)</f>
        <v>0</v>
      </c>
      <c r="BI203" s="148">
        <f>IF(U203="nulová",N203,0)</f>
        <v>0</v>
      </c>
      <c r="BJ203" s="21" t="s">
        <v>82</v>
      </c>
      <c r="BK203" s="148">
        <f>ROUND(L203*K203,2)</f>
        <v>0</v>
      </c>
      <c r="BL203" s="21" t="s">
        <v>92</v>
      </c>
      <c r="BM203" s="21" t="s">
        <v>364</v>
      </c>
    </row>
    <row r="204" spans="2:65" s="10" customFormat="1" ht="16.5" customHeight="1">
      <c r="B204" s="149"/>
      <c r="C204" s="150"/>
      <c r="D204" s="150"/>
      <c r="E204" s="151" t="s">
        <v>5</v>
      </c>
      <c r="F204" s="240" t="s">
        <v>716</v>
      </c>
      <c r="G204" s="241"/>
      <c r="H204" s="241"/>
      <c r="I204" s="241"/>
      <c r="J204" s="150"/>
      <c r="K204" s="152">
        <v>279.8</v>
      </c>
      <c r="L204" s="150"/>
      <c r="M204" s="150"/>
      <c r="N204" s="150"/>
      <c r="O204" s="150"/>
      <c r="P204" s="150"/>
      <c r="Q204" s="150"/>
      <c r="R204" s="153"/>
      <c r="T204" s="154"/>
      <c r="U204" s="150"/>
      <c r="V204" s="150"/>
      <c r="W204" s="150"/>
      <c r="X204" s="150"/>
      <c r="Y204" s="150"/>
      <c r="Z204" s="150"/>
      <c r="AA204" s="155"/>
      <c r="AT204" s="156" t="s">
        <v>173</v>
      </c>
      <c r="AU204" s="156" t="s">
        <v>86</v>
      </c>
      <c r="AV204" s="10" t="s">
        <v>86</v>
      </c>
      <c r="AW204" s="10" t="s">
        <v>32</v>
      </c>
      <c r="AX204" s="10" t="s">
        <v>75</v>
      </c>
      <c r="AY204" s="156" t="s">
        <v>166</v>
      </c>
    </row>
    <row r="205" spans="2:65" s="10" customFormat="1" ht="16.5" customHeight="1">
      <c r="B205" s="149"/>
      <c r="C205" s="150"/>
      <c r="D205" s="150"/>
      <c r="E205" s="151" t="s">
        <v>5</v>
      </c>
      <c r="F205" s="262" t="s">
        <v>717</v>
      </c>
      <c r="G205" s="263"/>
      <c r="H205" s="263"/>
      <c r="I205" s="263"/>
      <c r="J205" s="150"/>
      <c r="K205" s="152">
        <v>-55.36</v>
      </c>
      <c r="L205" s="150"/>
      <c r="M205" s="150"/>
      <c r="N205" s="150"/>
      <c r="O205" s="150"/>
      <c r="P205" s="150"/>
      <c r="Q205" s="150"/>
      <c r="R205" s="153"/>
      <c r="T205" s="154"/>
      <c r="U205" s="150"/>
      <c r="V205" s="150"/>
      <c r="W205" s="150"/>
      <c r="X205" s="150"/>
      <c r="Y205" s="150"/>
      <c r="Z205" s="150"/>
      <c r="AA205" s="155"/>
      <c r="AT205" s="156" t="s">
        <v>173</v>
      </c>
      <c r="AU205" s="156" t="s">
        <v>86</v>
      </c>
      <c r="AV205" s="10" t="s">
        <v>86</v>
      </c>
      <c r="AW205" s="10" t="s">
        <v>32</v>
      </c>
      <c r="AX205" s="10" t="s">
        <v>75</v>
      </c>
      <c r="AY205" s="156" t="s">
        <v>166</v>
      </c>
    </row>
    <row r="206" spans="2:65" s="12" customFormat="1" ht="16.5" customHeight="1">
      <c r="B206" s="168"/>
      <c r="C206" s="169"/>
      <c r="D206" s="169"/>
      <c r="E206" s="170" t="s">
        <v>5</v>
      </c>
      <c r="F206" s="268" t="s">
        <v>294</v>
      </c>
      <c r="G206" s="269"/>
      <c r="H206" s="269"/>
      <c r="I206" s="269"/>
      <c r="J206" s="169"/>
      <c r="K206" s="171">
        <v>224.44</v>
      </c>
      <c r="L206" s="169"/>
      <c r="M206" s="169"/>
      <c r="N206" s="169"/>
      <c r="O206" s="169"/>
      <c r="P206" s="169"/>
      <c r="Q206" s="169"/>
      <c r="R206" s="172"/>
      <c r="T206" s="173"/>
      <c r="U206" s="169"/>
      <c r="V206" s="169"/>
      <c r="W206" s="169"/>
      <c r="X206" s="169"/>
      <c r="Y206" s="169"/>
      <c r="Z206" s="169"/>
      <c r="AA206" s="174"/>
      <c r="AT206" s="175" t="s">
        <v>173</v>
      </c>
      <c r="AU206" s="175" t="s">
        <v>86</v>
      </c>
      <c r="AV206" s="12" t="s">
        <v>92</v>
      </c>
      <c r="AW206" s="12" t="s">
        <v>32</v>
      </c>
      <c r="AX206" s="12" t="s">
        <v>82</v>
      </c>
      <c r="AY206" s="175" t="s">
        <v>166</v>
      </c>
    </row>
    <row r="207" spans="2:65" s="1" customFormat="1" ht="38.25" customHeight="1">
      <c r="B207" s="139"/>
      <c r="C207" s="140" t="s">
        <v>10</v>
      </c>
      <c r="D207" s="140" t="s">
        <v>167</v>
      </c>
      <c r="E207" s="141" t="s">
        <v>368</v>
      </c>
      <c r="F207" s="231" t="s">
        <v>369</v>
      </c>
      <c r="G207" s="231"/>
      <c r="H207" s="231"/>
      <c r="I207" s="231"/>
      <c r="J207" s="142" t="s">
        <v>322</v>
      </c>
      <c r="K207" s="143">
        <v>432</v>
      </c>
      <c r="L207" s="232">
        <v>0</v>
      </c>
      <c r="M207" s="232"/>
      <c r="N207" s="232">
        <f>ROUND(L207*K207,2)</f>
        <v>0</v>
      </c>
      <c r="O207" s="232"/>
      <c r="P207" s="232"/>
      <c r="Q207" s="232"/>
      <c r="R207" s="144"/>
      <c r="T207" s="145" t="s">
        <v>5</v>
      </c>
      <c r="U207" s="43" t="s">
        <v>40</v>
      </c>
      <c r="V207" s="146">
        <v>8.3000000000000004E-2</v>
      </c>
      <c r="W207" s="146">
        <f>V207*K207</f>
        <v>35.856000000000002</v>
      </c>
      <c r="X207" s="146">
        <v>0</v>
      </c>
      <c r="Y207" s="146">
        <f>X207*K207</f>
        <v>0</v>
      </c>
      <c r="Z207" s="146">
        <v>0</v>
      </c>
      <c r="AA207" s="147">
        <f>Z207*K207</f>
        <v>0</v>
      </c>
      <c r="AR207" s="21" t="s">
        <v>92</v>
      </c>
      <c r="AT207" s="21" t="s">
        <v>167</v>
      </c>
      <c r="AU207" s="21" t="s">
        <v>86</v>
      </c>
      <c r="AY207" s="21" t="s">
        <v>166</v>
      </c>
      <c r="BE207" s="148">
        <f>IF(U207="základní",N207,0)</f>
        <v>0</v>
      </c>
      <c r="BF207" s="148">
        <f>IF(U207="snížená",N207,0)</f>
        <v>0</v>
      </c>
      <c r="BG207" s="148">
        <f>IF(U207="zákl. přenesená",N207,0)</f>
        <v>0</v>
      </c>
      <c r="BH207" s="148">
        <f>IF(U207="sníž. přenesená",N207,0)</f>
        <v>0</v>
      </c>
      <c r="BI207" s="148">
        <f>IF(U207="nulová",N207,0)</f>
        <v>0</v>
      </c>
      <c r="BJ207" s="21" t="s">
        <v>82</v>
      </c>
      <c r="BK207" s="148">
        <f>ROUND(L207*K207,2)</f>
        <v>0</v>
      </c>
      <c r="BL207" s="21" t="s">
        <v>92</v>
      </c>
      <c r="BM207" s="21" t="s">
        <v>370</v>
      </c>
    </row>
    <row r="208" spans="2:65" s="1" customFormat="1" ht="25.5" customHeight="1">
      <c r="B208" s="139"/>
      <c r="C208" s="140" t="s">
        <v>367</v>
      </c>
      <c r="D208" s="140" t="s">
        <v>167</v>
      </c>
      <c r="E208" s="141" t="s">
        <v>372</v>
      </c>
      <c r="F208" s="231" t="s">
        <v>373</v>
      </c>
      <c r="G208" s="231"/>
      <c r="H208" s="231"/>
      <c r="I208" s="231"/>
      <c r="J208" s="142" t="s">
        <v>374</v>
      </c>
      <c r="K208" s="143">
        <v>403.99200000000002</v>
      </c>
      <c r="L208" s="232">
        <v>0</v>
      </c>
      <c r="M208" s="232"/>
      <c r="N208" s="232">
        <f>ROUND(L208*K208,2)</f>
        <v>0</v>
      </c>
      <c r="O208" s="232"/>
      <c r="P208" s="232"/>
      <c r="Q208" s="232"/>
      <c r="R208" s="144"/>
      <c r="T208" s="145" t="s">
        <v>5</v>
      </c>
      <c r="U208" s="43" t="s">
        <v>40</v>
      </c>
      <c r="V208" s="146">
        <v>0</v>
      </c>
      <c r="W208" s="146">
        <f>V208*K208</f>
        <v>0</v>
      </c>
      <c r="X208" s="146">
        <v>0</v>
      </c>
      <c r="Y208" s="146">
        <f>X208*K208</f>
        <v>0</v>
      </c>
      <c r="Z208" s="146">
        <v>0</v>
      </c>
      <c r="AA208" s="147">
        <f>Z208*K208</f>
        <v>0</v>
      </c>
      <c r="AR208" s="21" t="s">
        <v>92</v>
      </c>
      <c r="AT208" s="21" t="s">
        <v>167</v>
      </c>
      <c r="AU208" s="21" t="s">
        <v>86</v>
      </c>
      <c r="AY208" s="21" t="s">
        <v>166</v>
      </c>
      <c r="BE208" s="148">
        <f>IF(U208="základní",N208,0)</f>
        <v>0</v>
      </c>
      <c r="BF208" s="148">
        <f>IF(U208="snížená",N208,0)</f>
        <v>0</v>
      </c>
      <c r="BG208" s="148">
        <f>IF(U208="zákl. přenesená",N208,0)</f>
        <v>0</v>
      </c>
      <c r="BH208" s="148">
        <f>IF(U208="sníž. přenesená",N208,0)</f>
        <v>0</v>
      </c>
      <c r="BI208" s="148">
        <f>IF(U208="nulová",N208,0)</f>
        <v>0</v>
      </c>
      <c r="BJ208" s="21" t="s">
        <v>82</v>
      </c>
      <c r="BK208" s="148">
        <f>ROUND(L208*K208,2)</f>
        <v>0</v>
      </c>
      <c r="BL208" s="21" t="s">
        <v>92</v>
      </c>
      <c r="BM208" s="21" t="s">
        <v>375</v>
      </c>
    </row>
    <row r="209" spans="2:65" s="10" customFormat="1" ht="16.5" customHeight="1">
      <c r="B209" s="149"/>
      <c r="C209" s="150"/>
      <c r="D209" s="150"/>
      <c r="E209" s="151" t="s">
        <v>5</v>
      </c>
      <c r="F209" s="240" t="s">
        <v>718</v>
      </c>
      <c r="G209" s="241"/>
      <c r="H209" s="241"/>
      <c r="I209" s="241"/>
      <c r="J209" s="150"/>
      <c r="K209" s="152">
        <v>403.99200000000002</v>
      </c>
      <c r="L209" s="150"/>
      <c r="M209" s="150"/>
      <c r="N209" s="150"/>
      <c r="O209" s="150"/>
      <c r="P209" s="150"/>
      <c r="Q209" s="150"/>
      <c r="R209" s="153"/>
      <c r="T209" s="154"/>
      <c r="U209" s="150"/>
      <c r="V209" s="150"/>
      <c r="W209" s="150"/>
      <c r="X209" s="150"/>
      <c r="Y209" s="150"/>
      <c r="Z209" s="150"/>
      <c r="AA209" s="155"/>
      <c r="AT209" s="156" t="s">
        <v>173</v>
      </c>
      <c r="AU209" s="156" t="s">
        <v>86</v>
      </c>
      <c r="AV209" s="10" t="s">
        <v>86</v>
      </c>
      <c r="AW209" s="10" t="s">
        <v>32</v>
      </c>
      <c r="AX209" s="10" t="s">
        <v>82</v>
      </c>
      <c r="AY209" s="156" t="s">
        <v>166</v>
      </c>
    </row>
    <row r="210" spans="2:65" s="1" customFormat="1" ht="25.5" customHeight="1">
      <c r="B210" s="139"/>
      <c r="C210" s="140" t="s">
        <v>371</v>
      </c>
      <c r="D210" s="140" t="s">
        <v>167</v>
      </c>
      <c r="E210" s="141" t="s">
        <v>378</v>
      </c>
      <c r="F210" s="231" t="s">
        <v>379</v>
      </c>
      <c r="G210" s="231"/>
      <c r="H210" s="231"/>
      <c r="I210" s="231"/>
      <c r="J210" s="142" t="s">
        <v>374</v>
      </c>
      <c r="K210" s="143">
        <v>777.6</v>
      </c>
      <c r="L210" s="232">
        <v>0</v>
      </c>
      <c r="M210" s="232"/>
      <c r="N210" s="232">
        <f>ROUND(L210*K210,2)</f>
        <v>0</v>
      </c>
      <c r="O210" s="232"/>
      <c r="P210" s="232"/>
      <c r="Q210" s="232"/>
      <c r="R210" s="144"/>
      <c r="T210" s="145" t="s">
        <v>5</v>
      </c>
      <c r="U210" s="43" t="s">
        <v>40</v>
      </c>
      <c r="V210" s="146">
        <v>0</v>
      </c>
      <c r="W210" s="146">
        <f>V210*K210</f>
        <v>0</v>
      </c>
      <c r="X210" s="146">
        <v>0</v>
      </c>
      <c r="Y210" s="146">
        <f>X210*K210</f>
        <v>0</v>
      </c>
      <c r="Z210" s="146">
        <v>0</v>
      </c>
      <c r="AA210" s="147">
        <f>Z210*K210</f>
        <v>0</v>
      </c>
      <c r="AR210" s="21" t="s">
        <v>92</v>
      </c>
      <c r="AT210" s="21" t="s">
        <v>167</v>
      </c>
      <c r="AU210" s="21" t="s">
        <v>86</v>
      </c>
      <c r="AY210" s="21" t="s">
        <v>166</v>
      </c>
      <c r="BE210" s="148">
        <f>IF(U210="základní",N210,0)</f>
        <v>0</v>
      </c>
      <c r="BF210" s="148">
        <f>IF(U210="snížená",N210,0)</f>
        <v>0</v>
      </c>
      <c r="BG210" s="148">
        <f>IF(U210="zákl. přenesená",N210,0)</f>
        <v>0</v>
      </c>
      <c r="BH210" s="148">
        <f>IF(U210="sníž. přenesená",N210,0)</f>
        <v>0</v>
      </c>
      <c r="BI210" s="148">
        <f>IF(U210="nulová",N210,0)</f>
        <v>0</v>
      </c>
      <c r="BJ210" s="21" t="s">
        <v>82</v>
      </c>
      <c r="BK210" s="148">
        <f>ROUND(L210*K210,2)</f>
        <v>0</v>
      </c>
      <c r="BL210" s="21" t="s">
        <v>92</v>
      </c>
      <c r="BM210" s="21" t="s">
        <v>380</v>
      </c>
    </row>
    <row r="211" spans="2:65" s="10" customFormat="1" ht="16.5" customHeight="1">
      <c r="B211" s="149"/>
      <c r="C211" s="150"/>
      <c r="D211" s="150"/>
      <c r="E211" s="151" t="s">
        <v>5</v>
      </c>
      <c r="F211" s="240" t="s">
        <v>719</v>
      </c>
      <c r="G211" s="241"/>
      <c r="H211" s="241"/>
      <c r="I211" s="241"/>
      <c r="J211" s="150"/>
      <c r="K211" s="152">
        <v>777.6</v>
      </c>
      <c r="L211" s="150"/>
      <c r="M211" s="150"/>
      <c r="N211" s="150"/>
      <c r="O211" s="150"/>
      <c r="P211" s="150"/>
      <c r="Q211" s="150"/>
      <c r="R211" s="153"/>
      <c r="T211" s="154"/>
      <c r="U211" s="150"/>
      <c r="V211" s="150"/>
      <c r="W211" s="150"/>
      <c r="X211" s="150"/>
      <c r="Y211" s="150"/>
      <c r="Z211" s="150"/>
      <c r="AA211" s="155"/>
      <c r="AT211" s="156" t="s">
        <v>173</v>
      </c>
      <c r="AU211" s="156" t="s">
        <v>86</v>
      </c>
      <c r="AV211" s="10" t="s">
        <v>86</v>
      </c>
      <c r="AW211" s="10" t="s">
        <v>32</v>
      </c>
      <c r="AX211" s="10" t="s">
        <v>82</v>
      </c>
      <c r="AY211" s="156" t="s">
        <v>166</v>
      </c>
    </row>
    <row r="212" spans="2:65" s="1" customFormat="1" ht="25.5" customHeight="1">
      <c r="B212" s="139"/>
      <c r="C212" s="140" t="s">
        <v>377</v>
      </c>
      <c r="D212" s="140" t="s">
        <v>167</v>
      </c>
      <c r="E212" s="141" t="s">
        <v>383</v>
      </c>
      <c r="F212" s="231" t="s">
        <v>384</v>
      </c>
      <c r="G212" s="231"/>
      <c r="H212" s="231"/>
      <c r="I212" s="231"/>
      <c r="J212" s="142" t="s">
        <v>322</v>
      </c>
      <c r="K212" s="143">
        <v>16.559999999999999</v>
      </c>
      <c r="L212" s="232">
        <v>0</v>
      </c>
      <c r="M212" s="232"/>
      <c r="N212" s="232">
        <f>ROUND(L212*K212,2)</f>
        <v>0</v>
      </c>
      <c r="O212" s="232"/>
      <c r="P212" s="232"/>
      <c r="Q212" s="232"/>
      <c r="R212" s="144"/>
      <c r="T212" s="145" t="s">
        <v>5</v>
      </c>
      <c r="U212" s="43" t="s">
        <v>40</v>
      </c>
      <c r="V212" s="146">
        <v>0.29899999999999999</v>
      </c>
      <c r="W212" s="146">
        <f>V212*K212</f>
        <v>4.9514399999999998</v>
      </c>
      <c r="X212" s="146">
        <v>0</v>
      </c>
      <c r="Y212" s="146">
        <f>X212*K212</f>
        <v>0</v>
      </c>
      <c r="Z212" s="146">
        <v>0</v>
      </c>
      <c r="AA212" s="147">
        <f>Z212*K212</f>
        <v>0</v>
      </c>
      <c r="AR212" s="21" t="s">
        <v>92</v>
      </c>
      <c r="AT212" s="21" t="s">
        <v>167</v>
      </c>
      <c r="AU212" s="21" t="s">
        <v>86</v>
      </c>
      <c r="AY212" s="21" t="s">
        <v>166</v>
      </c>
      <c r="BE212" s="148">
        <f>IF(U212="základní",N212,0)</f>
        <v>0</v>
      </c>
      <c r="BF212" s="148">
        <f>IF(U212="snížená",N212,0)</f>
        <v>0</v>
      </c>
      <c r="BG212" s="148">
        <f>IF(U212="zákl. přenesená",N212,0)</f>
        <v>0</v>
      </c>
      <c r="BH212" s="148">
        <f>IF(U212="sníž. přenesená",N212,0)</f>
        <v>0</v>
      </c>
      <c r="BI212" s="148">
        <f>IF(U212="nulová",N212,0)</f>
        <v>0</v>
      </c>
      <c r="BJ212" s="21" t="s">
        <v>82</v>
      </c>
      <c r="BK212" s="148">
        <f>ROUND(L212*K212,2)</f>
        <v>0</v>
      </c>
      <c r="BL212" s="21" t="s">
        <v>92</v>
      </c>
      <c r="BM212" s="21" t="s">
        <v>385</v>
      </c>
    </row>
    <row r="213" spans="2:65" s="11" customFormat="1" ht="16.5" customHeight="1">
      <c r="B213" s="157"/>
      <c r="C213" s="158"/>
      <c r="D213" s="158"/>
      <c r="E213" s="159" t="s">
        <v>5</v>
      </c>
      <c r="F213" s="264" t="s">
        <v>275</v>
      </c>
      <c r="G213" s="265"/>
      <c r="H213" s="265"/>
      <c r="I213" s="265"/>
      <c r="J213" s="158"/>
      <c r="K213" s="159" t="s">
        <v>5</v>
      </c>
      <c r="L213" s="158"/>
      <c r="M213" s="158"/>
      <c r="N213" s="158"/>
      <c r="O213" s="158"/>
      <c r="P213" s="158"/>
      <c r="Q213" s="158"/>
      <c r="R213" s="160"/>
      <c r="T213" s="161"/>
      <c r="U213" s="158"/>
      <c r="V213" s="158"/>
      <c r="W213" s="158"/>
      <c r="X213" s="158"/>
      <c r="Y213" s="158"/>
      <c r="Z213" s="158"/>
      <c r="AA213" s="162"/>
      <c r="AT213" s="163" t="s">
        <v>173</v>
      </c>
      <c r="AU213" s="163" t="s">
        <v>86</v>
      </c>
      <c r="AV213" s="11" t="s">
        <v>82</v>
      </c>
      <c r="AW213" s="11" t="s">
        <v>32</v>
      </c>
      <c r="AX213" s="11" t="s">
        <v>75</v>
      </c>
      <c r="AY213" s="163" t="s">
        <v>166</v>
      </c>
    </row>
    <row r="214" spans="2:65" s="11" customFormat="1" ht="16.5" customHeight="1">
      <c r="B214" s="157"/>
      <c r="C214" s="158"/>
      <c r="D214" s="158"/>
      <c r="E214" s="159" t="s">
        <v>5</v>
      </c>
      <c r="F214" s="229" t="s">
        <v>276</v>
      </c>
      <c r="G214" s="230"/>
      <c r="H214" s="230"/>
      <c r="I214" s="230"/>
      <c r="J214" s="158"/>
      <c r="K214" s="159" t="s">
        <v>5</v>
      </c>
      <c r="L214" s="158"/>
      <c r="M214" s="158"/>
      <c r="N214" s="158"/>
      <c r="O214" s="158"/>
      <c r="P214" s="158"/>
      <c r="Q214" s="158"/>
      <c r="R214" s="160"/>
      <c r="T214" s="161"/>
      <c r="U214" s="158"/>
      <c r="V214" s="158"/>
      <c r="W214" s="158"/>
      <c r="X214" s="158"/>
      <c r="Y214" s="158"/>
      <c r="Z214" s="158"/>
      <c r="AA214" s="162"/>
      <c r="AT214" s="163" t="s">
        <v>173</v>
      </c>
      <c r="AU214" s="163" t="s">
        <v>86</v>
      </c>
      <c r="AV214" s="11" t="s">
        <v>82</v>
      </c>
      <c r="AW214" s="11" t="s">
        <v>32</v>
      </c>
      <c r="AX214" s="11" t="s">
        <v>75</v>
      </c>
      <c r="AY214" s="163" t="s">
        <v>166</v>
      </c>
    </row>
    <row r="215" spans="2:65" s="11" customFormat="1" ht="16.5" customHeight="1">
      <c r="B215" s="157"/>
      <c r="C215" s="158"/>
      <c r="D215" s="158"/>
      <c r="E215" s="159" t="s">
        <v>5</v>
      </c>
      <c r="F215" s="229" t="s">
        <v>277</v>
      </c>
      <c r="G215" s="230"/>
      <c r="H215" s="230"/>
      <c r="I215" s="230"/>
      <c r="J215" s="158"/>
      <c r="K215" s="159" t="s">
        <v>5</v>
      </c>
      <c r="L215" s="158"/>
      <c r="M215" s="158"/>
      <c r="N215" s="158"/>
      <c r="O215" s="158"/>
      <c r="P215" s="158"/>
      <c r="Q215" s="158"/>
      <c r="R215" s="160"/>
      <c r="T215" s="161"/>
      <c r="U215" s="158"/>
      <c r="V215" s="158"/>
      <c r="W215" s="158"/>
      <c r="X215" s="158"/>
      <c r="Y215" s="158"/>
      <c r="Z215" s="158"/>
      <c r="AA215" s="162"/>
      <c r="AT215" s="163" t="s">
        <v>173</v>
      </c>
      <c r="AU215" s="163" t="s">
        <v>86</v>
      </c>
      <c r="AV215" s="11" t="s">
        <v>82</v>
      </c>
      <c r="AW215" s="11" t="s">
        <v>32</v>
      </c>
      <c r="AX215" s="11" t="s">
        <v>75</v>
      </c>
      <c r="AY215" s="163" t="s">
        <v>166</v>
      </c>
    </row>
    <row r="216" spans="2:65" s="10" customFormat="1" ht="16.5" customHeight="1">
      <c r="B216" s="149"/>
      <c r="C216" s="150"/>
      <c r="D216" s="150"/>
      <c r="E216" s="151" t="s">
        <v>5</v>
      </c>
      <c r="F216" s="262" t="s">
        <v>720</v>
      </c>
      <c r="G216" s="263"/>
      <c r="H216" s="263"/>
      <c r="I216" s="263"/>
      <c r="J216" s="150"/>
      <c r="K216" s="152">
        <v>16.559999999999999</v>
      </c>
      <c r="L216" s="150"/>
      <c r="M216" s="150"/>
      <c r="N216" s="150"/>
      <c r="O216" s="150"/>
      <c r="P216" s="150"/>
      <c r="Q216" s="150"/>
      <c r="R216" s="153"/>
      <c r="T216" s="154"/>
      <c r="U216" s="150"/>
      <c r="V216" s="150"/>
      <c r="W216" s="150"/>
      <c r="X216" s="150"/>
      <c r="Y216" s="150"/>
      <c r="Z216" s="150"/>
      <c r="AA216" s="155"/>
      <c r="AT216" s="156" t="s">
        <v>173</v>
      </c>
      <c r="AU216" s="156" t="s">
        <v>86</v>
      </c>
      <c r="AV216" s="10" t="s">
        <v>86</v>
      </c>
      <c r="AW216" s="10" t="s">
        <v>32</v>
      </c>
      <c r="AX216" s="10" t="s">
        <v>82</v>
      </c>
      <c r="AY216" s="156" t="s">
        <v>166</v>
      </c>
    </row>
    <row r="217" spans="2:65" s="1" customFormat="1" ht="16.5" customHeight="1">
      <c r="B217" s="139"/>
      <c r="C217" s="176" t="s">
        <v>382</v>
      </c>
      <c r="D217" s="176" t="s">
        <v>388</v>
      </c>
      <c r="E217" s="177" t="s">
        <v>389</v>
      </c>
      <c r="F217" s="266" t="s">
        <v>390</v>
      </c>
      <c r="G217" s="266"/>
      <c r="H217" s="266"/>
      <c r="I217" s="266"/>
      <c r="J217" s="178" t="s">
        <v>374</v>
      </c>
      <c r="K217" s="179">
        <v>33.119999999999997</v>
      </c>
      <c r="L217" s="267">
        <v>0</v>
      </c>
      <c r="M217" s="267"/>
      <c r="N217" s="267">
        <f>ROUND(L217*K217,2)</f>
        <v>0</v>
      </c>
      <c r="O217" s="232"/>
      <c r="P217" s="232"/>
      <c r="Q217" s="232"/>
      <c r="R217" s="144"/>
      <c r="T217" s="145" t="s">
        <v>5</v>
      </c>
      <c r="U217" s="43" t="s">
        <v>40</v>
      </c>
      <c r="V217" s="146">
        <v>0</v>
      </c>
      <c r="W217" s="146">
        <f>V217*K217</f>
        <v>0</v>
      </c>
      <c r="X217" s="146">
        <v>1</v>
      </c>
      <c r="Y217" s="146">
        <f>X217*K217</f>
        <v>33.119999999999997</v>
      </c>
      <c r="Z217" s="146">
        <v>0</v>
      </c>
      <c r="AA217" s="147">
        <f>Z217*K217</f>
        <v>0</v>
      </c>
      <c r="AR217" s="21" t="s">
        <v>104</v>
      </c>
      <c r="AT217" s="21" t="s">
        <v>388</v>
      </c>
      <c r="AU217" s="21" t="s">
        <v>86</v>
      </c>
      <c r="AY217" s="21" t="s">
        <v>166</v>
      </c>
      <c r="BE217" s="148">
        <f>IF(U217="základní",N217,0)</f>
        <v>0</v>
      </c>
      <c r="BF217" s="148">
        <f>IF(U217="snížená",N217,0)</f>
        <v>0</v>
      </c>
      <c r="BG217" s="148">
        <f>IF(U217="zákl. přenesená",N217,0)</f>
        <v>0</v>
      </c>
      <c r="BH217" s="148">
        <f>IF(U217="sníž. přenesená",N217,0)</f>
        <v>0</v>
      </c>
      <c r="BI217" s="148">
        <f>IF(U217="nulová",N217,0)</f>
        <v>0</v>
      </c>
      <c r="BJ217" s="21" t="s">
        <v>82</v>
      </c>
      <c r="BK217" s="148">
        <f>ROUND(L217*K217,2)</f>
        <v>0</v>
      </c>
      <c r="BL217" s="21" t="s">
        <v>92</v>
      </c>
      <c r="BM217" s="21" t="s">
        <v>391</v>
      </c>
    </row>
    <row r="218" spans="2:65" s="10" customFormat="1" ht="16.5" customHeight="1">
      <c r="B218" s="149"/>
      <c r="C218" s="150"/>
      <c r="D218" s="150"/>
      <c r="E218" s="151" t="s">
        <v>5</v>
      </c>
      <c r="F218" s="240" t="s">
        <v>721</v>
      </c>
      <c r="G218" s="241"/>
      <c r="H218" s="241"/>
      <c r="I218" s="241"/>
      <c r="J218" s="150"/>
      <c r="K218" s="152">
        <v>33.119999999999997</v>
      </c>
      <c r="L218" s="150"/>
      <c r="M218" s="150"/>
      <c r="N218" s="150"/>
      <c r="O218" s="150"/>
      <c r="P218" s="150"/>
      <c r="Q218" s="150"/>
      <c r="R218" s="153"/>
      <c r="T218" s="154"/>
      <c r="U218" s="150"/>
      <c r="V218" s="150"/>
      <c r="W218" s="150"/>
      <c r="X218" s="150"/>
      <c r="Y218" s="150"/>
      <c r="Z218" s="150"/>
      <c r="AA218" s="155"/>
      <c r="AT218" s="156" t="s">
        <v>173</v>
      </c>
      <c r="AU218" s="156" t="s">
        <v>86</v>
      </c>
      <c r="AV218" s="10" t="s">
        <v>86</v>
      </c>
      <c r="AW218" s="10" t="s">
        <v>32</v>
      </c>
      <c r="AX218" s="10" t="s">
        <v>82</v>
      </c>
      <c r="AY218" s="156" t="s">
        <v>166</v>
      </c>
    </row>
    <row r="219" spans="2:65" s="1" customFormat="1" ht="38.25" customHeight="1">
      <c r="B219" s="139"/>
      <c r="C219" s="140" t="s">
        <v>387</v>
      </c>
      <c r="D219" s="140" t="s">
        <v>167</v>
      </c>
      <c r="E219" s="141" t="s">
        <v>394</v>
      </c>
      <c r="F219" s="231" t="s">
        <v>395</v>
      </c>
      <c r="G219" s="231"/>
      <c r="H219" s="231"/>
      <c r="I219" s="231"/>
      <c r="J219" s="142" t="s">
        <v>322</v>
      </c>
      <c r="K219" s="143">
        <v>55.36</v>
      </c>
      <c r="L219" s="232">
        <v>0</v>
      </c>
      <c r="M219" s="232"/>
      <c r="N219" s="232">
        <f>ROUND(L219*K219,2)</f>
        <v>0</v>
      </c>
      <c r="O219" s="232"/>
      <c r="P219" s="232"/>
      <c r="Q219" s="232"/>
      <c r="R219" s="144"/>
      <c r="T219" s="145" t="s">
        <v>5</v>
      </c>
      <c r="U219" s="43" t="s">
        <v>40</v>
      </c>
      <c r="V219" s="146">
        <v>2.2559999999999998</v>
      </c>
      <c r="W219" s="146">
        <f>V219*K219</f>
        <v>124.89215999999999</v>
      </c>
      <c r="X219" s="146">
        <v>0</v>
      </c>
      <c r="Y219" s="146">
        <f>X219*K219</f>
        <v>0</v>
      </c>
      <c r="Z219" s="146">
        <v>0</v>
      </c>
      <c r="AA219" s="147">
        <f>Z219*K219</f>
        <v>0</v>
      </c>
      <c r="AR219" s="21" t="s">
        <v>92</v>
      </c>
      <c r="AT219" s="21" t="s">
        <v>167</v>
      </c>
      <c r="AU219" s="21" t="s">
        <v>86</v>
      </c>
      <c r="AY219" s="21" t="s">
        <v>166</v>
      </c>
      <c r="BE219" s="148">
        <f>IF(U219="základní",N219,0)</f>
        <v>0</v>
      </c>
      <c r="BF219" s="148">
        <f>IF(U219="snížená",N219,0)</f>
        <v>0</v>
      </c>
      <c r="BG219" s="148">
        <f>IF(U219="zákl. přenesená",N219,0)</f>
        <v>0</v>
      </c>
      <c r="BH219" s="148">
        <f>IF(U219="sníž. přenesená",N219,0)</f>
        <v>0</v>
      </c>
      <c r="BI219" s="148">
        <f>IF(U219="nulová",N219,0)</f>
        <v>0</v>
      </c>
      <c r="BJ219" s="21" t="s">
        <v>82</v>
      </c>
      <c r="BK219" s="148">
        <f>ROUND(L219*K219,2)</f>
        <v>0</v>
      </c>
      <c r="BL219" s="21" t="s">
        <v>92</v>
      </c>
      <c r="BM219" s="21" t="s">
        <v>396</v>
      </c>
    </row>
    <row r="220" spans="2:65" s="11" customFormat="1" ht="16.5" customHeight="1">
      <c r="B220" s="157"/>
      <c r="C220" s="158"/>
      <c r="D220" s="158"/>
      <c r="E220" s="159" t="s">
        <v>5</v>
      </c>
      <c r="F220" s="264" t="s">
        <v>275</v>
      </c>
      <c r="G220" s="265"/>
      <c r="H220" s="265"/>
      <c r="I220" s="265"/>
      <c r="J220" s="158"/>
      <c r="K220" s="159" t="s">
        <v>5</v>
      </c>
      <c r="L220" s="158"/>
      <c r="M220" s="158"/>
      <c r="N220" s="158"/>
      <c r="O220" s="158"/>
      <c r="P220" s="158"/>
      <c r="Q220" s="158"/>
      <c r="R220" s="160"/>
      <c r="T220" s="161"/>
      <c r="U220" s="158"/>
      <c r="V220" s="158"/>
      <c r="W220" s="158"/>
      <c r="X220" s="158"/>
      <c r="Y220" s="158"/>
      <c r="Z220" s="158"/>
      <c r="AA220" s="162"/>
      <c r="AT220" s="163" t="s">
        <v>173</v>
      </c>
      <c r="AU220" s="163" t="s">
        <v>86</v>
      </c>
      <c r="AV220" s="11" t="s">
        <v>82</v>
      </c>
      <c r="AW220" s="11" t="s">
        <v>32</v>
      </c>
      <c r="AX220" s="11" t="s">
        <v>75</v>
      </c>
      <c r="AY220" s="163" t="s">
        <v>166</v>
      </c>
    </row>
    <row r="221" spans="2:65" s="11" customFormat="1" ht="16.5" customHeight="1">
      <c r="B221" s="157"/>
      <c r="C221" s="158"/>
      <c r="D221" s="158"/>
      <c r="E221" s="159" t="s">
        <v>5</v>
      </c>
      <c r="F221" s="229" t="s">
        <v>276</v>
      </c>
      <c r="G221" s="230"/>
      <c r="H221" s="230"/>
      <c r="I221" s="230"/>
      <c r="J221" s="158"/>
      <c r="K221" s="159" t="s">
        <v>5</v>
      </c>
      <c r="L221" s="158"/>
      <c r="M221" s="158"/>
      <c r="N221" s="158"/>
      <c r="O221" s="158"/>
      <c r="P221" s="158"/>
      <c r="Q221" s="158"/>
      <c r="R221" s="160"/>
      <c r="T221" s="161"/>
      <c r="U221" s="158"/>
      <c r="V221" s="158"/>
      <c r="W221" s="158"/>
      <c r="X221" s="158"/>
      <c r="Y221" s="158"/>
      <c r="Z221" s="158"/>
      <c r="AA221" s="162"/>
      <c r="AT221" s="163" t="s">
        <v>173</v>
      </c>
      <c r="AU221" s="163" t="s">
        <v>86</v>
      </c>
      <c r="AV221" s="11" t="s">
        <v>82</v>
      </c>
      <c r="AW221" s="11" t="s">
        <v>32</v>
      </c>
      <c r="AX221" s="11" t="s">
        <v>75</v>
      </c>
      <c r="AY221" s="163" t="s">
        <v>166</v>
      </c>
    </row>
    <row r="222" spans="2:65" s="11" customFormat="1" ht="16.5" customHeight="1">
      <c r="B222" s="157"/>
      <c r="C222" s="158"/>
      <c r="D222" s="158"/>
      <c r="E222" s="159" t="s">
        <v>5</v>
      </c>
      <c r="F222" s="229" t="s">
        <v>277</v>
      </c>
      <c r="G222" s="230"/>
      <c r="H222" s="230"/>
      <c r="I222" s="230"/>
      <c r="J222" s="158"/>
      <c r="K222" s="159" t="s">
        <v>5</v>
      </c>
      <c r="L222" s="158"/>
      <c r="M222" s="158"/>
      <c r="N222" s="158"/>
      <c r="O222" s="158"/>
      <c r="P222" s="158"/>
      <c r="Q222" s="158"/>
      <c r="R222" s="160"/>
      <c r="T222" s="161"/>
      <c r="U222" s="158"/>
      <c r="V222" s="158"/>
      <c r="W222" s="158"/>
      <c r="X222" s="158"/>
      <c r="Y222" s="158"/>
      <c r="Z222" s="158"/>
      <c r="AA222" s="162"/>
      <c r="AT222" s="163" t="s">
        <v>173</v>
      </c>
      <c r="AU222" s="163" t="s">
        <v>86</v>
      </c>
      <c r="AV222" s="11" t="s">
        <v>82</v>
      </c>
      <c r="AW222" s="11" t="s">
        <v>32</v>
      </c>
      <c r="AX222" s="11" t="s">
        <v>75</v>
      </c>
      <c r="AY222" s="163" t="s">
        <v>166</v>
      </c>
    </row>
    <row r="223" spans="2:65" s="11" customFormat="1" ht="16.5" customHeight="1">
      <c r="B223" s="157"/>
      <c r="C223" s="158"/>
      <c r="D223" s="158"/>
      <c r="E223" s="159" t="s">
        <v>5</v>
      </c>
      <c r="F223" s="229" t="s">
        <v>397</v>
      </c>
      <c r="G223" s="230"/>
      <c r="H223" s="230"/>
      <c r="I223" s="230"/>
      <c r="J223" s="158"/>
      <c r="K223" s="159" t="s">
        <v>5</v>
      </c>
      <c r="L223" s="158"/>
      <c r="M223" s="158"/>
      <c r="N223" s="158"/>
      <c r="O223" s="158"/>
      <c r="P223" s="158"/>
      <c r="Q223" s="158"/>
      <c r="R223" s="160"/>
      <c r="T223" s="161"/>
      <c r="U223" s="158"/>
      <c r="V223" s="158"/>
      <c r="W223" s="158"/>
      <c r="X223" s="158"/>
      <c r="Y223" s="158"/>
      <c r="Z223" s="158"/>
      <c r="AA223" s="162"/>
      <c r="AT223" s="163" t="s">
        <v>173</v>
      </c>
      <c r="AU223" s="163" t="s">
        <v>86</v>
      </c>
      <c r="AV223" s="11" t="s">
        <v>82</v>
      </c>
      <c r="AW223" s="11" t="s">
        <v>32</v>
      </c>
      <c r="AX223" s="11" t="s">
        <v>75</v>
      </c>
      <c r="AY223" s="163" t="s">
        <v>166</v>
      </c>
    </row>
    <row r="224" spans="2:65" s="10" customFormat="1" ht="16.5" customHeight="1">
      <c r="B224" s="149"/>
      <c r="C224" s="150"/>
      <c r="D224" s="150"/>
      <c r="E224" s="151" t="s">
        <v>5</v>
      </c>
      <c r="F224" s="262" t="s">
        <v>722</v>
      </c>
      <c r="G224" s="263"/>
      <c r="H224" s="263"/>
      <c r="I224" s="263"/>
      <c r="J224" s="150"/>
      <c r="K224" s="152">
        <v>55.36</v>
      </c>
      <c r="L224" s="150"/>
      <c r="M224" s="150"/>
      <c r="N224" s="150"/>
      <c r="O224" s="150"/>
      <c r="P224" s="150"/>
      <c r="Q224" s="150"/>
      <c r="R224" s="153"/>
      <c r="T224" s="154"/>
      <c r="U224" s="150"/>
      <c r="V224" s="150"/>
      <c r="W224" s="150"/>
      <c r="X224" s="150"/>
      <c r="Y224" s="150"/>
      <c r="Z224" s="150"/>
      <c r="AA224" s="155"/>
      <c r="AT224" s="156" t="s">
        <v>173</v>
      </c>
      <c r="AU224" s="156" t="s">
        <v>86</v>
      </c>
      <c r="AV224" s="10" t="s">
        <v>86</v>
      </c>
      <c r="AW224" s="10" t="s">
        <v>32</v>
      </c>
      <c r="AX224" s="10" t="s">
        <v>82</v>
      </c>
      <c r="AY224" s="156" t="s">
        <v>166</v>
      </c>
    </row>
    <row r="225" spans="2:65" s="1" customFormat="1" ht="25.5" customHeight="1">
      <c r="B225" s="139"/>
      <c r="C225" s="140" t="s">
        <v>393</v>
      </c>
      <c r="D225" s="140" t="s">
        <v>167</v>
      </c>
      <c r="E225" s="141" t="s">
        <v>400</v>
      </c>
      <c r="F225" s="231" t="s">
        <v>401</v>
      </c>
      <c r="G225" s="231"/>
      <c r="H225" s="231"/>
      <c r="I225" s="231"/>
      <c r="J225" s="142" t="s">
        <v>322</v>
      </c>
      <c r="K225" s="143">
        <v>123.7</v>
      </c>
      <c r="L225" s="232">
        <v>0</v>
      </c>
      <c r="M225" s="232"/>
      <c r="N225" s="232">
        <f>ROUND(L225*K225,2)</f>
        <v>0</v>
      </c>
      <c r="O225" s="232"/>
      <c r="P225" s="232"/>
      <c r="Q225" s="232"/>
      <c r="R225" s="144"/>
      <c r="T225" s="145" t="s">
        <v>5</v>
      </c>
      <c r="U225" s="43" t="s">
        <v>40</v>
      </c>
      <c r="V225" s="146">
        <v>0.28599999999999998</v>
      </c>
      <c r="W225" s="146">
        <f>V225*K225</f>
        <v>35.3782</v>
      </c>
      <c r="X225" s="146">
        <v>0</v>
      </c>
      <c r="Y225" s="146">
        <f>X225*K225</f>
        <v>0</v>
      </c>
      <c r="Z225" s="146">
        <v>0</v>
      </c>
      <c r="AA225" s="147">
        <f>Z225*K225</f>
        <v>0</v>
      </c>
      <c r="AR225" s="21" t="s">
        <v>92</v>
      </c>
      <c r="AT225" s="21" t="s">
        <v>167</v>
      </c>
      <c r="AU225" s="21" t="s">
        <v>86</v>
      </c>
      <c r="AY225" s="21" t="s">
        <v>166</v>
      </c>
      <c r="BE225" s="148">
        <f>IF(U225="základní",N225,0)</f>
        <v>0</v>
      </c>
      <c r="BF225" s="148">
        <f>IF(U225="snížená",N225,0)</f>
        <v>0</v>
      </c>
      <c r="BG225" s="148">
        <f>IF(U225="zákl. přenesená",N225,0)</f>
        <v>0</v>
      </c>
      <c r="BH225" s="148">
        <f>IF(U225="sníž. přenesená",N225,0)</f>
        <v>0</v>
      </c>
      <c r="BI225" s="148">
        <f>IF(U225="nulová",N225,0)</f>
        <v>0</v>
      </c>
      <c r="BJ225" s="21" t="s">
        <v>82</v>
      </c>
      <c r="BK225" s="148">
        <f>ROUND(L225*K225,2)</f>
        <v>0</v>
      </c>
      <c r="BL225" s="21" t="s">
        <v>92</v>
      </c>
      <c r="BM225" s="21" t="s">
        <v>402</v>
      </c>
    </row>
    <row r="226" spans="2:65" s="11" customFormat="1" ht="16.5" customHeight="1">
      <c r="B226" s="157"/>
      <c r="C226" s="158"/>
      <c r="D226" s="158"/>
      <c r="E226" s="159" t="s">
        <v>5</v>
      </c>
      <c r="F226" s="264" t="s">
        <v>275</v>
      </c>
      <c r="G226" s="265"/>
      <c r="H226" s="265"/>
      <c r="I226" s="265"/>
      <c r="J226" s="158"/>
      <c r="K226" s="159" t="s">
        <v>5</v>
      </c>
      <c r="L226" s="158"/>
      <c r="M226" s="158"/>
      <c r="N226" s="158"/>
      <c r="O226" s="158"/>
      <c r="P226" s="158"/>
      <c r="Q226" s="158"/>
      <c r="R226" s="160"/>
      <c r="T226" s="161"/>
      <c r="U226" s="158"/>
      <c r="V226" s="158"/>
      <c r="W226" s="158"/>
      <c r="X226" s="158"/>
      <c r="Y226" s="158"/>
      <c r="Z226" s="158"/>
      <c r="AA226" s="162"/>
      <c r="AT226" s="163" t="s">
        <v>173</v>
      </c>
      <c r="AU226" s="163" t="s">
        <v>86</v>
      </c>
      <c r="AV226" s="11" t="s">
        <v>82</v>
      </c>
      <c r="AW226" s="11" t="s">
        <v>32</v>
      </c>
      <c r="AX226" s="11" t="s">
        <v>75</v>
      </c>
      <c r="AY226" s="163" t="s">
        <v>166</v>
      </c>
    </row>
    <row r="227" spans="2:65" s="11" customFormat="1" ht="16.5" customHeight="1">
      <c r="B227" s="157"/>
      <c r="C227" s="158"/>
      <c r="D227" s="158"/>
      <c r="E227" s="159" t="s">
        <v>5</v>
      </c>
      <c r="F227" s="229" t="s">
        <v>276</v>
      </c>
      <c r="G227" s="230"/>
      <c r="H227" s="230"/>
      <c r="I227" s="230"/>
      <c r="J227" s="158"/>
      <c r="K227" s="159" t="s">
        <v>5</v>
      </c>
      <c r="L227" s="158"/>
      <c r="M227" s="158"/>
      <c r="N227" s="158"/>
      <c r="O227" s="158"/>
      <c r="P227" s="158"/>
      <c r="Q227" s="158"/>
      <c r="R227" s="160"/>
      <c r="T227" s="161"/>
      <c r="U227" s="158"/>
      <c r="V227" s="158"/>
      <c r="W227" s="158"/>
      <c r="X227" s="158"/>
      <c r="Y227" s="158"/>
      <c r="Z227" s="158"/>
      <c r="AA227" s="162"/>
      <c r="AT227" s="163" t="s">
        <v>173</v>
      </c>
      <c r="AU227" s="163" t="s">
        <v>86</v>
      </c>
      <c r="AV227" s="11" t="s">
        <v>82</v>
      </c>
      <c r="AW227" s="11" t="s">
        <v>32</v>
      </c>
      <c r="AX227" s="11" t="s">
        <v>75</v>
      </c>
      <c r="AY227" s="163" t="s">
        <v>166</v>
      </c>
    </row>
    <row r="228" spans="2:65" s="11" customFormat="1" ht="16.5" customHeight="1">
      <c r="B228" s="157"/>
      <c r="C228" s="158"/>
      <c r="D228" s="158"/>
      <c r="E228" s="159" t="s">
        <v>5</v>
      </c>
      <c r="F228" s="229" t="s">
        <v>277</v>
      </c>
      <c r="G228" s="230"/>
      <c r="H228" s="230"/>
      <c r="I228" s="230"/>
      <c r="J228" s="158"/>
      <c r="K228" s="159" t="s">
        <v>5</v>
      </c>
      <c r="L228" s="158"/>
      <c r="M228" s="158"/>
      <c r="N228" s="158"/>
      <c r="O228" s="158"/>
      <c r="P228" s="158"/>
      <c r="Q228" s="158"/>
      <c r="R228" s="160"/>
      <c r="T228" s="161"/>
      <c r="U228" s="158"/>
      <c r="V228" s="158"/>
      <c r="W228" s="158"/>
      <c r="X228" s="158"/>
      <c r="Y228" s="158"/>
      <c r="Z228" s="158"/>
      <c r="AA228" s="162"/>
      <c r="AT228" s="163" t="s">
        <v>173</v>
      </c>
      <c r="AU228" s="163" t="s">
        <v>86</v>
      </c>
      <c r="AV228" s="11" t="s">
        <v>82</v>
      </c>
      <c r="AW228" s="11" t="s">
        <v>32</v>
      </c>
      <c r="AX228" s="11" t="s">
        <v>75</v>
      </c>
      <c r="AY228" s="163" t="s">
        <v>166</v>
      </c>
    </row>
    <row r="229" spans="2:65" s="10" customFormat="1" ht="16.5" customHeight="1">
      <c r="B229" s="149"/>
      <c r="C229" s="150"/>
      <c r="D229" s="150"/>
      <c r="E229" s="151" t="s">
        <v>5</v>
      </c>
      <c r="F229" s="262" t="s">
        <v>723</v>
      </c>
      <c r="G229" s="263"/>
      <c r="H229" s="263"/>
      <c r="I229" s="263"/>
      <c r="J229" s="150"/>
      <c r="K229" s="152">
        <v>9.1999999999999993</v>
      </c>
      <c r="L229" s="150"/>
      <c r="M229" s="150"/>
      <c r="N229" s="150"/>
      <c r="O229" s="150"/>
      <c r="P229" s="150"/>
      <c r="Q229" s="150"/>
      <c r="R229" s="153"/>
      <c r="T229" s="154"/>
      <c r="U229" s="150"/>
      <c r="V229" s="150"/>
      <c r="W229" s="150"/>
      <c r="X229" s="150"/>
      <c r="Y229" s="150"/>
      <c r="Z229" s="150"/>
      <c r="AA229" s="155"/>
      <c r="AT229" s="156" t="s">
        <v>173</v>
      </c>
      <c r="AU229" s="156" t="s">
        <v>86</v>
      </c>
      <c r="AV229" s="10" t="s">
        <v>86</v>
      </c>
      <c r="AW229" s="10" t="s">
        <v>32</v>
      </c>
      <c r="AX229" s="10" t="s">
        <v>75</v>
      </c>
      <c r="AY229" s="156" t="s">
        <v>166</v>
      </c>
    </row>
    <row r="230" spans="2:65" s="10" customFormat="1" ht="16.5" customHeight="1">
      <c r="B230" s="149"/>
      <c r="C230" s="150"/>
      <c r="D230" s="150"/>
      <c r="E230" s="151" t="s">
        <v>5</v>
      </c>
      <c r="F230" s="262" t="s">
        <v>713</v>
      </c>
      <c r="G230" s="263"/>
      <c r="H230" s="263"/>
      <c r="I230" s="263"/>
      <c r="J230" s="150"/>
      <c r="K230" s="152">
        <v>114.5</v>
      </c>
      <c r="L230" s="150"/>
      <c r="M230" s="150"/>
      <c r="N230" s="150"/>
      <c r="O230" s="150"/>
      <c r="P230" s="150"/>
      <c r="Q230" s="150"/>
      <c r="R230" s="153"/>
      <c r="T230" s="154"/>
      <c r="U230" s="150"/>
      <c r="V230" s="150"/>
      <c r="W230" s="150"/>
      <c r="X230" s="150"/>
      <c r="Y230" s="150"/>
      <c r="Z230" s="150"/>
      <c r="AA230" s="155"/>
      <c r="AT230" s="156" t="s">
        <v>173</v>
      </c>
      <c r="AU230" s="156" t="s">
        <v>86</v>
      </c>
      <c r="AV230" s="10" t="s">
        <v>86</v>
      </c>
      <c r="AW230" s="10" t="s">
        <v>32</v>
      </c>
      <c r="AX230" s="10" t="s">
        <v>75</v>
      </c>
      <c r="AY230" s="156" t="s">
        <v>166</v>
      </c>
    </row>
    <row r="231" spans="2:65" s="12" customFormat="1" ht="16.5" customHeight="1">
      <c r="B231" s="168"/>
      <c r="C231" s="169"/>
      <c r="D231" s="169"/>
      <c r="E231" s="170" t="s">
        <v>5</v>
      </c>
      <c r="F231" s="268" t="s">
        <v>294</v>
      </c>
      <c r="G231" s="269"/>
      <c r="H231" s="269"/>
      <c r="I231" s="269"/>
      <c r="J231" s="169"/>
      <c r="K231" s="171">
        <v>123.7</v>
      </c>
      <c r="L231" s="169"/>
      <c r="M231" s="169"/>
      <c r="N231" s="169"/>
      <c r="O231" s="169"/>
      <c r="P231" s="169"/>
      <c r="Q231" s="169"/>
      <c r="R231" s="172"/>
      <c r="T231" s="173"/>
      <c r="U231" s="169"/>
      <c r="V231" s="169"/>
      <c r="W231" s="169"/>
      <c r="X231" s="169"/>
      <c r="Y231" s="169"/>
      <c r="Z231" s="169"/>
      <c r="AA231" s="174"/>
      <c r="AT231" s="175" t="s">
        <v>173</v>
      </c>
      <c r="AU231" s="175" t="s">
        <v>86</v>
      </c>
      <c r="AV231" s="12" t="s">
        <v>92</v>
      </c>
      <c r="AW231" s="12" t="s">
        <v>32</v>
      </c>
      <c r="AX231" s="12" t="s">
        <v>82</v>
      </c>
      <c r="AY231" s="175" t="s">
        <v>166</v>
      </c>
    </row>
    <row r="232" spans="2:65" s="1" customFormat="1" ht="16.5" customHeight="1">
      <c r="B232" s="139"/>
      <c r="C232" s="176" t="s">
        <v>399</v>
      </c>
      <c r="D232" s="176" t="s">
        <v>388</v>
      </c>
      <c r="E232" s="177" t="s">
        <v>405</v>
      </c>
      <c r="F232" s="266" t="s">
        <v>406</v>
      </c>
      <c r="G232" s="266"/>
      <c r="H232" s="266"/>
      <c r="I232" s="266"/>
      <c r="J232" s="178" t="s">
        <v>374</v>
      </c>
      <c r="K232" s="179">
        <v>247.4</v>
      </c>
      <c r="L232" s="267">
        <v>0</v>
      </c>
      <c r="M232" s="267"/>
      <c r="N232" s="267">
        <f>ROUND(L232*K232,2)</f>
        <v>0</v>
      </c>
      <c r="O232" s="232"/>
      <c r="P232" s="232"/>
      <c r="Q232" s="232"/>
      <c r="R232" s="144"/>
      <c r="T232" s="145" t="s">
        <v>5</v>
      </c>
      <c r="U232" s="43" t="s">
        <v>40</v>
      </c>
      <c r="V232" s="146">
        <v>0</v>
      </c>
      <c r="W232" s="146">
        <f>V232*K232</f>
        <v>0</v>
      </c>
      <c r="X232" s="146">
        <v>1</v>
      </c>
      <c r="Y232" s="146">
        <f>X232*K232</f>
        <v>247.4</v>
      </c>
      <c r="Z232" s="146">
        <v>0</v>
      </c>
      <c r="AA232" s="147">
        <f>Z232*K232</f>
        <v>0</v>
      </c>
      <c r="AR232" s="21" t="s">
        <v>104</v>
      </c>
      <c r="AT232" s="21" t="s">
        <v>388</v>
      </c>
      <c r="AU232" s="21" t="s">
        <v>86</v>
      </c>
      <c r="AY232" s="21" t="s">
        <v>166</v>
      </c>
      <c r="BE232" s="148">
        <f>IF(U232="základní",N232,0)</f>
        <v>0</v>
      </c>
      <c r="BF232" s="148">
        <f>IF(U232="snížená",N232,0)</f>
        <v>0</v>
      </c>
      <c r="BG232" s="148">
        <f>IF(U232="zákl. přenesená",N232,0)</f>
        <v>0</v>
      </c>
      <c r="BH232" s="148">
        <f>IF(U232="sníž. přenesená",N232,0)</f>
        <v>0</v>
      </c>
      <c r="BI232" s="148">
        <f>IF(U232="nulová",N232,0)</f>
        <v>0</v>
      </c>
      <c r="BJ232" s="21" t="s">
        <v>82</v>
      </c>
      <c r="BK232" s="148">
        <f>ROUND(L232*K232,2)</f>
        <v>0</v>
      </c>
      <c r="BL232" s="21" t="s">
        <v>92</v>
      </c>
      <c r="BM232" s="21" t="s">
        <v>407</v>
      </c>
    </row>
    <row r="233" spans="2:65" s="10" customFormat="1" ht="16.5" customHeight="1">
      <c r="B233" s="149"/>
      <c r="C233" s="150"/>
      <c r="D233" s="150"/>
      <c r="E233" s="151" t="s">
        <v>5</v>
      </c>
      <c r="F233" s="240" t="s">
        <v>724</v>
      </c>
      <c r="G233" s="241"/>
      <c r="H233" s="241"/>
      <c r="I233" s="241"/>
      <c r="J233" s="150"/>
      <c r="K233" s="152">
        <v>247.4</v>
      </c>
      <c r="L233" s="150"/>
      <c r="M233" s="150"/>
      <c r="N233" s="150"/>
      <c r="O233" s="150"/>
      <c r="P233" s="150"/>
      <c r="Q233" s="150"/>
      <c r="R233" s="153"/>
      <c r="T233" s="154"/>
      <c r="U233" s="150"/>
      <c r="V233" s="150"/>
      <c r="W233" s="150"/>
      <c r="X233" s="150"/>
      <c r="Y233" s="150"/>
      <c r="Z233" s="150"/>
      <c r="AA233" s="155"/>
      <c r="AT233" s="156" t="s">
        <v>173</v>
      </c>
      <c r="AU233" s="156" t="s">
        <v>86</v>
      </c>
      <c r="AV233" s="10" t="s">
        <v>86</v>
      </c>
      <c r="AW233" s="10" t="s">
        <v>32</v>
      </c>
      <c r="AX233" s="10" t="s">
        <v>82</v>
      </c>
      <c r="AY233" s="156" t="s">
        <v>166</v>
      </c>
    </row>
    <row r="234" spans="2:65" s="1" customFormat="1" ht="16.5" customHeight="1">
      <c r="B234" s="139"/>
      <c r="C234" s="140" t="s">
        <v>404</v>
      </c>
      <c r="D234" s="140" t="s">
        <v>167</v>
      </c>
      <c r="E234" s="141" t="s">
        <v>410</v>
      </c>
      <c r="F234" s="231" t="s">
        <v>411</v>
      </c>
      <c r="G234" s="231"/>
      <c r="H234" s="231"/>
      <c r="I234" s="231"/>
      <c r="J234" s="142" t="s">
        <v>270</v>
      </c>
      <c r="K234" s="143">
        <v>1440</v>
      </c>
      <c r="L234" s="232">
        <v>0</v>
      </c>
      <c r="M234" s="232"/>
      <c r="N234" s="232">
        <f>ROUND(L234*K234,2)</f>
        <v>0</v>
      </c>
      <c r="O234" s="232"/>
      <c r="P234" s="232"/>
      <c r="Q234" s="232"/>
      <c r="R234" s="144"/>
      <c r="T234" s="145" t="s">
        <v>5</v>
      </c>
      <c r="U234" s="43" t="s">
        <v>40</v>
      </c>
      <c r="V234" s="146">
        <v>3.5000000000000003E-2</v>
      </c>
      <c r="W234" s="146">
        <f>V234*K234</f>
        <v>50.400000000000006</v>
      </c>
      <c r="X234" s="146">
        <v>0</v>
      </c>
      <c r="Y234" s="146">
        <f>X234*K234</f>
        <v>0</v>
      </c>
      <c r="Z234" s="146">
        <v>0</v>
      </c>
      <c r="AA234" s="147">
        <f>Z234*K234</f>
        <v>0</v>
      </c>
      <c r="AR234" s="21" t="s">
        <v>92</v>
      </c>
      <c r="AT234" s="21" t="s">
        <v>167</v>
      </c>
      <c r="AU234" s="21" t="s">
        <v>86</v>
      </c>
      <c r="AY234" s="21" t="s">
        <v>166</v>
      </c>
      <c r="BE234" s="148">
        <f>IF(U234="základní",N234,0)</f>
        <v>0</v>
      </c>
      <c r="BF234" s="148">
        <f>IF(U234="snížená",N234,0)</f>
        <v>0</v>
      </c>
      <c r="BG234" s="148">
        <f>IF(U234="zákl. přenesená",N234,0)</f>
        <v>0</v>
      </c>
      <c r="BH234" s="148">
        <f>IF(U234="sníž. přenesená",N234,0)</f>
        <v>0</v>
      </c>
      <c r="BI234" s="148">
        <f>IF(U234="nulová",N234,0)</f>
        <v>0</v>
      </c>
      <c r="BJ234" s="21" t="s">
        <v>82</v>
      </c>
      <c r="BK234" s="148">
        <f>ROUND(L234*K234,2)</f>
        <v>0</v>
      </c>
      <c r="BL234" s="21" t="s">
        <v>92</v>
      </c>
      <c r="BM234" s="21" t="s">
        <v>725</v>
      </c>
    </row>
    <row r="235" spans="2:65" s="1" customFormat="1" ht="38.25" customHeight="1">
      <c r="B235" s="139"/>
      <c r="C235" s="140" t="s">
        <v>409</v>
      </c>
      <c r="D235" s="140" t="s">
        <v>167</v>
      </c>
      <c r="E235" s="141" t="s">
        <v>414</v>
      </c>
      <c r="F235" s="231" t="s">
        <v>415</v>
      </c>
      <c r="G235" s="231"/>
      <c r="H235" s="231"/>
      <c r="I235" s="231"/>
      <c r="J235" s="142" t="s">
        <v>270</v>
      </c>
      <c r="K235" s="143">
        <v>346</v>
      </c>
      <c r="L235" s="232">
        <v>0</v>
      </c>
      <c r="M235" s="232"/>
      <c r="N235" s="232">
        <f>ROUND(L235*K235,2)</f>
        <v>0</v>
      </c>
      <c r="O235" s="232"/>
      <c r="P235" s="232"/>
      <c r="Q235" s="232"/>
      <c r="R235" s="144"/>
      <c r="T235" s="145" t="s">
        <v>5</v>
      </c>
      <c r="U235" s="43" t="s">
        <v>40</v>
      </c>
      <c r="V235" s="146">
        <v>0.13</v>
      </c>
      <c r="W235" s="146">
        <f>V235*K235</f>
        <v>44.980000000000004</v>
      </c>
      <c r="X235" s="146">
        <v>0</v>
      </c>
      <c r="Y235" s="146">
        <f>X235*K235</f>
        <v>0</v>
      </c>
      <c r="Z235" s="146">
        <v>0</v>
      </c>
      <c r="AA235" s="147">
        <f>Z235*K235</f>
        <v>0</v>
      </c>
      <c r="AR235" s="21" t="s">
        <v>92</v>
      </c>
      <c r="AT235" s="21" t="s">
        <v>167</v>
      </c>
      <c r="AU235" s="21" t="s">
        <v>86</v>
      </c>
      <c r="AY235" s="21" t="s">
        <v>166</v>
      </c>
      <c r="BE235" s="148">
        <f>IF(U235="základní",N235,0)</f>
        <v>0</v>
      </c>
      <c r="BF235" s="148">
        <f>IF(U235="snížená",N235,0)</f>
        <v>0</v>
      </c>
      <c r="BG235" s="148">
        <f>IF(U235="zákl. přenesená",N235,0)</f>
        <v>0</v>
      </c>
      <c r="BH235" s="148">
        <f>IF(U235="sníž. přenesená",N235,0)</f>
        <v>0</v>
      </c>
      <c r="BI235" s="148">
        <f>IF(U235="nulová",N235,0)</f>
        <v>0</v>
      </c>
      <c r="BJ235" s="21" t="s">
        <v>82</v>
      </c>
      <c r="BK235" s="148">
        <f>ROUND(L235*K235,2)</f>
        <v>0</v>
      </c>
      <c r="BL235" s="21" t="s">
        <v>92</v>
      </c>
      <c r="BM235" s="21" t="s">
        <v>416</v>
      </c>
    </row>
    <row r="236" spans="2:65" s="11" customFormat="1" ht="16.5" customHeight="1">
      <c r="B236" s="157"/>
      <c r="C236" s="158"/>
      <c r="D236" s="158"/>
      <c r="E236" s="159" t="s">
        <v>5</v>
      </c>
      <c r="F236" s="264" t="s">
        <v>275</v>
      </c>
      <c r="G236" s="265"/>
      <c r="H236" s="265"/>
      <c r="I236" s="265"/>
      <c r="J236" s="158"/>
      <c r="K236" s="159" t="s">
        <v>5</v>
      </c>
      <c r="L236" s="158"/>
      <c r="M236" s="158"/>
      <c r="N236" s="158"/>
      <c r="O236" s="158"/>
      <c r="P236" s="158"/>
      <c r="Q236" s="158"/>
      <c r="R236" s="160"/>
      <c r="T236" s="161"/>
      <c r="U236" s="158"/>
      <c r="V236" s="158"/>
      <c r="W236" s="158"/>
      <c r="X236" s="158"/>
      <c r="Y236" s="158"/>
      <c r="Z236" s="158"/>
      <c r="AA236" s="162"/>
      <c r="AT236" s="163" t="s">
        <v>173</v>
      </c>
      <c r="AU236" s="163" t="s">
        <v>86</v>
      </c>
      <c r="AV236" s="11" t="s">
        <v>82</v>
      </c>
      <c r="AW236" s="11" t="s">
        <v>32</v>
      </c>
      <c r="AX236" s="11" t="s">
        <v>75</v>
      </c>
      <c r="AY236" s="163" t="s">
        <v>166</v>
      </c>
    </row>
    <row r="237" spans="2:65" s="11" customFormat="1" ht="16.5" customHeight="1">
      <c r="B237" s="157"/>
      <c r="C237" s="158"/>
      <c r="D237" s="158"/>
      <c r="E237" s="159" t="s">
        <v>5</v>
      </c>
      <c r="F237" s="229" t="s">
        <v>276</v>
      </c>
      <c r="G237" s="230"/>
      <c r="H237" s="230"/>
      <c r="I237" s="230"/>
      <c r="J237" s="158"/>
      <c r="K237" s="159" t="s">
        <v>5</v>
      </c>
      <c r="L237" s="158"/>
      <c r="M237" s="158"/>
      <c r="N237" s="158"/>
      <c r="O237" s="158"/>
      <c r="P237" s="158"/>
      <c r="Q237" s="158"/>
      <c r="R237" s="160"/>
      <c r="T237" s="161"/>
      <c r="U237" s="158"/>
      <c r="V237" s="158"/>
      <c r="W237" s="158"/>
      <c r="X237" s="158"/>
      <c r="Y237" s="158"/>
      <c r="Z237" s="158"/>
      <c r="AA237" s="162"/>
      <c r="AT237" s="163" t="s">
        <v>173</v>
      </c>
      <c r="AU237" s="163" t="s">
        <v>86</v>
      </c>
      <c r="AV237" s="11" t="s">
        <v>82</v>
      </c>
      <c r="AW237" s="11" t="s">
        <v>32</v>
      </c>
      <c r="AX237" s="11" t="s">
        <v>75</v>
      </c>
      <c r="AY237" s="163" t="s">
        <v>166</v>
      </c>
    </row>
    <row r="238" spans="2:65" s="11" customFormat="1" ht="16.5" customHeight="1">
      <c r="B238" s="157"/>
      <c r="C238" s="158"/>
      <c r="D238" s="158"/>
      <c r="E238" s="159" t="s">
        <v>5</v>
      </c>
      <c r="F238" s="229" t="s">
        <v>277</v>
      </c>
      <c r="G238" s="230"/>
      <c r="H238" s="230"/>
      <c r="I238" s="230"/>
      <c r="J238" s="158"/>
      <c r="K238" s="159" t="s">
        <v>5</v>
      </c>
      <c r="L238" s="158"/>
      <c r="M238" s="158"/>
      <c r="N238" s="158"/>
      <c r="O238" s="158"/>
      <c r="P238" s="158"/>
      <c r="Q238" s="158"/>
      <c r="R238" s="160"/>
      <c r="T238" s="161"/>
      <c r="U238" s="158"/>
      <c r="V238" s="158"/>
      <c r="W238" s="158"/>
      <c r="X238" s="158"/>
      <c r="Y238" s="158"/>
      <c r="Z238" s="158"/>
      <c r="AA238" s="162"/>
      <c r="AT238" s="163" t="s">
        <v>173</v>
      </c>
      <c r="AU238" s="163" t="s">
        <v>86</v>
      </c>
      <c r="AV238" s="11" t="s">
        <v>82</v>
      </c>
      <c r="AW238" s="11" t="s">
        <v>32</v>
      </c>
      <c r="AX238" s="11" t="s">
        <v>75</v>
      </c>
      <c r="AY238" s="163" t="s">
        <v>166</v>
      </c>
    </row>
    <row r="239" spans="2:65" s="10" customFormat="1" ht="16.5" customHeight="1">
      <c r="B239" s="149"/>
      <c r="C239" s="150"/>
      <c r="D239" s="150"/>
      <c r="E239" s="151" t="s">
        <v>5</v>
      </c>
      <c r="F239" s="262" t="s">
        <v>726</v>
      </c>
      <c r="G239" s="263"/>
      <c r="H239" s="263"/>
      <c r="I239" s="263"/>
      <c r="J239" s="150"/>
      <c r="K239" s="152">
        <v>346</v>
      </c>
      <c r="L239" s="150"/>
      <c r="M239" s="150"/>
      <c r="N239" s="150"/>
      <c r="O239" s="150"/>
      <c r="P239" s="150"/>
      <c r="Q239" s="150"/>
      <c r="R239" s="153"/>
      <c r="T239" s="154"/>
      <c r="U239" s="150"/>
      <c r="V239" s="150"/>
      <c r="W239" s="150"/>
      <c r="X239" s="150"/>
      <c r="Y239" s="150"/>
      <c r="Z239" s="150"/>
      <c r="AA239" s="155"/>
      <c r="AT239" s="156" t="s">
        <v>173</v>
      </c>
      <c r="AU239" s="156" t="s">
        <v>86</v>
      </c>
      <c r="AV239" s="10" t="s">
        <v>86</v>
      </c>
      <c r="AW239" s="10" t="s">
        <v>32</v>
      </c>
      <c r="AX239" s="10" t="s">
        <v>82</v>
      </c>
      <c r="AY239" s="156" t="s">
        <v>166</v>
      </c>
    </row>
    <row r="240" spans="2:65" s="1" customFormat="1" ht="16.5" customHeight="1">
      <c r="B240" s="139"/>
      <c r="C240" s="176" t="s">
        <v>413</v>
      </c>
      <c r="D240" s="176" t="s">
        <v>388</v>
      </c>
      <c r="E240" s="177" t="s">
        <v>419</v>
      </c>
      <c r="F240" s="266" t="s">
        <v>420</v>
      </c>
      <c r="G240" s="266"/>
      <c r="H240" s="266"/>
      <c r="I240" s="266"/>
      <c r="J240" s="178" t="s">
        <v>322</v>
      </c>
      <c r="K240" s="179">
        <v>34.6</v>
      </c>
      <c r="L240" s="267">
        <v>0</v>
      </c>
      <c r="M240" s="267"/>
      <c r="N240" s="267">
        <f>ROUND(L240*K240,2)</f>
        <v>0</v>
      </c>
      <c r="O240" s="232"/>
      <c r="P240" s="232"/>
      <c r="Q240" s="232"/>
      <c r="R240" s="144"/>
      <c r="T240" s="145" t="s">
        <v>5</v>
      </c>
      <c r="U240" s="43" t="s">
        <v>40</v>
      </c>
      <c r="V240" s="146">
        <v>0</v>
      </c>
      <c r="W240" s="146">
        <f>V240*K240</f>
        <v>0</v>
      </c>
      <c r="X240" s="146">
        <v>0</v>
      </c>
      <c r="Y240" s="146">
        <f>X240*K240</f>
        <v>0</v>
      </c>
      <c r="Z240" s="146">
        <v>0</v>
      </c>
      <c r="AA240" s="147">
        <f>Z240*K240</f>
        <v>0</v>
      </c>
      <c r="AR240" s="21" t="s">
        <v>104</v>
      </c>
      <c r="AT240" s="21" t="s">
        <v>388</v>
      </c>
      <c r="AU240" s="21" t="s">
        <v>86</v>
      </c>
      <c r="AY240" s="21" t="s">
        <v>166</v>
      </c>
      <c r="BE240" s="148">
        <f>IF(U240="základní",N240,0)</f>
        <v>0</v>
      </c>
      <c r="BF240" s="148">
        <f>IF(U240="snížená",N240,0)</f>
        <v>0</v>
      </c>
      <c r="BG240" s="148">
        <f>IF(U240="zákl. přenesená",N240,0)</f>
        <v>0</v>
      </c>
      <c r="BH240" s="148">
        <f>IF(U240="sníž. přenesená",N240,0)</f>
        <v>0</v>
      </c>
      <c r="BI240" s="148">
        <f>IF(U240="nulová",N240,0)</f>
        <v>0</v>
      </c>
      <c r="BJ240" s="21" t="s">
        <v>82</v>
      </c>
      <c r="BK240" s="148">
        <f>ROUND(L240*K240,2)</f>
        <v>0</v>
      </c>
      <c r="BL240" s="21" t="s">
        <v>92</v>
      </c>
      <c r="BM240" s="21" t="s">
        <v>421</v>
      </c>
    </row>
    <row r="241" spans="2:65" s="10" customFormat="1" ht="16.5" customHeight="1">
      <c r="B241" s="149"/>
      <c r="C241" s="150"/>
      <c r="D241" s="150"/>
      <c r="E241" s="151" t="s">
        <v>5</v>
      </c>
      <c r="F241" s="240" t="s">
        <v>727</v>
      </c>
      <c r="G241" s="241"/>
      <c r="H241" s="241"/>
      <c r="I241" s="241"/>
      <c r="J241" s="150"/>
      <c r="K241" s="152">
        <v>34.6</v>
      </c>
      <c r="L241" s="150"/>
      <c r="M241" s="150"/>
      <c r="N241" s="150"/>
      <c r="O241" s="150"/>
      <c r="P241" s="150"/>
      <c r="Q241" s="150"/>
      <c r="R241" s="153"/>
      <c r="T241" s="154"/>
      <c r="U241" s="150"/>
      <c r="V241" s="150"/>
      <c r="W241" s="150"/>
      <c r="X241" s="150"/>
      <c r="Y241" s="150"/>
      <c r="Z241" s="150"/>
      <c r="AA241" s="155"/>
      <c r="AT241" s="156" t="s">
        <v>173</v>
      </c>
      <c r="AU241" s="156" t="s">
        <v>86</v>
      </c>
      <c r="AV241" s="10" t="s">
        <v>86</v>
      </c>
      <c r="AW241" s="10" t="s">
        <v>32</v>
      </c>
      <c r="AX241" s="10" t="s">
        <v>82</v>
      </c>
      <c r="AY241" s="156" t="s">
        <v>166</v>
      </c>
    </row>
    <row r="242" spans="2:65" s="1" customFormat="1" ht="38.25" customHeight="1">
      <c r="B242" s="139"/>
      <c r="C242" s="140" t="s">
        <v>418</v>
      </c>
      <c r="D242" s="140" t="s">
        <v>167</v>
      </c>
      <c r="E242" s="141" t="s">
        <v>424</v>
      </c>
      <c r="F242" s="231" t="s">
        <v>425</v>
      </c>
      <c r="G242" s="231"/>
      <c r="H242" s="231"/>
      <c r="I242" s="231"/>
      <c r="J242" s="142" t="s">
        <v>270</v>
      </c>
      <c r="K242" s="143">
        <v>346</v>
      </c>
      <c r="L242" s="232">
        <v>0</v>
      </c>
      <c r="M242" s="232"/>
      <c r="N242" s="232">
        <f>ROUND(L242*K242,2)</f>
        <v>0</v>
      </c>
      <c r="O242" s="232"/>
      <c r="P242" s="232"/>
      <c r="Q242" s="232"/>
      <c r="R242" s="144"/>
      <c r="T242" s="145" t="s">
        <v>5</v>
      </c>
      <c r="U242" s="43" t="s">
        <v>40</v>
      </c>
      <c r="V242" s="146">
        <v>5.8000000000000003E-2</v>
      </c>
      <c r="W242" s="146">
        <f>V242*K242</f>
        <v>20.068000000000001</v>
      </c>
      <c r="X242" s="146">
        <v>0</v>
      </c>
      <c r="Y242" s="146">
        <f>X242*K242</f>
        <v>0</v>
      </c>
      <c r="Z242" s="146">
        <v>0</v>
      </c>
      <c r="AA242" s="147">
        <f>Z242*K242</f>
        <v>0</v>
      </c>
      <c r="AR242" s="21" t="s">
        <v>92</v>
      </c>
      <c r="AT242" s="21" t="s">
        <v>167</v>
      </c>
      <c r="AU242" s="21" t="s">
        <v>86</v>
      </c>
      <c r="AY242" s="21" t="s">
        <v>166</v>
      </c>
      <c r="BE242" s="148">
        <f>IF(U242="základní",N242,0)</f>
        <v>0</v>
      </c>
      <c r="BF242" s="148">
        <f>IF(U242="snížená",N242,0)</f>
        <v>0</v>
      </c>
      <c r="BG242" s="148">
        <f>IF(U242="zákl. přenesená",N242,0)</f>
        <v>0</v>
      </c>
      <c r="BH242" s="148">
        <f>IF(U242="sníž. přenesená",N242,0)</f>
        <v>0</v>
      </c>
      <c r="BI242" s="148">
        <f>IF(U242="nulová",N242,0)</f>
        <v>0</v>
      </c>
      <c r="BJ242" s="21" t="s">
        <v>82</v>
      </c>
      <c r="BK242" s="148">
        <f>ROUND(L242*K242,2)</f>
        <v>0</v>
      </c>
      <c r="BL242" s="21" t="s">
        <v>92</v>
      </c>
      <c r="BM242" s="21" t="s">
        <v>426</v>
      </c>
    </row>
    <row r="243" spans="2:65" s="1" customFormat="1" ht="16.5" customHeight="1">
      <c r="B243" s="139"/>
      <c r="C243" s="176" t="s">
        <v>423</v>
      </c>
      <c r="D243" s="176" t="s">
        <v>388</v>
      </c>
      <c r="E243" s="177" t="s">
        <v>428</v>
      </c>
      <c r="F243" s="266" t="s">
        <v>429</v>
      </c>
      <c r="G243" s="266"/>
      <c r="H243" s="266"/>
      <c r="I243" s="266"/>
      <c r="J243" s="178" t="s">
        <v>430</v>
      </c>
      <c r="K243" s="179">
        <v>5.19</v>
      </c>
      <c r="L243" s="267">
        <v>0</v>
      </c>
      <c r="M243" s="267"/>
      <c r="N243" s="267">
        <f>ROUND(L243*K243,2)</f>
        <v>0</v>
      </c>
      <c r="O243" s="232"/>
      <c r="P243" s="232"/>
      <c r="Q243" s="232"/>
      <c r="R243" s="144"/>
      <c r="T243" s="145" t="s">
        <v>5</v>
      </c>
      <c r="U243" s="43" t="s">
        <v>40</v>
      </c>
      <c r="V243" s="146">
        <v>0</v>
      </c>
      <c r="W243" s="146">
        <f>V243*K243</f>
        <v>0</v>
      </c>
      <c r="X243" s="146">
        <v>1E-3</v>
      </c>
      <c r="Y243" s="146">
        <f>X243*K243</f>
        <v>5.1900000000000002E-3</v>
      </c>
      <c r="Z243" s="146">
        <v>0</v>
      </c>
      <c r="AA243" s="147">
        <f>Z243*K243</f>
        <v>0</v>
      </c>
      <c r="AR243" s="21" t="s">
        <v>104</v>
      </c>
      <c r="AT243" s="21" t="s">
        <v>388</v>
      </c>
      <c r="AU243" s="21" t="s">
        <v>86</v>
      </c>
      <c r="AY243" s="21" t="s">
        <v>166</v>
      </c>
      <c r="BE243" s="148">
        <f>IF(U243="základní",N243,0)</f>
        <v>0</v>
      </c>
      <c r="BF243" s="148">
        <f>IF(U243="snížená",N243,0)</f>
        <v>0</v>
      </c>
      <c r="BG243" s="148">
        <f>IF(U243="zákl. přenesená",N243,0)</f>
        <v>0</v>
      </c>
      <c r="BH243" s="148">
        <f>IF(U243="sníž. přenesená",N243,0)</f>
        <v>0</v>
      </c>
      <c r="BI243" s="148">
        <f>IF(U243="nulová",N243,0)</f>
        <v>0</v>
      </c>
      <c r="BJ243" s="21" t="s">
        <v>82</v>
      </c>
      <c r="BK243" s="148">
        <f>ROUND(L243*K243,2)</f>
        <v>0</v>
      </c>
      <c r="BL243" s="21" t="s">
        <v>92</v>
      </c>
      <c r="BM243" s="21" t="s">
        <v>431</v>
      </c>
    </row>
    <row r="244" spans="2:65" s="9" customFormat="1" ht="29.85" customHeight="1">
      <c r="B244" s="129"/>
      <c r="C244" s="130"/>
      <c r="D244" s="164" t="s">
        <v>260</v>
      </c>
      <c r="E244" s="164"/>
      <c r="F244" s="164"/>
      <c r="G244" s="164"/>
      <c r="H244" s="164"/>
      <c r="I244" s="164"/>
      <c r="J244" s="164"/>
      <c r="K244" s="164"/>
      <c r="L244" s="164"/>
      <c r="M244" s="164"/>
      <c r="N244" s="260">
        <f>BK244</f>
        <v>0</v>
      </c>
      <c r="O244" s="261"/>
      <c r="P244" s="261"/>
      <c r="Q244" s="261"/>
      <c r="R244" s="132"/>
      <c r="T244" s="133"/>
      <c r="U244" s="130"/>
      <c r="V244" s="130"/>
      <c r="W244" s="134">
        <f>SUM(W245:W252)</f>
        <v>174.04000000000002</v>
      </c>
      <c r="X244" s="130"/>
      <c r="Y244" s="134">
        <f>SUM(Y245:Y252)</f>
        <v>106.12776000000001</v>
      </c>
      <c r="Z244" s="130"/>
      <c r="AA244" s="135">
        <f>SUM(AA245:AA252)</f>
        <v>0</v>
      </c>
      <c r="AR244" s="136" t="s">
        <v>82</v>
      </c>
      <c r="AT244" s="137" t="s">
        <v>74</v>
      </c>
      <c r="AU244" s="137" t="s">
        <v>82</v>
      </c>
      <c r="AY244" s="136" t="s">
        <v>166</v>
      </c>
      <c r="BK244" s="138">
        <f>SUM(BK245:BK252)</f>
        <v>0</v>
      </c>
    </row>
    <row r="245" spans="2:65" s="1" customFormat="1" ht="38.25" customHeight="1">
      <c r="B245" s="139"/>
      <c r="C245" s="140" t="s">
        <v>427</v>
      </c>
      <c r="D245" s="140" t="s">
        <v>167</v>
      </c>
      <c r="E245" s="141" t="s">
        <v>433</v>
      </c>
      <c r="F245" s="231" t="s">
        <v>434</v>
      </c>
      <c r="G245" s="231"/>
      <c r="H245" s="231"/>
      <c r="I245" s="231"/>
      <c r="J245" s="142" t="s">
        <v>270</v>
      </c>
      <c r="K245" s="143">
        <v>916</v>
      </c>
      <c r="L245" s="232">
        <v>0</v>
      </c>
      <c r="M245" s="232"/>
      <c r="N245" s="232">
        <f>ROUND(L245*K245,2)</f>
        <v>0</v>
      </c>
      <c r="O245" s="232"/>
      <c r="P245" s="232"/>
      <c r="Q245" s="232"/>
      <c r="R245" s="144"/>
      <c r="T245" s="145" t="s">
        <v>5</v>
      </c>
      <c r="U245" s="43" t="s">
        <v>40</v>
      </c>
      <c r="V245" s="146">
        <v>7.4999999999999997E-2</v>
      </c>
      <c r="W245" s="146">
        <f>V245*K245</f>
        <v>68.7</v>
      </c>
      <c r="X245" s="146">
        <v>1.7000000000000001E-4</v>
      </c>
      <c r="Y245" s="146">
        <f>X245*K245</f>
        <v>0.15572000000000003</v>
      </c>
      <c r="Z245" s="146">
        <v>0</v>
      </c>
      <c r="AA245" s="147">
        <f>Z245*K245</f>
        <v>0</v>
      </c>
      <c r="AR245" s="21" t="s">
        <v>92</v>
      </c>
      <c r="AT245" s="21" t="s">
        <v>167</v>
      </c>
      <c r="AU245" s="21" t="s">
        <v>86</v>
      </c>
      <c r="AY245" s="21" t="s">
        <v>166</v>
      </c>
      <c r="BE245" s="148">
        <f>IF(U245="základní",N245,0)</f>
        <v>0</v>
      </c>
      <c r="BF245" s="148">
        <f>IF(U245="snížená",N245,0)</f>
        <v>0</v>
      </c>
      <c r="BG245" s="148">
        <f>IF(U245="zákl. přenesená",N245,0)</f>
        <v>0</v>
      </c>
      <c r="BH245" s="148">
        <f>IF(U245="sníž. přenesená",N245,0)</f>
        <v>0</v>
      </c>
      <c r="BI245" s="148">
        <f>IF(U245="nulová",N245,0)</f>
        <v>0</v>
      </c>
      <c r="BJ245" s="21" t="s">
        <v>82</v>
      </c>
      <c r="BK245" s="148">
        <f>ROUND(L245*K245,2)</f>
        <v>0</v>
      </c>
      <c r="BL245" s="21" t="s">
        <v>92</v>
      </c>
      <c r="BM245" s="21" t="s">
        <v>728</v>
      </c>
    </row>
    <row r="246" spans="2:65" s="10" customFormat="1" ht="16.5" customHeight="1">
      <c r="B246" s="149"/>
      <c r="C246" s="150"/>
      <c r="D246" s="150"/>
      <c r="E246" s="151" t="s">
        <v>5</v>
      </c>
      <c r="F246" s="240" t="s">
        <v>729</v>
      </c>
      <c r="G246" s="241"/>
      <c r="H246" s="241"/>
      <c r="I246" s="241"/>
      <c r="J246" s="150"/>
      <c r="K246" s="152">
        <v>916</v>
      </c>
      <c r="L246" s="150"/>
      <c r="M246" s="150"/>
      <c r="N246" s="150"/>
      <c r="O246" s="150"/>
      <c r="P246" s="150"/>
      <c r="Q246" s="150"/>
      <c r="R246" s="153"/>
      <c r="T246" s="154"/>
      <c r="U246" s="150"/>
      <c r="V246" s="150"/>
      <c r="W246" s="150"/>
      <c r="X246" s="150"/>
      <c r="Y246" s="150"/>
      <c r="Z246" s="150"/>
      <c r="AA246" s="155"/>
      <c r="AT246" s="156" t="s">
        <v>173</v>
      </c>
      <c r="AU246" s="156" t="s">
        <v>86</v>
      </c>
      <c r="AV246" s="10" t="s">
        <v>86</v>
      </c>
      <c r="AW246" s="10" t="s">
        <v>32</v>
      </c>
      <c r="AX246" s="10" t="s">
        <v>82</v>
      </c>
      <c r="AY246" s="156" t="s">
        <v>166</v>
      </c>
    </row>
    <row r="247" spans="2:65" s="1" customFormat="1" ht="16.5" customHeight="1">
      <c r="B247" s="139"/>
      <c r="C247" s="176" t="s">
        <v>432</v>
      </c>
      <c r="D247" s="176" t="s">
        <v>388</v>
      </c>
      <c r="E247" s="177" t="s">
        <v>438</v>
      </c>
      <c r="F247" s="266" t="s">
        <v>439</v>
      </c>
      <c r="G247" s="266"/>
      <c r="H247" s="266"/>
      <c r="I247" s="266"/>
      <c r="J247" s="178" t="s">
        <v>270</v>
      </c>
      <c r="K247" s="179">
        <v>916</v>
      </c>
      <c r="L247" s="267">
        <v>0</v>
      </c>
      <c r="M247" s="267"/>
      <c r="N247" s="267">
        <f>ROUND(L247*K247,2)</f>
        <v>0</v>
      </c>
      <c r="O247" s="232"/>
      <c r="P247" s="232"/>
      <c r="Q247" s="232"/>
      <c r="R247" s="144"/>
      <c r="T247" s="145" t="s">
        <v>5</v>
      </c>
      <c r="U247" s="43" t="s">
        <v>40</v>
      </c>
      <c r="V247" s="146">
        <v>0</v>
      </c>
      <c r="W247" s="146">
        <f>V247*K247</f>
        <v>0</v>
      </c>
      <c r="X247" s="146">
        <v>4.0000000000000002E-4</v>
      </c>
      <c r="Y247" s="146">
        <f>X247*K247</f>
        <v>0.3664</v>
      </c>
      <c r="Z247" s="146">
        <v>0</v>
      </c>
      <c r="AA247" s="147">
        <f>Z247*K247</f>
        <v>0</v>
      </c>
      <c r="AR247" s="21" t="s">
        <v>104</v>
      </c>
      <c r="AT247" s="21" t="s">
        <v>388</v>
      </c>
      <c r="AU247" s="21" t="s">
        <v>86</v>
      </c>
      <c r="AY247" s="21" t="s">
        <v>166</v>
      </c>
      <c r="BE247" s="148">
        <f>IF(U247="základní",N247,0)</f>
        <v>0</v>
      </c>
      <c r="BF247" s="148">
        <f>IF(U247="snížená",N247,0)</f>
        <v>0</v>
      </c>
      <c r="BG247" s="148">
        <f>IF(U247="zákl. přenesená",N247,0)</f>
        <v>0</v>
      </c>
      <c r="BH247" s="148">
        <f>IF(U247="sníž. přenesená",N247,0)</f>
        <v>0</v>
      </c>
      <c r="BI247" s="148">
        <f>IF(U247="nulová",N247,0)</f>
        <v>0</v>
      </c>
      <c r="BJ247" s="21" t="s">
        <v>82</v>
      </c>
      <c r="BK247" s="148">
        <f>ROUND(L247*K247,2)</f>
        <v>0</v>
      </c>
      <c r="BL247" s="21" t="s">
        <v>92</v>
      </c>
      <c r="BM247" s="21" t="s">
        <v>730</v>
      </c>
    </row>
    <row r="248" spans="2:65" s="1" customFormat="1" ht="38.25" customHeight="1">
      <c r="B248" s="139"/>
      <c r="C248" s="140" t="s">
        <v>437</v>
      </c>
      <c r="D248" s="140" t="s">
        <v>167</v>
      </c>
      <c r="E248" s="141" t="s">
        <v>442</v>
      </c>
      <c r="F248" s="231" t="s">
        <v>443</v>
      </c>
      <c r="G248" s="231"/>
      <c r="H248" s="231"/>
      <c r="I248" s="231"/>
      <c r="J248" s="142" t="s">
        <v>309</v>
      </c>
      <c r="K248" s="143">
        <v>458</v>
      </c>
      <c r="L248" s="232">
        <v>0</v>
      </c>
      <c r="M248" s="232"/>
      <c r="N248" s="232">
        <f>ROUND(L248*K248,2)</f>
        <v>0</v>
      </c>
      <c r="O248" s="232"/>
      <c r="P248" s="232"/>
      <c r="Q248" s="232"/>
      <c r="R248" s="144"/>
      <c r="T248" s="145" t="s">
        <v>5</v>
      </c>
      <c r="U248" s="43" t="s">
        <v>40</v>
      </c>
      <c r="V248" s="146">
        <v>0.23</v>
      </c>
      <c r="W248" s="146">
        <f>V248*K248</f>
        <v>105.34</v>
      </c>
      <c r="X248" s="146">
        <v>0.23058000000000001</v>
      </c>
      <c r="Y248" s="146">
        <f>X248*K248</f>
        <v>105.60564000000001</v>
      </c>
      <c r="Z248" s="146">
        <v>0</v>
      </c>
      <c r="AA248" s="147">
        <f>Z248*K248</f>
        <v>0</v>
      </c>
      <c r="AR248" s="21" t="s">
        <v>92</v>
      </c>
      <c r="AT248" s="21" t="s">
        <v>167</v>
      </c>
      <c r="AU248" s="21" t="s">
        <v>86</v>
      </c>
      <c r="AY248" s="21" t="s">
        <v>166</v>
      </c>
      <c r="BE248" s="148">
        <f>IF(U248="základní",N248,0)</f>
        <v>0</v>
      </c>
      <c r="BF248" s="148">
        <f>IF(U248="snížená",N248,0)</f>
        <v>0</v>
      </c>
      <c r="BG248" s="148">
        <f>IF(U248="zákl. přenesená",N248,0)</f>
        <v>0</v>
      </c>
      <c r="BH248" s="148">
        <f>IF(U248="sníž. přenesená",N248,0)</f>
        <v>0</v>
      </c>
      <c r="BI248" s="148">
        <f>IF(U248="nulová",N248,0)</f>
        <v>0</v>
      </c>
      <c r="BJ248" s="21" t="s">
        <v>82</v>
      </c>
      <c r="BK248" s="148">
        <f>ROUND(L248*K248,2)</f>
        <v>0</v>
      </c>
      <c r="BL248" s="21" t="s">
        <v>92</v>
      </c>
      <c r="BM248" s="21" t="s">
        <v>444</v>
      </c>
    </row>
    <row r="249" spans="2:65" s="11" customFormat="1" ht="16.5" customHeight="1">
      <c r="B249" s="157"/>
      <c r="C249" s="158"/>
      <c r="D249" s="158"/>
      <c r="E249" s="159" t="s">
        <v>5</v>
      </c>
      <c r="F249" s="264" t="s">
        <v>275</v>
      </c>
      <c r="G249" s="265"/>
      <c r="H249" s="265"/>
      <c r="I249" s="265"/>
      <c r="J249" s="158"/>
      <c r="K249" s="159" t="s">
        <v>5</v>
      </c>
      <c r="L249" s="158"/>
      <c r="M249" s="158"/>
      <c r="N249" s="158"/>
      <c r="O249" s="158"/>
      <c r="P249" s="158"/>
      <c r="Q249" s="158"/>
      <c r="R249" s="160"/>
      <c r="T249" s="161"/>
      <c r="U249" s="158"/>
      <c r="V249" s="158"/>
      <c r="W249" s="158"/>
      <c r="X249" s="158"/>
      <c r="Y249" s="158"/>
      <c r="Z249" s="158"/>
      <c r="AA249" s="162"/>
      <c r="AT249" s="163" t="s">
        <v>173</v>
      </c>
      <c r="AU249" s="163" t="s">
        <v>86</v>
      </c>
      <c r="AV249" s="11" t="s">
        <v>82</v>
      </c>
      <c r="AW249" s="11" t="s">
        <v>32</v>
      </c>
      <c r="AX249" s="11" t="s">
        <v>75</v>
      </c>
      <c r="AY249" s="163" t="s">
        <v>166</v>
      </c>
    </row>
    <row r="250" spans="2:65" s="11" customFormat="1" ht="16.5" customHeight="1">
      <c r="B250" s="157"/>
      <c r="C250" s="158"/>
      <c r="D250" s="158"/>
      <c r="E250" s="159" t="s">
        <v>5</v>
      </c>
      <c r="F250" s="229" t="s">
        <v>276</v>
      </c>
      <c r="G250" s="230"/>
      <c r="H250" s="230"/>
      <c r="I250" s="230"/>
      <c r="J250" s="158"/>
      <c r="K250" s="159" t="s">
        <v>5</v>
      </c>
      <c r="L250" s="158"/>
      <c r="M250" s="158"/>
      <c r="N250" s="158"/>
      <c r="O250" s="158"/>
      <c r="P250" s="158"/>
      <c r="Q250" s="158"/>
      <c r="R250" s="160"/>
      <c r="T250" s="161"/>
      <c r="U250" s="158"/>
      <c r="V250" s="158"/>
      <c r="W250" s="158"/>
      <c r="X250" s="158"/>
      <c r="Y250" s="158"/>
      <c r="Z250" s="158"/>
      <c r="AA250" s="162"/>
      <c r="AT250" s="163" t="s">
        <v>173</v>
      </c>
      <c r="AU250" s="163" t="s">
        <v>86</v>
      </c>
      <c r="AV250" s="11" t="s">
        <v>82</v>
      </c>
      <c r="AW250" s="11" t="s">
        <v>32</v>
      </c>
      <c r="AX250" s="11" t="s">
        <v>75</v>
      </c>
      <c r="AY250" s="163" t="s">
        <v>166</v>
      </c>
    </row>
    <row r="251" spans="2:65" s="11" customFormat="1" ht="16.5" customHeight="1">
      <c r="B251" s="157"/>
      <c r="C251" s="158"/>
      <c r="D251" s="158"/>
      <c r="E251" s="159" t="s">
        <v>5</v>
      </c>
      <c r="F251" s="229" t="s">
        <v>277</v>
      </c>
      <c r="G251" s="230"/>
      <c r="H251" s="230"/>
      <c r="I251" s="230"/>
      <c r="J251" s="158"/>
      <c r="K251" s="159" t="s">
        <v>5</v>
      </c>
      <c r="L251" s="158"/>
      <c r="M251" s="158"/>
      <c r="N251" s="158"/>
      <c r="O251" s="158"/>
      <c r="P251" s="158"/>
      <c r="Q251" s="158"/>
      <c r="R251" s="160"/>
      <c r="T251" s="161"/>
      <c r="U251" s="158"/>
      <c r="V251" s="158"/>
      <c r="W251" s="158"/>
      <c r="X251" s="158"/>
      <c r="Y251" s="158"/>
      <c r="Z251" s="158"/>
      <c r="AA251" s="162"/>
      <c r="AT251" s="163" t="s">
        <v>173</v>
      </c>
      <c r="AU251" s="163" t="s">
        <v>86</v>
      </c>
      <c r="AV251" s="11" t="s">
        <v>82</v>
      </c>
      <c r="AW251" s="11" t="s">
        <v>32</v>
      </c>
      <c r="AX251" s="11" t="s">
        <v>75</v>
      </c>
      <c r="AY251" s="163" t="s">
        <v>166</v>
      </c>
    </row>
    <row r="252" spans="2:65" s="10" customFormat="1" ht="16.5" customHeight="1">
      <c r="B252" s="149"/>
      <c r="C252" s="150"/>
      <c r="D252" s="150"/>
      <c r="E252" s="151" t="s">
        <v>5</v>
      </c>
      <c r="F252" s="262" t="s">
        <v>731</v>
      </c>
      <c r="G252" s="263"/>
      <c r="H252" s="263"/>
      <c r="I252" s="263"/>
      <c r="J252" s="150"/>
      <c r="K252" s="152">
        <v>458</v>
      </c>
      <c r="L252" s="150"/>
      <c r="M252" s="150"/>
      <c r="N252" s="150"/>
      <c r="O252" s="150"/>
      <c r="P252" s="150"/>
      <c r="Q252" s="150"/>
      <c r="R252" s="153"/>
      <c r="T252" s="154"/>
      <c r="U252" s="150"/>
      <c r="V252" s="150"/>
      <c r="W252" s="150"/>
      <c r="X252" s="150"/>
      <c r="Y252" s="150"/>
      <c r="Z252" s="150"/>
      <c r="AA252" s="155"/>
      <c r="AT252" s="156" t="s">
        <v>173</v>
      </c>
      <c r="AU252" s="156" t="s">
        <v>86</v>
      </c>
      <c r="AV252" s="10" t="s">
        <v>86</v>
      </c>
      <c r="AW252" s="10" t="s">
        <v>32</v>
      </c>
      <c r="AX252" s="10" t="s">
        <v>82</v>
      </c>
      <c r="AY252" s="156" t="s">
        <v>166</v>
      </c>
    </row>
    <row r="253" spans="2:65" s="9" customFormat="1" ht="29.85" customHeight="1">
      <c r="B253" s="129"/>
      <c r="C253" s="130"/>
      <c r="D253" s="164" t="s">
        <v>261</v>
      </c>
      <c r="E253" s="164"/>
      <c r="F253" s="164"/>
      <c r="G253" s="164"/>
      <c r="H253" s="164"/>
      <c r="I253" s="164"/>
      <c r="J253" s="164"/>
      <c r="K253" s="164"/>
      <c r="L253" s="164"/>
      <c r="M253" s="164"/>
      <c r="N253" s="237">
        <f>BK253</f>
        <v>0</v>
      </c>
      <c r="O253" s="238"/>
      <c r="P253" s="238"/>
      <c r="Q253" s="238"/>
      <c r="R253" s="132"/>
      <c r="T253" s="133"/>
      <c r="U253" s="130"/>
      <c r="V253" s="130"/>
      <c r="W253" s="134">
        <f>SUM(W254:W259)</f>
        <v>6.8570790000000006</v>
      </c>
      <c r="X253" s="130"/>
      <c r="Y253" s="134">
        <f>SUM(Y254:Y259)</f>
        <v>0</v>
      </c>
      <c r="Z253" s="130"/>
      <c r="AA253" s="135">
        <f>SUM(AA254:AA259)</f>
        <v>1.9338000000000002</v>
      </c>
      <c r="AR253" s="136" t="s">
        <v>82</v>
      </c>
      <c r="AT253" s="137" t="s">
        <v>74</v>
      </c>
      <c r="AU253" s="137" t="s">
        <v>82</v>
      </c>
      <c r="AY253" s="136" t="s">
        <v>166</v>
      </c>
      <c r="BK253" s="138">
        <f>SUM(BK254:BK259)</f>
        <v>0</v>
      </c>
    </row>
    <row r="254" spans="2:65" s="1" customFormat="1" ht="38.25" customHeight="1">
      <c r="B254" s="139"/>
      <c r="C254" s="140" t="s">
        <v>441</v>
      </c>
      <c r="D254" s="140" t="s">
        <v>167</v>
      </c>
      <c r="E254" s="141" t="s">
        <v>447</v>
      </c>
      <c r="F254" s="231" t="s">
        <v>448</v>
      </c>
      <c r="G254" s="231"/>
      <c r="H254" s="231"/>
      <c r="I254" s="231"/>
      <c r="J254" s="142" t="s">
        <v>322</v>
      </c>
      <c r="K254" s="143">
        <v>0.879</v>
      </c>
      <c r="L254" s="232">
        <v>0</v>
      </c>
      <c r="M254" s="232"/>
      <c r="N254" s="232">
        <f>ROUND(L254*K254,2)</f>
        <v>0</v>
      </c>
      <c r="O254" s="232"/>
      <c r="P254" s="232"/>
      <c r="Q254" s="232"/>
      <c r="R254" s="144"/>
      <c r="T254" s="145" t="s">
        <v>5</v>
      </c>
      <c r="U254" s="43" t="s">
        <v>40</v>
      </c>
      <c r="V254" s="146">
        <v>7.8010000000000002</v>
      </c>
      <c r="W254" s="146">
        <f>V254*K254</f>
        <v>6.8570790000000006</v>
      </c>
      <c r="X254" s="146">
        <v>0</v>
      </c>
      <c r="Y254" s="146">
        <f>X254*K254</f>
        <v>0</v>
      </c>
      <c r="Z254" s="146">
        <v>2.2000000000000002</v>
      </c>
      <c r="AA254" s="147">
        <f>Z254*K254</f>
        <v>1.9338000000000002</v>
      </c>
      <c r="AR254" s="21" t="s">
        <v>92</v>
      </c>
      <c r="AT254" s="21" t="s">
        <v>167</v>
      </c>
      <c r="AU254" s="21" t="s">
        <v>86</v>
      </c>
      <c r="AY254" s="21" t="s">
        <v>166</v>
      </c>
      <c r="BE254" s="148">
        <f>IF(U254="základní",N254,0)</f>
        <v>0</v>
      </c>
      <c r="BF254" s="148">
        <f>IF(U254="snížená",N254,0)</f>
        <v>0</v>
      </c>
      <c r="BG254" s="148">
        <f>IF(U254="zákl. přenesená",N254,0)</f>
        <v>0</v>
      </c>
      <c r="BH254" s="148">
        <f>IF(U254="sníž. přenesená",N254,0)</f>
        <v>0</v>
      </c>
      <c r="BI254" s="148">
        <f>IF(U254="nulová",N254,0)</f>
        <v>0</v>
      </c>
      <c r="BJ254" s="21" t="s">
        <v>82</v>
      </c>
      <c r="BK254" s="148">
        <f>ROUND(L254*K254,2)</f>
        <v>0</v>
      </c>
      <c r="BL254" s="21" t="s">
        <v>92</v>
      </c>
      <c r="BM254" s="21" t="s">
        <v>449</v>
      </c>
    </row>
    <row r="255" spans="2:65" s="11" customFormat="1" ht="16.5" customHeight="1">
      <c r="B255" s="157"/>
      <c r="C255" s="158"/>
      <c r="D255" s="158"/>
      <c r="E255" s="159" t="s">
        <v>5</v>
      </c>
      <c r="F255" s="264" t="s">
        <v>275</v>
      </c>
      <c r="G255" s="265"/>
      <c r="H255" s="265"/>
      <c r="I255" s="265"/>
      <c r="J255" s="158"/>
      <c r="K255" s="159" t="s">
        <v>5</v>
      </c>
      <c r="L255" s="158"/>
      <c r="M255" s="158"/>
      <c r="N255" s="158"/>
      <c r="O255" s="158"/>
      <c r="P255" s="158"/>
      <c r="Q255" s="158"/>
      <c r="R255" s="160"/>
      <c r="T255" s="161"/>
      <c r="U255" s="158"/>
      <c r="V255" s="158"/>
      <c r="W255" s="158"/>
      <c r="X255" s="158"/>
      <c r="Y255" s="158"/>
      <c r="Z255" s="158"/>
      <c r="AA255" s="162"/>
      <c r="AT255" s="163" t="s">
        <v>173</v>
      </c>
      <c r="AU255" s="163" t="s">
        <v>86</v>
      </c>
      <c r="AV255" s="11" t="s">
        <v>82</v>
      </c>
      <c r="AW255" s="11" t="s">
        <v>32</v>
      </c>
      <c r="AX255" s="11" t="s">
        <v>75</v>
      </c>
      <c r="AY255" s="163" t="s">
        <v>166</v>
      </c>
    </row>
    <row r="256" spans="2:65" s="11" customFormat="1" ht="16.5" customHeight="1">
      <c r="B256" s="157"/>
      <c r="C256" s="158"/>
      <c r="D256" s="158"/>
      <c r="E256" s="159" t="s">
        <v>5</v>
      </c>
      <c r="F256" s="229" t="s">
        <v>276</v>
      </c>
      <c r="G256" s="230"/>
      <c r="H256" s="230"/>
      <c r="I256" s="230"/>
      <c r="J256" s="158"/>
      <c r="K256" s="159" t="s">
        <v>5</v>
      </c>
      <c r="L256" s="158"/>
      <c r="M256" s="158"/>
      <c r="N256" s="158"/>
      <c r="O256" s="158"/>
      <c r="P256" s="158"/>
      <c r="Q256" s="158"/>
      <c r="R256" s="160"/>
      <c r="T256" s="161"/>
      <c r="U256" s="158"/>
      <c r="V256" s="158"/>
      <c r="W256" s="158"/>
      <c r="X256" s="158"/>
      <c r="Y256" s="158"/>
      <c r="Z256" s="158"/>
      <c r="AA256" s="162"/>
      <c r="AT256" s="163" t="s">
        <v>173</v>
      </c>
      <c r="AU256" s="163" t="s">
        <v>86</v>
      </c>
      <c r="AV256" s="11" t="s">
        <v>82</v>
      </c>
      <c r="AW256" s="11" t="s">
        <v>32</v>
      </c>
      <c r="AX256" s="11" t="s">
        <v>75</v>
      </c>
      <c r="AY256" s="163" t="s">
        <v>166</v>
      </c>
    </row>
    <row r="257" spans="2:65" s="11" customFormat="1" ht="16.5" customHeight="1">
      <c r="B257" s="157"/>
      <c r="C257" s="158"/>
      <c r="D257" s="158"/>
      <c r="E257" s="159" t="s">
        <v>5</v>
      </c>
      <c r="F257" s="229" t="s">
        <v>277</v>
      </c>
      <c r="G257" s="230"/>
      <c r="H257" s="230"/>
      <c r="I257" s="230"/>
      <c r="J257" s="158"/>
      <c r="K257" s="159" t="s">
        <v>5</v>
      </c>
      <c r="L257" s="158"/>
      <c r="M257" s="158"/>
      <c r="N257" s="158"/>
      <c r="O257" s="158"/>
      <c r="P257" s="158"/>
      <c r="Q257" s="158"/>
      <c r="R257" s="160"/>
      <c r="T257" s="161"/>
      <c r="U257" s="158"/>
      <c r="V257" s="158"/>
      <c r="W257" s="158"/>
      <c r="X257" s="158"/>
      <c r="Y257" s="158"/>
      <c r="Z257" s="158"/>
      <c r="AA257" s="162"/>
      <c r="AT257" s="163" t="s">
        <v>173</v>
      </c>
      <c r="AU257" s="163" t="s">
        <v>86</v>
      </c>
      <c r="AV257" s="11" t="s">
        <v>82</v>
      </c>
      <c r="AW257" s="11" t="s">
        <v>32</v>
      </c>
      <c r="AX257" s="11" t="s">
        <v>75</v>
      </c>
      <c r="AY257" s="163" t="s">
        <v>166</v>
      </c>
    </row>
    <row r="258" spans="2:65" s="11" customFormat="1" ht="16.5" customHeight="1">
      <c r="B258" s="157"/>
      <c r="C258" s="158"/>
      <c r="D258" s="158"/>
      <c r="E258" s="159" t="s">
        <v>5</v>
      </c>
      <c r="F258" s="229" t="s">
        <v>450</v>
      </c>
      <c r="G258" s="230"/>
      <c r="H258" s="230"/>
      <c r="I258" s="230"/>
      <c r="J258" s="158"/>
      <c r="K258" s="159" t="s">
        <v>5</v>
      </c>
      <c r="L258" s="158"/>
      <c r="M258" s="158"/>
      <c r="N258" s="158"/>
      <c r="O258" s="158"/>
      <c r="P258" s="158"/>
      <c r="Q258" s="158"/>
      <c r="R258" s="160"/>
      <c r="T258" s="161"/>
      <c r="U258" s="158"/>
      <c r="V258" s="158"/>
      <c r="W258" s="158"/>
      <c r="X258" s="158"/>
      <c r="Y258" s="158"/>
      <c r="Z258" s="158"/>
      <c r="AA258" s="162"/>
      <c r="AT258" s="163" t="s">
        <v>173</v>
      </c>
      <c r="AU258" s="163" t="s">
        <v>86</v>
      </c>
      <c r="AV258" s="11" t="s">
        <v>82</v>
      </c>
      <c r="AW258" s="11" t="s">
        <v>32</v>
      </c>
      <c r="AX258" s="11" t="s">
        <v>75</v>
      </c>
      <c r="AY258" s="163" t="s">
        <v>166</v>
      </c>
    </row>
    <row r="259" spans="2:65" s="10" customFormat="1" ht="25.5" customHeight="1">
      <c r="B259" s="149"/>
      <c r="C259" s="150"/>
      <c r="D259" s="150"/>
      <c r="E259" s="151" t="s">
        <v>5</v>
      </c>
      <c r="F259" s="262" t="s">
        <v>732</v>
      </c>
      <c r="G259" s="263"/>
      <c r="H259" s="263"/>
      <c r="I259" s="263"/>
      <c r="J259" s="150"/>
      <c r="K259" s="152">
        <v>0.879</v>
      </c>
      <c r="L259" s="150"/>
      <c r="M259" s="150"/>
      <c r="N259" s="150"/>
      <c r="O259" s="150"/>
      <c r="P259" s="150"/>
      <c r="Q259" s="150"/>
      <c r="R259" s="153"/>
      <c r="T259" s="154"/>
      <c r="U259" s="150"/>
      <c r="V259" s="150"/>
      <c r="W259" s="150"/>
      <c r="X259" s="150"/>
      <c r="Y259" s="150"/>
      <c r="Z259" s="150"/>
      <c r="AA259" s="155"/>
      <c r="AT259" s="156" t="s">
        <v>173</v>
      </c>
      <c r="AU259" s="156" t="s">
        <v>86</v>
      </c>
      <c r="AV259" s="10" t="s">
        <v>86</v>
      </c>
      <c r="AW259" s="10" t="s">
        <v>32</v>
      </c>
      <c r="AX259" s="10" t="s">
        <v>82</v>
      </c>
      <c r="AY259" s="156" t="s">
        <v>166</v>
      </c>
    </row>
    <row r="260" spans="2:65" s="9" customFormat="1" ht="29.85" customHeight="1">
      <c r="B260" s="129"/>
      <c r="C260" s="130"/>
      <c r="D260" s="164" t="s">
        <v>262</v>
      </c>
      <c r="E260" s="164"/>
      <c r="F260" s="164"/>
      <c r="G260" s="164"/>
      <c r="H260" s="164"/>
      <c r="I260" s="164"/>
      <c r="J260" s="164"/>
      <c r="K260" s="164"/>
      <c r="L260" s="164"/>
      <c r="M260" s="164"/>
      <c r="N260" s="237">
        <f>BK260</f>
        <v>0</v>
      </c>
      <c r="O260" s="238"/>
      <c r="P260" s="238"/>
      <c r="Q260" s="238"/>
      <c r="R260" s="132"/>
      <c r="T260" s="133"/>
      <c r="U260" s="130"/>
      <c r="V260" s="130"/>
      <c r="W260" s="134">
        <f>SUM(W261:W265)</f>
        <v>2.4232800000000001</v>
      </c>
      <c r="X260" s="130"/>
      <c r="Y260" s="134">
        <f>SUM(Y261:Y265)</f>
        <v>0</v>
      </c>
      <c r="Z260" s="130"/>
      <c r="AA260" s="135">
        <f>SUM(AA261:AA265)</f>
        <v>0</v>
      </c>
      <c r="AR260" s="136" t="s">
        <v>82</v>
      </c>
      <c r="AT260" s="137" t="s">
        <v>74</v>
      </c>
      <c r="AU260" s="137" t="s">
        <v>82</v>
      </c>
      <c r="AY260" s="136" t="s">
        <v>166</v>
      </c>
      <c r="BK260" s="138">
        <f>SUM(BK261:BK265)</f>
        <v>0</v>
      </c>
    </row>
    <row r="261" spans="2:65" s="1" customFormat="1" ht="25.5" customHeight="1">
      <c r="B261" s="139"/>
      <c r="C261" s="140" t="s">
        <v>446</v>
      </c>
      <c r="D261" s="140" t="s">
        <v>167</v>
      </c>
      <c r="E261" s="141" t="s">
        <v>453</v>
      </c>
      <c r="F261" s="231" t="s">
        <v>454</v>
      </c>
      <c r="G261" s="231"/>
      <c r="H261" s="231"/>
      <c r="I261" s="231"/>
      <c r="J261" s="142" t="s">
        <v>322</v>
      </c>
      <c r="K261" s="143">
        <v>1.84</v>
      </c>
      <c r="L261" s="232">
        <v>0</v>
      </c>
      <c r="M261" s="232"/>
      <c r="N261" s="232">
        <f>ROUND(L261*K261,2)</f>
        <v>0</v>
      </c>
      <c r="O261" s="232"/>
      <c r="P261" s="232"/>
      <c r="Q261" s="232"/>
      <c r="R261" s="144"/>
      <c r="T261" s="145" t="s">
        <v>5</v>
      </c>
      <c r="U261" s="43" t="s">
        <v>40</v>
      </c>
      <c r="V261" s="146">
        <v>1.3169999999999999</v>
      </c>
      <c r="W261" s="146">
        <f>V261*K261</f>
        <v>2.4232800000000001</v>
      </c>
      <c r="X261" s="146">
        <v>0</v>
      </c>
      <c r="Y261" s="146">
        <f>X261*K261</f>
        <v>0</v>
      </c>
      <c r="Z261" s="146">
        <v>0</v>
      </c>
      <c r="AA261" s="147">
        <f>Z261*K261</f>
        <v>0</v>
      </c>
      <c r="AR261" s="21" t="s">
        <v>92</v>
      </c>
      <c r="AT261" s="21" t="s">
        <v>167</v>
      </c>
      <c r="AU261" s="21" t="s">
        <v>86</v>
      </c>
      <c r="AY261" s="21" t="s">
        <v>166</v>
      </c>
      <c r="BE261" s="148">
        <f>IF(U261="základní",N261,0)</f>
        <v>0</v>
      </c>
      <c r="BF261" s="148">
        <f>IF(U261="snížená",N261,0)</f>
        <v>0</v>
      </c>
      <c r="BG261" s="148">
        <f>IF(U261="zákl. přenesená",N261,0)</f>
        <v>0</v>
      </c>
      <c r="BH261" s="148">
        <f>IF(U261="sníž. přenesená",N261,0)</f>
        <v>0</v>
      </c>
      <c r="BI261" s="148">
        <f>IF(U261="nulová",N261,0)</f>
        <v>0</v>
      </c>
      <c r="BJ261" s="21" t="s">
        <v>82</v>
      </c>
      <c r="BK261" s="148">
        <f>ROUND(L261*K261,2)</f>
        <v>0</v>
      </c>
      <c r="BL261" s="21" t="s">
        <v>92</v>
      </c>
      <c r="BM261" s="21" t="s">
        <v>455</v>
      </c>
    </row>
    <row r="262" spans="2:65" s="11" customFormat="1" ht="16.5" customHeight="1">
      <c r="B262" s="157"/>
      <c r="C262" s="158"/>
      <c r="D262" s="158"/>
      <c r="E262" s="159" t="s">
        <v>5</v>
      </c>
      <c r="F262" s="264" t="s">
        <v>275</v>
      </c>
      <c r="G262" s="265"/>
      <c r="H262" s="265"/>
      <c r="I262" s="265"/>
      <c r="J262" s="158"/>
      <c r="K262" s="159" t="s">
        <v>5</v>
      </c>
      <c r="L262" s="158"/>
      <c r="M262" s="158"/>
      <c r="N262" s="158"/>
      <c r="O262" s="158"/>
      <c r="P262" s="158"/>
      <c r="Q262" s="158"/>
      <c r="R262" s="160"/>
      <c r="T262" s="161"/>
      <c r="U262" s="158"/>
      <c r="V262" s="158"/>
      <c r="W262" s="158"/>
      <c r="X262" s="158"/>
      <c r="Y262" s="158"/>
      <c r="Z262" s="158"/>
      <c r="AA262" s="162"/>
      <c r="AT262" s="163" t="s">
        <v>173</v>
      </c>
      <c r="AU262" s="163" t="s">
        <v>86</v>
      </c>
      <c r="AV262" s="11" t="s">
        <v>82</v>
      </c>
      <c r="AW262" s="11" t="s">
        <v>32</v>
      </c>
      <c r="AX262" s="11" t="s">
        <v>75</v>
      </c>
      <c r="AY262" s="163" t="s">
        <v>166</v>
      </c>
    </row>
    <row r="263" spans="2:65" s="11" customFormat="1" ht="16.5" customHeight="1">
      <c r="B263" s="157"/>
      <c r="C263" s="158"/>
      <c r="D263" s="158"/>
      <c r="E263" s="159" t="s">
        <v>5</v>
      </c>
      <c r="F263" s="229" t="s">
        <v>276</v>
      </c>
      <c r="G263" s="230"/>
      <c r="H263" s="230"/>
      <c r="I263" s="230"/>
      <c r="J263" s="158"/>
      <c r="K263" s="159" t="s">
        <v>5</v>
      </c>
      <c r="L263" s="158"/>
      <c r="M263" s="158"/>
      <c r="N263" s="158"/>
      <c r="O263" s="158"/>
      <c r="P263" s="158"/>
      <c r="Q263" s="158"/>
      <c r="R263" s="160"/>
      <c r="T263" s="161"/>
      <c r="U263" s="158"/>
      <c r="V263" s="158"/>
      <c r="W263" s="158"/>
      <c r="X263" s="158"/>
      <c r="Y263" s="158"/>
      <c r="Z263" s="158"/>
      <c r="AA263" s="162"/>
      <c r="AT263" s="163" t="s">
        <v>173</v>
      </c>
      <c r="AU263" s="163" t="s">
        <v>86</v>
      </c>
      <c r="AV263" s="11" t="s">
        <v>82</v>
      </c>
      <c r="AW263" s="11" t="s">
        <v>32</v>
      </c>
      <c r="AX263" s="11" t="s">
        <v>75</v>
      </c>
      <c r="AY263" s="163" t="s">
        <v>166</v>
      </c>
    </row>
    <row r="264" spans="2:65" s="11" customFormat="1" ht="16.5" customHeight="1">
      <c r="B264" s="157"/>
      <c r="C264" s="158"/>
      <c r="D264" s="158"/>
      <c r="E264" s="159" t="s">
        <v>5</v>
      </c>
      <c r="F264" s="229" t="s">
        <v>277</v>
      </c>
      <c r="G264" s="230"/>
      <c r="H264" s="230"/>
      <c r="I264" s="230"/>
      <c r="J264" s="158"/>
      <c r="K264" s="159" t="s">
        <v>5</v>
      </c>
      <c r="L264" s="158"/>
      <c r="M264" s="158"/>
      <c r="N264" s="158"/>
      <c r="O264" s="158"/>
      <c r="P264" s="158"/>
      <c r="Q264" s="158"/>
      <c r="R264" s="160"/>
      <c r="T264" s="161"/>
      <c r="U264" s="158"/>
      <c r="V264" s="158"/>
      <c r="W264" s="158"/>
      <c r="X264" s="158"/>
      <c r="Y264" s="158"/>
      <c r="Z264" s="158"/>
      <c r="AA264" s="162"/>
      <c r="AT264" s="163" t="s">
        <v>173</v>
      </c>
      <c r="AU264" s="163" t="s">
        <v>86</v>
      </c>
      <c r="AV264" s="11" t="s">
        <v>82</v>
      </c>
      <c r="AW264" s="11" t="s">
        <v>32</v>
      </c>
      <c r="AX264" s="11" t="s">
        <v>75</v>
      </c>
      <c r="AY264" s="163" t="s">
        <v>166</v>
      </c>
    </row>
    <row r="265" spans="2:65" s="10" customFormat="1" ht="16.5" customHeight="1">
      <c r="B265" s="149"/>
      <c r="C265" s="150"/>
      <c r="D265" s="150"/>
      <c r="E265" s="151" t="s">
        <v>5</v>
      </c>
      <c r="F265" s="262" t="s">
        <v>733</v>
      </c>
      <c r="G265" s="263"/>
      <c r="H265" s="263"/>
      <c r="I265" s="263"/>
      <c r="J265" s="150"/>
      <c r="K265" s="152">
        <v>1.84</v>
      </c>
      <c r="L265" s="150"/>
      <c r="M265" s="150"/>
      <c r="N265" s="150"/>
      <c r="O265" s="150"/>
      <c r="P265" s="150"/>
      <c r="Q265" s="150"/>
      <c r="R265" s="153"/>
      <c r="T265" s="154"/>
      <c r="U265" s="150"/>
      <c r="V265" s="150"/>
      <c r="W265" s="150"/>
      <c r="X265" s="150"/>
      <c r="Y265" s="150"/>
      <c r="Z265" s="150"/>
      <c r="AA265" s="155"/>
      <c r="AT265" s="156" t="s">
        <v>173</v>
      </c>
      <c r="AU265" s="156" t="s">
        <v>86</v>
      </c>
      <c r="AV265" s="10" t="s">
        <v>86</v>
      </c>
      <c r="AW265" s="10" t="s">
        <v>32</v>
      </c>
      <c r="AX265" s="10" t="s">
        <v>82</v>
      </c>
      <c r="AY265" s="156" t="s">
        <v>166</v>
      </c>
    </row>
    <row r="266" spans="2:65" s="9" customFormat="1" ht="29.85" customHeight="1">
      <c r="B266" s="129"/>
      <c r="C266" s="130"/>
      <c r="D266" s="164" t="s">
        <v>263</v>
      </c>
      <c r="E266" s="164"/>
      <c r="F266" s="164"/>
      <c r="G266" s="164"/>
      <c r="H266" s="164"/>
      <c r="I266" s="164"/>
      <c r="J266" s="164"/>
      <c r="K266" s="164"/>
      <c r="L266" s="164"/>
      <c r="M266" s="164"/>
      <c r="N266" s="237">
        <f>BK266</f>
        <v>0</v>
      </c>
      <c r="O266" s="238"/>
      <c r="P266" s="238"/>
      <c r="Q266" s="238"/>
      <c r="R266" s="132"/>
      <c r="T266" s="133"/>
      <c r="U266" s="130"/>
      <c r="V266" s="130"/>
      <c r="W266" s="134">
        <f>SUM(W267:W323)</f>
        <v>378.666</v>
      </c>
      <c r="X266" s="130"/>
      <c r="Y266" s="134">
        <f>SUM(Y267:Y323)</f>
        <v>12.114330000000001</v>
      </c>
      <c r="Z266" s="130"/>
      <c r="AA266" s="135">
        <f>SUM(AA267:AA323)</f>
        <v>0</v>
      </c>
      <c r="AR266" s="136" t="s">
        <v>82</v>
      </c>
      <c r="AT266" s="137" t="s">
        <v>74</v>
      </c>
      <c r="AU266" s="137" t="s">
        <v>82</v>
      </c>
      <c r="AY266" s="136" t="s">
        <v>166</v>
      </c>
      <c r="BK266" s="138">
        <f>SUM(BK267:BK323)</f>
        <v>0</v>
      </c>
    </row>
    <row r="267" spans="2:65" s="1" customFormat="1" ht="16.5" customHeight="1">
      <c r="B267" s="139"/>
      <c r="C267" s="140" t="s">
        <v>452</v>
      </c>
      <c r="D267" s="140" t="s">
        <v>167</v>
      </c>
      <c r="E267" s="141" t="s">
        <v>458</v>
      </c>
      <c r="F267" s="231" t="s">
        <v>459</v>
      </c>
      <c r="G267" s="231"/>
      <c r="H267" s="231"/>
      <c r="I267" s="231"/>
      <c r="J267" s="142" t="s">
        <v>270</v>
      </c>
      <c r="K267" s="143">
        <v>1239</v>
      </c>
      <c r="L267" s="232">
        <v>0</v>
      </c>
      <c r="M267" s="232"/>
      <c r="N267" s="232">
        <f>ROUND(L267*K267,2)</f>
        <v>0</v>
      </c>
      <c r="O267" s="232"/>
      <c r="P267" s="232"/>
      <c r="Q267" s="232"/>
      <c r="R267" s="144"/>
      <c r="T267" s="145" t="s">
        <v>5</v>
      </c>
      <c r="U267" s="43" t="s">
        <v>40</v>
      </c>
      <c r="V267" s="146">
        <v>2.5999999999999999E-2</v>
      </c>
      <c r="W267" s="146">
        <f>V267*K267</f>
        <v>32.213999999999999</v>
      </c>
      <c r="X267" s="146">
        <v>0</v>
      </c>
      <c r="Y267" s="146">
        <f>X267*K267</f>
        <v>0</v>
      </c>
      <c r="Z267" s="146">
        <v>0</v>
      </c>
      <c r="AA267" s="147">
        <f>Z267*K267</f>
        <v>0</v>
      </c>
      <c r="AR267" s="21" t="s">
        <v>92</v>
      </c>
      <c r="AT267" s="21" t="s">
        <v>167</v>
      </c>
      <c r="AU267" s="21" t="s">
        <v>86</v>
      </c>
      <c r="AY267" s="21" t="s">
        <v>166</v>
      </c>
      <c r="BE267" s="148">
        <f>IF(U267="základní",N267,0)</f>
        <v>0</v>
      </c>
      <c r="BF267" s="148">
        <f>IF(U267="snížená",N267,0)</f>
        <v>0</v>
      </c>
      <c r="BG267" s="148">
        <f>IF(U267="zákl. přenesená",N267,0)</f>
        <v>0</v>
      </c>
      <c r="BH267" s="148">
        <f>IF(U267="sníž. přenesená",N267,0)</f>
        <v>0</v>
      </c>
      <c r="BI267" s="148">
        <f>IF(U267="nulová",N267,0)</f>
        <v>0</v>
      </c>
      <c r="BJ267" s="21" t="s">
        <v>82</v>
      </c>
      <c r="BK267" s="148">
        <f>ROUND(L267*K267,2)</f>
        <v>0</v>
      </c>
      <c r="BL267" s="21" t="s">
        <v>92</v>
      </c>
      <c r="BM267" s="21" t="s">
        <v>460</v>
      </c>
    </row>
    <row r="268" spans="2:65" s="10" customFormat="1" ht="16.5" customHeight="1">
      <c r="B268" s="149"/>
      <c r="C268" s="150"/>
      <c r="D268" s="150"/>
      <c r="E268" s="151" t="s">
        <v>5</v>
      </c>
      <c r="F268" s="240" t="s">
        <v>734</v>
      </c>
      <c r="G268" s="241"/>
      <c r="H268" s="241"/>
      <c r="I268" s="241"/>
      <c r="J268" s="150"/>
      <c r="K268" s="152">
        <v>1239</v>
      </c>
      <c r="L268" s="150"/>
      <c r="M268" s="150"/>
      <c r="N268" s="150"/>
      <c r="O268" s="150"/>
      <c r="P268" s="150"/>
      <c r="Q268" s="150"/>
      <c r="R268" s="153"/>
      <c r="T268" s="154"/>
      <c r="U268" s="150"/>
      <c r="V268" s="150"/>
      <c r="W268" s="150"/>
      <c r="X268" s="150"/>
      <c r="Y268" s="150"/>
      <c r="Z268" s="150"/>
      <c r="AA268" s="155"/>
      <c r="AT268" s="156" t="s">
        <v>173</v>
      </c>
      <c r="AU268" s="156" t="s">
        <v>86</v>
      </c>
      <c r="AV268" s="10" t="s">
        <v>86</v>
      </c>
      <c r="AW268" s="10" t="s">
        <v>32</v>
      </c>
      <c r="AX268" s="10" t="s">
        <v>82</v>
      </c>
      <c r="AY268" s="156" t="s">
        <v>166</v>
      </c>
    </row>
    <row r="269" spans="2:65" s="1" customFormat="1" ht="16.5" customHeight="1">
      <c r="B269" s="139"/>
      <c r="C269" s="140" t="s">
        <v>457</v>
      </c>
      <c r="D269" s="140" t="s">
        <v>167</v>
      </c>
      <c r="E269" s="141" t="s">
        <v>463</v>
      </c>
      <c r="F269" s="231" t="s">
        <v>464</v>
      </c>
      <c r="G269" s="231"/>
      <c r="H269" s="231"/>
      <c r="I269" s="231"/>
      <c r="J269" s="142" t="s">
        <v>270</v>
      </c>
      <c r="K269" s="143">
        <v>1416</v>
      </c>
      <c r="L269" s="232">
        <v>0</v>
      </c>
      <c r="M269" s="232"/>
      <c r="N269" s="232">
        <f>ROUND(L269*K269,2)</f>
        <v>0</v>
      </c>
      <c r="O269" s="232"/>
      <c r="P269" s="232"/>
      <c r="Q269" s="232"/>
      <c r="R269" s="144"/>
      <c r="T269" s="145" t="s">
        <v>5</v>
      </c>
      <c r="U269" s="43" t="s">
        <v>40</v>
      </c>
      <c r="V269" s="146">
        <v>2.5999999999999999E-2</v>
      </c>
      <c r="W269" s="146">
        <f>V269*K269</f>
        <v>36.815999999999995</v>
      </c>
      <c r="X269" s="146">
        <v>0</v>
      </c>
      <c r="Y269" s="146">
        <f>X269*K269</f>
        <v>0</v>
      </c>
      <c r="Z269" s="146">
        <v>0</v>
      </c>
      <c r="AA269" s="147">
        <f>Z269*K269</f>
        <v>0</v>
      </c>
      <c r="AR269" s="21" t="s">
        <v>92</v>
      </c>
      <c r="AT269" s="21" t="s">
        <v>167</v>
      </c>
      <c r="AU269" s="21" t="s">
        <v>86</v>
      </c>
      <c r="AY269" s="21" t="s">
        <v>166</v>
      </c>
      <c r="BE269" s="148">
        <f>IF(U269="základní",N269,0)</f>
        <v>0</v>
      </c>
      <c r="BF269" s="148">
        <f>IF(U269="snížená",N269,0)</f>
        <v>0</v>
      </c>
      <c r="BG269" s="148">
        <f>IF(U269="zákl. přenesená",N269,0)</f>
        <v>0</v>
      </c>
      <c r="BH269" s="148">
        <f>IF(U269="sníž. přenesená",N269,0)</f>
        <v>0</v>
      </c>
      <c r="BI269" s="148">
        <f>IF(U269="nulová",N269,0)</f>
        <v>0</v>
      </c>
      <c r="BJ269" s="21" t="s">
        <v>82</v>
      </c>
      <c r="BK269" s="148">
        <f>ROUND(L269*K269,2)</f>
        <v>0</v>
      </c>
      <c r="BL269" s="21" t="s">
        <v>92</v>
      </c>
      <c r="BM269" s="21" t="s">
        <v>465</v>
      </c>
    </row>
    <row r="270" spans="2:65" s="10" customFormat="1" ht="16.5" customHeight="1">
      <c r="B270" s="149"/>
      <c r="C270" s="150"/>
      <c r="D270" s="150"/>
      <c r="E270" s="151" t="s">
        <v>5</v>
      </c>
      <c r="F270" s="240" t="s">
        <v>735</v>
      </c>
      <c r="G270" s="241"/>
      <c r="H270" s="241"/>
      <c r="I270" s="241"/>
      <c r="J270" s="150"/>
      <c r="K270" s="152">
        <v>1416</v>
      </c>
      <c r="L270" s="150"/>
      <c r="M270" s="150"/>
      <c r="N270" s="150"/>
      <c r="O270" s="150"/>
      <c r="P270" s="150"/>
      <c r="Q270" s="150"/>
      <c r="R270" s="153"/>
      <c r="T270" s="154"/>
      <c r="U270" s="150"/>
      <c r="V270" s="150"/>
      <c r="W270" s="150"/>
      <c r="X270" s="150"/>
      <c r="Y270" s="150"/>
      <c r="Z270" s="150"/>
      <c r="AA270" s="155"/>
      <c r="AT270" s="156" t="s">
        <v>173</v>
      </c>
      <c r="AU270" s="156" t="s">
        <v>86</v>
      </c>
      <c r="AV270" s="10" t="s">
        <v>86</v>
      </c>
      <c r="AW270" s="10" t="s">
        <v>32</v>
      </c>
      <c r="AX270" s="10" t="s">
        <v>82</v>
      </c>
      <c r="AY270" s="156" t="s">
        <v>166</v>
      </c>
    </row>
    <row r="271" spans="2:65" s="1" customFormat="1" ht="16.5" customHeight="1">
      <c r="B271" s="139"/>
      <c r="C271" s="140" t="s">
        <v>462</v>
      </c>
      <c r="D271" s="140" t="s">
        <v>167</v>
      </c>
      <c r="E271" s="141" t="s">
        <v>468</v>
      </c>
      <c r="F271" s="231" t="s">
        <v>469</v>
      </c>
      <c r="G271" s="231"/>
      <c r="H271" s="231"/>
      <c r="I271" s="231"/>
      <c r="J271" s="142" t="s">
        <v>270</v>
      </c>
      <c r="K271" s="143">
        <v>20</v>
      </c>
      <c r="L271" s="232">
        <v>0</v>
      </c>
      <c r="M271" s="232"/>
      <c r="N271" s="232">
        <f>ROUND(L271*K271,2)</f>
        <v>0</v>
      </c>
      <c r="O271" s="232"/>
      <c r="P271" s="232"/>
      <c r="Q271" s="232"/>
      <c r="R271" s="144"/>
      <c r="T271" s="145" t="s">
        <v>5</v>
      </c>
      <c r="U271" s="43" t="s">
        <v>40</v>
      </c>
      <c r="V271" s="146">
        <v>2.9000000000000001E-2</v>
      </c>
      <c r="W271" s="146">
        <f>V271*K271</f>
        <v>0.58000000000000007</v>
      </c>
      <c r="X271" s="146">
        <v>0</v>
      </c>
      <c r="Y271" s="146">
        <f>X271*K271</f>
        <v>0</v>
      </c>
      <c r="Z271" s="146">
        <v>0</v>
      </c>
      <c r="AA271" s="147">
        <f>Z271*K271</f>
        <v>0</v>
      </c>
      <c r="AR271" s="21" t="s">
        <v>92</v>
      </c>
      <c r="AT271" s="21" t="s">
        <v>167</v>
      </c>
      <c r="AU271" s="21" t="s">
        <v>86</v>
      </c>
      <c r="AY271" s="21" t="s">
        <v>166</v>
      </c>
      <c r="BE271" s="148">
        <f>IF(U271="základní",N271,0)</f>
        <v>0</v>
      </c>
      <c r="BF271" s="148">
        <f>IF(U271="snížená",N271,0)</f>
        <v>0</v>
      </c>
      <c r="BG271" s="148">
        <f>IF(U271="zákl. přenesená",N271,0)</f>
        <v>0</v>
      </c>
      <c r="BH271" s="148">
        <f>IF(U271="sníž. přenesená",N271,0)</f>
        <v>0</v>
      </c>
      <c r="BI271" s="148">
        <f>IF(U271="nulová",N271,0)</f>
        <v>0</v>
      </c>
      <c r="BJ271" s="21" t="s">
        <v>82</v>
      </c>
      <c r="BK271" s="148">
        <f>ROUND(L271*K271,2)</f>
        <v>0</v>
      </c>
      <c r="BL271" s="21" t="s">
        <v>92</v>
      </c>
      <c r="BM271" s="21" t="s">
        <v>470</v>
      </c>
    </row>
    <row r="272" spans="2:65" s="11" customFormat="1" ht="16.5" customHeight="1">
      <c r="B272" s="157"/>
      <c r="C272" s="158"/>
      <c r="D272" s="158"/>
      <c r="E272" s="159" t="s">
        <v>5</v>
      </c>
      <c r="F272" s="264" t="s">
        <v>275</v>
      </c>
      <c r="G272" s="265"/>
      <c r="H272" s="265"/>
      <c r="I272" s="265"/>
      <c r="J272" s="158"/>
      <c r="K272" s="159" t="s">
        <v>5</v>
      </c>
      <c r="L272" s="158"/>
      <c r="M272" s="158"/>
      <c r="N272" s="158"/>
      <c r="O272" s="158"/>
      <c r="P272" s="158"/>
      <c r="Q272" s="158"/>
      <c r="R272" s="160"/>
      <c r="T272" s="161"/>
      <c r="U272" s="158"/>
      <c r="V272" s="158"/>
      <c r="W272" s="158"/>
      <c r="X272" s="158"/>
      <c r="Y272" s="158"/>
      <c r="Z272" s="158"/>
      <c r="AA272" s="162"/>
      <c r="AT272" s="163" t="s">
        <v>173</v>
      </c>
      <c r="AU272" s="163" t="s">
        <v>86</v>
      </c>
      <c r="AV272" s="11" t="s">
        <v>82</v>
      </c>
      <c r="AW272" s="11" t="s">
        <v>32</v>
      </c>
      <c r="AX272" s="11" t="s">
        <v>75</v>
      </c>
      <c r="AY272" s="163" t="s">
        <v>166</v>
      </c>
    </row>
    <row r="273" spans="2:65" s="11" customFormat="1" ht="16.5" customHeight="1">
      <c r="B273" s="157"/>
      <c r="C273" s="158"/>
      <c r="D273" s="158"/>
      <c r="E273" s="159" t="s">
        <v>5</v>
      </c>
      <c r="F273" s="229" t="s">
        <v>276</v>
      </c>
      <c r="G273" s="230"/>
      <c r="H273" s="230"/>
      <c r="I273" s="230"/>
      <c r="J273" s="158"/>
      <c r="K273" s="159" t="s">
        <v>5</v>
      </c>
      <c r="L273" s="158"/>
      <c r="M273" s="158"/>
      <c r="N273" s="158"/>
      <c r="O273" s="158"/>
      <c r="P273" s="158"/>
      <c r="Q273" s="158"/>
      <c r="R273" s="160"/>
      <c r="T273" s="161"/>
      <c r="U273" s="158"/>
      <c r="V273" s="158"/>
      <c r="W273" s="158"/>
      <c r="X273" s="158"/>
      <c r="Y273" s="158"/>
      <c r="Z273" s="158"/>
      <c r="AA273" s="162"/>
      <c r="AT273" s="163" t="s">
        <v>173</v>
      </c>
      <c r="AU273" s="163" t="s">
        <v>86</v>
      </c>
      <c r="AV273" s="11" t="s">
        <v>82</v>
      </c>
      <c r="AW273" s="11" t="s">
        <v>32</v>
      </c>
      <c r="AX273" s="11" t="s">
        <v>75</v>
      </c>
      <c r="AY273" s="163" t="s">
        <v>166</v>
      </c>
    </row>
    <row r="274" spans="2:65" s="11" customFormat="1" ht="16.5" customHeight="1">
      <c r="B274" s="157"/>
      <c r="C274" s="158"/>
      <c r="D274" s="158"/>
      <c r="E274" s="159" t="s">
        <v>5</v>
      </c>
      <c r="F274" s="229" t="s">
        <v>277</v>
      </c>
      <c r="G274" s="230"/>
      <c r="H274" s="230"/>
      <c r="I274" s="230"/>
      <c r="J274" s="158"/>
      <c r="K274" s="159" t="s">
        <v>5</v>
      </c>
      <c r="L274" s="158"/>
      <c r="M274" s="158"/>
      <c r="N274" s="158"/>
      <c r="O274" s="158"/>
      <c r="P274" s="158"/>
      <c r="Q274" s="158"/>
      <c r="R274" s="160"/>
      <c r="T274" s="161"/>
      <c r="U274" s="158"/>
      <c r="V274" s="158"/>
      <c r="W274" s="158"/>
      <c r="X274" s="158"/>
      <c r="Y274" s="158"/>
      <c r="Z274" s="158"/>
      <c r="AA274" s="162"/>
      <c r="AT274" s="163" t="s">
        <v>173</v>
      </c>
      <c r="AU274" s="163" t="s">
        <v>86</v>
      </c>
      <c r="AV274" s="11" t="s">
        <v>82</v>
      </c>
      <c r="AW274" s="11" t="s">
        <v>32</v>
      </c>
      <c r="AX274" s="11" t="s">
        <v>75</v>
      </c>
      <c r="AY274" s="163" t="s">
        <v>166</v>
      </c>
    </row>
    <row r="275" spans="2:65" s="11" customFormat="1" ht="16.5" customHeight="1">
      <c r="B275" s="157"/>
      <c r="C275" s="158"/>
      <c r="D275" s="158"/>
      <c r="E275" s="159" t="s">
        <v>5</v>
      </c>
      <c r="F275" s="229" t="s">
        <v>471</v>
      </c>
      <c r="G275" s="230"/>
      <c r="H275" s="230"/>
      <c r="I275" s="230"/>
      <c r="J275" s="158"/>
      <c r="K275" s="159" t="s">
        <v>5</v>
      </c>
      <c r="L275" s="158"/>
      <c r="M275" s="158"/>
      <c r="N275" s="158"/>
      <c r="O275" s="158"/>
      <c r="P275" s="158"/>
      <c r="Q275" s="158"/>
      <c r="R275" s="160"/>
      <c r="T275" s="161"/>
      <c r="U275" s="158"/>
      <c r="V275" s="158"/>
      <c r="W275" s="158"/>
      <c r="X275" s="158"/>
      <c r="Y275" s="158"/>
      <c r="Z275" s="158"/>
      <c r="AA275" s="162"/>
      <c r="AT275" s="163" t="s">
        <v>173</v>
      </c>
      <c r="AU275" s="163" t="s">
        <v>86</v>
      </c>
      <c r="AV275" s="11" t="s">
        <v>82</v>
      </c>
      <c r="AW275" s="11" t="s">
        <v>32</v>
      </c>
      <c r="AX275" s="11" t="s">
        <v>75</v>
      </c>
      <c r="AY275" s="163" t="s">
        <v>166</v>
      </c>
    </row>
    <row r="276" spans="2:65" s="10" customFormat="1" ht="16.5" customHeight="1">
      <c r="B276" s="149"/>
      <c r="C276" s="150"/>
      <c r="D276" s="150"/>
      <c r="E276" s="151" t="s">
        <v>5</v>
      </c>
      <c r="F276" s="262" t="s">
        <v>736</v>
      </c>
      <c r="G276" s="263"/>
      <c r="H276" s="263"/>
      <c r="I276" s="263"/>
      <c r="J276" s="150"/>
      <c r="K276" s="152">
        <v>20</v>
      </c>
      <c r="L276" s="150"/>
      <c r="M276" s="150"/>
      <c r="N276" s="150"/>
      <c r="O276" s="150"/>
      <c r="P276" s="150"/>
      <c r="Q276" s="150"/>
      <c r="R276" s="153"/>
      <c r="T276" s="154"/>
      <c r="U276" s="150"/>
      <c r="V276" s="150"/>
      <c r="W276" s="150"/>
      <c r="X276" s="150"/>
      <c r="Y276" s="150"/>
      <c r="Z276" s="150"/>
      <c r="AA276" s="155"/>
      <c r="AT276" s="156" t="s">
        <v>173</v>
      </c>
      <c r="AU276" s="156" t="s">
        <v>86</v>
      </c>
      <c r="AV276" s="10" t="s">
        <v>86</v>
      </c>
      <c r="AW276" s="10" t="s">
        <v>32</v>
      </c>
      <c r="AX276" s="10" t="s">
        <v>82</v>
      </c>
      <c r="AY276" s="156" t="s">
        <v>166</v>
      </c>
    </row>
    <row r="277" spans="2:65" s="1" customFormat="1" ht="16.5" customHeight="1">
      <c r="B277" s="139"/>
      <c r="C277" s="140" t="s">
        <v>467</v>
      </c>
      <c r="D277" s="140" t="s">
        <v>167</v>
      </c>
      <c r="E277" s="141" t="s">
        <v>475</v>
      </c>
      <c r="F277" s="231" t="s">
        <v>476</v>
      </c>
      <c r="G277" s="231"/>
      <c r="H277" s="231"/>
      <c r="I277" s="231"/>
      <c r="J277" s="142" t="s">
        <v>270</v>
      </c>
      <c r="K277" s="143">
        <v>26.5</v>
      </c>
      <c r="L277" s="232">
        <v>0</v>
      </c>
      <c r="M277" s="232"/>
      <c r="N277" s="232">
        <f>ROUND(L277*K277,2)</f>
        <v>0</v>
      </c>
      <c r="O277" s="232"/>
      <c r="P277" s="232"/>
      <c r="Q277" s="232"/>
      <c r="R277" s="144"/>
      <c r="T277" s="145" t="s">
        <v>5</v>
      </c>
      <c r="U277" s="43" t="s">
        <v>40</v>
      </c>
      <c r="V277" s="146">
        <v>3.1E-2</v>
      </c>
      <c r="W277" s="146">
        <f>V277*K277</f>
        <v>0.82150000000000001</v>
      </c>
      <c r="X277" s="146">
        <v>0</v>
      </c>
      <c r="Y277" s="146">
        <f>X277*K277</f>
        <v>0</v>
      </c>
      <c r="Z277" s="146">
        <v>0</v>
      </c>
      <c r="AA277" s="147">
        <f>Z277*K277</f>
        <v>0</v>
      </c>
      <c r="AR277" s="21" t="s">
        <v>92</v>
      </c>
      <c r="AT277" s="21" t="s">
        <v>167</v>
      </c>
      <c r="AU277" s="21" t="s">
        <v>86</v>
      </c>
      <c r="AY277" s="21" t="s">
        <v>166</v>
      </c>
      <c r="BE277" s="148">
        <f>IF(U277="základní",N277,0)</f>
        <v>0</v>
      </c>
      <c r="BF277" s="148">
        <f>IF(U277="snížená",N277,0)</f>
        <v>0</v>
      </c>
      <c r="BG277" s="148">
        <f>IF(U277="zákl. přenesená",N277,0)</f>
        <v>0</v>
      </c>
      <c r="BH277" s="148">
        <f>IF(U277="sníž. přenesená",N277,0)</f>
        <v>0</v>
      </c>
      <c r="BI277" s="148">
        <f>IF(U277="nulová",N277,0)</f>
        <v>0</v>
      </c>
      <c r="BJ277" s="21" t="s">
        <v>82</v>
      </c>
      <c r="BK277" s="148">
        <f>ROUND(L277*K277,2)</f>
        <v>0</v>
      </c>
      <c r="BL277" s="21" t="s">
        <v>92</v>
      </c>
      <c r="BM277" s="21" t="s">
        <v>477</v>
      </c>
    </row>
    <row r="278" spans="2:65" s="11" customFormat="1" ht="16.5" customHeight="1">
      <c r="B278" s="157"/>
      <c r="C278" s="158"/>
      <c r="D278" s="158"/>
      <c r="E278" s="159" t="s">
        <v>5</v>
      </c>
      <c r="F278" s="264" t="s">
        <v>275</v>
      </c>
      <c r="G278" s="265"/>
      <c r="H278" s="265"/>
      <c r="I278" s="265"/>
      <c r="J278" s="158"/>
      <c r="K278" s="159" t="s">
        <v>5</v>
      </c>
      <c r="L278" s="158"/>
      <c r="M278" s="158"/>
      <c r="N278" s="158"/>
      <c r="O278" s="158"/>
      <c r="P278" s="158"/>
      <c r="Q278" s="158"/>
      <c r="R278" s="160"/>
      <c r="T278" s="161"/>
      <c r="U278" s="158"/>
      <c r="V278" s="158"/>
      <c r="W278" s="158"/>
      <c r="X278" s="158"/>
      <c r="Y278" s="158"/>
      <c r="Z278" s="158"/>
      <c r="AA278" s="162"/>
      <c r="AT278" s="163" t="s">
        <v>173</v>
      </c>
      <c r="AU278" s="163" t="s">
        <v>86</v>
      </c>
      <c r="AV278" s="11" t="s">
        <v>82</v>
      </c>
      <c r="AW278" s="11" t="s">
        <v>32</v>
      </c>
      <c r="AX278" s="11" t="s">
        <v>75</v>
      </c>
      <c r="AY278" s="163" t="s">
        <v>166</v>
      </c>
    </row>
    <row r="279" spans="2:65" s="11" customFormat="1" ht="16.5" customHeight="1">
      <c r="B279" s="157"/>
      <c r="C279" s="158"/>
      <c r="D279" s="158"/>
      <c r="E279" s="159" t="s">
        <v>5</v>
      </c>
      <c r="F279" s="229" t="s">
        <v>276</v>
      </c>
      <c r="G279" s="230"/>
      <c r="H279" s="230"/>
      <c r="I279" s="230"/>
      <c r="J279" s="158"/>
      <c r="K279" s="159" t="s">
        <v>5</v>
      </c>
      <c r="L279" s="158"/>
      <c r="M279" s="158"/>
      <c r="N279" s="158"/>
      <c r="O279" s="158"/>
      <c r="P279" s="158"/>
      <c r="Q279" s="158"/>
      <c r="R279" s="160"/>
      <c r="T279" s="161"/>
      <c r="U279" s="158"/>
      <c r="V279" s="158"/>
      <c r="W279" s="158"/>
      <c r="X279" s="158"/>
      <c r="Y279" s="158"/>
      <c r="Z279" s="158"/>
      <c r="AA279" s="162"/>
      <c r="AT279" s="163" t="s">
        <v>173</v>
      </c>
      <c r="AU279" s="163" t="s">
        <v>86</v>
      </c>
      <c r="AV279" s="11" t="s">
        <v>82</v>
      </c>
      <c r="AW279" s="11" t="s">
        <v>32</v>
      </c>
      <c r="AX279" s="11" t="s">
        <v>75</v>
      </c>
      <c r="AY279" s="163" t="s">
        <v>166</v>
      </c>
    </row>
    <row r="280" spans="2:65" s="11" customFormat="1" ht="16.5" customHeight="1">
      <c r="B280" s="157"/>
      <c r="C280" s="158"/>
      <c r="D280" s="158"/>
      <c r="E280" s="159" t="s">
        <v>5</v>
      </c>
      <c r="F280" s="229" t="s">
        <v>277</v>
      </c>
      <c r="G280" s="230"/>
      <c r="H280" s="230"/>
      <c r="I280" s="230"/>
      <c r="J280" s="158"/>
      <c r="K280" s="159" t="s">
        <v>5</v>
      </c>
      <c r="L280" s="158"/>
      <c r="M280" s="158"/>
      <c r="N280" s="158"/>
      <c r="O280" s="158"/>
      <c r="P280" s="158"/>
      <c r="Q280" s="158"/>
      <c r="R280" s="160"/>
      <c r="T280" s="161"/>
      <c r="U280" s="158"/>
      <c r="V280" s="158"/>
      <c r="W280" s="158"/>
      <c r="X280" s="158"/>
      <c r="Y280" s="158"/>
      <c r="Z280" s="158"/>
      <c r="AA280" s="162"/>
      <c r="AT280" s="163" t="s">
        <v>173</v>
      </c>
      <c r="AU280" s="163" t="s">
        <v>86</v>
      </c>
      <c r="AV280" s="11" t="s">
        <v>82</v>
      </c>
      <c r="AW280" s="11" t="s">
        <v>32</v>
      </c>
      <c r="AX280" s="11" t="s">
        <v>75</v>
      </c>
      <c r="AY280" s="163" t="s">
        <v>166</v>
      </c>
    </row>
    <row r="281" spans="2:65" s="11" customFormat="1" ht="16.5" customHeight="1">
      <c r="B281" s="157"/>
      <c r="C281" s="158"/>
      <c r="D281" s="158"/>
      <c r="E281" s="159" t="s">
        <v>5</v>
      </c>
      <c r="F281" s="229" t="s">
        <v>290</v>
      </c>
      <c r="G281" s="230"/>
      <c r="H281" s="230"/>
      <c r="I281" s="230"/>
      <c r="J281" s="158"/>
      <c r="K281" s="159" t="s">
        <v>5</v>
      </c>
      <c r="L281" s="158"/>
      <c r="M281" s="158"/>
      <c r="N281" s="158"/>
      <c r="O281" s="158"/>
      <c r="P281" s="158"/>
      <c r="Q281" s="158"/>
      <c r="R281" s="160"/>
      <c r="T281" s="161"/>
      <c r="U281" s="158"/>
      <c r="V281" s="158"/>
      <c r="W281" s="158"/>
      <c r="X281" s="158"/>
      <c r="Y281" s="158"/>
      <c r="Z281" s="158"/>
      <c r="AA281" s="162"/>
      <c r="AT281" s="163" t="s">
        <v>173</v>
      </c>
      <c r="AU281" s="163" t="s">
        <v>86</v>
      </c>
      <c r="AV281" s="11" t="s">
        <v>82</v>
      </c>
      <c r="AW281" s="11" t="s">
        <v>32</v>
      </c>
      <c r="AX281" s="11" t="s">
        <v>75</v>
      </c>
      <c r="AY281" s="163" t="s">
        <v>166</v>
      </c>
    </row>
    <row r="282" spans="2:65" s="10" customFormat="1" ht="16.5" customHeight="1">
      <c r="B282" s="149"/>
      <c r="C282" s="150"/>
      <c r="D282" s="150"/>
      <c r="E282" s="151" t="s">
        <v>5</v>
      </c>
      <c r="F282" s="262" t="s">
        <v>696</v>
      </c>
      <c r="G282" s="263"/>
      <c r="H282" s="263"/>
      <c r="I282" s="263"/>
      <c r="J282" s="150"/>
      <c r="K282" s="152">
        <v>26.5</v>
      </c>
      <c r="L282" s="150"/>
      <c r="M282" s="150"/>
      <c r="N282" s="150"/>
      <c r="O282" s="150"/>
      <c r="P282" s="150"/>
      <c r="Q282" s="150"/>
      <c r="R282" s="153"/>
      <c r="T282" s="154"/>
      <c r="U282" s="150"/>
      <c r="V282" s="150"/>
      <c r="W282" s="150"/>
      <c r="X282" s="150"/>
      <c r="Y282" s="150"/>
      <c r="Z282" s="150"/>
      <c r="AA282" s="155"/>
      <c r="AT282" s="156" t="s">
        <v>173</v>
      </c>
      <c r="AU282" s="156" t="s">
        <v>86</v>
      </c>
      <c r="AV282" s="10" t="s">
        <v>86</v>
      </c>
      <c r="AW282" s="10" t="s">
        <v>32</v>
      </c>
      <c r="AX282" s="10" t="s">
        <v>82</v>
      </c>
      <c r="AY282" s="156" t="s">
        <v>166</v>
      </c>
    </row>
    <row r="283" spans="2:65" s="1" customFormat="1" ht="25.5" customHeight="1">
      <c r="B283" s="139"/>
      <c r="C283" s="140" t="s">
        <v>474</v>
      </c>
      <c r="D283" s="140" t="s">
        <v>167</v>
      </c>
      <c r="E283" s="141" t="s">
        <v>481</v>
      </c>
      <c r="F283" s="231" t="s">
        <v>482</v>
      </c>
      <c r="G283" s="231"/>
      <c r="H283" s="231"/>
      <c r="I283" s="231"/>
      <c r="J283" s="142" t="s">
        <v>270</v>
      </c>
      <c r="K283" s="143">
        <v>1440</v>
      </c>
      <c r="L283" s="232">
        <v>0</v>
      </c>
      <c r="M283" s="232"/>
      <c r="N283" s="232">
        <f>ROUND(L283*K283,2)</f>
        <v>0</v>
      </c>
      <c r="O283" s="232"/>
      <c r="P283" s="232"/>
      <c r="Q283" s="232"/>
      <c r="R283" s="144"/>
      <c r="T283" s="145" t="s">
        <v>5</v>
      </c>
      <c r="U283" s="43" t="s">
        <v>40</v>
      </c>
      <c r="V283" s="146">
        <v>4.1000000000000002E-2</v>
      </c>
      <c r="W283" s="146">
        <f>V283*K283</f>
        <v>59.04</v>
      </c>
      <c r="X283" s="146">
        <v>0</v>
      </c>
      <c r="Y283" s="146">
        <f>X283*K283</f>
        <v>0</v>
      </c>
      <c r="Z283" s="146">
        <v>0</v>
      </c>
      <c r="AA283" s="147">
        <f>Z283*K283</f>
        <v>0</v>
      </c>
      <c r="AR283" s="21" t="s">
        <v>92</v>
      </c>
      <c r="AT283" s="21" t="s">
        <v>167</v>
      </c>
      <c r="AU283" s="21" t="s">
        <v>86</v>
      </c>
      <c r="AY283" s="21" t="s">
        <v>166</v>
      </c>
      <c r="BE283" s="148">
        <f>IF(U283="základní",N283,0)</f>
        <v>0</v>
      </c>
      <c r="BF283" s="148">
        <f>IF(U283="snížená",N283,0)</f>
        <v>0</v>
      </c>
      <c r="BG283" s="148">
        <f>IF(U283="zákl. přenesená",N283,0)</f>
        <v>0</v>
      </c>
      <c r="BH283" s="148">
        <f>IF(U283="sníž. přenesená",N283,0)</f>
        <v>0</v>
      </c>
      <c r="BI283" s="148">
        <f>IF(U283="nulová",N283,0)</f>
        <v>0</v>
      </c>
      <c r="BJ283" s="21" t="s">
        <v>82</v>
      </c>
      <c r="BK283" s="148">
        <f>ROUND(L283*K283,2)</f>
        <v>0</v>
      </c>
      <c r="BL283" s="21" t="s">
        <v>92</v>
      </c>
      <c r="BM283" s="21" t="s">
        <v>483</v>
      </c>
    </row>
    <row r="284" spans="2:65" s="11" customFormat="1" ht="16.5" customHeight="1">
      <c r="B284" s="157"/>
      <c r="C284" s="158"/>
      <c r="D284" s="158"/>
      <c r="E284" s="159" t="s">
        <v>5</v>
      </c>
      <c r="F284" s="264" t="s">
        <v>484</v>
      </c>
      <c r="G284" s="265"/>
      <c r="H284" s="265"/>
      <c r="I284" s="265"/>
      <c r="J284" s="158"/>
      <c r="K284" s="159" t="s">
        <v>5</v>
      </c>
      <c r="L284" s="158"/>
      <c r="M284" s="158"/>
      <c r="N284" s="158"/>
      <c r="O284" s="158"/>
      <c r="P284" s="158"/>
      <c r="Q284" s="158"/>
      <c r="R284" s="160"/>
      <c r="T284" s="161"/>
      <c r="U284" s="158"/>
      <c r="V284" s="158"/>
      <c r="W284" s="158"/>
      <c r="X284" s="158"/>
      <c r="Y284" s="158"/>
      <c r="Z284" s="158"/>
      <c r="AA284" s="162"/>
      <c r="AT284" s="163" t="s">
        <v>173</v>
      </c>
      <c r="AU284" s="163" t="s">
        <v>86</v>
      </c>
      <c r="AV284" s="11" t="s">
        <v>82</v>
      </c>
      <c r="AW284" s="11" t="s">
        <v>32</v>
      </c>
      <c r="AX284" s="11" t="s">
        <v>75</v>
      </c>
      <c r="AY284" s="163" t="s">
        <v>166</v>
      </c>
    </row>
    <row r="285" spans="2:65" s="10" customFormat="1" ht="16.5" customHeight="1">
      <c r="B285" s="149"/>
      <c r="C285" s="150"/>
      <c r="D285" s="150"/>
      <c r="E285" s="151" t="s">
        <v>5</v>
      </c>
      <c r="F285" s="262" t="s">
        <v>735</v>
      </c>
      <c r="G285" s="263"/>
      <c r="H285" s="263"/>
      <c r="I285" s="263"/>
      <c r="J285" s="150"/>
      <c r="K285" s="152">
        <v>1416</v>
      </c>
      <c r="L285" s="150"/>
      <c r="M285" s="150"/>
      <c r="N285" s="150"/>
      <c r="O285" s="150"/>
      <c r="P285" s="150"/>
      <c r="Q285" s="150"/>
      <c r="R285" s="153"/>
      <c r="T285" s="154"/>
      <c r="U285" s="150"/>
      <c r="V285" s="150"/>
      <c r="W285" s="150"/>
      <c r="X285" s="150"/>
      <c r="Y285" s="150"/>
      <c r="Z285" s="150"/>
      <c r="AA285" s="155"/>
      <c r="AT285" s="156" t="s">
        <v>173</v>
      </c>
      <c r="AU285" s="156" t="s">
        <v>86</v>
      </c>
      <c r="AV285" s="10" t="s">
        <v>86</v>
      </c>
      <c r="AW285" s="10" t="s">
        <v>32</v>
      </c>
      <c r="AX285" s="10" t="s">
        <v>75</v>
      </c>
      <c r="AY285" s="156" t="s">
        <v>166</v>
      </c>
    </row>
    <row r="286" spans="2:65" s="11" customFormat="1" ht="16.5" customHeight="1">
      <c r="B286" s="157"/>
      <c r="C286" s="158"/>
      <c r="D286" s="158"/>
      <c r="E286" s="159" t="s">
        <v>5</v>
      </c>
      <c r="F286" s="229" t="s">
        <v>471</v>
      </c>
      <c r="G286" s="230"/>
      <c r="H286" s="230"/>
      <c r="I286" s="230"/>
      <c r="J286" s="158"/>
      <c r="K286" s="159" t="s">
        <v>5</v>
      </c>
      <c r="L286" s="158"/>
      <c r="M286" s="158"/>
      <c r="N286" s="158"/>
      <c r="O286" s="158"/>
      <c r="P286" s="158"/>
      <c r="Q286" s="158"/>
      <c r="R286" s="160"/>
      <c r="T286" s="161"/>
      <c r="U286" s="158"/>
      <c r="V286" s="158"/>
      <c r="W286" s="158"/>
      <c r="X286" s="158"/>
      <c r="Y286" s="158"/>
      <c r="Z286" s="158"/>
      <c r="AA286" s="162"/>
      <c r="AT286" s="163" t="s">
        <v>173</v>
      </c>
      <c r="AU286" s="163" t="s">
        <v>86</v>
      </c>
      <c r="AV286" s="11" t="s">
        <v>82</v>
      </c>
      <c r="AW286" s="11" t="s">
        <v>32</v>
      </c>
      <c r="AX286" s="11" t="s">
        <v>75</v>
      </c>
      <c r="AY286" s="163" t="s">
        <v>166</v>
      </c>
    </row>
    <row r="287" spans="2:65" s="10" customFormat="1" ht="16.5" customHeight="1">
      <c r="B287" s="149"/>
      <c r="C287" s="150"/>
      <c r="D287" s="150"/>
      <c r="E287" s="151" t="s">
        <v>5</v>
      </c>
      <c r="F287" s="262" t="s">
        <v>737</v>
      </c>
      <c r="G287" s="263"/>
      <c r="H287" s="263"/>
      <c r="I287" s="263"/>
      <c r="J287" s="150"/>
      <c r="K287" s="152">
        <v>24</v>
      </c>
      <c r="L287" s="150"/>
      <c r="M287" s="150"/>
      <c r="N287" s="150"/>
      <c r="O287" s="150"/>
      <c r="P287" s="150"/>
      <c r="Q287" s="150"/>
      <c r="R287" s="153"/>
      <c r="T287" s="154"/>
      <c r="U287" s="150"/>
      <c r="V287" s="150"/>
      <c r="W287" s="150"/>
      <c r="X287" s="150"/>
      <c r="Y287" s="150"/>
      <c r="Z287" s="150"/>
      <c r="AA287" s="155"/>
      <c r="AT287" s="156" t="s">
        <v>173</v>
      </c>
      <c r="AU287" s="156" t="s">
        <v>86</v>
      </c>
      <c r="AV287" s="10" t="s">
        <v>86</v>
      </c>
      <c r="AW287" s="10" t="s">
        <v>32</v>
      </c>
      <c r="AX287" s="10" t="s">
        <v>75</v>
      </c>
      <c r="AY287" s="156" t="s">
        <v>166</v>
      </c>
    </row>
    <row r="288" spans="2:65" s="12" customFormat="1" ht="16.5" customHeight="1">
      <c r="B288" s="168"/>
      <c r="C288" s="169"/>
      <c r="D288" s="169"/>
      <c r="E288" s="170" t="s">
        <v>5</v>
      </c>
      <c r="F288" s="268" t="s">
        <v>294</v>
      </c>
      <c r="G288" s="269"/>
      <c r="H288" s="269"/>
      <c r="I288" s="269"/>
      <c r="J288" s="169"/>
      <c r="K288" s="171">
        <v>1440</v>
      </c>
      <c r="L288" s="169"/>
      <c r="M288" s="169"/>
      <c r="N288" s="169"/>
      <c r="O288" s="169"/>
      <c r="P288" s="169"/>
      <c r="Q288" s="169"/>
      <c r="R288" s="172"/>
      <c r="T288" s="173"/>
      <c r="U288" s="169"/>
      <c r="V288" s="169"/>
      <c r="W288" s="169"/>
      <c r="X288" s="169"/>
      <c r="Y288" s="169"/>
      <c r="Z288" s="169"/>
      <c r="AA288" s="174"/>
      <c r="AT288" s="175" t="s">
        <v>173</v>
      </c>
      <c r="AU288" s="175" t="s">
        <v>86</v>
      </c>
      <c r="AV288" s="12" t="s">
        <v>92</v>
      </c>
      <c r="AW288" s="12" t="s">
        <v>32</v>
      </c>
      <c r="AX288" s="12" t="s">
        <v>82</v>
      </c>
      <c r="AY288" s="175" t="s">
        <v>166</v>
      </c>
    </row>
    <row r="289" spans="2:65" s="1" customFormat="1" ht="25.5" customHeight="1">
      <c r="B289" s="139"/>
      <c r="C289" s="140" t="s">
        <v>480</v>
      </c>
      <c r="D289" s="140" t="s">
        <v>167</v>
      </c>
      <c r="E289" s="141" t="s">
        <v>486</v>
      </c>
      <c r="F289" s="231" t="s">
        <v>487</v>
      </c>
      <c r="G289" s="231"/>
      <c r="H289" s="231"/>
      <c r="I289" s="231"/>
      <c r="J289" s="142" t="s">
        <v>270</v>
      </c>
      <c r="K289" s="143">
        <v>1180</v>
      </c>
      <c r="L289" s="232">
        <v>0</v>
      </c>
      <c r="M289" s="232"/>
      <c r="N289" s="232">
        <f>ROUND(L289*K289,2)</f>
        <v>0</v>
      </c>
      <c r="O289" s="232"/>
      <c r="P289" s="232"/>
      <c r="Q289" s="232"/>
      <c r="R289" s="144"/>
      <c r="T289" s="145" t="s">
        <v>5</v>
      </c>
      <c r="U289" s="43" t="s">
        <v>40</v>
      </c>
      <c r="V289" s="146">
        <v>4.8000000000000001E-2</v>
      </c>
      <c r="W289" s="146">
        <f>V289*K289</f>
        <v>56.64</v>
      </c>
      <c r="X289" s="146">
        <v>0</v>
      </c>
      <c r="Y289" s="146">
        <f>X289*K289</f>
        <v>0</v>
      </c>
      <c r="Z289" s="146">
        <v>0</v>
      </c>
      <c r="AA289" s="147">
        <f>Z289*K289</f>
        <v>0</v>
      </c>
      <c r="AR289" s="21" t="s">
        <v>92</v>
      </c>
      <c r="AT289" s="21" t="s">
        <v>167</v>
      </c>
      <c r="AU289" s="21" t="s">
        <v>86</v>
      </c>
      <c r="AY289" s="21" t="s">
        <v>166</v>
      </c>
      <c r="BE289" s="148">
        <f>IF(U289="základní",N289,0)</f>
        <v>0</v>
      </c>
      <c r="BF289" s="148">
        <f>IF(U289="snížená",N289,0)</f>
        <v>0</v>
      </c>
      <c r="BG289" s="148">
        <f>IF(U289="zákl. přenesená",N289,0)</f>
        <v>0</v>
      </c>
      <c r="BH289" s="148">
        <f>IF(U289="sníž. přenesená",N289,0)</f>
        <v>0</v>
      </c>
      <c r="BI289" s="148">
        <f>IF(U289="nulová",N289,0)</f>
        <v>0</v>
      </c>
      <c r="BJ289" s="21" t="s">
        <v>82</v>
      </c>
      <c r="BK289" s="148">
        <f>ROUND(L289*K289,2)</f>
        <v>0</v>
      </c>
      <c r="BL289" s="21" t="s">
        <v>92</v>
      </c>
      <c r="BM289" s="21" t="s">
        <v>738</v>
      </c>
    </row>
    <row r="290" spans="2:65" s="11" customFormat="1" ht="16.5" customHeight="1">
      <c r="B290" s="157"/>
      <c r="C290" s="158"/>
      <c r="D290" s="158"/>
      <c r="E290" s="159" t="s">
        <v>5</v>
      </c>
      <c r="F290" s="264" t="s">
        <v>275</v>
      </c>
      <c r="G290" s="265"/>
      <c r="H290" s="265"/>
      <c r="I290" s="265"/>
      <c r="J290" s="158"/>
      <c r="K290" s="159" t="s">
        <v>5</v>
      </c>
      <c r="L290" s="158"/>
      <c r="M290" s="158"/>
      <c r="N290" s="158"/>
      <c r="O290" s="158"/>
      <c r="P290" s="158"/>
      <c r="Q290" s="158"/>
      <c r="R290" s="160"/>
      <c r="T290" s="161"/>
      <c r="U290" s="158"/>
      <c r="V290" s="158"/>
      <c r="W290" s="158"/>
      <c r="X290" s="158"/>
      <c r="Y290" s="158"/>
      <c r="Z290" s="158"/>
      <c r="AA290" s="162"/>
      <c r="AT290" s="163" t="s">
        <v>173</v>
      </c>
      <c r="AU290" s="163" t="s">
        <v>86</v>
      </c>
      <c r="AV290" s="11" t="s">
        <v>82</v>
      </c>
      <c r="AW290" s="11" t="s">
        <v>32</v>
      </c>
      <c r="AX290" s="11" t="s">
        <v>75</v>
      </c>
      <c r="AY290" s="163" t="s">
        <v>166</v>
      </c>
    </row>
    <row r="291" spans="2:65" s="11" customFormat="1" ht="16.5" customHeight="1">
      <c r="B291" s="157"/>
      <c r="C291" s="158"/>
      <c r="D291" s="158"/>
      <c r="E291" s="159" t="s">
        <v>5</v>
      </c>
      <c r="F291" s="229" t="s">
        <v>276</v>
      </c>
      <c r="G291" s="230"/>
      <c r="H291" s="230"/>
      <c r="I291" s="230"/>
      <c r="J291" s="158"/>
      <c r="K291" s="159" t="s">
        <v>5</v>
      </c>
      <c r="L291" s="158"/>
      <c r="M291" s="158"/>
      <c r="N291" s="158"/>
      <c r="O291" s="158"/>
      <c r="P291" s="158"/>
      <c r="Q291" s="158"/>
      <c r="R291" s="160"/>
      <c r="T291" s="161"/>
      <c r="U291" s="158"/>
      <c r="V291" s="158"/>
      <c r="W291" s="158"/>
      <c r="X291" s="158"/>
      <c r="Y291" s="158"/>
      <c r="Z291" s="158"/>
      <c r="AA291" s="162"/>
      <c r="AT291" s="163" t="s">
        <v>173</v>
      </c>
      <c r="AU291" s="163" t="s">
        <v>86</v>
      </c>
      <c r="AV291" s="11" t="s">
        <v>82</v>
      </c>
      <c r="AW291" s="11" t="s">
        <v>32</v>
      </c>
      <c r="AX291" s="11" t="s">
        <v>75</v>
      </c>
      <c r="AY291" s="163" t="s">
        <v>166</v>
      </c>
    </row>
    <row r="292" spans="2:65" s="11" customFormat="1" ht="16.5" customHeight="1">
      <c r="B292" s="157"/>
      <c r="C292" s="158"/>
      <c r="D292" s="158"/>
      <c r="E292" s="159" t="s">
        <v>5</v>
      </c>
      <c r="F292" s="229" t="s">
        <v>277</v>
      </c>
      <c r="G292" s="230"/>
      <c r="H292" s="230"/>
      <c r="I292" s="230"/>
      <c r="J292" s="158"/>
      <c r="K292" s="159" t="s">
        <v>5</v>
      </c>
      <c r="L292" s="158"/>
      <c r="M292" s="158"/>
      <c r="N292" s="158"/>
      <c r="O292" s="158"/>
      <c r="P292" s="158"/>
      <c r="Q292" s="158"/>
      <c r="R292" s="160"/>
      <c r="T292" s="161"/>
      <c r="U292" s="158"/>
      <c r="V292" s="158"/>
      <c r="W292" s="158"/>
      <c r="X292" s="158"/>
      <c r="Y292" s="158"/>
      <c r="Z292" s="158"/>
      <c r="AA292" s="162"/>
      <c r="AT292" s="163" t="s">
        <v>173</v>
      </c>
      <c r="AU292" s="163" t="s">
        <v>86</v>
      </c>
      <c r="AV292" s="11" t="s">
        <v>82</v>
      </c>
      <c r="AW292" s="11" t="s">
        <v>32</v>
      </c>
      <c r="AX292" s="11" t="s">
        <v>75</v>
      </c>
      <c r="AY292" s="163" t="s">
        <v>166</v>
      </c>
    </row>
    <row r="293" spans="2:65" s="11" customFormat="1" ht="16.5" customHeight="1">
      <c r="B293" s="157"/>
      <c r="C293" s="158"/>
      <c r="D293" s="158"/>
      <c r="E293" s="159" t="s">
        <v>5</v>
      </c>
      <c r="F293" s="229" t="s">
        <v>298</v>
      </c>
      <c r="G293" s="230"/>
      <c r="H293" s="230"/>
      <c r="I293" s="230"/>
      <c r="J293" s="158"/>
      <c r="K293" s="159" t="s">
        <v>5</v>
      </c>
      <c r="L293" s="158"/>
      <c r="M293" s="158"/>
      <c r="N293" s="158"/>
      <c r="O293" s="158"/>
      <c r="P293" s="158"/>
      <c r="Q293" s="158"/>
      <c r="R293" s="160"/>
      <c r="T293" s="161"/>
      <c r="U293" s="158"/>
      <c r="V293" s="158"/>
      <c r="W293" s="158"/>
      <c r="X293" s="158"/>
      <c r="Y293" s="158"/>
      <c r="Z293" s="158"/>
      <c r="AA293" s="162"/>
      <c r="AT293" s="163" t="s">
        <v>173</v>
      </c>
      <c r="AU293" s="163" t="s">
        <v>86</v>
      </c>
      <c r="AV293" s="11" t="s">
        <v>82</v>
      </c>
      <c r="AW293" s="11" t="s">
        <v>32</v>
      </c>
      <c r="AX293" s="11" t="s">
        <v>75</v>
      </c>
      <c r="AY293" s="163" t="s">
        <v>166</v>
      </c>
    </row>
    <row r="294" spans="2:65" s="10" customFormat="1" ht="16.5" customHeight="1">
      <c r="B294" s="149"/>
      <c r="C294" s="150"/>
      <c r="D294" s="150"/>
      <c r="E294" s="151" t="s">
        <v>5</v>
      </c>
      <c r="F294" s="262" t="s">
        <v>701</v>
      </c>
      <c r="G294" s="263"/>
      <c r="H294" s="263"/>
      <c r="I294" s="263"/>
      <c r="J294" s="150"/>
      <c r="K294" s="152">
        <v>1180</v>
      </c>
      <c r="L294" s="150"/>
      <c r="M294" s="150"/>
      <c r="N294" s="150"/>
      <c r="O294" s="150"/>
      <c r="P294" s="150"/>
      <c r="Q294" s="150"/>
      <c r="R294" s="153"/>
      <c r="T294" s="154"/>
      <c r="U294" s="150"/>
      <c r="V294" s="150"/>
      <c r="W294" s="150"/>
      <c r="X294" s="150"/>
      <c r="Y294" s="150"/>
      <c r="Z294" s="150"/>
      <c r="AA294" s="155"/>
      <c r="AT294" s="156" t="s">
        <v>173</v>
      </c>
      <c r="AU294" s="156" t="s">
        <v>86</v>
      </c>
      <c r="AV294" s="10" t="s">
        <v>86</v>
      </c>
      <c r="AW294" s="10" t="s">
        <v>32</v>
      </c>
      <c r="AX294" s="10" t="s">
        <v>82</v>
      </c>
      <c r="AY294" s="156" t="s">
        <v>166</v>
      </c>
    </row>
    <row r="295" spans="2:65" s="1" customFormat="1" ht="25.5" customHeight="1">
      <c r="B295" s="139"/>
      <c r="C295" s="140" t="s">
        <v>485</v>
      </c>
      <c r="D295" s="140" t="s">
        <v>167</v>
      </c>
      <c r="E295" s="141" t="s">
        <v>490</v>
      </c>
      <c r="F295" s="231" t="s">
        <v>491</v>
      </c>
      <c r="G295" s="231"/>
      <c r="H295" s="231"/>
      <c r="I295" s="231"/>
      <c r="J295" s="142" t="s">
        <v>270</v>
      </c>
      <c r="K295" s="143">
        <v>1180</v>
      </c>
      <c r="L295" s="232">
        <v>0</v>
      </c>
      <c r="M295" s="232"/>
      <c r="N295" s="232">
        <f>ROUND(L295*K295,2)</f>
        <v>0</v>
      </c>
      <c r="O295" s="232"/>
      <c r="P295" s="232"/>
      <c r="Q295" s="232"/>
      <c r="R295" s="144"/>
      <c r="T295" s="145" t="s">
        <v>5</v>
      </c>
      <c r="U295" s="43" t="s">
        <v>40</v>
      </c>
      <c r="V295" s="146">
        <v>4.0000000000000001E-3</v>
      </c>
      <c r="W295" s="146">
        <f>V295*K295</f>
        <v>4.72</v>
      </c>
      <c r="X295" s="146">
        <v>0</v>
      </c>
      <c r="Y295" s="146">
        <f>X295*K295</f>
        <v>0</v>
      </c>
      <c r="Z295" s="146">
        <v>0</v>
      </c>
      <c r="AA295" s="147">
        <f>Z295*K295</f>
        <v>0</v>
      </c>
      <c r="AR295" s="21" t="s">
        <v>92</v>
      </c>
      <c r="AT295" s="21" t="s">
        <v>167</v>
      </c>
      <c r="AU295" s="21" t="s">
        <v>86</v>
      </c>
      <c r="AY295" s="21" t="s">
        <v>166</v>
      </c>
      <c r="BE295" s="148">
        <f>IF(U295="základní",N295,0)</f>
        <v>0</v>
      </c>
      <c r="BF295" s="148">
        <f>IF(U295="snížená",N295,0)</f>
        <v>0</v>
      </c>
      <c r="BG295" s="148">
        <f>IF(U295="zákl. přenesená",N295,0)</f>
        <v>0</v>
      </c>
      <c r="BH295" s="148">
        <f>IF(U295="sníž. přenesená",N295,0)</f>
        <v>0</v>
      </c>
      <c r="BI295" s="148">
        <f>IF(U295="nulová",N295,0)</f>
        <v>0</v>
      </c>
      <c r="BJ295" s="21" t="s">
        <v>82</v>
      </c>
      <c r="BK295" s="148">
        <f>ROUND(L295*K295,2)</f>
        <v>0</v>
      </c>
      <c r="BL295" s="21" t="s">
        <v>92</v>
      </c>
      <c r="BM295" s="21" t="s">
        <v>492</v>
      </c>
    </row>
    <row r="296" spans="2:65" s="1" customFormat="1" ht="25.5" customHeight="1">
      <c r="B296" s="139"/>
      <c r="C296" s="140" t="s">
        <v>489</v>
      </c>
      <c r="D296" s="140" t="s">
        <v>167</v>
      </c>
      <c r="E296" s="141" t="s">
        <v>494</v>
      </c>
      <c r="F296" s="231" t="s">
        <v>495</v>
      </c>
      <c r="G296" s="231"/>
      <c r="H296" s="231"/>
      <c r="I296" s="231"/>
      <c r="J296" s="142" t="s">
        <v>270</v>
      </c>
      <c r="K296" s="143">
        <v>2444</v>
      </c>
      <c r="L296" s="232">
        <v>0</v>
      </c>
      <c r="M296" s="232"/>
      <c r="N296" s="232">
        <f>ROUND(L296*K296,2)</f>
        <v>0</v>
      </c>
      <c r="O296" s="232"/>
      <c r="P296" s="232"/>
      <c r="Q296" s="232"/>
      <c r="R296" s="144"/>
      <c r="T296" s="145" t="s">
        <v>5</v>
      </c>
      <c r="U296" s="43" t="s">
        <v>40</v>
      </c>
      <c r="V296" s="146">
        <v>2E-3</v>
      </c>
      <c r="W296" s="146">
        <f>V296*K296</f>
        <v>4.8879999999999999</v>
      </c>
      <c r="X296" s="146">
        <v>0</v>
      </c>
      <c r="Y296" s="146">
        <f>X296*K296</f>
        <v>0</v>
      </c>
      <c r="Z296" s="146">
        <v>0</v>
      </c>
      <c r="AA296" s="147">
        <f>Z296*K296</f>
        <v>0</v>
      </c>
      <c r="AR296" s="21" t="s">
        <v>92</v>
      </c>
      <c r="AT296" s="21" t="s">
        <v>167</v>
      </c>
      <c r="AU296" s="21" t="s">
        <v>86</v>
      </c>
      <c r="AY296" s="21" t="s">
        <v>166</v>
      </c>
      <c r="BE296" s="148">
        <f>IF(U296="základní",N296,0)</f>
        <v>0</v>
      </c>
      <c r="BF296" s="148">
        <f>IF(U296="snížená",N296,0)</f>
        <v>0</v>
      </c>
      <c r="BG296" s="148">
        <f>IF(U296="zákl. přenesená",N296,0)</f>
        <v>0</v>
      </c>
      <c r="BH296" s="148">
        <f>IF(U296="sníž. přenesená",N296,0)</f>
        <v>0</v>
      </c>
      <c r="BI296" s="148">
        <f>IF(U296="nulová",N296,0)</f>
        <v>0</v>
      </c>
      <c r="BJ296" s="21" t="s">
        <v>82</v>
      </c>
      <c r="BK296" s="148">
        <f>ROUND(L296*K296,2)</f>
        <v>0</v>
      </c>
      <c r="BL296" s="21" t="s">
        <v>92</v>
      </c>
      <c r="BM296" s="21" t="s">
        <v>496</v>
      </c>
    </row>
    <row r="297" spans="2:65" s="10" customFormat="1" ht="16.5" customHeight="1">
      <c r="B297" s="149"/>
      <c r="C297" s="150"/>
      <c r="D297" s="150"/>
      <c r="E297" s="151" t="s">
        <v>5</v>
      </c>
      <c r="F297" s="240" t="s">
        <v>739</v>
      </c>
      <c r="G297" s="241"/>
      <c r="H297" s="241"/>
      <c r="I297" s="241"/>
      <c r="J297" s="150"/>
      <c r="K297" s="152">
        <v>2444</v>
      </c>
      <c r="L297" s="150"/>
      <c r="M297" s="150"/>
      <c r="N297" s="150"/>
      <c r="O297" s="150"/>
      <c r="P297" s="150"/>
      <c r="Q297" s="150"/>
      <c r="R297" s="153"/>
      <c r="T297" s="154"/>
      <c r="U297" s="150"/>
      <c r="V297" s="150"/>
      <c r="W297" s="150"/>
      <c r="X297" s="150"/>
      <c r="Y297" s="150"/>
      <c r="Z297" s="150"/>
      <c r="AA297" s="155"/>
      <c r="AT297" s="156" t="s">
        <v>173</v>
      </c>
      <c r="AU297" s="156" t="s">
        <v>86</v>
      </c>
      <c r="AV297" s="10" t="s">
        <v>86</v>
      </c>
      <c r="AW297" s="10" t="s">
        <v>32</v>
      </c>
      <c r="AX297" s="10" t="s">
        <v>82</v>
      </c>
      <c r="AY297" s="156" t="s">
        <v>166</v>
      </c>
    </row>
    <row r="298" spans="2:65" s="1" customFormat="1" ht="25.5" customHeight="1">
      <c r="B298" s="139"/>
      <c r="C298" s="140" t="s">
        <v>493</v>
      </c>
      <c r="D298" s="140" t="s">
        <v>167</v>
      </c>
      <c r="E298" s="141" t="s">
        <v>499</v>
      </c>
      <c r="F298" s="231" t="s">
        <v>500</v>
      </c>
      <c r="G298" s="231"/>
      <c r="H298" s="231"/>
      <c r="I298" s="231"/>
      <c r="J298" s="142" t="s">
        <v>270</v>
      </c>
      <c r="K298" s="143">
        <v>1222</v>
      </c>
      <c r="L298" s="232">
        <v>0</v>
      </c>
      <c r="M298" s="232"/>
      <c r="N298" s="232">
        <f>ROUND(L298*K298,2)</f>
        <v>0</v>
      </c>
      <c r="O298" s="232"/>
      <c r="P298" s="232"/>
      <c r="Q298" s="232"/>
      <c r="R298" s="144"/>
      <c r="T298" s="145" t="s">
        <v>5</v>
      </c>
      <c r="U298" s="43" t="s">
        <v>40</v>
      </c>
      <c r="V298" s="146">
        <v>4.8000000000000001E-2</v>
      </c>
      <c r="W298" s="146">
        <f>V298*K298</f>
        <v>58.655999999999999</v>
      </c>
      <c r="X298" s="146">
        <v>0</v>
      </c>
      <c r="Y298" s="146">
        <f>X298*K298</f>
        <v>0</v>
      </c>
      <c r="Z298" s="146">
        <v>0</v>
      </c>
      <c r="AA298" s="147">
        <f>Z298*K298</f>
        <v>0</v>
      </c>
      <c r="AR298" s="21" t="s">
        <v>92</v>
      </c>
      <c r="AT298" s="21" t="s">
        <v>167</v>
      </c>
      <c r="AU298" s="21" t="s">
        <v>86</v>
      </c>
      <c r="AY298" s="21" t="s">
        <v>166</v>
      </c>
      <c r="BE298" s="148">
        <f>IF(U298="základní",N298,0)</f>
        <v>0</v>
      </c>
      <c r="BF298" s="148">
        <f>IF(U298="snížená",N298,0)</f>
        <v>0</v>
      </c>
      <c r="BG298" s="148">
        <f>IF(U298="zákl. přenesená",N298,0)</f>
        <v>0</v>
      </c>
      <c r="BH298" s="148">
        <f>IF(U298="sníž. přenesená",N298,0)</f>
        <v>0</v>
      </c>
      <c r="BI298" s="148">
        <f>IF(U298="nulová",N298,0)</f>
        <v>0</v>
      </c>
      <c r="BJ298" s="21" t="s">
        <v>82</v>
      </c>
      <c r="BK298" s="148">
        <f>ROUND(L298*K298,2)</f>
        <v>0</v>
      </c>
      <c r="BL298" s="21" t="s">
        <v>92</v>
      </c>
      <c r="BM298" s="21" t="s">
        <v>740</v>
      </c>
    </row>
    <row r="299" spans="2:65" s="11" customFormat="1" ht="16.5" customHeight="1">
      <c r="B299" s="157"/>
      <c r="C299" s="158"/>
      <c r="D299" s="158"/>
      <c r="E299" s="159" t="s">
        <v>5</v>
      </c>
      <c r="F299" s="264" t="s">
        <v>275</v>
      </c>
      <c r="G299" s="265"/>
      <c r="H299" s="265"/>
      <c r="I299" s="265"/>
      <c r="J299" s="158"/>
      <c r="K299" s="159" t="s">
        <v>5</v>
      </c>
      <c r="L299" s="158"/>
      <c r="M299" s="158"/>
      <c r="N299" s="158"/>
      <c r="O299" s="158"/>
      <c r="P299" s="158"/>
      <c r="Q299" s="158"/>
      <c r="R299" s="160"/>
      <c r="T299" s="161"/>
      <c r="U299" s="158"/>
      <c r="V299" s="158"/>
      <c r="W299" s="158"/>
      <c r="X299" s="158"/>
      <c r="Y299" s="158"/>
      <c r="Z299" s="158"/>
      <c r="AA299" s="162"/>
      <c r="AT299" s="163" t="s">
        <v>173</v>
      </c>
      <c r="AU299" s="163" t="s">
        <v>86</v>
      </c>
      <c r="AV299" s="11" t="s">
        <v>82</v>
      </c>
      <c r="AW299" s="11" t="s">
        <v>32</v>
      </c>
      <c r="AX299" s="11" t="s">
        <v>75</v>
      </c>
      <c r="AY299" s="163" t="s">
        <v>166</v>
      </c>
    </row>
    <row r="300" spans="2:65" s="11" customFormat="1" ht="16.5" customHeight="1">
      <c r="B300" s="157"/>
      <c r="C300" s="158"/>
      <c r="D300" s="158"/>
      <c r="E300" s="159" t="s">
        <v>5</v>
      </c>
      <c r="F300" s="229" t="s">
        <v>276</v>
      </c>
      <c r="G300" s="230"/>
      <c r="H300" s="230"/>
      <c r="I300" s="230"/>
      <c r="J300" s="158"/>
      <c r="K300" s="159" t="s">
        <v>5</v>
      </c>
      <c r="L300" s="158"/>
      <c r="M300" s="158"/>
      <c r="N300" s="158"/>
      <c r="O300" s="158"/>
      <c r="P300" s="158"/>
      <c r="Q300" s="158"/>
      <c r="R300" s="160"/>
      <c r="T300" s="161"/>
      <c r="U300" s="158"/>
      <c r="V300" s="158"/>
      <c r="W300" s="158"/>
      <c r="X300" s="158"/>
      <c r="Y300" s="158"/>
      <c r="Z300" s="158"/>
      <c r="AA300" s="162"/>
      <c r="AT300" s="163" t="s">
        <v>173</v>
      </c>
      <c r="AU300" s="163" t="s">
        <v>86</v>
      </c>
      <c r="AV300" s="11" t="s">
        <v>82</v>
      </c>
      <c r="AW300" s="11" t="s">
        <v>32</v>
      </c>
      <c r="AX300" s="11" t="s">
        <v>75</v>
      </c>
      <c r="AY300" s="163" t="s">
        <v>166</v>
      </c>
    </row>
    <row r="301" spans="2:65" s="11" customFormat="1" ht="16.5" customHeight="1">
      <c r="B301" s="157"/>
      <c r="C301" s="158"/>
      <c r="D301" s="158"/>
      <c r="E301" s="159" t="s">
        <v>5</v>
      </c>
      <c r="F301" s="229" t="s">
        <v>277</v>
      </c>
      <c r="G301" s="230"/>
      <c r="H301" s="230"/>
      <c r="I301" s="230"/>
      <c r="J301" s="158"/>
      <c r="K301" s="159" t="s">
        <v>5</v>
      </c>
      <c r="L301" s="158"/>
      <c r="M301" s="158"/>
      <c r="N301" s="158"/>
      <c r="O301" s="158"/>
      <c r="P301" s="158"/>
      <c r="Q301" s="158"/>
      <c r="R301" s="160"/>
      <c r="T301" s="161"/>
      <c r="U301" s="158"/>
      <c r="V301" s="158"/>
      <c r="W301" s="158"/>
      <c r="X301" s="158"/>
      <c r="Y301" s="158"/>
      <c r="Z301" s="158"/>
      <c r="AA301" s="162"/>
      <c r="AT301" s="163" t="s">
        <v>173</v>
      </c>
      <c r="AU301" s="163" t="s">
        <v>86</v>
      </c>
      <c r="AV301" s="11" t="s">
        <v>82</v>
      </c>
      <c r="AW301" s="11" t="s">
        <v>32</v>
      </c>
      <c r="AX301" s="11" t="s">
        <v>75</v>
      </c>
      <c r="AY301" s="163" t="s">
        <v>166</v>
      </c>
    </row>
    <row r="302" spans="2:65" s="11" customFormat="1" ht="16.5" customHeight="1">
      <c r="B302" s="157"/>
      <c r="C302" s="158"/>
      <c r="D302" s="158"/>
      <c r="E302" s="159" t="s">
        <v>5</v>
      </c>
      <c r="F302" s="229" t="s">
        <v>298</v>
      </c>
      <c r="G302" s="230"/>
      <c r="H302" s="230"/>
      <c r="I302" s="230"/>
      <c r="J302" s="158"/>
      <c r="K302" s="159" t="s">
        <v>5</v>
      </c>
      <c r="L302" s="158"/>
      <c r="M302" s="158"/>
      <c r="N302" s="158"/>
      <c r="O302" s="158"/>
      <c r="P302" s="158"/>
      <c r="Q302" s="158"/>
      <c r="R302" s="160"/>
      <c r="T302" s="161"/>
      <c r="U302" s="158"/>
      <c r="V302" s="158"/>
      <c r="W302" s="158"/>
      <c r="X302" s="158"/>
      <c r="Y302" s="158"/>
      <c r="Z302" s="158"/>
      <c r="AA302" s="162"/>
      <c r="AT302" s="163" t="s">
        <v>173</v>
      </c>
      <c r="AU302" s="163" t="s">
        <v>86</v>
      </c>
      <c r="AV302" s="11" t="s">
        <v>82</v>
      </c>
      <c r="AW302" s="11" t="s">
        <v>32</v>
      </c>
      <c r="AX302" s="11" t="s">
        <v>75</v>
      </c>
      <c r="AY302" s="163" t="s">
        <v>166</v>
      </c>
    </row>
    <row r="303" spans="2:65" s="10" customFormat="1" ht="16.5" customHeight="1">
      <c r="B303" s="149"/>
      <c r="C303" s="150"/>
      <c r="D303" s="150"/>
      <c r="E303" s="151" t="s">
        <v>5</v>
      </c>
      <c r="F303" s="262" t="s">
        <v>741</v>
      </c>
      <c r="G303" s="263"/>
      <c r="H303" s="263"/>
      <c r="I303" s="263"/>
      <c r="J303" s="150"/>
      <c r="K303" s="152">
        <v>1222</v>
      </c>
      <c r="L303" s="150"/>
      <c r="M303" s="150"/>
      <c r="N303" s="150"/>
      <c r="O303" s="150"/>
      <c r="P303" s="150"/>
      <c r="Q303" s="150"/>
      <c r="R303" s="153"/>
      <c r="T303" s="154"/>
      <c r="U303" s="150"/>
      <c r="V303" s="150"/>
      <c r="W303" s="150"/>
      <c r="X303" s="150"/>
      <c r="Y303" s="150"/>
      <c r="Z303" s="150"/>
      <c r="AA303" s="155"/>
      <c r="AT303" s="156" t="s">
        <v>173</v>
      </c>
      <c r="AU303" s="156" t="s">
        <v>86</v>
      </c>
      <c r="AV303" s="10" t="s">
        <v>86</v>
      </c>
      <c r="AW303" s="10" t="s">
        <v>32</v>
      </c>
      <c r="AX303" s="10" t="s">
        <v>82</v>
      </c>
      <c r="AY303" s="156" t="s">
        <v>166</v>
      </c>
    </row>
    <row r="304" spans="2:65" s="1" customFormat="1" ht="25.5" customHeight="1">
      <c r="B304" s="139"/>
      <c r="C304" s="140" t="s">
        <v>498</v>
      </c>
      <c r="D304" s="140" t="s">
        <v>167</v>
      </c>
      <c r="E304" s="141" t="s">
        <v>504</v>
      </c>
      <c r="F304" s="231" t="s">
        <v>505</v>
      </c>
      <c r="G304" s="231"/>
      <c r="H304" s="231"/>
      <c r="I304" s="231"/>
      <c r="J304" s="142" t="s">
        <v>270</v>
      </c>
      <c r="K304" s="143">
        <v>1222</v>
      </c>
      <c r="L304" s="232">
        <v>0</v>
      </c>
      <c r="M304" s="232"/>
      <c r="N304" s="232">
        <f>ROUND(L304*K304,2)</f>
        <v>0</v>
      </c>
      <c r="O304" s="232"/>
      <c r="P304" s="232"/>
      <c r="Q304" s="232"/>
      <c r="R304" s="144"/>
      <c r="T304" s="145" t="s">
        <v>5</v>
      </c>
      <c r="U304" s="43" t="s">
        <v>40</v>
      </c>
      <c r="V304" s="146">
        <v>6.3E-2</v>
      </c>
      <c r="W304" s="146">
        <f>V304*K304</f>
        <v>76.986000000000004</v>
      </c>
      <c r="X304" s="146">
        <v>0</v>
      </c>
      <c r="Y304" s="146">
        <f>X304*K304</f>
        <v>0</v>
      </c>
      <c r="Z304" s="146">
        <v>0</v>
      </c>
      <c r="AA304" s="147">
        <f>Z304*K304</f>
        <v>0</v>
      </c>
      <c r="AR304" s="21" t="s">
        <v>92</v>
      </c>
      <c r="AT304" s="21" t="s">
        <v>167</v>
      </c>
      <c r="AU304" s="21" t="s">
        <v>86</v>
      </c>
      <c r="AY304" s="21" t="s">
        <v>166</v>
      </c>
      <c r="BE304" s="148">
        <f>IF(U304="základní",N304,0)</f>
        <v>0</v>
      </c>
      <c r="BF304" s="148">
        <f>IF(U304="snížená",N304,0)</f>
        <v>0</v>
      </c>
      <c r="BG304" s="148">
        <f>IF(U304="zákl. přenesená",N304,0)</f>
        <v>0</v>
      </c>
      <c r="BH304" s="148">
        <f>IF(U304="sníž. přenesená",N304,0)</f>
        <v>0</v>
      </c>
      <c r="BI304" s="148">
        <f>IF(U304="nulová",N304,0)</f>
        <v>0</v>
      </c>
      <c r="BJ304" s="21" t="s">
        <v>82</v>
      </c>
      <c r="BK304" s="148">
        <f>ROUND(L304*K304,2)</f>
        <v>0</v>
      </c>
      <c r="BL304" s="21" t="s">
        <v>92</v>
      </c>
      <c r="BM304" s="21" t="s">
        <v>742</v>
      </c>
    </row>
    <row r="305" spans="2:65" s="1" customFormat="1" ht="25.5" customHeight="1">
      <c r="B305" s="139"/>
      <c r="C305" s="140" t="s">
        <v>503</v>
      </c>
      <c r="D305" s="140" t="s">
        <v>167</v>
      </c>
      <c r="E305" s="141" t="s">
        <v>508</v>
      </c>
      <c r="F305" s="231" t="s">
        <v>509</v>
      </c>
      <c r="G305" s="231"/>
      <c r="H305" s="231"/>
      <c r="I305" s="231"/>
      <c r="J305" s="142" t="s">
        <v>270</v>
      </c>
      <c r="K305" s="143">
        <v>34.4</v>
      </c>
      <c r="L305" s="232">
        <v>0</v>
      </c>
      <c r="M305" s="232"/>
      <c r="N305" s="232">
        <f>ROUND(L305*K305,2)</f>
        <v>0</v>
      </c>
      <c r="O305" s="232"/>
      <c r="P305" s="232"/>
      <c r="Q305" s="232"/>
      <c r="R305" s="144"/>
      <c r="T305" s="145" t="s">
        <v>5</v>
      </c>
      <c r="U305" s="43" t="s">
        <v>40</v>
      </c>
      <c r="V305" s="146">
        <v>0.42499999999999999</v>
      </c>
      <c r="W305" s="146">
        <f>V305*K305</f>
        <v>14.62</v>
      </c>
      <c r="X305" s="146">
        <v>0</v>
      </c>
      <c r="Y305" s="146">
        <f>X305*K305</f>
        <v>0</v>
      </c>
      <c r="Z305" s="146">
        <v>0</v>
      </c>
      <c r="AA305" s="147">
        <f>Z305*K305</f>
        <v>0</v>
      </c>
      <c r="AR305" s="21" t="s">
        <v>92</v>
      </c>
      <c r="AT305" s="21" t="s">
        <v>167</v>
      </c>
      <c r="AU305" s="21" t="s">
        <v>86</v>
      </c>
      <c r="AY305" s="21" t="s">
        <v>166</v>
      </c>
      <c r="BE305" s="148">
        <f>IF(U305="základní",N305,0)</f>
        <v>0</v>
      </c>
      <c r="BF305" s="148">
        <f>IF(U305="snížená",N305,0)</f>
        <v>0</v>
      </c>
      <c r="BG305" s="148">
        <f>IF(U305="zákl. přenesená",N305,0)</f>
        <v>0</v>
      </c>
      <c r="BH305" s="148">
        <f>IF(U305="sníž. přenesená",N305,0)</f>
        <v>0</v>
      </c>
      <c r="BI305" s="148">
        <f>IF(U305="nulová",N305,0)</f>
        <v>0</v>
      </c>
      <c r="BJ305" s="21" t="s">
        <v>82</v>
      </c>
      <c r="BK305" s="148">
        <f>ROUND(L305*K305,2)</f>
        <v>0</v>
      </c>
      <c r="BL305" s="21" t="s">
        <v>92</v>
      </c>
      <c r="BM305" s="21" t="s">
        <v>510</v>
      </c>
    </row>
    <row r="306" spans="2:65" s="11" customFormat="1" ht="16.5" customHeight="1">
      <c r="B306" s="157"/>
      <c r="C306" s="158"/>
      <c r="D306" s="158"/>
      <c r="E306" s="159" t="s">
        <v>5</v>
      </c>
      <c r="F306" s="264" t="s">
        <v>511</v>
      </c>
      <c r="G306" s="265"/>
      <c r="H306" s="265"/>
      <c r="I306" s="265"/>
      <c r="J306" s="158"/>
      <c r="K306" s="159" t="s">
        <v>5</v>
      </c>
      <c r="L306" s="158"/>
      <c r="M306" s="158"/>
      <c r="N306" s="158"/>
      <c r="O306" s="158"/>
      <c r="P306" s="158"/>
      <c r="Q306" s="158"/>
      <c r="R306" s="160"/>
      <c r="T306" s="161"/>
      <c r="U306" s="158"/>
      <c r="V306" s="158"/>
      <c r="W306" s="158"/>
      <c r="X306" s="158"/>
      <c r="Y306" s="158"/>
      <c r="Z306" s="158"/>
      <c r="AA306" s="162"/>
      <c r="AT306" s="163" t="s">
        <v>173</v>
      </c>
      <c r="AU306" s="163" t="s">
        <v>86</v>
      </c>
      <c r="AV306" s="11" t="s">
        <v>82</v>
      </c>
      <c r="AW306" s="11" t="s">
        <v>32</v>
      </c>
      <c r="AX306" s="11" t="s">
        <v>75</v>
      </c>
      <c r="AY306" s="163" t="s">
        <v>166</v>
      </c>
    </row>
    <row r="307" spans="2:65" s="10" customFormat="1" ht="25.5" customHeight="1">
      <c r="B307" s="149"/>
      <c r="C307" s="150"/>
      <c r="D307" s="150"/>
      <c r="E307" s="151" t="s">
        <v>5</v>
      </c>
      <c r="F307" s="262" t="s">
        <v>743</v>
      </c>
      <c r="G307" s="263"/>
      <c r="H307" s="263"/>
      <c r="I307" s="263"/>
      <c r="J307" s="150"/>
      <c r="K307" s="152">
        <v>34.4</v>
      </c>
      <c r="L307" s="150"/>
      <c r="M307" s="150"/>
      <c r="N307" s="150"/>
      <c r="O307" s="150"/>
      <c r="P307" s="150"/>
      <c r="Q307" s="150"/>
      <c r="R307" s="153"/>
      <c r="T307" s="154"/>
      <c r="U307" s="150"/>
      <c r="V307" s="150"/>
      <c r="W307" s="150"/>
      <c r="X307" s="150"/>
      <c r="Y307" s="150"/>
      <c r="Z307" s="150"/>
      <c r="AA307" s="155"/>
      <c r="AT307" s="156" t="s">
        <v>173</v>
      </c>
      <c r="AU307" s="156" t="s">
        <v>86</v>
      </c>
      <c r="AV307" s="10" t="s">
        <v>86</v>
      </c>
      <c r="AW307" s="10" t="s">
        <v>32</v>
      </c>
      <c r="AX307" s="10" t="s">
        <v>82</v>
      </c>
      <c r="AY307" s="156" t="s">
        <v>166</v>
      </c>
    </row>
    <row r="308" spans="2:65" s="1" customFormat="1" ht="25.5" customHeight="1">
      <c r="B308" s="139"/>
      <c r="C308" s="140" t="s">
        <v>507</v>
      </c>
      <c r="D308" s="140" t="s">
        <v>167</v>
      </c>
      <c r="E308" s="141" t="s">
        <v>514</v>
      </c>
      <c r="F308" s="231" t="s">
        <v>515</v>
      </c>
      <c r="G308" s="231"/>
      <c r="H308" s="231"/>
      <c r="I308" s="231"/>
      <c r="J308" s="142" t="s">
        <v>270</v>
      </c>
      <c r="K308" s="143">
        <v>20</v>
      </c>
      <c r="L308" s="232">
        <v>0</v>
      </c>
      <c r="M308" s="232"/>
      <c r="N308" s="232">
        <f>ROUND(L308*K308,2)</f>
        <v>0</v>
      </c>
      <c r="O308" s="232"/>
      <c r="P308" s="232"/>
      <c r="Q308" s="232"/>
      <c r="R308" s="144"/>
      <c r="T308" s="145" t="s">
        <v>5</v>
      </c>
      <c r="U308" s="43" t="s">
        <v>40</v>
      </c>
      <c r="V308" s="146">
        <v>0.53</v>
      </c>
      <c r="W308" s="146">
        <f>V308*K308</f>
        <v>10.600000000000001</v>
      </c>
      <c r="X308" s="146">
        <v>8.4250000000000005E-2</v>
      </c>
      <c r="Y308" s="146">
        <f>X308*K308</f>
        <v>1.6850000000000001</v>
      </c>
      <c r="Z308" s="146">
        <v>0</v>
      </c>
      <c r="AA308" s="147">
        <f>Z308*K308</f>
        <v>0</v>
      </c>
      <c r="AR308" s="21" t="s">
        <v>92</v>
      </c>
      <c r="AT308" s="21" t="s">
        <v>167</v>
      </c>
      <c r="AU308" s="21" t="s">
        <v>86</v>
      </c>
      <c r="AY308" s="21" t="s">
        <v>166</v>
      </c>
      <c r="BE308" s="148">
        <f>IF(U308="základní",N308,0)</f>
        <v>0</v>
      </c>
      <c r="BF308" s="148">
        <f>IF(U308="snížená",N308,0)</f>
        <v>0</v>
      </c>
      <c r="BG308" s="148">
        <f>IF(U308="zákl. přenesená",N308,0)</f>
        <v>0</v>
      </c>
      <c r="BH308" s="148">
        <f>IF(U308="sníž. přenesená",N308,0)</f>
        <v>0</v>
      </c>
      <c r="BI308" s="148">
        <f>IF(U308="nulová",N308,0)</f>
        <v>0</v>
      </c>
      <c r="BJ308" s="21" t="s">
        <v>82</v>
      </c>
      <c r="BK308" s="148">
        <f>ROUND(L308*K308,2)</f>
        <v>0</v>
      </c>
      <c r="BL308" s="21" t="s">
        <v>92</v>
      </c>
      <c r="BM308" s="21" t="s">
        <v>516</v>
      </c>
    </row>
    <row r="309" spans="2:65" s="1" customFormat="1" ht="16.5" customHeight="1">
      <c r="B309" s="139"/>
      <c r="C309" s="176" t="s">
        <v>513</v>
      </c>
      <c r="D309" s="176" t="s">
        <v>388</v>
      </c>
      <c r="E309" s="177" t="s">
        <v>518</v>
      </c>
      <c r="F309" s="266" t="s">
        <v>519</v>
      </c>
      <c r="G309" s="266"/>
      <c r="H309" s="266"/>
      <c r="I309" s="266"/>
      <c r="J309" s="178" t="s">
        <v>270</v>
      </c>
      <c r="K309" s="179">
        <v>15.5</v>
      </c>
      <c r="L309" s="267">
        <v>0</v>
      </c>
      <c r="M309" s="267"/>
      <c r="N309" s="267">
        <f>ROUND(L309*K309,2)</f>
        <v>0</v>
      </c>
      <c r="O309" s="232"/>
      <c r="P309" s="232"/>
      <c r="Q309" s="232"/>
      <c r="R309" s="144"/>
      <c r="T309" s="145" t="s">
        <v>5</v>
      </c>
      <c r="U309" s="43" t="s">
        <v>40</v>
      </c>
      <c r="V309" s="146">
        <v>0</v>
      </c>
      <c r="W309" s="146">
        <f>V309*K309</f>
        <v>0</v>
      </c>
      <c r="X309" s="146">
        <v>0.14000000000000001</v>
      </c>
      <c r="Y309" s="146">
        <f>X309*K309</f>
        <v>2.1700000000000004</v>
      </c>
      <c r="Z309" s="146">
        <v>0</v>
      </c>
      <c r="AA309" s="147">
        <f>Z309*K309</f>
        <v>0</v>
      </c>
      <c r="AR309" s="21" t="s">
        <v>104</v>
      </c>
      <c r="AT309" s="21" t="s">
        <v>388</v>
      </c>
      <c r="AU309" s="21" t="s">
        <v>86</v>
      </c>
      <c r="AY309" s="21" t="s">
        <v>166</v>
      </c>
      <c r="BE309" s="148">
        <f>IF(U309="základní",N309,0)</f>
        <v>0</v>
      </c>
      <c r="BF309" s="148">
        <f>IF(U309="snížená",N309,0)</f>
        <v>0</v>
      </c>
      <c r="BG309" s="148">
        <f>IF(U309="zákl. přenesená",N309,0)</f>
        <v>0</v>
      </c>
      <c r="BH309" s="148">
        <f>IF(U309="sníž. přenesená",N309,0)</f>
        <v>0</v>
      </c>
      <c r="BI309" s="148">
        <f>IF(U309="nulová",N309,0)</f>
        <v>0</v>
      </c>
      <c r="BJ309" s="21" t="s">
        <v>82</v>
      </c>
      <c r="BK309" s="148">
        <f>ROUND(L309*K309,2)</f>
        <v>0</v>
      </c>
      <c r="BL309" s="21" t="s">
        <v>92</v>
      </c>
      <c r="BM309" s="21" t="s">
        <v>520</v>
      </c>
    </row>
    <row r="310" spans="2:65" s="11" customFormat="1" ht="16.5" customHeight="1">
      <c r="B310" s="157"/>
      <c r="C310" s="158"/>
      <c r="D310" s="158"/>
      <c r="E310" s="159" t="s">
        <v>5</v>
      </c>
      <c r="F310" s="264" t="s">
        <v>471</v>
      </c>
      <c r="G310" s="265"/>
      <c r="H310" s="265"/>
      <c r="I310" s="265"/>
      <c r="J310" s="158"/>
      <c r="K310" s="159" t="s">
        <v>5</v>
      </c>
      <c r="L310" s="158"/>
      <c r="M310" s="158"/>
      <c r="N310" s="158"/>
      <c r="O310" s="158"/>
      <c r="P310" s="158"/>
      <c r="Q310" s="158"/>
      <c r="R310" s="160"/>
      <c r="T310" s="161"/>
      <c r="U310" s="158"/>
      <c r="V310" s="158"/>
      <c r="W310" s="158"/>
      <c r="X310" s="158"/>
      <c r="Y310" s="158"/>
      <c r="Z310" s="158"/>
      <c r="AA310" s="162"/>
      <c r="AT310" s="163" t="s">
        <v>173</v>
      </c>
      <c r="AU310" s="163" t="s">
        <v>86</v>
      </c>
      <c r="AV310" s="11" t="s">
        <v>82</v>
      </c>
      <c r="AW310" s="11" t="s">
        <v>32</v>
      </c>
      <c r="AX310" s="11" t="s">
        <v>75</v>
      </c>
      <c r="AY310" s="163" t="s">
        <v>166</v>
      </c>
    </row>
    <row r="311" spans="2:65" s="10" customFormat="1" ht="16.5" customHeight="1">
      <c r="B311" s="149"/>
      <c r="C311" s="150"/>
      <c r="D311" s="150"/>
      <c r="E311" s="151" t="s">
        <v>5</v>
      </c>
      <c r="F311" s="262" t="s">
        <v>744</v>
      </c>
      <c r="G311" s="263"/>
      <c r="H311" s="263"/>
      <c r="I311" s="263"/>
      <c r="J311" s="150"/>
      <c r="K311" s="152">
        <v>15.5</v>
      </c>
      <c r="L311" s="150"/>
      <c r="M311" s="150"/>
      <c r="N311" s="150"/>
      <c r="O311" s="150"/>
      <c r="P311" s="150"/>
      <c r="Q311" s="150"/>
      <c r="R311" s="153"/>
      <c r="T311" s="154"/>
      <c r="U311" s="150"/>
      <c r="V311" s="150"/>
      <c r="W311" s="150"/>
      <c r="X311" s="150"/>
      <c r="Y311" s="150"/>
      <c r="Z311" s="150"/>
      <c r="AA311" s="155"/>
      <c r="AT311" s="156" t="s">
        <v>173</v>
      </c>
      <c r="AU311" s="156" t="s">
        <v>86</v>
      </c>
      <c r="AV311" s="10" t="s">
        <v>86</v>
      </c>
      <c r="AW311" s="10" t="s">
        <v>32</v>
      </c>
      <c r="AX311" s="10" t="s">
        <v>82</v>
      </c>
      <c r="AY311" s="156" t="s">
        <v>166</v>
      </c>
    </row>
    <row r="312" spans="2:65" s="1" customFormat="1" ht="25.5" customHeight="1">
      <c r="B312" s="139"/>
      <c r="C312" s="176" t="s">
        <v>517</v>
      </c>
      <c r="D312" s="176" t="s">
        <v>388</v>
      </c>
      <c r="E312" s="177" t="s">
        <v>524</v>
      </c>
      <c r="F312" s="266" t="s">
        <v>525</v>
      </c>
      <c r="G312" s="266"/>
      <c r="H312" s="266"/>
      <c r="I312" s="266"/>
      <c r="J312" s="178" t="s">
        <v>270</v>
      </c>
      <c r="K312" s="179">
        <v>4.5</v>
      </c>
      <c r="L312" s="267">
        <v>0</v>
      </c>
      <c r="M312" s="267"/>
      <c r="N312" s="267">
        <f>ROUND(L312*K312,2)</f>
        <v>0</v>
      </c>
      <c r="O312" s="232"/>
      <c r="P312" s="232"/>
      <c r="Q312" s="232"/>
      <c r="R312" s="144"/>
      <c r="T312" s="145" t="s">
        <v>5</v>
      </c>
      <c r="U312" s="43" t="s">
        <v>40</v>
      </c>
      <c r="V312" s="146">
        <v>0</v>
      </c>
      <c r="W312" s="146">
        <f>V312*K312</f>
        <v>0</v>
      </c>
      <c r="X312" s="146">
        <v>0.13</v>
      </c>
      <c r="Y312" s="146">
        <f>X312*K312</f>
        <v>0.58499999999999996</v>
      </c>
      <c r="Z312" s="146">
        <v>0</v>
      </c>
      <c r="AA312" s="147">
        <f>Z312*K312</f>
        <v>0</v>
      </c>
      <c r="AR312" s="21" t="s">
        <v>104</v>
      </c>
      <c r="AT312" s="21" t="s">
        <v>388</v>
      </c>
      <c r="AU312" s="21" t="s">
        <v>86</v>
      </c>
      <c r="AY312" s="21" t="s">
        <v>166</v>
      </c>
      <c r="BE312" s="148">
        <f>IF(U312="základní",N312,0)</f>
        <v>0</v>
      </c>
      <c r="BF312" s="148">
        <f>IF(U312="snížená",N312,0)</f>
        <v>0</v>
      </c>
      <c r="BG312" s="148">
        <f>IF(U312="zákl. přenesená",N312,0)</f>
        <v>0</v>
      </c>
      <c r="BH312" s="148">
        <f>IF(U312="sníž. přenesená",N312,0)</f>
        <v>0</v>
      </c>
      <c r="BI312" s="148">
        <f>IF(U312="nulová",N312,0)</f>
        <v>0</v>
      </c>
      <c r="BJ312" s="21" t="s">
        <v>82</v>
      </c>
      <c r="BK312" s="148">
        <f>ROUND(L312*K312,2)</f>
        <v>0</v>
      </c>
      <c r="BL312" s="21" t="s">
        <v>92</v>
      </c>
      <c r="BM312" s="21" t="s">
        <v>526</v>
      </c>
    </row>
    <row r="313" spans="2:65" s="11" customFormat="1" ht="16.5" customHeight="1">
      <c r="B313" s="157"/>
      <c r="C313" s="158"/>
      <c r="D313" s="158"/>
      <c r="E313" s="159" t="s">
        <v>5</v>
      </c>
      <c r="F313" s="264" t="s">
        <v>471</v>
      </c>
      <c r="G313" s="265"/>
      <c r="H313" s="265"/>
      <c r="I313" s="265"/>
      <c r="J313" s="158"/>
      <c r="K313" s="159" t="s">
        <v>5</v>
      </c>
      <c r="L313" s="158"/>
      <c r="M313" s="158"/>
      <c r="N313" s="158"/>
      <c r="O313" s="158"/>
      <c r="P313" s="158"/>
      <c r="Q313" s="158"/>
      <c r="R313" s="160"/>
      <c r="T313" s="161"/>
      <c r="U313" s="158"/>
      <c r="V313" s="158"/>
      <c r="W313" s="158"/>
      <c r="X313" s="158"/>
      <c r="Y313" s="158"/>
      <c r="Z313" s="158"/>
      <c r="AA313" s="162"/>
      <c r="AT313" s="163" t="s">
        <v>173</v>
      </c>
      <c r="AU313" s="163" t="s">
        <v>86</v>
      </c>
      <c r="AV313" s="11" t="s">
        <v>82</v>
      </c>
      <c r="AW313" s="11" t="s">
        <v>32</v>
      </c>
      <c r="AX313" s="11" t="s">
        <v>75</v>
      </c>
      <c r="AY313" s="163" t="s">
        <v>166</v>
      </c>
    </row>
    <row r="314" spans="2:65" s="10" customFormat="1" ht="16.5" customHeight="1">
      <c r="B314" s="149"/>
      <c r="C314" s="150"/>
      <c r="D314" s="150"/>
      <c r="E314" s="151" t="s">
        <v>5</v>
      </c>
      <c r="F314" s="262" t="s">
        <v>745</v>
      </c>
      <c r="G314" s="263"/>
      <c r="H314" s="263"/>
      <c r="I314" s="263"/>
      <c r="J314" s="150"/>
      <c r="K314" s="152">
        <v>4.5</v>
      </c>
      <c r="L314" s="150"/>
      <c r="M314" s="150"/>
      <c r="N314" s="150"/>
      <c r="O314" s="150"/>
      <c r="P314" s="150"/>
      <c r="Q314" s="150"/>
      <c r="R314" s="153"/>
      <c r="T314" s="154"/>
      <c r="U314" s="150"/>
      <c r="V314" s="150"/>
      <c r="W314" s="150"/>
      <c r="X314" s="150"/>
      <c r="Y314" s="150"/>
      <c r="Z314" s="150"/>
      <c r="AA314" s="155"/>
      <c r="AT314" s="156" t="s">
        <v>173</v>
      </c>
      <c r="AU314" s="156" t="s">
        <v>86</v>
      </c>
      <c r="AV314" s="10" t="s">
        <v>86</v>
      </c>
      <c r="AW314" s="10" t="s">
        <v>32</v>
      </c>
      <c r="AX314" s="10" t="s">
        <v>82</v>
      </c>
      <c r="AY314" s="156" t="s">
        <v>166</v>
      </c>
    </row>
    <row r="315" spans="2:65" s="1" customFormat="1" ht="38.25" customHeight="1">
      <c r="B315" s="139"/>
      <c r="C315" s="140" t="s">
        <v>523</v>
      </c>
      <c r="D315" s="140" t="s">
        <v>167</v>
      </c>
      <c r="E315" s="141" t="s">
        <v>529</v>
      </c>
      <c r="F315" s="231" t="s">
        <v>530</v>
      </c>
      <c r="G315" s="231"/>
      <c r="H315" s="231"/>
      <c r="I315" s="231"/>
      <c r="J315" s="142" t="s">
        <v>270</v>
      </c>
      <c r="K315" s="143">
        <v>26.5</v>
      </c>
      <c r="L315" s="232">
        <v>0</v>
      </c>
      <c r="M315" s="232"/>
      <c r="N315" s="232">
        <f>ROUND(L315*K315,2)</f>
        <v>0</v>
      </c>
      <c r="O315" s="232"/>
      <c r="P315" s="232"/>
      <c r="Q315" s="232"/>
      <c r="R315" s="144"/>
      <c r="T315" s="145" t="s">
        <v>5</v>
      </c>
      <c r="U315" s="43" t="s">
        <v>40</v>
      </c>
      <c r="V315" s="146">
        <v>0.75700000000000001</v>
      </c>
      <c r="W315" s="146">
        <f>V315*K315</f>
        <v>20.060500000000001</v>
      </c>
      <c r="X315" s="146">
        <v>0.10362</v>
      </c>
      <c r="Y315" s="146">
        <f>X315*K315</f>
        <v>2.74593</v>
      </c>
      <c r="Z315" s="146">
        <v>0</v>
      </c>
      <c r="AA315" s="147">
        <f>Z315*K315</f>
        <v>0</v>
      </c>
      <c r="AR315" s="21" t="s">
        <v>92</v>
      </c>
      <c r="AT315" s="21" t="s">
        <v>167</v>
      </c>
      <c r="AU315" s="21" t="s">
        <v>86</v>
      </c>
      <c r="AY315" s="21" t="s">
        <v>166</v>
      </c>
      <c r="BE315" s="148">
        <f>IF(U315="základní",N315,0)</f>
        <v>0</v>
      </c>
      <c r="BF315" s="148">
        <f>IF(U315="snížená",N315,0)</f>
        <v>0</v>
      </c>
      <c r="BG315" s="148">
        <f>IF(U315="zákl. přenesená",N315,0)</f>
        <v>0</v>
      </c>
      <c r="BH315" s="148">
        <f>IF(U315="sníž. přenesená",N315,0)</f>
        <v>0</v>
      </c>
      <c r="BI315" s="148">
        <f>IF(U315="nulová",N315,0)</f>
        <v>0</v>
      </c>
      <c r="BJ315" s="21" t="s">
        <v>82</v>
      </c>
      <c r="BK315" s="148">
        <f>ROUND(L315*K315,2)</f>
        <v>0</v>
      </c>
      <c r="BL315" s="21" t="s">
        <v>92</v>
      </c>
      <c r="BM315" s="21" t="s">
        <v>531</v>
      </c>
    </row>
    <row r="316" spans="2:65" s="1" customFormat="1" ht="16.5" customHeight="1">
      <c r="B316" s="139"/>
      <c r="C316" s="176" t="s">
        <v>528</v>
      </c>
      <c r="D316" s="176" t="s">
        <v>388</v>
      </c>
      <c r="E316" s="177" t="s">
        <v>533</v>
      </c>
      <c r="F316" s="266" t="s">
        <v>534</v>
      </c>
      <c r="G316" s="266"/>
      <c r="H316" s="266"/>
      <c r="I316" s="266"/>
      <c r="J316" s="178" t="s">
        <v>270</v>
      </c>
      <c r="K316" s="179">
        <v>26.5</v>
      </c>
      <c r="L316" s="267">
        <v>0</v>
      </c>
      <c r="M316" s="267"/>
      <c r="N316" s="267">
        <f>ROUND(L316*K316,2)</f>
        <v>0</v>
      </c>
      <c r="O316" s="232"/>
      <c r="P316" s="232"/>
      <c r="Q316" s="232"/>
      <c r="R316" s="144"/>
      <c r="T316" s="145" t="s">
        <v>5</v>
      </c>
      <c r="U316" s="43" t="s">
        <v>40</v>
      </c>
      <c r="V316" s="146">
        <v>0</v>
      </c>
      <c r="W316" s="146">
        <f>V316*K316</f>
        <v>0</v>
      </c>
      <c r="X316" s="146">
        <v>0.18</v>
      </c>
      <c r="Y316" s="146">
        <f>X316*K316</f>
        <v>4.7699999999999996</v>
      </c>
      <c r="Z316" s="146">
        <v>0</v>
      </c>
      <c r="AA316" s="147">
        <f>Z316*K316</f>
        <v>0</v>
      </c>
      <c r="AR316" s="21" t="s">
        <v>104</v>
      </c>
      <c r="AT316" s="21" t="s">
        <v>388</v>
      </c>
      <c r="AU316" s="21" t="s">
        <v>86</v>
      </c>
      <c r="AY316" s="21" t="s">
        <v>166</v>
      </c>
      <c r="BE316" s="148">
        <f>IF(U316="základní",N316,0)</f>
        <v>0</v>
      </c>
      <c r="BF316" s="148">
        <f>IF(U316="snížená",N316,0)</f>
        <v>0</v>
      </c>
      <c r="BG316" s="148">
        <f>IF(U316="zákl. přenesená",N316,0)</f>
        <v>0</v>
      </c>
      <c r="BH316" s="148">
        <f>IF(U316="sníž. přenesená",N316,0)</f>
        <v>0</v>
      </c>
      <c r="BI316" s="148">
        <f>IF(U316="nulová",N316,0)</f>
        <v>0</v>
      </c>
      <c r="BJ316" s="21" t="s">
        <v>82</v>
      </c>
      <c r="BK316" s="148">
        <f>ROUND(L316*K316,2)</f>
        <v>0</v>
      </c>
      <c r="BL316" s="21" t="s">
        <v>92</v>
      </c>
      <c r="BM316" s="21" t="s">
        <v>535</v>
      </c>
    </row>
    <row r="317" spans="2:65" s="11" customFormat="1" ht="16.5" customHeight="1">
      <c r="B317" s="157"/>
      <c r="C317" s="158"/>
      <c r="D317" s="158"/>
      <c r="E317" s="159" t="s">
        <v>5</v>
      </c>
      <c r="F317" s="264" t="s">
        <v>290</v>
      </c>
      <c r="G317" s="265"/>
      <c r="H317" s="265"/>
      <c r="I317" s="265"/>
      <c r="J317" s="158"/>
      <c r="K317" s="159" t="s">
        <v>5</v>
      </c>
      <c r="L317" s="158"/>
      <c r="M317" s="158"/>
      <c r="N317" s="158"/>
      <c r="O317" s="158"/>
      <c r="P317" s="158"/>
      <c r="Q317" s="158"/>
      <c r="R317" s="160"/>
      <c r="T317" s="161"/>
      <c r="U317" s="158"/>
      <c r="V317" s="158"/>
      <c r="W317" s="158"/>
      <c r="X317" s="158"/>
      <c r="Y317" s="158"/>
      <c r="Z317" s="158"/>
      <c r="AA317" s="162"/>
      <c r="AT317" s="163" t="s">
        <v>173</v>
      </c>
      <c r="AU317" s="163" t="s">
        <v>86</v>
      </c>
      <c r="AV317" s="11" t="s">
        <v>82</v>
      </c>
      <c r="AW317" s="11" t="s">
        <v>32</v>
      </c>
      <c r="AX317" s="11" t="s">
        <v>75</v>
      </c>
      <c r="AY317" s="163" t="s">
        <v>166</v>
      </c>
    </row>
    <row r="318" spans="2:65" s="10" customFormat="1" ht="16.5" customHeight="1">
      <c r="B318" s="149"/>
      <c r="C318" s="150"/>
      <c r="D318" s="150"/>
      <c r="E318" s="151" t="s">
        <v>5</v>
      </c>
      <c r="F318" s="262" t="s">
        <v>746</v>
      </c>
      <c r="G318" s="263"/>
      <c r="H318" s="263"/>
      <c r="I318" s="263"/>
      <c r="J318" s="150"/>
      <c r="K318" s="152">
        <v>26.5</v>
      </c>
      <c r="L318" s="150"/>
      <c r="M318" s="150"/>
      <c r="N318" s="150"/>
      <c r="O318" s="150"/>
      <c r="P318" s="150"/>
      <c r="Q318" s="150"/>
      <c r="R318" s="153"/>
      <c r="T318" s="154"/>
      <c r="U318" s="150"/>
      <c r="V318" s="150"/>
      <c r="W318" s="150"/>
      <c r="X318" s="150"/>
      <c r="Y318" s="150"/>
      <c r="Z318" s="150"/>
      <c r="AA318" s="155"/>
      <c r="AT318" s="156" t="s">
        <v>173</v>
      </c>
      <c r="AU318" s="156" t="s">
        <v>86</v>
      </c>
      <c r="AV318" s="10" t="s">
        <v>86</v>
      </c>
      <c r="AW318" s="10" t="s">
        <v>32</v>
      </c>
      <c r="AX318" s="10" t="s">
        <v>82</v>
      </c>
      <c r="AY318" s="156" t="s">
        <v>166</v>
      </c>
    </row>
    <row r="319" spans="2:65" s="1" customFormat="1" ht="25.5" customHeight="1">
      <c r="B319" s="139"/>
      <c r="C319" s="140" t="s">
        <v>532</v>
      </c>
      <c r="D319" s="140" t="s">
        <v>167</v>
      </c>
      <c r="E319" s="141" t="s">
        <v>544</v>
      </c>
      <c r="F319" s="231" t="s">
        <v>545</v>
      </c>
      <c r="G319" s="231"/>
      <c r="H319" s="231"/>
      <c r="I319" s="231"/>
      <c r="J319" s="142" t="s">
        <v>309</v>
      </c>
      <c r="K319" s="143">
        <v>44</v>
      </c>
      <c r="L319" s="232">
        <v>0</v>
      </c>
      <c r="M319" s="232"/>
      <c r="N319" s="232">
        <f>ROUND(L319*K319,2)</f>
        <v>0</v>
      </c>
      <c r="O319" s="232"/>
      <c r="P319" s="232"/>
      <c r="Q319" s="232"/>
      <c r="R319" s="144"/>
      <c r="T319" s="145" t="s">
        <v>5</v>
      </c>
      <c r="U319" s="43" t="s">
        <v>40</v>
      </c>
      <c r="V319" s="146">
        <v>4.5999999999999999E-2</v>
      </c>
      <c r="W319" s="146">
        <f>V319*K319</f>
        <v>2.024</v>
      </c>
      <c r="X319" s="146">
        <v>3.5999999999999999E-3</v>
      </c>
      <c r="Y319" s="146">
        <f>X319*K319</f>
        <v>0.15839999999999999</v>
      </c>
      <c r="Z319" s="146">
        <v>0</v>
      </c>
      <c r="AA319" s="147">
        <f>Z319*K319</f>
        <v>0</v>
      </c>
      <c r="AR319" s="21" t="s">
        <v>92</v>
      </c>
      <c r="AT319" s="21" t="s">
        <v>167</v>
      </c>
      <c r="AU319" s="21" t="s">
        <v>86</v>
      </c>
      <c r="AY319" s="21" t="s">
        <v>166</v>
      </c>
      <c r="BE319" s="148">
        <f>IF(U319="základní",N319,0)</f>
        <v>0</v>
      </c>
      <c r="BF319" s="148">
        <f>IF(U319="snížená",N319,0)</f>
        <v>0</v>
      </c>
      <c r="BG319" s="148">
        <f>IF(U319="zákl. přenesená",N319,0)</f>
        <v>0</v>
      </c>
      <c r="BH319" s="148">
        <f>IF(U319="sníž. přenesená",N319,0)</f>
        <v>0</v>
      </c>
      <c r="BI319" s="148">
        <f>IF(U319="nulová",N319,0)</f>
        <v>0</v>
      </c>
      <c r="BJ319" s="21" t="s">
        <v>82</v>
      </c>
      <c r="BK319" s="148">
        <f>ROUND(L319*K319,2)</f>
        <v>0</v>
      </c>
      <c r="BL319" s="21" t="s">
        <v>92</v>
      </c>
      <c r="BM319" s="21" t="s">
        <v>546</v>
      </c>
    </row>
    <row r="320" spans="2:65" s="11" customFormat="1" ht="16.5" customHeight="1">
      <c r="B320" s="157"/>
      <c r="C320" s="158"/>
      <c r="D320" s="158"/>
      <c r="E320" s="159" t="s">
        <v>5</v>
      </c>
      <c r="F320" s="264" t="s">
        <v>275</v>
      </c>
      <c r="G320" s="265"/>
      <c r="H320" s="265"/>
      <c r="I320" s="265"/>
      <c r="J320" s="158"/>
      <c r="K320" s="159" t="s">
        <v>5</v>
      </c>
      <c r="L320" s="158"/>
      <c r="M320" s="158"/>
      <c r="N320" s="158"/>
      <c r="O320" s="158"/>
      <c r="P320" s="158"/>
      <c r="Q320" s="158"/>
      <c r="R320" s="160"/>
      <c r="T320" s="161"/>
      <c r="U320" s="158"/>
      <c r="V320" s="158"/>
      <c r="W320" s="158"/>
      <c r="X320" s="158"/>
      <c r="Y320" s="158"/>
      <c r="Z320" s="158"/>
      <c r="AA320" s="162"/>
      <c r="AT320" s="163" t="s">
        <v>173</v>
      </c>
      <c r="AU320" s="163" t="s">
        <v>86</v>
      </c>
      <c r="AV320" s="11" t="s">
        <v>82</v>
      </c>
      <c r="AW320" s="11" t="s">
        <v>32</v>
      </c>
      <c r="AX320" s="11" t="s">
        <v>75</v>
      </c>
      <c r="AY320" s="163" t="s">
        <v>166</v>
      </c>
    </row>
    <row r="321" spans="2:65" s="11" customFormat="1" ht="16.5" customHeight="1">
      <c r="B321" s="157"/>
      <c r="C321" s="158"/>
      <c r="D321" s="158"/>
      <c r="E321" s="159" t="s">
        <v>5</v>
      </c>
      <c r="F321" s="229" t="s">
        <v>276</v>
      </c>
      <c r="G321" s="230"/>
      <c r="H321" s="230"/>
      <c r="I321" s="230"/>
      <c r="J321" s="158"/>
      <c r="K321" s="159" t="s">
        <v>5</v>
      </c>
      <c r="L321" s="158"/>
      <c r="M321" s="158"/>
      <c r="N321" s="158"/>
      <c r="O321" s="158"/>
      <c r="P321" s="158"/>
      <c r="Q321" s="158"/>
      <c r="R321" s="160"/>
      <c r="T321" s="161"/>
      <c r="U321" s="158"/>
      <c r="V321" s="158"/>
      <c r="W321" s="158"/>
      <c r="X321" s="158"/>
      <c r="Y321" s="158"/>
      <c r="Z321" s="158"/>
      <c r="AA321" s="162"/>
      <c r="AT321" s="163" t="s">
        <v>173</v>
      </c>
      <c r="AU321" s="163" t="s">
        <v>86</v>
      </c>
      <c r="AV321" s="11" t="s">
        <v>82</v>
      </c>
      <c r="AW321" s="11" t="s">
        <v>32</v>
      </c>
      <c r="AX321" s="11" t="s">
        <v>75</v>
      </c>
      <c r="AY321" s="163" t="s">
        <v>166</v>
      </c>
    </row>
    <row r="322" spans="2:65" s="11" customFormat="1" ht="16.5" customHeight="1">
      <c r="B322" s="157"/>
      <c r="C322" s="158"/>
      <c r="D322" s="158"/>
      <c r="E322" s="159" t="s">
        <v>5</v>
      </c>
      <c r="F322" s="229" t="s">
        <v>277</v>
      </c>
      <c r="G322" s="230"/>
      <c r="H322" s="230"/>
      <c r="I322" s="230"/>
      <c r="J322" s="158"/>
      <c r="K322" s="159" t="s">
        <v>5</v>
      </c>
      <c r="L322" s="158"/>
      <c r="M322" s="158"/>
      <c r="N322" s="158"/>
      <c r="O322" s="158"/>
      <c r="P322" s="158"/>
      <c r="Q322" s="158"/>
      <c r="R322" s="160"/>
      <c r="T322" s="161"/>
      <c r="U322" s="158"/>
      <c r="V322" s="158"/>
      <c r="W322" s="158"/>
      <c r="X322" s="158"/>
      <c r="Y322" s="158"/>
      <c r="Z322" s="158"/>
      <c r="AA322" s="162"/>
      <c r="AT322" s="163" t="s">
        <v>173</v>
      </c>
      <c r="AU322" s="163" t="s">
        <v>86</v>
      </c>
      <c r="AV322" s="11" t="s">
        <v>82</v>
      </c>
      <c r="AW322" s="11" t="s">
        <v>32</v>
      </c>
      <c r="AX322" s="11" t="s">
        <v>75</v>
      </c>
      <c r="AY322" s="163" t="s">
        <v>166</v>
      </c>
    </row>
    <row r="323" spans="2:65" s="10" customFormat="1" ht="16.5" customHeight="1">
      <c r="B323" s="149"/>
      <c r="C323" s="150"/>
      <c r="D323" s="150"/>
      <c r="E323" s="151" t="s">
        <v>5</v>
      </c>
      <c r="F323" s="262" t="s">
        <v>747</v>
      </c>
      <c r="G323" s="263"/>
      <c r="H323" s="263"/>
      <c r="I323" s="263"/>
      <c r="J323" s="150"/>
      <c r="K323" s="152">
        <v>44</v>
      </c>
      <c r="L323" s="150"/>
      <c r="M323" s="150"/>
      <c r="N323" s="150"/>
      <c r="O323" s="150"/>
      <c r="P323" s="150"/>
      <c r="Q323" s="150"/>
      <c r="R323" s="153"/>
      <c r="T323" s="154"/>
      <c r="U323" s="150"/>
      <c r="V323" s="150"/>
      <c r="W323" s="150"/>
      <c r="X323" s="150"/>
      <c r="Y323" s="150"/>
      <c r="Z323" s="150"/>
      <c r="AA323" s="155"/>
      <c r="AT323" s="156" t="s">
        <v>173</v>
      </c>
      <c r="AU323" s="156" t="s">
        <v>86</v>
      </c>
      <c r="AV323" s="10" t="s">
        <v>86</v>
      </c>
      <c r="AW323" s="10" t="s">
        <v>32</v>
      </c>
      <c r="AX323" s="10" t="s">
        <v>82</v>
      </c>
      <c r="AY323" s="156" t="s">
        <v>166</v>
      </c>
    </row>
    <row r="324" spans="2:65" s="9" customFormat="1" ht="29.85" customHeight="1">
      <c r="B324" s="129"/>
      <c r="C324" s="130"/>
      <c r="D324" s="164" t="s">
        <v>264</v>
      </c>
      <c r="E324" s="164"/>
      <c r="F324" s="164"/>
      <c r="G324" s="164"/>
      <c r="H324" s="164"/>
      <c r="I324" s="164"/>
      <c r="J324" s="164"/>
      <c r="K324" s="164"/>
      <c r="L324" s="164"/>
      <c r="M324" s="164"/>
      <c r="N324" s="237">
        <f>BK324</f>
        <v>0</v>
      </c>
      <c r="O324" s="238"/>
      <c r="P324" s="238"/>
      <c r="Q324" s="238"/>
      <c r="R324" s="132"/>
      <c r="T324" s="133"/>
      <c r="U324" s="130"/>
      <c r="V324" s="130"/>
      <c r="W324" s="134">
        <f>SUM(W325:W360)</f>
        <v>111.09880000000001</v>
      </c>
      <c r="X324" s="130"/>
      <c r="Y324" s="134">
        <f>SUM(Y325:Y360)</f>
        <v>13.959844</v>
      </c>
      <c r="Z324" s="130"/>
      <c r="AA324" s="135">
        <f>SUM(AA325:AA360)</f>
        <v>0</v>
      </c>
      <c r="AR324" s="136" t="s">
        <v>82</v>
      </c>
      <c r="AT324" s="137" t="s">
        <v>74</v>
      </c>
      <c r="AU324" s="137" t="s">
        <v>82</v>
      </c>
      <c r="AY324" s="136" t="s">
        <v>166</v>
      </c>
      <c r="BK324" s="138">
        <f>SUM(BK325:BK360)</f>
        <v>0</v>
      </c>
    </row>
    <row r="325" spans="2:65" s="1" customFormat="1" ht="38.25" customHeight="1">
      <c r="B325" s="139"/>
      <c r="C325" s="140" t="s">
        <v>538</v>
      </c>
      <c r="D325" s="140" t="s">
        <v>167</v>
      </c>
      <c r="E325" s="141" t="s">
        <v>549</v>
      </c>
      <c r="F325" s="231" t="s">
        <v>550</v>
      </c>
      <c r="G325" s="231"/>
      <c r="H325" s="231"/>
      <c r="I325" s="231"/>
      <c r="J325" s="142" t="s">
        <v>309</v>
      </c>
      <c r="K325" s="143">
        <v>18.399999999999999</v>
      </c>
      <c r="L325" s="232">
        <v>0</v>
      </c>
      <c r="M325" s="232"/>
      <c r="N325" s="232">
        <f>ROUND(L325*K325,2)</f>
        <v>0</v>
      </c>
      <c r="O325" s="232"/>
      <c r="P325" s="232"/>
      <c r="Q325" s="232"/>
      <c r="R325" s="144"/>
      <c r="T325" s="145" t="s">
        <v>5</v>
      </c>
      <c r="U325" s="43" t="s">
        <v>40</v>
      </c>
      <c r="V325" s="146">
        <v>0.29199999999999998</v>
      </c>
      <c r="W325" s="146">
        <f>V325*K325</f>
        <v>5.3727999999999989</v>
      </c>
      <c r="X325" s="146">
        <v>1.0000000000000001E-5</v>
      </c>
      <c r="Y325" s="146">
        <f>X325*K325</f>
        <v>1.84E-4</v>
      </c>
      <c r="Z325" s="146">
        <v>0</v>
      </c>
      <c r="AA325" s="147">
        <f>Z325*K325</f>
        <v>0</v>
      </c>
      <c r="AR325" s="21" t="s">
        <v>92</v>
      </c>
      <c r="AT325" s="21" t="s">
        <v>167</v>
      </c>
      <c r="AU325" s="21" t="s">
        <v>86</v>
      </c>
      <c r="AY325" s="21" t="s">
        <v>166</v>
      </c>
      <c r="BE325" s="148">
        <f>IF(U325="základní",N325,0)</f>
        <v>0</v>
      </c>
      <c r="BF325" s="148">
        <f>IF(U325="snížená",N325,0)</f>
        <v>0</v>
      </c>
      <c r="BG325" s="148">
        <f>IF(U325="zákl. přenesená",N325,0)</f>
        <v>0</v>
      </c>
      <c r="BH325" s="148">
        <f>IF(U325="sníž. přenesená",N325,0)</f>
        <v>0</v>
      </c>
      <c r="BI325" s="148">
        <f>IF(U325="nulová",N325,0)</f>
        <v>0</v>
      </c>
      <c r="BJ325" s="21" t="s">
        <v>82</v>
      </c>
      <c r="BK325" s="148">
        <f>ROUND(L325*K325,2)</f>
        <v>0</v>
      </c>
      <c r="BL325" s="21" t="s">
        <v>92</v>
      </c>
      <c r="BM325" s="21" t="s">
        <v>551</v>
      </c>
    </row>
    <row r="326" spans="2:65" s="1" customFormat="1" ht="16.5" customHeight="1">
      <c r="B326" s="139"/>
      <c r="C326" s="176" t="s">
        <v>543</v>
      </c>
      <c r="D326" s="176" t="s">
        <v>388</v>
      </c>
      <c r="E326" s="177" t="s">
        <v>553</v>
      </c>
      <c r="F326" s="266" t="s">
        <v>554</v>
      </c>
      <c r="G326" s="266"/>
      <c r="H326" s="266"/>
      <c r="I326" s="266"/>
      <c r="J326" s="178" t="s">
        <v>309</v>
      </c>
      <c r="K326" s="179">
        <v>18.399999999999999</v>
      </c>
      <c r="L326" s="267">
        <v>0</v>
      </c>
      <c r="M326" s="267"/>
      <c r="N326" s="267">
        <f>ROUND(L326*K326,2)</f>
        <v>0</v>
      </c>
      <c r="O326" s="232"/>
      <c r="P326" s="232"/>
      <c r="Q326" s="232"/>
      <c r="R326" s="144"/>
      <c r="T326" s="145" t="s">
        <v>5</v>
      </c>
      <c r="U326" s="43" t="s">
        <v>40</v>
      </c>
      <c r="V326" s="146">
        <v>0</v>
      </c>
      <c r="W326" s="146">
        <f>V326*K326</f>
        <v>0</v>
      </c>
      <c r="X326" s="146">
        <v>2.8999999999999998E-3</v>
      </c>
      <c r="Y326" s="146">
        <f>X326*K326</f>
        <v>5.3359999999999991E-2</v>
      </c>
      <c r="Z326" s="146">
        <v>0</v>
      </c>
      <c r="AA326" s="147">
        <f>Z326*K326</f>
        <v>0</v>
      </c>
      <c r="AR326" s="21" t="s">
        <v>104</v>
      </c>
      <c r="AT326" s="21" t="s">
        <v>388</v>
      </c>
      <c r="AU326" s="21" t="s">
        <v>86</v>
      </c>
      <c r="AY326" s="21" t="s">
        <v>166</v>
      </c>
      <c r="BE326" s="148">
        <f>IF(U326="základní",N326,0)</f>
        <v>0</v>
      </c>
      <c r="BF326" s="148">
        <f>IF(U326="snížená",N326,0)</f>
        <v>0</v>
      </c>
      <c r="BG326" s="148">
        <f>IF(U326="zákl. přenesená",N326,0)</f>
        <v>0</v>
      </c>
      <c r="BH326" s="148">
        <f>IF(U326="sníž. přenesená",N326,0)</f>
        <v>0</v>
      </c>
      <c r="BI326" s="148">
        <f>IF(U326="nulová",N326,0)</f>
        <v>0</v>
      </c>
      <c r="BJ326" s="21" t="s">
        <v>82</v>
      </c>
      <c r="BK326" s="148">
        <f>ROUND(L326*K326,2)</f>
        <v>0</v>
      </c>
      <c r="BL326" s="21" t="s">
        <v>92</v>
      </c>
      <c r="BM326" s="21" t="s">
        <v>555</v>
      </c>
    </row>
    <row r="327" spans="2:65" s="11" customFormat="1" ht="16.5" customHeight="1">
      <c r="B327" s="157"/>
      <c r="C327" s="158"/>
      <c r="D327" s="158"/>
      <c r="E327" s="159" t="s">
        <v>5</v>
      </c>
      <c r="F327" s="264" t="s">
        <v>275</v>
      </c>
      <c r="G327" s="265"/>
      <c r="H327" s="265"/>
      <c r="I327" s="265"/>
      <c r="J327" s="158"/>
      <c r="K327" s="159" t="s">
        <v>5</v>
      </c>
      <c r="L327" s="158"/>
      <c r="M327" s="158"/>
      <c r="N327" s="158"/>
      <c r="O327" s="158"/>
      <c r="P327" s="158"/>
      <c r="Q327" s="158"/>
      <c r="R327" s="160"/>
      <c r="T327" s="161"/>
      <c r="U327" s="158"/>
      <c r="V327" s="158"/>
      <c r="W327" s="158"/>
      <c r="X327" s="158"/>
      <c r="Y327" s="158"/>
      <c r="Z327" s="158"/>
      <c r="AA327" s="162"/>
      <c r="AT327" s="163" t="s">
        <v>173</v>
      </c>
      <c r="AU327" s="163" t="s">
        <v>86</v>
      </c>
      <c r="AV327" s="11" t="s">
        <v>82</v>
      </c>
      <c r="AW327" s="11" t="s">
        <v>32</v>
      </c>
      <c r="AX327" s="11" t="s">
        <v>75</v>
      </c>
      <c r="AY327" s="163" t="s">
        <v>166</v>
      </c>
    </row>
    <row r="328" spans="2:65" s="11" customFormat="1" ht="16.5" customHeight="1">
      <c r="B328" s="157"/>
      <c r="C328" s="158"/>
      <c r="D328" s="158"/>
      <c r="E328" s="159" t="s">
        <v>5</v>
      </c>
      <c r="F328" s="229" t="s">
        <v>276</v>
      </c>
      <c r="G328" s="230"/>
      <c r="H328" s="230"/>
      <c r="I328" s="230"/>
      <c r="J328" s="158"/>
      <c r="K328" s="159" t="s">
        <v>5</v>
      </c>
      <c r="L328" s="158"/>
      <c r="M328" s="158"/>
      <c r="N328" s="158"/>
      <c r="O328" s="158"/>
      <c r="P328" s="158"/>
      <c r="Q328" s="158"/>
      <c r="R328" s="160"/>
      <c r="T328" s="161"/>
      <c r="U328" s="158"/>
      <c r="V328" s="158"/>
      <c r="W328" s="158"/>
      <c r="X328" s="158"/>
      <c r="Y328" s="158"/>
      <c r="Z328" s="158"/>
      <c r="AA328" s="162"/>
      <c r="AT328" s="163" t="s">
        <v>173</v>
      </c>
      <c r="AU328" s="163" t="s">
        <v>86</v>
      </c>
      <c r="AV328" s="11" t="s">
        <v>82</v>
      </c>
      <c r="AW328" s="11" t="s">
        <v>32</v>
      </c>
      <c r="AX328" s="11" t="s">
        <v>75</v>
      </c>
      <c r="AY328" s="163" t="s">
        <v>166</v>
      </c>
    </row>
    <row r="329" spans="2:65" s="11" customFormat="1" ht="16.5" customHeight="1">
      <c r="B329" s="157"/>
      <c r="C329" s="158"/>
      <c r="D329" s="158"/>
      <c r="E329" s="159" t="s">
        <v>5</v>
      </c>
      <c r="F329" s="229" t="s">
        <v>277</v>
      </c>
      <c r="G329" s="230"/>
      <c r="H329" s="230"/>
      <c r="I329" s="230"/>
      <c r="J329" s="158"/>
      <c r="K329" s="159" t="s">
        <v>5</v>
      </c>
      <c r="L329" s="158"/>
      <c r="M329" s="158"/>
      <c r="N329" s="158"/>
      <c r="O329" s="158"/>
      <c r="P329" s="158"/>
      <c r="Q329" s="158"/>
      <c r="R329" s="160"/>
      <c r="T329" s="161"/>
      <c r="U329" s="158"/>
      <c r="V329" s="158"/>
      <c r="W329" s="158"/>
      <c r="X329" s="158"/>
      <c r="Y329" s="158"/>
      <c r="Z329" s="158"/>
      <c r="AA329" s="162"/>
      <c r="AT329" s="163" t="s">
        <v>173</v>
      </c>
      <c r="AU329" s="163" t="s">
        <v>86</v>
      </c>
      <c r="AV329" s="11" t="s">
        <v>82</v>
      </c>
      <c r="AW329" s="11" t="s">
        <v>32</v>
      </c>
      <c r="AX329" s="11" t="s">
        <v>75</v>
      </c>
      <c r="AY329" s="163" t="s">
        <v>166</v>
      </c>
    </row>
    <row r="330" spans="2:65" s="10" customFormat="1" ht="16.5" customHeight="1">
      <c r="B330" s="149"/>
      <c r="C330" s="150"/>
      <c r="D330" s="150"/>
      <c r="E330" s="151" t="s">
        <v>5</v>
      </c>
      <c r="F330" s="262" t="s">
        <v>748</v>
      </c>
      <c r="G330" s="263"/>
      <c r="H330" s="263"/>
      <c r="I330" s="263"/>
      <c r="J330" s="150"/>
      <c r="K330" s="152">
        <v>18.399999999999999</v>
      </c>
      <c r="L330" s="150"/>
      <c r="M330" s="150"/>
      <c r="N330" s="150"/>
      <c r="O330" s="150"/>
      <c r="P330" s="150"/>
      <c r="Q330" s="150"/>
      <c r="R330" s="153"/>
      <c r="T330" s="154"/>
      <c r="U330" s="150"/>
      <c r="V330" s="150"/>
      <c r="W330" s="150"/>
      <c r="X330" s="150"/>
      <c r="Y330" s="150"/>
      <c r="Z330" s="150"/>
      <c r="AA330" s="155"/>
      <c r="AT330" s="156" t="s">
        <v>173</v>
      </c>
      <c r="AU330" s="156" t="s">
        <v>86</v>
      </c>
      <c r="AV330" s="10" t="s">
        <v>86</v>
      </c>
      <c r="AW330" s="10" t="s">
        <v>32</v>
      </c>
      <c r="AX330" s="10" t="s">
        <v>82</v>
      </c>
      <c r="AY330" s="156" t="s">
        <v>166</v>
      </c>
    </row>
    <row r="331" spans="2:65" s="1" customFormat="1" ht="16.5" customHeight="1">
      <c r="B331" s="139"/>
      <c r="C331" s="140" t="s">
        <v>548</v>
      </c>
      <c r="D331" s="140" t="s">
        <v>167</v>
      </c>
      <c r="E331" s="141" t="s">
        <v>558</v>
      </c>
      <c r="F331" s="231" t="s">
        <v>559</v>
      </c>
      <c r="G331" s="231"/>
      <c r="H331" s="231"/>
      <c r="I331" s="231"/>
      <c r="J331" s="142" t="s">
        <v>560</v>
      </c>
      <c r="K331" s="143">
        <v>7</v>
      </c>
      <c r="L331" s="232">
        <v>0</v>
      </c>
      <c r="M331" s="232"/>
      <c r="N331" s="232">
        <f>ROUND(L331*K331,2)</f>
        <v>0</v>
      </c>
      <c r="O331" s="232"/>
      <c r="P331" s="232"/>
      <c r="Q331" s="232"/>
      <c r="R331" s="144"/>
      <c r="T331" s="145" t="s">
        <v>5</v>
      </c>
      <c r="U331" s="43" t="s">
        <v>40</v>
      </c>
      <c r="V331" s="146">
        <v>4.1980000000000004</v>
      </c>
      <c r="W331" s="146">
        <f>V331*K331</f>
        <v>29.386000000000003</v>
      </c>
      <c r="X331" s="146">
        <v>0.34089999999999998</v>
      </c>
      <c r="Y331" s="146">
        <f>X331*K331</f>
        <v>2.3862999999999999</v>
      </c>
      <c r="Z331" s="146">
        <v>0</v>
      </c>
      <c r="AA331" s="147">
        <f>Z331*K331</f>
        <v>0</v>
      </c>
      <c r="AR331" s="21" t="s">
        <v>92</v>
      </c>
      <c r="AT331" s="21" t="s">
        <v>167</v>
      </c>
      <c r="AU331" s="21" t="s">
        <v>86</v>
      </c>
      <c r="AY331" s="21" t="s">
        <v>166</v>
      </c>
      <c r="BE331" s="148">
        <f>IF(U331="základní",N331,0)</f>
        <v>0</v>
      </c>
      <c r="BF331" s="148">
        <f>IF(U331="snížená",N331,0)</f>
        <v>0</v>
      </c>
      <c r="BG331" s="148">
        <f>IF(U331="zákl. přenesená",N331,0)</f>
        <v>0</v>
      </c>
      <c r="BH331" s="148">
        <f>IF(U331="sníž. přenesená",N331,0)</f>
        <v>0</v>
      </c>
      <c r="BI331" s="148">
        <f>IF(U331="nulová",N331,0)</f>
        <v>0</v>
      </c>
      <c r="BJ331" s="21" t="s">
        <v>82</v>
      </c>
      <c r="BK331" s="148">
        <f>ROUND(L331*K331,2)</f>
        <v>0</v>
      </c>
      <c r="BL331" s="21" t="s">
        <v>92</v>
      </c>
      <c r="BM331" s="21" t="s">
        <v>561</v>
      </c>
    </row>
    <row r="332" spans="2:65" s="1" customFormat="1" ht="25.5" customHeight="1">
      <c r="B332" s="139"/>
      <c r="C332" s="176" t="s">
        <v>552</v>
      </c>
      <c r="D332" s="176" t="s">
        <v>388</v>
      </c>
      <c r="E332" s="177" t="s">
        <v>563</v>
      </c>
      <c r="F332" s="266" t="s">
        <v>564</v>
      </c>
      <c r="G332" s="266"/>
      <c r="H332" s="266"/>
      <c r="I332" s="266"/>
      <c r="J332" s="178" t="s">
        <v>560</v>
      </c>
      <c r="K332" s="179">
        <v>5</v>
      </c>
      <c r="L332" s="267">
        <v>0</v>
      </c>
      <c r="M332" s="267"/>
      <c r="N332" s="267">
        <f>ROUND(L332*K332,2)</f>
        <v>0</v>
      </c>
      <c r="O332" s="232"/>
      <c r="P332" s="232"/>
      <c r="Q332" s="232"/>
      <c r="R332" s="144"/>
      <c r="T332" s="145" t="s">
        <v>5</v>
      </c>
      <c r="U332" s="43" t="s">
        <v>40</v>
      </c>
      <c r="V332" s="146">
        <v>0</v>
      </c>
      <c r="W332" s="146">
        <f>V332*K332</f>
        <v>0</v>
      </c>
      <c r="X332" s="146">
        <v>5.7000000000000002E-2</v>
      </c>
      <c r="Y332" s="146">
        <f>X332*K332</f>
        <v>0.28500000000000003</v>
      </c>
      <c r="Z332" s="146">
        <v>0</v>
      </c>
      <c r="AA332" s="147">
        <f>Z332*K332</f>
        <v>0</v>
      </c>
      <c r="AR332" s="21" t="s">
        <v>104</v>
      </c>
      <c r="AT332" s="21" t="s">
        <v>388</v>
      </c>
      <c r="AU332" s="21" t="s">
        <v>86</v>
      </c>
      <c r="AY332" s="21" t="s">
        <v>166</v>
      </c>
      <c r="BE332" s="148">
        <f>IF(U332="základní",N332,0)</f>
        <v>0</v>
      </c>
      <c r="BF332" s="148">
        <f>IF(U332="snížená",N332,0)</f>
        <v>0</v>
      </c>
      <c r="BG332" s="148">
        <f>IF(U332="zákl. přenesená",N332,0)</f>
        <v>0</v>
      </c>
      <c r="BH332" s="148">
        <f>IF(U332="sníž. přenesená",N332,0)</f>
        <v>0</v>
      </c>
      <c r="BI332" s="148">
        <f>IF(U332="nulová",N332,0)</f>
        <v>0</v>
      </c>
      <c r="BJ332" s="21" t="s">
        <v>82</v>
      </c>
      <c r="BK332" s="148">
        <f>ROUND(L332*K332,2)</f>
        <v>0</v>
      </c>
      <c r="BL332" s="21" t="s">
        <v>92</v>
      </c>
      <c r="BM332" s="21" t="s">
        <v>565</v>
      </c>
    </row>
    <row r="333" spans="2:65" s="11" customFormat="1" ht="16.5" customHeight="1">
      <c r="B333" s="157"/>
      <c r="C333" s="158"/>
      <c r="D333" s="158"/>
      <c r="E333" s="159" t="s">
        <v>5</v>
      </c>
      <c r="F333" s="264" t="s">
        <v>566</v>
      </c>
      <c r="G333" s="265"/>
      <c r="H333" s="265"/>
      <c r="I333" s="265"/>
      <c r="J333" s="158"/>
      <c r="K333" s="159" t="s">
        <v>5</v>
      </c>
      <c r="L333" s="158"/>
      <c r="M333" s="158"/>
      <c r="N333" s="158"/>
      <c r="O333" s="158"/>
      <c r="P333" s="158"/>
      <c r="Q333" s="158"/>
      <c r="R333" s="160"/>
      <c r="T333" s="161"/>
      <c r="U333" s="158"/>
      <c r="V333" s="158"/>
      <c r="W333" s="158"/>
      <c r="X333" s="158"/>
      <c r="Y333" s="158"/>
      <c r="Z333" s="158"/>
      <c r="AA333" s="162"/>
      <c r="AT333" s="163" t="s">
        <v>173</v>
      </c>
      <c r="AU333" s="163" t="s">
        <v>86</v>
      </c>
      <c r="AV333" s="11" t="s">
        <v>82</v>
      </c>
      <c r="AW333" s="11" t="s">
        <v>32</v>
      </c>
      <c r="AX333" s="11" t="s">
        <v>75</v>
      </c>
      <c r="AY333" s="163" t="s">
        <v>166</v>
      </c>
    </row>
    <row r="334" spans="2:65" s="10" customFormat="1" ht="16.5" customHeight="1">
      <c r="B334" s="149"/>
      <c r="C334" s="150"/>
      <c r="D334" s="150"/>
      <c r="E334" s="151" t="s">
        <v>5</v>
      </c>
      <c r="F334" s="262" t="s">
        <v>95</v>
      </c>
      <c r="G334" s="263"/>
      <c r="H334" s="263"/>
      <c r="I334" s="263"/>
      <c r="J334" s="150"/>
      <c r="K334" s="152">
        <v>5</v>
      </c>
      <c r="L334" s="150"/>
      <c r="M334" s="150"/>
      <c r="N334" s="150"/>
      <c r="O334" s="150"/>
      <c r="P334" s="150"/>
      <c r="Q334" s="150"/>
      <c r="R334" s="153"/>
      <c r="T334" s="154"/>
      <c r="U334" s="150"/>
      <c r="V334" s="150"/>
      <c r="W334" s="150"/>
      <c r="X334" s="150"/>
      <c r="Y334" s="150"/>
      <c r="Z334" s="150"/>
      <c r="AA334" s="155"/>
      <c r="AT334" s="156" t="s">
        <v>173</v>
      </c>
      <c r="AU334" s="156" t="s">
        <v>86</v>
      </c>
      <c r="AV334" s="10" t="s">
        <v>86</v>
      </c>
      <c r="AW334" s="10" t="s">
        <v>32</v>
      </c>
      <c r="AX334" s="10" t="s">
        <v>82</v>
      </c>
      <c r="AY334" s="156" t="s">
        <v>166</v>
      </c>
    </row>
    <row r="335" spans="2:65" s="1" customFormat="1" ht="25.5" customHeight="1">
      <c r="B335" s="139"/>
      <c r="C335" s="176" t="s">
        <v>557</v>
      </c>
      <c r="D335" s="176" t="s">
        <v>388</v>
      </c>
      <c r="E335" s="177" t="s">
        <v>572</v>
      </c>
      <c r="F335" s="266" t="s">
        <v>573</v>
      </c>
      <c r="G335" s="266"/>
      <c r="H335" s="266"/>
      <c r="I335" s="266"/>
      <c r="J335" s="178" t="s">
        <v>560</v>
      </c>
      <c r="K335" s="179">
        <v>7</v>
      </c>
      <c r="L335" s="267">
        <v>0</v>
      </c>
      <c r="M335" s="267"/>
      <c r="N335" s="267">
        <f>ROUND(L335*K335,2)</f>
        <v>0</v>
      </c>
      <c r="O335" s="232"/>
      <c r="P335" s="232"/>
      <c r="Q335" s="232"/>
      <c r="R335" s="144"/>
      <c r="T335" s="145" t="s">
        <v>5</v>
      </c>
      <c r="U335" s="43" t="s">
        <v>40</v>
      </c>
      <c r="V335" s="146">
        <v>0</v>
      </c>
      <c r="W335" s="146">
        <f>V335*K335</f>
        <v>0</v>
      </c>
      <c r="X335" s="146">
        <v>7.1999999999999995E-2</v>
      </c>
      <c r="Y335" s="146">
        <f>X335*K335</f>
        <v>0.504</v>
      </c>
      <c r="Z335" s="146">
        <v>0</v>
      </c>
      <c r="AA335" s="147">
        <f>Z335*K335</f>
        <v>0</v>
      </c>
      <c r="AR335" s="21" t="s">
        <v>104</v>
      </c>
      <c r="AT335" s="21" t="s">
        <v>388</v>
      </c>
      <c r="AU335" s="21" t="s">
        <v>86</v>
      </c>
      <c r="AY335" s="21" t="s">
        <v>166</v>
      </c>
      <c r="BE335" s="148">
        <f>IF(U335="základní",N335,0)</f>
        <v>0</v>
      </c>
      <c r="BF335" s="148">
        <f>IF(U335="snížená",N335,0)</f>
        <v>0</v>
      </c>
      <c r="BG335" s="148">
        <f>IF(U335="zákl. přenesená",N335,0)</f>
        <v>0</v>
      </c>
      <c r="BH335" s="148">
        <f>IF(U335="sníž. přenesená",N335,0)</f>
        <v>0</v>
      </c>
      <c r="BI335" s="148">
        <f>IF(U335="nulová",N335,0)</f>
        <v>0</v>
      </c>
      <c r="BJ335" s="21" t="s">
        <v>82</v>
      </c>
      <c r="BK335" s="148">
        <f>ROUND(L335*K335,2)</f>
        <v>0</v>
      </c>
      <c r="BL335" s="21" t="s">
        <v>92</v>
      </c>
      <c r="BM335" s="21" t="s">
        <v>574</v>
      </c>
    </row>
    <row r="336" spans="2:65" s="11" customFormat="1" ht="16.5" customHeight="1">
      <c r="B336" s="157"/>
      <c r="C336" s="158"/>
      <c r="D336" s="158"/>
      <c r="E336" s="159" t="s">
        <v>5</v>
      </c>
      <c r="F336" s="264" t="s">
        <v>566</v>
      </c>
      <c r="G336" s="265"/>
      <c r="H336" s="265"/>
      <c r="I336" s="265"/>
      <c r="J336" s="158"/>
      <c r="K336" s="159" t="s">
        <v>5</v>
      </c>
      <c r="L336" s="158"/>
      <c r="M336" s="158"/>
      <c r="N336" s="158"/>
      <c r="O336" s="158"/>
      <c r="P336" s="158"/>
      <c r="Q336" s="158"/>
      <c r="R336" s="160"/>
      <c r="T336" s="161"/>
      <c r="U336" s="158"/>
      <c r="V336" s="158"/>
      <c r="W336" s="158"/>
      <c r="X336" s="158"/>
      <c r="Y336" s="158"/>
      <c r="Z336" s="158"/>
      <c r="AA336" s="162"/>
      <c r="AT336" s="163" t="s">
        <v>173</v>
      </c>
      <c r="AU336" s="163" t="s">
        <v>86</v>
      </c>
      <c r="AV336" s="11" t="s">
        <v>82</v>
      </c>
      <c r="AW336" s="11" t="s">
        <v>32</v>
      </c>
      <c r="AX336" s="11" t="s">
        <v>75</v>
      </c>
      <c r="AY336" s="163" t="s">
        <v>166</v>
      </c>
    </row>
    <row r="337" spans="2:65" s="10" customFormat="1" ht="16.5" customHeight="1">
      <c r="B337" s="149"/>
      <c r="C337" s="150"/>
      <c r="D337" s="150"/>
      <c r="E337" s="151" t="s">
        <v>5</v>
      </c>
      <c r="F337" s="262" t="s">
        <v>101</v>
      </c>
      <c r="G337" s="263"/>
      <c r="H337" s="263"/>
      <c r="I337" s="263"/>
      <c r="J337" s="150"/>
      <c r="K337" s="152">
        <v>7</v>
      </c>
      <c r="L337" s="150"/>
      <c r="M337" s="150"/>
      <c r="N337" s="150"/>
      <c r="O337" s="150"/>
      <c r="P337" s="150"/>
      <c r="Q337" s="150"/>
      <c r="R337" s="153"/>
      <c r="T337" s="154"/>
      <c r="U337" s="150"/>
      <c r="V337" s="150"/>
      <c r="W337" s="150"/>
      <c r="X337" s="150"/>
      <c r="Y337" s="150"/>
      <c r="Z337" s="150"/>
      <c r="AA337" s="155"/>
      <c r="AT337" s="156" t="s">
        <v>173</v>
      </c>
      <c r="AU337" s="156" t="s">
        <v>86</v>
      </c>
      <c r="AV337" s="10" t="s">
        <v>86</v>
      </c>
      <c r="AW337" s="10" t="s">
        <v>32</v>
      </c>
      <c r="AX337" s="10" t="s">
        <v>82</v>
      </c>
      <c r="AY337" s="156" t="s">
        <v>166</v>
      </c>
    </row>
    <row r="338" spans="2:65" s="1" customFormat="1" ht="25.5" customHeight="1">
      <c r="B338" s="139"/>
      <c r="C338" s="176" t="s">
        <v>562</v>
      </c>
      <c r="D338" s="176" t="s">
        <v>388</v>
      </c>
      <c r="E338" s="177" t="s">
        <v>576</v>
      </c>
      <c r="F338" s="266" t="s">
        <v>577</v>
      </c>
      <c r="G338" s="266"/>
      <c r="H338" s="266"/>
      <c r="I338" s="266"/>
      <c r="J338" s="178" t="s">
        <v>560</v>
      </c>
      <c r="K338" s="179">
        <v>7</v>
      </c>
      <c r="L338" s="267">
        <v>0</v>
      </c>
      <c r="M338" s="267"/>
      <c r="N338" s="267">
        <f>ROUND(L338*K338,2)</f>
        <v>0</v>
      </c>
      <c r="O338" s="232"/>
      <c r="P338" s="232"/>
      <c r="Q338" s="232"/>
      <c r="R338" s="144"/>
      <c r="T338" s="145" t="s">
        <v>5</v>
      </c>
      <c r="U338" s="43" t="s">
        <v>40</v>
      </c>
      <c r="V338" s="146">
        <v>0</v>
      </c>
      <c r="W338" s="146">
        <f>V338*K338</f>
        <v>0</v>
      </c>
      <c r="X338" s="146">
        <v>0.08</v>
      </c>
      <c r="Y338" s="146">
        <f>X338*K338</f>
        <v>0.56000000000000005</v>
      </c>
      <c r="Z338" s="146">
        <v>0</v>
      </c>
      <c r="AA338" s="147">
        <f>Z338*K338</f>
        <v>0</v>
      </c>
      <c r="AR338" s="21" t="s">
        <v>104</v>
      </c>
      <c r="AT338" s="21" t="s">
        <v>388</v>
      </c>
      <c r="AU338" s="21" t="s">
        <v>86</v>
      </c>
      <c r="AY338" s="21" t="s">
        <v>166</v>
      </c>
      <c r="BE338" s="148">
        <f>IF(U338="základní",N338,0)</f>
        <v>0</v>
      </c>
      <c r="BF338" s="148">
        <f>IF(U338="snížená",N338,0)</f>
        <v>0</v>
      </c>
      <c r="BG338" s="148">
        <f>IF(U338="zákl. přenesená",N338,0)</f>
        <v>0</v>
      </c>
      <c r="BH338" s="148">
        <f>IF(U338="sníž. přenesená",N338,0)</f>
        <v>0</v>
      </c>
      <c r="BI338" s="148">
        <f>IF(U338="nulová",N338,0)</f>
        <v>0</v>
      </c>
      <c r="BJ338" s="21" t="s">
        <v>82</v>
      </c>
      <c r="BK338" s="148">
        <f>ROUND(L338*K338,2)</f>
        <v>0</v>
      </c>
      <c r="BL338" s="21" t="s">
        <v>92</v>
      </c>
      <c r="BM338" s="21" t="s">
        <v>578</v>
      </c>
    </row>
    <row r="339" spans="2:65" s="11" customFormat="1" ht="16.5" customHeight="1">
      <c r="B339" s="157"/>
      <c r="C339" s="158"/>
      <c r="D339" s="158"/>
      <c r="E339" s="159" t="s">
        <v>5</v>
      </c>
      <c r="F339" s="264" t="s">
        <v>566</v>
      </c>
      <c r="G339" s="265"/>
      <c r="H339" s="265"/>
      <c r="I339" s="265"/>
      <c r="J339" s="158"/>
      <c r="K339" s="159" t="s">
        <v>5</v>
      </c>
      <c r="L339" s="158"/>
      <c r="M339" s="158"/>
      <c r="N339" s="158"/>
      <c r="O339" s="158"/>
      <c r="P339" s="158"/>
      <c r="Q339" s="158"/>
      <c r="R339" s="160"/>
      <c r="T339" s="161"/>
      <c r="U339" s="158"/>
      <c r="V339" s="158"/>
      <c r="W339" s="158"/>
      <c r="X339" s="158"/>
      <c r="Y339" s="158"/>
      <c r="Z339" s="158"/>
      <c r="AA339" s="162"/>
      <c r="AT339" s="163" t="s">
        <v>173</v>
      </c>
      <c r="AU339" s="163" t="s">
        <v>86</v>
      </c>
      <c r="AV339" s="11" t="s">
        <v>82</v>
      </c>
      <c r="AW339" s="11" t="s">
        <v>32</v>
      </c>
      <c r="AX339" s="11" t="s">
        <v>75</v>
      </c>
      <c r="AY339" s="163" t="s">
        <v>166</v>
      </c>
    </row>
    <row r="340" spans="2:65" s="10" customFormat="1" ht="16.5" customHeight="1">
      <c r="B340" s="149"/>
      <c r="C340" s="150"/>
      <c r="D340" s="150"/>
      <c r="E340" s="151" t="s">
        <v>5</v>
      </c>
      <c r="F340" s="262" t="s">
        <v>101</v>
      </c>
      <c r="G340" s="263"/>
      <c r="H340" s="263"/>
      <c r="I340" s="263"/>
      <c r="J340" s="150"/>
      <c r="K340" s="152">
        <v>7</v>
      </c>
      <c r="L340" s="150"/>
      <c r="M340" s="150"/>
      <c r="N340" s="150"/>
      <c r="O340" s="150"/>
      <c r="P340" s="150"/>
      <c r="Q340" s="150"/>
      <c r="R340" s="153"/>
      <c r="T340" s="154"/>
      <c r="U340" s="150"/>
      <c r="V340" s="150"/>
      <c r="W340" s="150"/>
      <c r="X340" s="150"/>
      <c r="Y340" s="150"/>
      <c r="Z340" s="150"/>
      <c r="AA340" s="155"/>
      <c r="AT340" s="156" t="s">
        <v>173</v>
      </c>
      <c r="AU340" s="156" t="s">
        <v>86</v>
      </c>
      <c r="AV340" s="10" t="s">
        <v>86</v>
      </c>
      <c r="AW340" s="10" t="s">
        <v>32</v>
      </c>
      <c r="AX340" s="10" t="s">
        <v>82</v>
      </c>
      <c r="AY340" s="156" t="s">
        <v>166</v>
      </c>
    </row>
    <row r="341" spans="2:65" s="1" customFormat="1" ht="25.5" customHeight="1">
      <c r="B341" s="139"/>
      <c r="C341" s="176" t="s">
        <v>567</v>
      </c>
      <c r="D341" s="176" t="s">
        <v>388</v>
      </c>
      <c r="E341" s="177" t="s">
        <v>580</v>
      </c>
      <c r="F341" s="266" t="s">
        <v>581</v>
      </c>
      <c r="G341" s="266"/>
      <c r="H341" s="266"/>
      <c r="I341" s="266"/>
      <c r="J341" s="178" t="s">
        <v>560</v>
      </c>
      <c r="K341" s="179">
        <v>7</v>
      </c>
      <c r="L341" s="267">
        <v>0</v>
      </c>
      <c r="M341" s="267"/>
      <c r="N341" s="267">
        <f>ROUND(L341*K341,2)</f>
        <v>0</v>
      </c>
      <c r="O341" s="232"/>
      <c r="P341" s="232"/>
      <c r="Q341" s="232"/>
      <c r="R341" s="144"/>
      <c r="T341" s="145" t="s">
        <v>5</v>
      </c>
      <c r="U341" s="43" t="s">
        <v>40</v>
      </c>
      <c r="V341" s="146">
        <v>0</v>
      </c>
      <c r="W341" s="146">
        <f>V341*K341</f>
        <v>0</v>
      </c>
      <c r="X341" s="146">
        <v>5.8000000000000003E-2</v>
      </c>
      <c r="Y341" s="146">
        <f>X341*K341</f>
        <v>0.40600000000000003</v>
      </c>
      <c r="Z341" s="146">
        <v>0</v>
      </c>
      <c r="AA341" s="147">
        <f>Z341*K341</f>
        <v>0</v>
      </c>
      <c r="AR341" s="21" t="s">
        <v>104</v>
      </c>
      <c r="AT341" s="21" t="s">
        <v>388</v>
      </c>
      <c r="AU341" s="21" t="s">
        <v>86</v>
      </c>
      <c r="AY341" s="21" t="s">
        <v>166</v>
      </c>
      <c r="BE341" s="148">
        <f>IF(U341="základní",N341,0)</f>
        <v>0</v>
      </c>
      <c r="BF341" s="148">
        <f>IF(U341="snížená",N341,0)</f>
        <v>0</v>
      </c>
      <c r="BG341" s="148">
        <f>IF(U341="zákl. přenesená",N341,0)</f>
        <v>0</v>
      </c>
      <c r="BH341" s="148">
        <f>IF(U341="sníž. přenesená",N341,0)</f>
        <v>0</v>
      </c>
      <c r="BI341" s="148">
        <f>IF(U341="nulová",N341,0)</f>
        <v>0</v>
      </c>
      <c r="BJ341" s="21" t="s">
        <v>82</v>
      </c>
      <c r="BK341" s="148">
        <f>ROUND(L341*K341,2)</f>
        <v>0</v>
      </c>
      <c r="BL341" s="21" t="s">
        <v>92</v>
      </c>
      <c r="BM341" s="21" t="s">
        <v>582</v>
      </c>
    </row>
    <row r="342" spans="2:65" s="11" customFormat="1" ht="16.5" customHeight="1">
      <c r="B342" s="157"/>
      <c r="C342" s="158"/>
      <c r="D342" s="158"/>
      <c r="E342" s="159" t="s">
        <v>5</v>
      </c>
      <c r="F342" s="264" t="s">
        <v>566</v>
      </c>
      <c r="G342" s="265"/>
      <c r="H342" s="265"/>
      <c r="I342" s="265"/>
      <c r="J342" s="158"/>
      <c r="K342" s="159" t="s">
        <v>5</v>
      </c>
      <c r="L342" s="158"/>
      <c r="M342" s="158"/>
      <c r="N342" s="158"/>
      <c r="O342" s="158"/>
      <c r="P342" s="158"/>
      <c r="Q342" s="158"/>
      <c r="R342" s="160"/>
      <c r="T342" s="161"/>
      <c r="U342" s="158"/>
      <c r="V342" s="158"/>
      <c r="W342" s="158"/>
      <c r="X342" s="158"/>
      <c r="Y342" s="158"/>
      <c r="Z342" s="158"/>
      <c r="AA342" s="162"/>
      <c r="AT342" s="163" t="s">
        <v>173</v>
      </c>
      <c r="AU342" s="163" t="s">
        <v>86</v>
      </c>
      <c r="AV342" s="11" t="s">
        <v>82</v>
      </c>
      <c r="AW342" s="11" t="s">
        <v>32</v>
      </c>
      <c r="AX342" s="11" t="s">
        <v>75</v>
      </c>
      <c r="AY342" s="163" t="s">
        <v>166</v>
      </c>
    </row>
    <row r="343" spans="2:65" s="10" customFormat="1" ht="16.5" customHeight="1">
      <c r="B343" s="149"/>
      <c r="C343" s="150"/>
      <c r="D343" s="150"/>
      <c r="E343" s="151" t="s">
        <v>5</v>
      </c>
      <c r="F343" s="262" t="s">
        <v>101</v>
      </c>
      <c r="G343" s="263"/>
      <c r="H343" s="263"/>
      <c r="I343" s="263"/>
      <c r="J343" s="150"/>
      <c r="K343" s="152">
        <v>7</v>
      </c>
      <c r="L343" s="150"/>
      <c r="M343" s="150"/>
      <c r="N343" s="150"/>
      <c r="O343" s="150"/>
      <c r="P343" s="150"/>
      <c r="Q343" s="150"/>
      <c r="R343" s="153"/>
      <c r="T343" s="154"/>
      <c r="U343" s="150"/>
      <c r="V343" s="150"/>
      <c r="W343" s="150"/>
      <c r="X343" s="150"/>
      <c r="Y343" s="150"/>
      <c r="Z343" s="150"/>
      <c r="AA343" s="155"/>
      <c r="AT343" s="156" t="s">
        <v>173</v>
      </c>
      <c r="AU343" s="156" t="s">
        <v>86</v>
      </c>
      <c r="AV343" s="10" t="s">
        <v>86</v>
      </c>
      <c r="AW343" s="10" t="s">
        <v>32</v>
      </c>
      <c r="AX343" s="10" t="s">
        <v>82</v>
      </c>
      <c r="AY343" s="156" t="s">
        <v>166</v>
      </c>
    </row>
    <row r="344" spans="2:65" s="1" customFormat="1" ht="25.5" customHeight="1">
      <c r="B344" s="139"/>
      <c r="C344" s="176" t="s">
        <v>571</v>
      </c>
      <c r="D344" s="176" t="s">
        <v>388</v>
      </c>
      <c r="E344" s="177" t="s">
        <v>584</v>
      </c>
      <c r="F344" s="266" t="s">
        <v>585</v>
      </c>
      <c r="G344" s="266"/>
      <c r="H344" s="266"/>
      <c r="I344" s="266"/>
      <c r="J344" s="178" t="s">
        <v>560</v>
      </c>
      <c r="K344" s="179">
        <v>2</v>
      </c>
      <c r="L344" s="267">
        <v>0</v>
      </c>
      <c r="M344" s="267"/>
      <c r="N344" s="267">
        <f>ROUND(L344*K344,2)</f>
        <v>0</v>
      </c>
      <c r="O344" s="232"/>
      <c r="P344" s="232"/>
      <c r="Q344" s="232"/>
      <c r="R344" s="144"/>
      <c r="T344" s="145" t="s">
        <v>5</v>
      </c>
      <c r="U344" s="43" t="s">
        <v>40</v>
      </c>
      <c r="V344" s="146">
        <v>0</v>
      </c>
      <c r="W344" s="146">
        <f>V344*K344</f>
        <v>0</v>
      </c>
      <c r="X344" s="146">
        <v>0.111</v>
      </c>
      <c r="Y344" s="146">
        <f>X344*K344</f>
        <v>0.222</v>
      </c>
      <c r="Z344" s="146">
        <v>0</v>
      </c>
      <c r="AA344" s="147">
        <f>Z344*K344</f>
        <v>0</v>
      </c>
      <c r="AR344" s="21" t="s">
        <v>104</v>
      </c>
      <c r="AT344" s="21" t="s">
        <v>388</v>
      </c>
      <c r="AU344" s="21" t="s">
        <v>86</v>
      </c>
      <c r="AY344" s="21" t="s">
        <v>166</v>
      </c>
      <c r="BE344" s="148">
        <f>IF(U344="základní",N344,0)</f>
        <v>0</v>
      </c>
      <c r="BF344" s="148">
        <f>IF(U344="snížená",N344,0)</f>
        <v>0</v>
      </c>
      <c r="BG344" s="148">
        <f>IF(U344="zákl. přenesená",N344,0)</f>
        <v>0</v>
      </c>
      <c r="BH344" s="148">
        <f>IF(U344="sníž. přenesená",N344,0)</f>
        <v>0</v>
      </c>
      <c r="BI344" s="148">
        <f>IF(U344="nulová",N344,0)</f>
        <v>0</v>
      </c>
      <c r="BJ344" s="21" t="s">
        <v>82</v>
      </c>
      <c r="BK344" s="148">
        <f>ROUND(L344*K344,2)</f>
        <v>0</v>
      </c>
      <c r="BL344" s="21" t="s">
        <v>92</v>
      </c>
      <c r="BM344" s="21" t="s">
        <v>586</v>
      </c>
    </row>
    <row r="345" spans="2:65" s="11" customFormat="1" ht="16.5" customHeight="1">
      <c r="B345" s="157"/>
      <c r="C345" s="158"/>
      <c r="D345" s="158"/>
      <c r="E345" s="159" t="s">
        <v>5</v>
      </c>
      <c r="F345" s="264" t="s">
        <v>566</v>
      </c>
      <c r="G345" s="265"/>
      <c r="H345" s="265"/>
      <c r="I345" s="265"/>
      <c r="J345" s="158"/>
      <c r="K345" s="159" t="s">
        <v>5</v>
      </c>
      <c r="L345" s="158"/>
      <c r="M345" s="158"/>
      <c r="N345" s="158"/>
      <c r="O345" s="158"/>
      <c r="P345" s="158"/>
      <c r="Q345" s="158"/>
      <c r="R345" s="160"/>
      <c r="T345" s="161"/>
      <c r="U345" s="158"/>
      <c r="V345" s="158"/>
      <c r="W345" s="158"/>
      <c r="X345" s="158"/>
      <c r="Y345" s="158"/>
      <c r="Z345" s="158"/>
      <c r="AA345" s="162"/>
      <c r="AT345" s="163" t="s">
        <v>173</v>
      </c>
      <c r="AU345" s="163" t="s">
        <v>86</v>
      </c>
      <c r="AV345" s="11" t="s">
        <v>82</v>
      </c>
      <c r="AW345" s="11" t="s">
        <v>32</v>
      </c>
      <c r="AX345" s="11" t="s">
        <v>75</v>
      </c>
      <c r="AY345" s="163" t="s">
        <v>166</v>
      </c>
    </row>
    <row r="346" spans="2:65" s="10" customFormat="1" ht="16.5" customHeight="1">
      <c r="B346" s="149"/>
      <c r="C346" s="150"/>
      <c r="D346" s="150"/>
      <c r="E346" s="151" t="s">
        <v>5</v>
      </c>
      <c r="F346" s="262" t="s">
        <v>86</v>
      </c>
      <c r="G346" s="263"/>
      <c r="H346" s="263"/>
      <c r="I346" s="263"/>
      <c r="J346" s="150"/>
      <c r="K346" s="152">
        <v>2</v>
      </c>
      <c r="L346" s="150"/>
      <c r="M346" s="150"/>
      <c r="N346" s="150"/>
      <c r="O346" s="150"/>
      <c r="P346" s="150"/>
      <c r="Q346" s="150"/>
      <c r="R346" s="153"/>
      <c r="T346" s="154"/>
      <c r="U346" s="150"/>
      <c r="V346" s="150"/>
      <c r="W346" s="150"/>
      <c r="X346" s="150"/>
      <c r="Y346" s="150"/>
      <c r="Z346" s="150"/>
      <c r="AA346" s="155"/>
      <c r="AT346" s="156" t="s">
        <v>173</v>
      </c>
      <c r="AU346" s="156" t="s">
        <v>86</v>
      </c>
      <c r="AV346" s="10" t="s">
        <v>86</v>
      </c>
      <c r="AW346" s="10" t="s">
        <v>32</v>
      </c>
      <c r="AX346" s="10" t="s">
        <v>82</v>
      </c>
      <c r="AY346" s="156" t="s">
        <v>166</v>
      </c>
    </row>
    <row r="347" spans="2:65" s="1" customFormat="1" ht="16.5" customHeight="1">
      <c r="B347" s="139"/>
      <c r="C347" s="176" t="s">
        <v>575</v>
      </c>
      <c r="D347" s="176" t="s">
        <v>388</v>
      </c>
      <c r="E347" s="177" t="s">
        <v>588</v>
      </c>
      <c r="F347" s="266" t="s">
        <v>589</v>
      </c>
      <c r="G347" s="266"/>
      <c r="H347" s="266"/>
      <c r="I347" s="266"/>
      <c r="J347" s="178" t="s">
        <v>560</v>
      </c>
      <c r="K347" s="179">
        <v>7</v>
      </c>
      <c r="L347" s="267">
        <v>0</v>
      </c>
      <c r="M347" s="267"/>
      <c r="N347" s="267">
        <f>ROUND(L347*K347,2)</f>
        <v>0</v>
      </c>
      <c r="O347" s="232"/>
      <c r="P347" s="232"/>
      <c r="Q347" s="232"/>
      <c r="R347" s="144"/>
      <c r="T347" s="145" t="s">
        <v>5</v>
      </c>
      <c r="U347" s="43" t="s">
        <v>40</v>
      </c>
      <c r="V347" s="146">
        <v>0</v>
      </c>
      <c r="W347" s="146">
        <f>V347*K347</f>
        <v>0</v>
      </c>
      <c r="X347" s="146">
        <v>9.7000000000000003E-2</v>
      </c>
      <c r="Y347" s="146">
        <f>X347*K347</f>
        <v>0.67900000000000005</v>
      </c>
      <c r="Z347" s="146">
        <v>0</v>
      </c>
      <c r="AA347" s="147">
        <f>Z347*K347</f>
        <v>0</v>
      </c>
      <c r="AR347" s="21" t="s">
        <v>104</v>
      </c>
      <c r="AT347" s="21" t="s">
        <v>388</v>
      </c>
      <c r="AU347" s="21" t="s">
        <v>86</v>
      </c>
      <c r="AY347" s="21" t="s">
        <v>166</v>
      </c>
      <c r="BE347" s="148">
        <f>IF(U347="základní",N347,0)</f>
        <v>0</v>
      </c>
      <c r="BF347" s="148">
        <f>IF(U347="snížená",N347,0)</f>
        <v>0</v>
      </c>
      <c r="BG347" s="148">
        <f>IF(U347="zákl. přenesená",N347,0)</f>
        <v>0</v>
      </c>
      <c r="BH347" s="148">
        <f>IF(U347="sníž. přenesená",N347,0)</f>
        <v>0</v>
      </c>
      <c r="BI347" s="148">
        <f>IF(U347="nulová",N347,0)</f>
        <v>0</v>
      </c>
      <c r="BJ347" s="21" t="s">
        <v>82</v>
      </c>
      <c r="BK347" s="148">
        <f>ROUND(L347*K347,2)</f>
        <v>0</v>
      </c>
      <c r="BL347" s="21" t="s">
        <v>92</v>
      </c>
      <c r="BM347" s="21" t="s">
        <v>590</v>
      </c>
    </row>
    <row r="348" spans="2:65" s="11" customFormat="1" ht="16.5" customHeight="1">
      <c r="B348" s="157"/>
      <c r="C348" s="158"/>
      <c r="D348" s="158"/>
      <c r="E348" s="159" t="s">
        <v>5</v>
      </c>
      <c r="F348" s="264" t="s">
        <v>566</v>
      </c>
      <c r="G348" s="265"/>
      <c r="H348" s="265"/>
      <c r="I348" s="265"/>
      <c r="J348" s="158"/>
      <c r="K348" s="159" t="s">
        <v>5</v>
      </c>
      <c r="L348" s="158"/>
      <c r="M348" s="158"/>
      <c r="N348" s="158"/>
      <c r="O348" s="158"/>
      <c r="P348" s="158"/>
      <c r="Q348" s="158"/>
      <c r="R348" s="160"/>
      <c r="T348" s="161"/>
      <c r="U348" s="158"/>
      <c r="V348" s="158"/>
      <c r="W348" s="158"/>
      <c r="X348" s="158"/>
      <c r="Y348" s="158"/>
      <c r="Z348" s="158"/>
      <c r="AA348" s="162"/>
      <c r="AT348" s="163" t="s">
        <v>173</v>
      </c>
      <c r="AU348" s="163" t="s">
        <v>86</v>
      </c>
      <c r="AV348" s="11" t="s">
        <v>82</v>
      </c>
      <c r="AW348" s="11" t="s">
        <v>32</v>
      </c>
      <c r="AX348" s="11" t="s">
        <v>75</v>
      </c>
      <c r="AY348" s="163" t="s">
        <v>166</v>
      </c>
    </row>
    <row r="349" spans="2:65" s="10" customFormat="1" ht="16.5" customHeight="1">
      <c r="B349" s="149"/>
      <c r="C349" s="150"/>
      <c r="D349" s="150"/>
      <c r="E349" s="151" t="s">
        <v>5</v>
      </c>
      <c r="F349" s="262" t="s">
        <v>101</v>
      </c>
      <c r="G349" s="263"/>
      <c r="H349" s="263"/>
      <c r="I349" s="263"/>
      <c r="J349" s="150"/>
      <c r="K349" s="152">
        <v>7</v>
      </c>
      <c r="L349" s="150"/>
      <c r="M349" s="150"/>
      <c r="N349" s="150"/>
      <c r="O349" s="150"/>
      <c r="P349" s="150"/>
      <c r="Q349" s="150"/>
      <c r="R349" s="153"/>
      <c r="T349" s="154"/>
      <c r="U349" s="150"/>
      <c r="V349" s="150"/>
      <c r="W349" s="150"/>
      <c r="X349" s="150"/>
      <c r="Y349" s="150"/>
      <c r="Z349" s="150"/>
      <c r="AA349" s="155"/>
      <c r="AT349" s="156" t="s">
        <v>173</v>
      </c>
      <c r="AU349" s="156" t="s">
        <v>86</v>
      </c>
      <c r="AV349" s="10" t="s">
        <v>86</v>
      </c>
      <c r="AW349" s="10" t="s">
        <v>32</v>
      </c>
      <c r="AX349" s="10" t="s">
        <v>82</v>
      </c>
      <c r="AY349" s="156" t="s">
        <v>166</v>
      </c>
    </row>
    <row r="350" spans="2:65" s="1" customFormat="1" ht="16.5" customHeight="1">
      <c r="B350" s="139"/>
      <c r="C350" s="176" t="s">
        <v>579</v>
      </c>
      <c r="D350" s="176" t="s">
        <v>388</v>
      </c>
      <c r="E350" s="177" t="s">
        <v>592</v>
      </c>
      <c r="F350" s="266" t="s">
        <v>593</v>
      </c>
      <c r="G350" s="266"/>
      <c r="H350" s="266"/>
      <c r="I350" s="266"/>
      <c r="J350" s="178" t="s">
        <v>560</v>
      </c>
      <c r="K350" s="179">
        <v>7</v>
      </c>
      <c r="L350" s="267">
        <v>0</v>
      </c>
      <c r="M350" s="267"/>
      <c r="N350" s="267">
        <f>ROUND(L350*K350,2)</f>
        <v>0</v>
      </c>
      <c r="O350" s="232"/>
      <c r="P350" s="232"/>
      <c r="Q350" s="232"/>
      <c r="R350" s="144"/>
      <c r="T350" s="145" t="s">
        <v>5</v>
      </c>
      <c r="U350" s="43" t="s">
        <v>40</v>
      </c>
      <c r="V350" s="146">
        <v>0</v>
      </c>
      <c r="W350" s="146">
        <f>V350*K350</f>
        <v>0</v>
      </c>
      <c r="X350" s="146">
        <v>5.8000000000000003E-2</v>
      </c>
      <c r="Y350" s="146">
        <f>X350*K350</f>
        <v>0.40600000000000003</v>
      </c>
      <c r="Z350" s="146">
        <v>0</v>
      </c>
      <c r="AA350" s="147">
        <f>Z350*K350</f>
        <v>0</v>
      </c>
      <c r="AR350" s="21" t="s">
        <v>104</v>
      </c>
      <c r="AT350" s="21" t="s">
        <v>388</v>
      </c>
      <c r="AU350" s="21" t="s">
        <v>86</v>
      </c>
      <c r="AY350" s="21" t="s">
        <v>166</v>
      </c>
      <c r="BE350" s="148">
        <f>IF(U350="základní",N350,0)</f>
        <v>0</v>
      </c>
      <c r="BF350" s="148">
        <f>IF(U350="snížená",N350,0)</f>
        <v>0</v>
      </c>
      <c r="BG350" s="148">
        <f>IF(U350="zákl. přenesená",N350,0)</f>
        <v>0</v>
      </c>
      <c r="BH350" s="148">
        <f>IF(U350="sníž. přenesená",N350,0)</f>
        <v>0</v>
      </c>
      <c r="BI350" s="148">
        <f>IF(U350="nulová",N350,0)</f>
        <v>0</v>
      </c>
      <c r="BJ350" s="21" t="s">
        <v>82</v>
      </c>
      <c r="BK350" s="148">
        <f>ROUND(L350*K350,2)</f>
        <v>0</v>
      </c>
      <c r="BL350" s="21" t="s">
        <v>92</v>
      </c>
      <c r="BM350" s="21" t="s">
        <v>594</v>
      </c>
    </row>
    <row r="351" spans="2:65" s="11" customFormat="1" ht="16.5" customHeight="1">
      <c r="B351" s="157"/>
      <c r="C351" s="158"/>
      <c r="D351" s="158"/>
      <c r="E351" s="159" t="s">
        <v>5</v>
      </c>
      <c r="F351" s="264" t="s">
        <v>566</v>
      </c>
      <c r="G351" s="265"/>
      <c r="H351" s="265"/>
      <c r="I351" s="265"/>
      <c r="J351" s="158"/>
      <c r="K351" s="159" t="s">
        <v>5</v>
      </c>
      <c r="L351" s="158"/>
      <c r="M351" s="158"/>
      <c r="N351" s="158"/>
      <c r="O351" s="158"/>
      <c r="P351" s="158"/>
      <c r="Q351" s="158"/>
      <c r="R351" s="160"/>
      <c r="T351" s="161"/>
      <c r="U351" s="158"/>
      <c r="V351" s="158"/>
      <c r="W351" s="158"/>
      <c r="X351" s="158"/>
      <c r="Y351" s="158"/>
      <c r="Z351" s="158"/>
      <c r="AA351" s="162"/>
      <c r="AT351" s="163" t="s">
        <v>173</v>
      </c>
      <c r="AU351" s="163" t="s">
        <v>86</v>
      </c>
      <c r="AV351" s="11" t="s">
        <v>82</v>
      </c>
      <c r="AW351" s="11" t="s">
        <v>32</v>
      </c>
      <c r="AX351" s="11" t="s">
        <v>75</v>
      </c>
      <c r="AY351" s="163" t="s">
        <v>166</v>
      </c>
    </row>
    <row r="352" spans="2:65" s="10" customFormat="1" ht="16.5" customHeight="1">
      <c r="B352" s="149"/>
      <c r="C352" s="150"/>
      <c r="D352" s="150"/>
      <c r="E352" s="151" t="s">
        <v>5</v>
      </c>
      <c r="F352" s="262" t="s">
        <v>101</v>
      </c>
      <c r="G352" s="263"/>
      <c r="H352" s="263"/>
      <c r="I352" s="263"/>
      <c r="J352" s="150"/>
      <c r="K352" s="152">
        <v>7</v>
      </c>
      <c r="L352" s="150"/>
      <c r="M352" s="150"/>
      <c r="N352" s="150"/>
      <c r="O352" s="150"/>
      <c r="P352" s="150"/>
      <c r="Q352" s="150"/>
      <c r="R352" s="153"/>
      <c r="T352" s="154"/>
      <c r="U352" s="150"/>
      <c r="V352" s="150"/>
      <c r="W352" s="150"/>
      <c r="X352" s="150"/>
      <c r="Y352" s="150"/>
      <c r="Z352" s="150"/>
      <c r="AA352" s="155"/>
      <c r="AT352" s="156" t="s">
        <v>173</v>
      </c>
      <c r="AU352" s="156" t="s">
        <v>86</v>
      </c>
      <c r="AV352" s="10" t="s">
        <v>86</v>
      </c>
      <c r="AW352" s="10" t="s">
        <v>32</v>
      </c>
      <c r="AX352" s="10" t="s">
        <v>82</v>
      </c>
      <c r="AY352" s="156" t="s">
        <v>166</v>
      </c>
    </row>
    <row r="353" spans="2:65" s="1" customFormat="1" ht="16.5" customHeight="1">
      <c r="B353" s="139"/>
      <c r="C353" s="176" t="s">
        <v>583</v>
      </c>
      <c r="D353" s="176" t="s">
        <v>388</v>
      </c>
      <c r="E353" s="177" t="s">
        <v>596</v>
      </c>
      <c r="F353" s="266" t="s">
        <v>597</v>
      </c>
      <c r="G353" s="266"/>
      <c r="H353" s="266"/>
      <c r="I353" s="266"/>
      <c r="J353" s="178" t="s">
        <v>560</v>
      </c>
      <c r="K353" s="179">
        <v>7</v>
      </c>
      <c r="L353" s="267">
        <v>0</v>
      </c>
      <c r="M353" s="267"/>
      <c r="N353" s="267">
        <f>ROUND(L353*K353,2)</f>
        <v>0</v>
      </c>
      <c r="O353" s="232"/>
      <c r="P353" s="232"/>
      <c r="Q353" s="232"/>
      <c r="R353" s="144"/>
      <c r="T353" s="145" t="s">
        <v>5</v>
      </c>
      <c r="U353" s="43" t="s">
        <v>40</v>
      </c>
      <c r="V353" s="146">
        <v>0</v>
      </c>
      <c r="W353" s="146">
        <f>V353*K353</f>
        <v>0</v>
      </c>
      <c r="X353" s="146">
        <v>6.0000000000000001E-3</v>
      </c>
      <c r="Y353" s="146">
        <f>X353*K353</f>
        <v>4.2000000000000003E-2</v>
      </c>
      <c r="Z353" s="146">
        <v>0</v>
      </c>
      <c r="AA353" s="147">
        <f>Z353*K353</f>
        <v>0</v>
      </c>
      <c r="AR353" s="21" t="s">
        <v>104</v>
      </c>
      <c r="AT353" s="21" t="s">
        <v>388</v>
      </c>
      <c r="AU353" s="21" t="s">
        <v>86</v>
      </c>
      <c r="AY353" s="21" t="s">
        <v>166</v>
      </c>
      <c r="BE353" s="148">
        <f>IF(U353="základní",N353,0)</f>
        <v>0</v>
      </c>
      <c r="BF353" s="148">
        <f>IF(U353="snížená",N353,0)</f>
        <v>0</v>
      </c>
      <c r="BG353" s="148">
        <f>IF(U353="zákl. přenesená",N353,0)</f>
        <v>0</v>
      </c>
      <c r="BH353" s="148">
        <f>IF(U353="sníž. přenesená",N353,0)</f>
        <v>0</v>
      </c>
      <c r="BI353" s="148">
        <f>IF(U353="nulová",N353,0)</f>
        <v>0</v>
      </c>
      <c r="BJ353" s="21" t="s">
        <v>82</v>
      </c>
      <c r="BK353" s="148">
        <f>ROUND(L353*K353,2)</f>
        <v>0</v>
      </c>
      <c r="BL353" s="21" t="s">
        <v>92</v>
      </c>
      <c r="BM353" s="21" t="s">
        <v>598</v>
      </c>
    </row>
    <row r="354" spans="2:65" s="11" customFormat="1" ht="16.5" customHeight="1">
      <c r="B354" s="157"/>
      <c r="C354" s="158"/>
      <c r="D354" s="158"/>
      <c r="E354" s="159" t="s">
        <v>5</v>
      </c>
      <c r="F354" s="264" t="s">
        <v>566</v>
      </c>
      <c r="G354" s="265"/>
      <c r="H354" s="265"/>
      <c r="I354" s="265"/>
      <c r="J354" s="158"/>
      <c r="K354" s="159" t="s">
        <v>5</v>
      </c>
      <c r="L354" s="158"/>
      <c r="M354" s="158"/>
      <c r="N354" s="158"/>
      <c r="O354" s="158"/>
      <c r="P354" s="158"/>
      <c r="Q354" s="158"/>
      <c r="R354" s="160"/>
      <c r="T354" s="161"/>
      <c r="U354" s="158"/>
      <c r="V354" s="158"/>
      <c r="W354" s="158"/>
      <c r="X354" s="158"/>
      <c r="Y354" s="158"/>
      <c r="Z354" s="158"/>
      <c r="AA354" s="162"/>
      <c r="AT354" s="163" t="s">
        <v>173</v>
      </c>
      <c r="AU354" s="163" t="s">
        <v>86</v>
      </c>
      <c r="AV354" s="11" t="s">
        <v>82</v>
      </c>
      <c r="AW354" s="11" t="s">
        <v>32</v>
      </c>
      <c r="AX354" s="11" t="s">
        <v>75</v>
      </c>
      <c r="AY354" s="163" t="s">
        <v>166</v>
      </c>
    </row>
    <row r="355" spans="2:65" s="10" customFormat="1" ht="16.5" customHeight="1">
      <c r="B355" s="149"/>
      <c r="C355" s="150"/>
      <c r="D355" s="150"/>
      <c r="E355" s="151" t="s">
        <v>5</v>
      </c>
      <c r="F355" s="262" t="s">
        <v>101</v>
      </c>
      <c r="G355" s="263"/>
      <c r="H355" s="263"/>
      <c r="I355" s="263"/>
      <c r="J355" s="150"/>
      <c r="K355" s="152">
        <v>7</v>
      </c>
      <c r="L355" s="150"/>
      <c r="M355" s="150"/>
      <c r="N355" s="150"/>
      <c r="O355" s="150"/>
      <c r="P355" s="150"/>
      <c r="Q355" s="150"/>
      <c r="R355" s="153"/>
      <c r="T355" s="154"/>
      <c r="U355" s="150"/>
      <c r="V355" s="150"/>
      <c r="W355" s="150"/>
      <c r="X355" s="150"/>
      <c r="Y355" s="150"/>
      <c r="Z355" s="150"/>
      <c r="AA355" s="155"/>
      <c r="AT355" s="156" t="s">
        <v>173</v>
      </c>
      <c r="AU355" s="156" t="s">
        <v>86</v>
      </c>
      <c r="AV355" s="10" t="s">
        <v>86</v>
      </c>
      <c r="AW355" s="10" t="s">
        <v>32</v>
      </c>
      <c r="AX355" s="10" t="s">
        <v>82</v>
      </c>
      <c r="AY355" s="156" t="s">
        <v>166</v>
      </c>
    </row>
    <row r="356" spans="2:65" s="1" customFormat="1" ht="25.5" customHeight="1">
      <c r="B356" s="139"/>
      <c r="C356" s="140" t="s">
        <v>587</v>
      </c>
      <c r="D356" s="140" t="s">
        <v>167</v>
      </c>
      <c r="E356" s="141" t="s">
        <v>600</v>
      </c>
      <c r="F356" s="231" t="s">
        <v>601</v>
      </c>
      <c r="G356" s="231"/>
      <c r="H356" s="231"/>
      <c r="I356" s="231"/>
      <c r="J356" s="142" t="s">
        <v>560</v>
      </c>
      <c r="K356" s="143">
        <v>20</v>
      </c>
      <c r="L356" s="232">
        <v>0</v>
      </c>
      <c r="M356" s="232"/>
      <c r="N356" s="232">
        <f>ROUND(L356*K356,2)</f>
        <v>0</v>
      </c>
      <c r="O356" s="232"/>
      <c r="P356" s="232"/>
      <c r="Q356" s="232"/>
      <c r="R356" s="144"/>
      <c r="T356" s="145" t="s">
        <v>5</v>
      </c>
      <c r="U356" s="43" t="s">
        <v>40</v>
      </c>
      <c r="V356" s="146">
        <v>3.8170000000000002</v>
      </c>
      <c r="W356" s="146">
        <f>V356*K356</f>
        <v>76.34</v>
      </c>
      <c r="X356" s="146">
        <v>0.42080000000000001</v>
      </c>
      <c r="Y356" s="146">
        <f>X356*K356</f>
        <v>8.4160000000000004</v>
      </c>
      <c r="Z356" s="146">
        <v>0</v>
      </c>
      <c r="AA356" s="147">
        <f>Z356*K356</f>
        <v>0</v>
      </c>
      <c r="AR356" s="21" t="s">
        <v>92</v>
      </c>
      <c r="AT356" s="21" t="s">
        <v>167</v>
      </c>
      <c r="AU356" s="21" t="s">
        <v>86</v>
      </c>
      <c r="AY356" s="21" t="s">
        <v>166</v>
      </c>
      <c r="BE356" s="148">
        <f>IF(U356="základní",N356,0)</f>
        <v>0</v>
      </c>
      <c r="BF356" s="148">
        <f>IF(U356="snížená",N356,0)</f>
        <v>0</v>
      </c>
      <c r="BG356" s="148">
        <f>IF(U356="zákl. přenesená",N356,0)</f>
        <v>0</v>
      </c>
      <c r="BH356" s="148">
        <f>IF(U356="sníž. přenesená",N356,0)</f>
        <v>0</v>
      </c>
      <c r="BI356" s="148">
        <f>IF(U356="nulová",N356,0)</f>
        <v>0</v>
      </c>
      <c r="BJ356" s="21" t="s">
        <v>82</v>
      </c>
      <c r="BK356" s="148">
        <f>ROUND(L356*K356,2)</f>
        <v>0</v>
      </c>
      <c r="BL356" s="21" t="s">
        <v>92</v>
      </c>
      <c r="BM356" s="21" t="s">
        <v>602</v>
      </c>
    </row>
    <row r="357" spans="2:65" s="11" customFormat="1" ht="16.5" customHeight="1">
      <c r="B357" s="157"/>
      <c r="C357" s="158"/>
      <c r="D357" s="158"/>
      <c r="E357" s="159" t="s">
        <v>5</v>
      </c>
      <c r="F357" s="264" t="s">
        <v>275</v>
      </c>
      <c r="G357" s="265"/>
      <c r="H357" s="265"/>
      <c r="I357" s="265"/>
      <c r="J357" s="158"/>
      <c r="K357" s="159" t="s">
        <v>5</v>
      </c>
      <c r="L357" s="158"/>
      <c r="M357" s="158"/>
      <c r="N357" s="158"/>
      <c r="O357" s="158"/>
      <c r="P357" s="158"/>
      <c r="Q357" s="158"/>
      <c r="R357" s="160"/>
      <c r="T357" s="161"/>
      <c r="U357" s="158"/>
      <c r="V357" s="158"/>
      <c r="W357" s="158"/>
      <c r="X357" s="158"/>
      <c r="Y357" s="158"/>
      <c r="Z357" s="158"/>
      <c r="AA357" s="162"/>
      <c r="AT357" s="163" t="s">
        <v>173</v>
      </c>
      <c r="AU357" s="163" t="s">
        <v>86</v>
      </c>
      <c r="AV357" s="11" t="s">
        <v>82</v>
      </c>
      <c r="AW357" s="11" t="s">
        <v>32</v>
      </c>
      <c r="AX357" s="11" t="s">
        <v>75</v>
      </c>
      <c r="AY357" s="163" t="s">
        <v>166</v>
      </c>
    </row>
    <row r="358" spans="2:65" s="11" customFormat="1" ht="16.5" customHeight="1">
      <c r="B358" s="157"/>
      <c r="C358" s="158"/>
      <c r="D358" s="158"/>
      <c r="E358" s="159" t="s">
        <v>5</v>
      </c>
      <c r="F358" s="229" t="s">
        <v>276</v>
      </c>
      <c r="G358" s="230"/>
      <c r="H358" s="230"/>
      <c r="I358" s="230"/>
      <c r="J358" s="158"/>
      <c r="K358" s="159" t="s">
        <v>5</v>
      </c>
      <c r="L358" s="158"/>
      <c r="M358" s="158"/>
      <c r="N358" s="158"/>
      <c r="O358" s="158"/>
      <c r="P358" s="158"/>
      <c r="Q358" s="158"/>
      <c r="R358" s="160"/>
      <c r="T358" s="161"/>
      <c r="U358" s="158"/>
      <c r="V358" s="158"/>
      <c r="W358" s="158"/>
      <c r="X358" s="158"/>
      <c r="Y358" s="158"/>
      <c r="Z358" s="158"/>
      <c r="AA358" s="162"/>
      <c r="AT358" s="163" t="s">
        <v>173</v>
      </c>
      <c r="AU358" s="163" t="s">
        <v>86</v>
      </c>
      <c r="AV358" s="11" t="s">
        <v>82</v>
      </c>
      <c r="AW358" s="11" t="s">
        <v>32</v>
      </c>
      <c r="AX358" s="11" t="s">
        <v>75</v>
      </c>
      <c r="AY358" s="163" t="s">
        <v>166</v>
      </c>
    </row>
    <row r="359" spans="2:65" s="11" customFormat="1" ht="16.5" customHeight="1">
      <c r="B359" s="157"/>
      <c r="C359" s="158"/>
      <c r="D359" s="158"/>
      <c r="E359" s="159" t="s">
        <v>5</v>
      </c>
      <c r="F359" s="229" t="s">
        <v>277</v>
      </c>
      <c r="G359" s="230"/>
      <c r="H359" s="230"/>
      <c r="I359" s="230"/>
      <c r="J359" s="158"/>
      <c r="K359" s="159" t="s">
        <v>5</v>
      </c>
      <c r="L359" s="158"/>
      <c r="M359" s="158"/>
      <c r="N359" s="158"/>
      <c r="O359" s="158"/>
      <c r="P359" s="158"/>
      <c r="Q359" s="158"/>
      <c r="R359" s="160"/>
      <c r="T359" s="161"/>
      <c r="U359" s="158"/>
      <c r="V359" s="158"/>
      <c r="W359" s="158"/>
      <c r="X359" s="158"/>
      <c r="Y359" s="158"/>
      <c r="Z359" s="158"/>
      <c r="AA359" s="162"/>
      <c r="AT359" s="163" t="s">
        <v>173</v>
      </c>
      <c r="AU359" s="163" t="s">
        <v>86</v>
      </c>
      <c r="AV359" s="11" t="s">
        <v>82</v>
      </c>
      <c r="AW359" s="11" t="s">
        <v>32</v>
      </c>
      <c r="AX359" s="11" t="s">
        <v>75</v>
      </c>
      <c r="AY359" s="163" t="s">
        <v>166</v>
      </c>
    </row>
    <row r="360" spans="2:65" s="10" customFormat="1" ht="16.5" customHeight="1">
      <c r="B360" s="149"/>
      <c r="C360" s="150"/>
      <c r="D360" s="150"/>
      <c r="E360" s="151" t="s">
        <v>5</v>
      </c>
      <c r="F360" s="262" t="s">
        <v>358</v>
      </c>
      <c r="G360" s="263"/>
      <c r="H360" s="263"/>
      <c r="I360" s="263"/>
      <c r="J360" s="150"/>
      <c r="K360" s="152">
        <v>20</v>
      </c>
      <c r="L360" s="150"/>
      <c r="M360" s="150"/>
      <c r="N360" s="150"/>
      <c r="O360" s="150"/>
      <c r="P360" s="150"/>
      <c r="Q360" s="150"/>
      <c r="R360" s="153"/>
      <c r="T360" s="154"/>
      <c r="U360" s="150"/>
      <c r="V360" s="150"/>
      <c r="W360" s="150"/>
      <c r="X360" s="150"/>
      <c r="Y360" s="150"/>
      <c r="Z360" s="150"/>
      <c r="AA360" s="155"/>
      <c r="AT360" s="156" t="s">
        <v>173</v>
      </c>
      <c r="AU360" s="156" t="s">
        <v>86</v>
      </c>
      <c r="AV360" s="10" t="s">
        <v>86</v>
      </c>
      <c r="AW360" s="10" t="s">
        <v>32</v>
      </c>
      <c r="AX360" s="10" t="s">
        <v>82</v>
      </c>
      <c r="AY360" s="156" t="s">
        <v>166</v>
      </c>
    </row>
    <row r="361" spans="2:65" s="9" customFormat="1" ht="29.85" customHeight="1">
      <c r="B361" s="129"/>
      <c r="C361" s="130"/>
      <c r="D361" s="164" t="s">
        <v>265</v>
      </c>
      <c r="E361" s="164"/>
      <c r="F361" s="164"/>
      <c r="G361" s="164"/>
      <c r="H361" s="164"/>
      <c r="I361" s="164"/>
      <c r="J361" s="164"/>
      <c r="K361" s="164"/>
      <c r="L361" s="164"/>
      <c r="M361" s="164"/>
      <c r="N361" s="237">
        <f>BK361</f>
        <v>0</v>
      </c>
      <c r="O361" s="238"/>
      <c r="P361" s="238"/>
      <c r="Q361" s="238"/>
      <c r="R361" s="132"/>
      <c r="T361" s="133"/>
      <c r="U361" s="130"/>
      <c r="V361" s="130"/>
      <c r="W361" s="134">
        <f>SUM(W362:W397)</f>
        <v>289.738</v>
      </c>
      <c r="X361" s="130"/>
      <c r="Y361" s="134">
        <f>SUM(Y362:Y397)</f>
        <v>154.12113999999997</v>
      </c>
      <c r="Z361" s="130"/>
      <c r="AA361" s="135">
        <f>SUM(AA362:AA397)</f>
        <v>0</v>
      </c>
      <c r="AR361" s="136" t="s">
        <v>82</v>
      </c>
      <c r="AT361" s="137" t="s">
        <v>74</v>
      </c>
      <c r="AU361" s="137" t="s">
        <v>82</v>
      </c>
      <c r="AY361" s="136" t="s">
        <v>166</v>
      </c>
      <c r="BK361" s="138">
        <f>SUM(BK362:BK397)</f>
        <v>0</v>
      </c>
    </row>
    <row r="362" spans="2:65" s="1" customFormat="1" ht="16.5" customHeight="1">
      <c r="B362" s="139"/>
      <c r="C362" s="140" t="s">
        <v>591</v>
      </c>
      <c r="D362" s="140" t="s">
        <v>167</v>
      </c>
      <c r="E362" s="141" t="s">
        <v>604</v>
      </c>
      <c r="F362" s="231" t="s">
        <v>605</v>
      </c>
      <c r="G362" s="231"/>
      <c r="H362" s="231"/>
      <c r="I362" s="231"/>
      <c r="J362" s="142" t="s">
        <v>560</v>
      </c>
      <c r="K362" s="189">
        <v>6</v>
      </c>
      <c r="L362" s="232">
        <v>0</v>
      </c>
      <c r="M362" s="232"/>
      <c r="N362" s="232">
        <f>ROUND(L362*K362,2)</f>
        <v>0</v>
      </c>
      <c r="O362" s="232"/>
      <c r="P362" s="232"/>
      <c r="Q362" s="232"/>
      <c r="R362" s="144"/>
      <c r="T362" s="145" t="s">
        <v>5</v>
      </c>
      <c r="U362" s="43" t="s">
        <v>40</v>
      </c>
      <c r="V362" s="146">
        <v>0</v>
      </c>
      <c r="W362" s="146">
        <f>V362*K362</f>
        <v>0</v>
      </c>
      <c r="X362" s="146">
        <v>0</v>
      </c>
      <c r="Y362" s="146">
        <f>X362*K362</f>
        <v>0</v>
      </c>
      <c r="Z362" s="146">
        <v>0</v>
      </c>
      <c r="AA362" s="147">
        <f>Z362*K362</f>
        <v>0</v>
      </c>
      <c r="AR362" s="21" t="s">
        <v>92</v>
      </c>
      <c r="AT362" s="21" t="s">
        <v>167</v>
      </c>
      <c r="AU362" s="21" t="s">
        <v>86</v>
      </c>
      <c r="AY362" s="21" t="s">
        <v>166</v>
      </c>
      <c r="BE362" s="148">
        <f>IF(U362="základní",N362,0)</f>
        <v>0</v>
      </c>
      <c r="BF362" s="148">
        <f>IF(U362="snížená",N362,0)</f>
        <v>0</v>
      </c>
      <c r="BG362" s="148">
        <f>IF(U362="zákl. přenesená",N362,0)</f>
        <v>0</v>
      </c>
      <c r="BH362" s="148">
        <f>IF(U362="sníž. přenesená",N362,0)</f>
        <v>0</v>
      </c>
      <c r="BI362" s="148">
        <f>IF(U362="nulová",N362,0)</f>
        <v>0</v>
      </c>
      <c r="BJ362" s="21" t="s">
        <v>82</v>
      </c>
      <c r="BK362" s="148">
        <f>ROUND(L362*K362,2)</f>
        <v>0</v>
      </c>
      <c r="BL362" s="21" t="s">
        <v>92</v>
      </c>
      <c r="BM362" s="21" t="s">
        <v>606</v>
      </c>
    </row>
    <row r="363" spans="2:65" s="1" customFormat="1" ht="25.5" customHeight="1">
      <c r="B363" s="139"/>
      <c r="C363" s="140" t="s">
        <v>595</v>
      </c>
      <c r="D363" s="140" t="s">
        <v>167</v>
      </c>
      <c r="E363" s="141" t="s">
        <v>616</v>
      </c>
      <c r="F363" s="231" t="s">
        <v>617</v>
      </c>
      <c r="G363" s="231"/>
      <c r="H363" s="231"/>
      <c r="I363" s="231"/>
      <c r="J363" s="142" t="s">
        <v>309</v>
      </c>
      <c r="K363" s="143">
        <v>14</v>
      </c>
      <c r="L363" s="232">
        <v>0</v>
      </c>
      <c r="M363" s="232"/>
      <c r="N363" s="232">
        <f>ROUND(L363*K363,2)</f>
        <v>0</v>
      </c>
      <c r="O363" s="232"/>
      <c r="P363" s="232"/>
      <c r="Q363" s="232"/>
      <c r="R363" s="144"/>
      <c r="T363" s="145" t="s">
        <v>5</v>
      </c>
      <c r="U363" s="43" t="s">
        <v>40</v>
      </c>
      <c r="V363" s="146">
        <v>3.0000000000000001E-3</v>
      </c>
      <c r="W363" s="146">
        <f>V363*K363</f>
        <v>4.2000000000000003E-2</v>
      </c>
      <c r="X363" s="146">
        <v>5.0000000000000002E-5</v>
      </c>
      <c r="Y363" s="146">
        <f>X363*K363</f>
        <v>6.9999999999999999E-4</v>
      </c>
      <c r="Z363" s="146">
        <v>0</v>
      </c>
      <c r="AA363" s="147">
        <f>Z363*K363</f>
        <v>0</v>
      </c>
      <c r="AR363" s="21" t="s">
        <v>92</v>
      </c>
      <c r="AT363" s="21" t="s">
        <v>167</v>
      </c>
      <c r="AU363" s="21" t="s">
        <v>86</v>
      </c>
      <c r="AY363" s="21" t="s">
        <v>166</v>
      </c>
      <c r="BE363" s="148">
        <f>IF(U363="základní",N363,0)</f>
        <v>0</v>
      </c>
      <c r="BF363" s="148">
        <f>IF(U363="snížená",N363,0)</f>
        <v>0</v>
      </c>
      <c r="BG363" s="148">
        <f>IF(U363="zákl. přenesená",N363,0)</f>
        <v>0</v>
      </c>
      <c r="BH363" s="148">
        <f>IF(U363="sníž. přenesená",N363,0)</f>
        <v>0</v>
      </c>
      <c r="BI363" s="148">
        <f>IF(U363="nulová",N363,0)</f>
        <v>0</v>
      </c>
      <c r="BJ363" s="21" t="s">
        <v>82</v>
      </c>
      <c r="BK363" s="148">
        <f>ROUND(L363*K363,2)</f>
        <v>0</v>
      </c>
      <c r="BL363" s="21" t="s">
        <v>92</v>
      </c>
      <c r="BM363" s="21" t="s">
        <v>749</v>
      </c>
    </row>
    <row r="364" spans="2:65" s="11" customFormat="1" ht="16.5" customHeight="1">
      <c r="B364" s="157"/>
      <c r="C364" s="158"/>
      <c r="D364" s="158"/>
      <c r="E364" s="159" t="s">
        <v>5</v>
      </c>
      <c r="F364" s="264" t="s">
        <v>619</v>
      </c>
      <c r="G364" s="265"/>
      <c r="H364" s="265"/>
      <c r="I364" s="265"/>
      <c r="J364" s="158"/>
      <c r="K364" s="159" t="s">
        <v>5</v>
      </c>
      <c r="L364" s="158"/>
      <c r="M364" s="158"/>
      <c r="N364" s="158"/>
      <c r="O364" s="158"/>
      <c r="P364" s="158"/>
      <c r="Q364" s="158"/>
      <c r="R364" s="160"/>
      <c r="T364" s="161"/>
      <c r="U364" s="158"/>
      <c r="V364" s="158"/>
      <c r="W364" s="158"/>
      <c r="X364" s="158"/>
      <c r="Y364" s="158"/>
      <c r="Z364" s="158"/>
      <c r="AA364" s="162"/>
      <c r="AT364" s="163" t="s">
        <v>173</v>
      </c>
      <c r="AU364" s="163" t="s">
        <v>86</v>
      </c>
      <c r="AV364" s="11" t="s">
        <v>82</v>
      </c>
      <c r="AW364" s="11" t="s">
        <v>32</v>
      </c>
      <c r="AX364" s="11" t="s">
        <v>75</v>
      </c>
      <c r="AY364" s="163" t="s">
        <v>166</v>
      </c>
    </row>
    <row r="365" spans="2:65" s="10" customFormat="1" ht="16.5" customHeight="1">
      <c r="B365" s="149"/>
      <c r="C365" s="150"/>
      <c r="D365" s="150"/>
      <c r="E365" s="151" t="s">
        <v>5</v>
      </c>
      <c r="F365" s="262" t="s">
        <v>750</v>
      </c>
      <c r="G365" s="263"/>
      <c r="H365" s="263"/>
      <c r="I365" s="263"/>
      <c r="J365" s="150"/>
      <c r="K365" s="152">
        <v>14</v>
      </c>
      <c r="L365" s="150"/>
      <c r="M365" s="150"/>
      <c r="N365" s="150"/>
      <c r="O365" s="150"/>
      <c r="P365" s="150"/>
      <c r="Q365" s="150"/>
      <c r="R365" s="153"/>
      <c r="T365" s="154"/>
      <c r="U365" s="150"/>
      <c r="V365" s="150"/>
      <c r="W365" s="150"/>
      <c r="X365" s="150"/>
      <c r="Y365" s="150"/>
      <c r="Z365" s="150"/>
      <c r="AA365" s="155"/>
      <c r="AT365" s="156" t="s">
        <v>173</v>
      </c>
      <c r="AU365" s="156" t="s">
        <v>86</v>
      </c>
      <c r="AV365" s="10" t="s">
        <v>86</v>
      </c>
      <c r="AW365" s="10" t="s">
        <v>32</v>
      </c>
      <c r="AX365" s="10" t="s">
        <v>82</v>
      </c>
      <c r="AY365" s="156" t="s">
        <v>166</v>
      </c>
    </row>
    <row r="366" spans="2:65" s="1" customFormat="1" ht="16.5" customHeight="1">
      <c r="B366" s="139"/>
      <c r="C366" s="140" t="s">
        <v>599</v>
      </c>
      <c r="D366" s="140" t="s">
        <v>167</v>
      </c>
      <c r="E366" s="141" t="s">
        <v>622</v>
      </c>
      <c r="F366" s="231" t="s">
        <v>623</v>
      </c>
      <c r="G366" s="231"/>
      <c r="H366" s="231"/>
      <c r="I366" s="231"/>
      <c r="J366" s="142" t="s">
        <v>309</v>
      </c>
      <c r="K366" s="143">
        <v>14</v>
      </c>
      <c r="L366" s="232">
        <v>0</v>
      </c>
      <c r="M366" s="232"/>
      <c r="N366" s="232">
        <f>ROUND(L366*K366,2)</f>
        <v>0</v>
      </c>
      <c r="O366" s="232"/>
      <c r="P366" s="232"/>
      <c r="Q366" s="232"/>
      <c r="R366" s="144"/>
      <c r="T366" s="145" t="s">
        <v>5</v>
      </c>
      <c r="U366" s="43" t="s">
        <v>40</v>
      </c>
      <c r="V366" s="146">
        <v>1.6E-2</v>
      </c>
      <c r="W366" s="146">
        <f>V366*K366</f>
        <v>0.224</v>
      </c>
      <c r="X366" s="146">
        <v>0</v>
      </c>
      <c r="Y366" s="146">
        <f>X366*K366</f>
        <v>0</v>
      </c>
      <c r="Z366" s="146">
        <v>0</v>
      </c>
      <c r="AA366" s="147">
        <f>Z366*K366</f>
        <v>0</v>
      </c>
      <c r="AR366" s="21" t="s">
        <v>92</v>
      </c>
      <c r="AT366" s="21" t="s">
        <v>167</v>
      </c>
      <c r="AU366" s="21" t="s">
        <v>86</v>
      </c>
      <c r="AY366" s="21" t="s">
        <v>166</v>
      </c>
      <c r="BE366" s="148">
        <f>IF(U366="základní",N366,0)</f>
        <v>0</v>
      </c>
      <c r="BF366" s="148">
        <f>IF(U366="snížená",N366,0)</f>
        <v>0</v>
      </c>
      <c r="BG366" s="148">
        <f>IF(U366="zákl. přenesená",N366,0)</f>
        <v>0</v>
      </c>
      <c r="BH366" s="148">
        <f>IF(U366="sníž. přenesená",N366,0)</f>
        <v>0</v>
      </c>
      <c r="BI366" s="148">
        <f>IF(U366="nulová",N366,0)</f>
        <v>0</v>
      </c>
      <c r="BJ366" s="21" t="s">
        <v>82</v>
      </c>
      <c r="BK366" s="148">
        <f>ROUND(L366*K366,2)</f>
        <v>0</v>
      </c>
      <c r="BL366" s="21" t="s">
        <v>92</v>
      </c>
      <c r="BM366" s="21" t="s">
        <v>751</v>
      </c>
    </row>
    <row r="367" spans="2:65" s="1" customFormat="1" ht="25.5" customHeight="1">
      <c r="B367" s="139"/>
      <c r="C367" s="140" t="s">
        <v>603</v>
      </c>
      <c r="D367" s="140" t="s">
        <v>167</v>
      </c>
      <c r="E367" s="141" t="s">
        <v>626</v>
      </c>
      <c r="F367" s="231" t="s">
        <v>627</v>
      </c>
      <c r="G367" s="231"/>
      <c r="H367" s="231"/>
      <c r="I367" s="231"/>
      <c r="J367" s="142" t="s">
        <v>309</v>
      </c>
      <c r="K367" s="143">
        <v>430</v>
      </c>
      <c r="L367" s="232">
        <v>0</v>
      </c>
      <c r="M367" s="232"/>
      <c r="N367" s="232">
        <f>ROUND(L367*K367,2)</f>
        <v>0</v>
      </c>
      <c r="O367" s="232"/>
      <c r="P367" s="232"/>
      <c r="Q367" s="232"/>
      <c r="R367" s="144"/>
      <c r="T367" s="145" t="s">
        <v>5</v>
      </c>
      <c r="U367" s="43" t="s">
        <v>40</v>
      </c>
      <c r="V367" s="146">
        <v>0.11899999999999999</v>
      </c>
      <c r="W367" s="146">
        <f>V367*K367</f>
        <v>51.169999999999995</v>
      </c>
      <c r="X367" s="146">
        <v>8.9779999999999999E-2</v>
      </c>
      <c r="Y367" s="146">
        <f>X367*K367</f>
        <v>38.605399999999996</v>
      </c>
      <c r="Z367" s="146">
        <v>0</v>
      </c>
      <c r="AA367" s="147">
        <f>Z367*K367</f>
        <v>0</v>
      </c>
      <c r="AR367" s="21" t="s">
        <v>92</v>
      </c>
      <c r="AT367" s="21" t="s">
        <v>167</v>
      </c>
      <c r="AU367" s="21" t="s">
        <v>86</v>
      </c>
      <c r="AY367" s="21" t="s">
        <v>166</v>
      </c>
      <c r="BE367" s="148">
        <f>IF(U367="základní",N367,0)</f>
        <v>0</v>
      </c>
      <c r="BF367" s="148">
        <f>IF(U367="snížená",N367,0)</f>
        <v>0</v>
      </c>
      <c r="BG367" s="148">
        <f>IF(U367="zákl. přenesená",N367,0)</f>
        <v>0</v>
      </c>
      <c r="BH367" s="148">
        <f>IF(U367="sníž. přenesená",N367,0)</f>
        <v>0</v>
      </c>
      <c r="BI367" s="148">
        <f>IF(U367="nulová",N367,0)</f>
        <v>0</v>
      </c>
      <c r="BJ367" s="21" t="s">
        <v>82</v>
      </c>
      <c r="BK367" s="148">
        <f>ROUND(L367*K367,2)</f>
        <v>0</v>
      </c>
      <c r="BL367" s="21" t="s">
        <v>92</v>
      </c>
      <c r="BM367" s="21" t="s">
        <v>628</v>
      </c>
    </row>
    <row r="368" spans="2:65" s="11" customFormat="1" ht="16.5" customHeight="1">
      <c r="B368" s="157"/>
      <c r="C368" s="158"/>
      <c r="D368" s="158"/>
      <c r="E368" s="159" t="s">
        <v>5</v>
      </c>
      <c r="F368" s="264" t="s">
        <v>275</v>
      </c>
      <c r="G368" s="265"/>
      <c r="H368" s="265"/>
      <c r="I368" s="265"/>
      <c r="J368" s="158"/>
      <c r="K368" s="159" t="s">
        <v>5</v>
      </c>
      <c r="L368" s="158"/>
      <c r="M368" s="158"/>
      <c r="N368" s="158"/>
      <c r="O368" s="158"/>
      <c r="P368" s="158"/>
      <c r="Q368" s="158"/>
      <c r="R368" s="160"/>
      <c r="T368" s="161"/>
      <c r="U368" s="158"/>
      <c r="V368" s="158"/>
      <c r="W368" s="158"/>
      <c r="X368" s="158"/>
      <c r="Y368" s="158"/>
      <c r="Z368" s="158"/>
      <c r="AA368" s="162"/>
      <c r="AT368" s="163" t="s">
        <v>173</v>
      </c>
      <c r="AU368" s="163" t="s">
        <v>86</v>
      </c>
      <c r="AV368" s="11" t="s">
        <v>82</v>
      </c>
      <c r="AW368" s="11" t="s">
        <v>32</v>
      </c>
      <c r="AX368" s="11" t="s">
        <v>75</v>
      </c>
      <c r="AY368" s="163" t="s">
        <v>166</v>
      </c>
    </row>
    <row r="369" spans="2:65" s="11" customFormat="1" ht="16.5" customHeight="1">
      <c r="B369" s="157"/>
      <c r="C369" s="158"/>
      <c r="D369" s="158"/>
      <c r="E369" s="159" t="s">
        <v>5</v>
      </c>
      <c r="F369" s="229" t="s">
        <v>276</v>
      </c>
      <c r="G369" s="230"/>
      <c r="H369" s="230"/>
      <c r="I369" s="230"/>
      <c r="J369" s="158"/>
      <c r="K369" s="159" t="s">
        <v>5</v>
      </c>
      <c r="L369" s="158"/>
      <c r="M369" s="158"/>
      <c r="N369" s="158"/>
      <c r="O369" s="158"/>
      <c r="P369" s="158"/>
      <c r="Q369" s="158"/>
      <c r="R369" s="160"/>
      <c r="T369" s="161"/>
      <c r="U369" s="158"/>
      <c r="V369" s="158"/>
      <c r="W369" s="158"/>
      <c r="X369" s="158"/>
      <c r="Y369" s="158"/>
      <c r="Z369" s="158"/>
      <c r="AA369" s="162"/>
      <c r="AT369" s="163" t="s">
        <v>173</v>
      </c>
      <c r="AU369" s="163" t="s">
        <v>86</v>
      </c>
      <c r="AV369" s="11" t="s">
        <v>82</v>
      </c>
      <c r="AW369" s="11" t="s">
        <v>32</v>
      </c>
      <c r="AX369" s="11" t="s">
        <v>75</v>
      </c>
      <c r="AY369" s="163" t="s">
        <v>166</v>
      </c>
    </row>
    <row r="370" spans="2:65" s="11" customFormat="1" ht="16.5" customHeight="1">
      <c r="B370" s="157"/>
      <c r="C370" s="158"/>
      <c r="D370" s="158"/>
      <c r="E370" s="159" t="s">
        <v>5</v>
      </c>
      <c r="F370" s="229" t="s">
        <v>277</v>
      </c>
      <c r="G370" s="230"/>
      <c r="H370" s="230"/>
      <c r="I370" s="230"/>
      <c r="J370" s="158"/>
      <c r="K370" s="159" t="s">
        <v>5</v>
      </c>
      <c r="L370" s="158"/>
      <c r="M370" s="158"/>
      <c r="N370" s="158"/>
      <c r="O370" s="158"/>
      <c r="P370" s="158"/>
      <c r="Q370" s="158"/>
      <c r="R370" s="160"/>
      <c r="T370" s="161"/>
      <c r="U370" s="158"/>
      <c r="V370" s="158"/>
      <c r="W370" s="158"/>
      <c r="X370" s="158"/>
      <c r="Y370" s="158"/>
      <c r="Z370" s="158"/>
      <c r="AA370" s="162"/>
      <c r="AT370" s="163" t="s">
        <v>173</v>
      </c>
      <c r="AU370" s="163" t="s">
        <v>86</v>
      </c>
      <c r="AV370" s="11" t="s">
        <v>82</v>
      </c>
      <c r="AW370" s="11" t="s">
        <v>32</v>
      </c>
      <c r="AX370" s="11" t="s">
        <v>75</v>
      </c>
      <c r="AY370" s="163" t="s">
        <v>166</v>
      </c>
    </row>
    <row r="371" spans="2:65" s="10" customFormat="1" ht="16.5" customHeight="1">
      <c r="B371" s="149"/>
      <c r="C371" s="150"/>
      <c r="D371" s="150"/>
      <c r="E371" s="151" t="s">
        <v>5</v>
      </c>
      <c r="F371" s="262" t="s">
        <v>752</v>
      </c>
      <c r="G371" s="263"/>
      <c r="H371" s="263"/>
      <c r="I371" s="263"/>
      <c r="J371" s="150"/>
      <c r="K371" s="152">
        <v>430</v>
      </c>
      <c r="L371" s="150"/>
      <c r="M371" s="150"/>
      <c r="N371" s="150"/>
      <c r="O371" s="150"/>
      <c r="P371" s="150"/>
      <c r="Q371" s="150"/>
      <c r="R371" s="153"/>
      <c r="T371" s="154"/>
      <c r="U371" s="150"/>
      <c r="V371" s="150"/>
      <c r="W371" s="150"/>
      <c r="X371" s="150"/>
      <c r="Y371" s="150"/>
      <c r="Z371" s="150"/>
      <c r="AA371" s="155"/>
      <c r="AT371" s="156" t="s">
        <v>173</v>
      </c>
      <c r="AU371" s="156" t="s">
        <v>86</v>
      </c>
      <c r="AV371" s="10" t="s">
        <v>86</v>
      </c>
      <c r="AW371" s="10" t="s">
        <v>32</v>
      </c>
      <c r="AX371" s="10" t="s">
        <v>82</v>
      </c>
      <c r="AY371" s="156" t="s">
        <v>166</v>
      </c>
    </row>
    <row r="372" spans="2:65" s="1" customFormat="1" ht="25.5" customHeight="1">
      <c r="B372" s="139"/>
      <c r="C372" s="176" t="s">
        <v>607</v>
      </c>
      <c r="D372" s="176" t="s">
        <v>388</v>
      </c>
      <c r="E372" s="177" t="s">
        <v>631</v>
      </c>
      <c r="F372" s="266" t="s">
        <v>632</v>
      </c>
      <c r="G372" s="266"/>
      <c r="H372" s="266"/>
      <c r="I372" s="266"/>
      <c r="J372" s="178" t="s">
        <v>374</v>
      </c>
      <c r="K372" s="179">
        <v>10.32</v>
      </c>
      <c r="L372" s="267">
        <v>0</v>
      </c>
      <c r="M372" s="267"/>
      <c r="N372" s="267">
        <f>ROUND(L372*K372,2)</f>
        <v>0</v>
      </c>
      <c r="O372" s="232"/>
      <c r="P372" s="232"/>
      <c r="Q372" s="232"/>
      <c r="R372" s="144"/>
      <c r="T372" s="145" t="s">
        <v>5</v>
      </c>
      <c r="U372" s="43" t="s">
        <v>40</v>
      </c>
      <c r="V372" s="146">
        <v>0</v>
      </c>
      <c r="W372" s="146">
        <f>V372*K372</f>
        <v>0</v>
      </c>
      <c r="X372" s="146">
        <v>1</v>
      </c>
      <c r="Y372" s="146">
        <f>X372*K372</f>
        <v>10.32</v>
      </c>
      <c r="Z372" s="146">
        <v>0</v>
      </c>
      <c r="AA372" s="147">
        <f>Z372*K372</f>
        <v>0</v>
      </c>
      <c r="AR372" s="21" t="s">
        <v>104</v>
      </c>
      <c r="AT372" s="21" t="s">
        <v>388</v>
      </c>
      <c r="AU372" s="21" t="s">
        <v>86</v>
      </c>
      <c r="AY372" s="21" t="s">
        <v>166</v>
      </c>
      <c r="BE372" s="148">
        <f>IF(U372="základní",N372,0)</f>
        <v>0</v>
      </c>
      <c r="BF372" s="148">
        <f>IF(U372="snížená",N372,0)</f>
        <v>0</v>
      </c>
      <c r="BG372" s="148">
        <f>IF(U372="zákl. přenesená",N372,0)</f>
        <v>0</v>
      </c>
      <c r="BH372" s="148">
        <f>IF(U372="sníž. přenesená",N372,0)</f>
        <v>0</v>
      </c>
      <c r="BI372" s="148">
        <f>IF(U372="nulová",N372,0)</f>
        <v>0</v>
      </c>
      <c r="BJ372" s="21" t="s">
        <v>82</v>
      </c>
      <c r="BK372" s="148">
        <f>ROUND(L372*K372,2)</f>
        <v>0</v>
      </c>
      <c r="BL372" s="21" t="s">
        <v>92</v>
      </c>
      <c r="BM372" s="21" t="s">
        <v>633</v>
      </c>
    </row>
    <row r="373" spans="2:65" s="10" customFormat="1" ht="16.5" customHeight="1">
      <c r="B373" s="149"/>
      <c r="C373" s="150"/>
      <c r="D373" s="150"/>
      <c r="E373" s="151" t="s">
        <v>5</v>
      </c>
      <c r="F373" s="240" t="s">
        <v>753</v>
      </c>
      <c r="G373" s="241"/>
      <c r="H373" s="241"/>
      <c r="I373" s="241"/>
      <c r="J373" s="150"/>
      <c r="K373" s="152">
        <v>10.32</v>
      </c>
      <c r="L373" s="150"/>
      <c r="M373" s="150"/>
      <c r="N373" s="150"/>
      <c r="O373" s="150"/>
      <c r="P373" s="150"/>
      <c r="Q373" s="150"/>
      <c r="R373" s="153"/>
      <c r="T373" s="154"/>
      <c r="U373" s="150"/>
      <c r="V373" s="150"/>
      <c r="W373" s="150"/>
      <c r="X373" s="150"/>
      <c r="Y373" s="150"/>
      <c r="Z373" s="150"/>
      <c r="AA373" s="155"/>
      <c r="AT373" s="156" t="s">
        <v>173</v>
      </c>
      <c r="AU373" s="156" t="s">
        <v>86</v>
      </c>
      <c r="AV373" s="10" t="s">
        <v>86</v>
      </c>
      <c r="AW373" s="10" t="s">
        <v>32</v>
      </c>
      <c r="AX373" s="10" t="s">
        <v>82</v>
      </c>
      <c r="AY373" s="156" t="s">
        <v>166</v>
      </c>
    </row>
    <row r="374" spans="2:65" s="1" customFormat="1" ht="38.25" customHeight="1">
      <c r="B374" s="139"/>
      <c r="C374" s="140" t="s">
        <v>611</v>
      </c>
      <c r="D374" s="140" t="s">
        <v>167</v>
      </c>
      <c r="E374" s="141" t="s">
        <v>636</v>
      </c>
      <c r="F374" s="231" t="s">
        <v>637</v>
      </c>
      <c r="G374" s="231"/>
      <c r="H374" s="231"/>
      <c r="I374" s="231"/>
      <c r="J374" s="142" t="s">
        <v>309</v>
      </c>
      <c r="K374" s="143">
        <v>430</v>
      </c>
      <c r="L374" s="232">
        <v>0</v>
      </c>
      <c r="M374" s="232"/>
      <c r="N374" s="232">
        <f>ROUND(L374*K374,2)</f>
        <v>0</v>
      </c>
      <c r="O374" s="232"/>
      <c r="P374" s="232"/>
      <c r="Q374" s="232"/>
      <c r="R374" s="144"/>
      <c r="T374" s="145" t="s">
        <v>5</v>
      </c>
      <c r="U374" s="43" t="s">
        <v>40</v>
      </c>
      <c r="V374" s="146">
        <v>0.26800000000000002</v>
      </c>
      <c r="W374" s="146">
        <f>V374*K374</f>
        <v>115.24000000000001</v>
      </c>
      <c r="X374" s="146">
        <v>0.15540000000000001</v>
      </c>
      <c r="Y374" s="146">
        <f>X374*K374</f>
        <v>66.822000000000003</v>
      </c>
      <c r="Z374" s="146">
        <v>0</v>
      </c>
      <c r="AA374" s="147">
        <f>Z374*K374</f>
        <v>0</v>
      </c>
      <c r="AR374" s="21" t="s">
        <v>92</v>
      </c>
      <c r="AT374" s="21" t="s">
        <v>167</v>
      </c>
      <c r="AU374" s="21" t="s">
        <v>86</v>
      </c>
      <c r="AY374" s="21" t="s">
        <v>166</v>
      </c>
      <c r="BE374" s="148">
        <f>IF(U374="základní",N374,0)</f>
        <v>0</v>
      </c>
      <c r="BF374" s="148">
        <f>IF(U374="snížená",N374,0)</f>
        <v>0</v>
      </c>
      <c r="BG374" s="148">
        <f>IF(U374="zákl. přenesená",N374,0)</f>
        <v>0</v>
      </c>
      <c r="BH374" s="148">
        <f>IF(U374="sníž. přenesená",N374,0)</f>
        <v>0</v>
      </c>
      <c r="BI374" s="148">
        <f>IF(U374="nulová",N374,0)</f>
        <v>0</v>
      </c>
      <c r="BJ374" s="21" t="s">
        <v>82</v>
      </c>
      <c r="BK374" s="148">
        <f>ROUND(L374*K374,2)</f>
        <v>0</v>
      </c>
      <c r="BL374" s="21" t="s">
        <v>92</v>
      </c>
      <c r="BM374" s="21" t="s">
        <v>638</v>
      </c>
    </row>
    <row r="375" spans="2:65" s="1" customFormat="1" ht="16.5" customHeight="1">
      <c r="B375" s="139"/>
      <c r="C375" s="176" t="s">
        <v>615</v>
      </c>
      <c r="D375" s="176" t="s">
        <v>388</v>
      </c>
      <c r="E375" s="177" t="s">
        <v>640</v>
      </c>
      <c r="F375" s="266" t="s">
        <v>641</v>
      </c>
      <c r="G375" s="266"/>
      <c r="H375" s="266"/>
      <c r="I375" s="266"/>
      <c r="J375" s="178" t="s">
        <v>560</v>
      </c>
      <c r="K375" s="179">
        <v>430</v>
      </c>
      <c r="L375" s="267">
        <v>0</v>
      </c>
      <c r="M375" s="267"/>
      <c r="N375" s="267">
        <f>ROUND(L375*K375,2)</f>
        <v>0</v>
      </c>
      <c r="O375" s="232"/>
      <c r="P375" s="232"/>
      <c r="Q375" s="232"/>
      <c r="R375" s="144"/>
      <c r="T375" s="145" t="s">
        <v>5</v>
      </c>
      <c r="U375" s="43" t="s">
        <v>40</v>
      </c>
      <c r="V375" s="146">
        <v>0</v>
      </c>
      <c r="W375" s="146">
        <f>V375*K375</f>
        <v>0</v>
      </c>
      <c r="X375" s="146">
        <v>8.2100000000000006E-2</v>
      </c>
      <c r="Y375" s="146">
        <f>X375*K375</f>
        <v>35.303000000000004</v>
      </c>
      <c r="Z375" s="146">
        <v>0</v>
      </c>
      <c r="AA375" s="147">
        <f>Z375*K375</f>
        <v>0</v>
      </c>
      <c r="AR375" s="21" t="s">
        <v>104</v>
      </c>
      <c r="AT375" s="21" t="s">
        <v>388</v>
      </c>
      <c r="AU375" s="21" t="s">
        <v>86</v>
      </c>
      <c r="AY375" s="21" t="s">
        <v>166</v>
      </c>
      <c r="BE375" s="148">
        <f>IF(U375="základní",N375,0)</f>
        <v>0</v>
      </c>
      <c r="BF375" s="148">
        <f>IF(U375="snížená",N375,0)</f>
        <v>0</v>
      </c>
      <c r="BG375" s="148">
        <f>IF(U375="zákl. přenesená",N375,0)</f>
        <v>0</v>
      </c>
      <c r="BH375" s="148">
        <f>IF(U375="sníž. přenesená",N375,0)</f>
        <v>0</v>
      </c>
      <c r="BI375" s="148">
        <f>IF(U375="nulová",N375,0)</f>
        <v>0</v>
      </c>
      <c r="BJ375" s="21" t="s">
        <v>82</v>
      </c>
      <c r="BK375" s="148">
        <f>ROUND(L375*K375,2)</f>
        <v>0</v>
      </c>
      <c r="BL375" s="21" t="s">
        <v>92</v>
      </c>
      <c r="BM375" s="21" t="s">
        <v>642</v>
      </c>
    </row>
    <row r="376" spans="2:65" s="11" customFormat="1" ht="16.5" customHeight="1">
      <c r="B376" s="157"/>
      <c r="C376" s="158"/>
      <c r="D376" s="158"/>
      <c r="E376" s="159" t="s">
        <v>5</v>
      </c>
      <c r="F376" s="264" t="s">
        <v>275</v>
      </c>
      <c r="G376" s="265"/>
      <c r="H376" s="265"/>
      <c r="I376" s="265"/>
      <c r="J376" s="158"/>
      <c r="K376" s="159" t="s">
        <v>5</v>
      </c>
      <c r="L376" s="158"/>
      <c r="M376" s="158"/>
      <c r="N376" s="158"/>
      <c r="O376" s="158"/>
      <c r="P376" s="158"/>
      <c r="Q376" s="158"/>
      <c r="R376" s="160"/>
      <c r="T376" s="161"/>
      <c r="U376" s="158"/>
      <c r="V376" s="158"/>
      <c r="W376" s="158"/>
      <c r="X376" s="158"/>
      <c r="Y376" s="158"/>
      <c r="Z376" s="158"/>
      <c r="AA376" s="162"/>
      <c r="AT376" s="163" t="s">
        <v>173</v>
      </c>
      <c r="AU376" s="163" t="s">
        <v>86</v>
      </c>
      <c r="AV376" s="11" t="s">
        <v>82</v>
      </c>
      <c r="AW376" s="11" t="s">
        <v>32</v>
      </c>
      <c r="AX376" s="11" t="s">
        <v>75</v>
      </c>
      <c r="AY376" s="163" t="s">
        <v>166</v>
      </c>
    </row>
    <row r="377" spans="2:65" s="11" customFormat="1" ht="16.5" customHeight="1">
      <c r="B377" s="157"/>
      <c r="C377" s="158"/>
      <c r="D377" s="158"/>
      <c r="E377" s="159" t="s">
        <v>5</v>
      </c>
      <c r="F377" s="229" t="s">
        <v>276</v>
      </c>
      <c r="G377" s="230"/>
      <c r="H377" s="230"/>
      <c r="I377" s="230"/>
      <c r="J377" s="158"/>
      <c r="K377" s="159" t="s">
        <v>5</v>
      </c>
      <c r="L377" s="158"/>
      <c r="M377" s="158"/>
      <c r="N377" s="158"/>
      <c r="O377" s="158"/>
      <c r="P377" s="158"/>
      <c r="Q377" s="158"/>
      <c r="R377" s="160"/>
      <c r="T377" s="161"/>
      <c r="U377" s="158"/>
      <c r="V377" s="158"/>
      <c r="W377" s="158"/>
      <c r="X377" s="158"/>
      <c r="Y377" s="158"/>
      <c r="Z377" s="158"/>
      <c r="AA377" s="162"/>
      <c r="AT377" s="163" t="s">
        <v>173</v>
      </c>
      <c r="AU377" s="163" t="s">
        <v>86</v>
      </c>
      <c r="AV377" s="11" t="s">
        <v>82</v>
      </c>
      <c r="AW377" s="11" t="s">
        <v>32</v>
      </c>
      <c r="AX377" s="11" t="s">
        <v>75</v>
      </c>
      <c r="AY377" s="163" t="s">
        <v>166</v>
      </c>
    </row>
    <row r="378" spans="2:65" s="11" customFormat="1" ht="16.5" customHeight="1">
      <c r="B378" s="157"/>
      <c r="C378" s="158"/>
      <c r="D378" s="158"/>
      <c r="E378" s="159" t="s">
        <v>5</v>
      </c>
      <c r="F378" s="229" t="s">
        <v>277</v>
      </c>
      <c r="G378" s="230"/>
      <c r="H378" s="230"/>
      <c r="I378" s="230"/>
      <c r="J378" s="158"/>
      <c r="K378" s="159" t="s">
        <v>5</v>
      </c>
      <c r="L378" s="158"/>
      <c r="M378" s="158"/>
      <c r="N378" s="158"/>
      <c r="O378" s="158"/>
      <c r="P378" s="158"/>
      <c r="Q378" s="158"/>
      <c r="R378" s="160"/>
      <c r="T378" s="161"/>
      <c r="U378" s="158"/>
      <c r="V378" s="158"/>
      <c r="W378" s="158"/>
      <c r="X378" s="158"/>
      <c r="Y378" s="158"/>
      <c r="Z378" s="158"/>
      <c r="AA378" s="162"/>
      <c r="AT378" s="163" t="s">
        <v>173</v>
      </c>
      <c r="AU378" s="163" t="s">
        <v>86</v>
      </c>
      <c r="AV378" s="11" t="s">
        <v>82</v>
      </c>
      <c r="AW378" s="11" t="s">
        <v>32</v>
      </c>
      <c r="AX378" s="11" t="s">
        <v>75</v>
      </c>
      <c r="AY378" s="163" t="s">
        <v>166</v>
      </c>
    </row>
    <row r="379" spans="2:65" s="10" customFormat="1" ht="16.5" customHeight="1">
      <c r="B379" s="149"/>
      <c r="C379" s="150"/>
      <c r="D379" s="150"/>
      <c r="E379" s="151" t="s">
        <v>5</v>
      </c>
      <c r="F379" s="262" t="s">
        <v>752</v>
      </c>
      <c r="G379" s="263"/>
      <c r="H379" s="263"/>
      <c r="I379" s="263"/>
      <c r="J379" s="150"/>
      <c r="K379" s="152">
        <v>430</v>
      </c>
      <c r="L379" s="150"/>
      <c r="M379" s="150"/>
      <c r="N379" s="150"/>
      <c r="O379" s="150"/>
      <c r="P379" s="150"/>
      <c r="Q379" s="150"/>
      <c r="R379" s="153"/>
      <c r="T379" s="154"/>
      <c r="U379" s="150"/>
      <c r="V379" s="150"/>
      <c r="W379" s="150"/>
      <c r="X379" s="150"/>
      <c r="Y379" s="150"/>
      <c r="Z379" s="150"/>
      <c r="AA379" s="155"/>
      <c r="AT379" s="156" t="s">
        <v>173</v>
      </c>
      <c r="AU379" s="156" t="s">
        <v>86</v>
      </c>
      <c r="AV379" s="10" t="s">
        <v>86</v>
      </c>
      <c r="AW379" s="10" t="s">
        <v>32</v>
      </c>
      <c r="AX379" s="10" t="s">
        <v>82</v>
      </c>
      <c r="AY379" s="156" t="s">
        <v>166</v>
      </c>
    </row>
    <row r="380" spans="2:65" s="1" customFormat="1" ht="38.25" customHeight="1">
      <c r="B380" s="139"/>
      <c r="C380" s="140" t="s">
        <v>621</v>
      </c>
      <c r="D380" s="140" t="s">
        <v>167</v>
      </c>
      <c r="E380" s="141" t="s">
        <v>645</v>
      </c>
      <c r="F380" s="231" t="s">
        <v>646</v>
      </c>
      <c r="G380" s="231"/>
      <c r="H380" s="231"/>
      <c r="I380" s="231"/>
      <c r="J380" s="142" t="s">
        <v>309</v>
      </c>
      <c r="K380" s="143">
        <v>14</v>
      </c>
      <c r="L380" s="232">
        <v>0</v>
      </c>
      <c r="M380" s="232"/>
      <c r="N380" s="232">
        <f>ROUND(L380*K380,2)</f>
        <v>0</v>
      </c>
      <c r="O380" s="232"/>
      <c r="P380" s="232"/>
      <c r="Q380" s="232"/>
      <c r="R380" s="144"/>
      <c r="T380" s="145" t="s">
        <v>5</v>
      </c>
      <c r="U380" s="43" t="s">
        <v>40</v>
      </c>
      <c r="V380" s="146">
        <v>0.216</v>
      </c>
      <c r="W380" s="146">
        <f>V380*K380</f>
        <v>3.024</v>
      </c>
      <c r="X380" s="146">
        <v>0.1295</v>
      </c>
      <c r="Y380" s="146">
        <f>X380*K380</f>
        <v>1.8130000000000002</v>
      </c>
      <c r="Z380" s="146">
        <v>0</v>
      </c>
      <c r="AA380" s="147">
        <f>Z380*K380</f>
        <v>0</v>
      </c>
      <c r="AR380" s="21" t="s">
        <v>92</v>
      </c>
      <c r="AT380" s="21" t="s">
        <v>167</v>
      </c>
      <c r="AU380" s="21" t="s">
        <v>86</v>
      </c>
      <c r="AY380" s="21" t="s">
        <v>166</v>
      </c>
      <c r="BE380" s="148">
        <f>IF(U380="základní",N380,0)</f>
        <v>0</v>
      </c>
      <c r="BF380" s="148">
        <f>IF(U380="snížená",N380,0)</f>
        <v>0</v>
      </c>
      <c r="BG380" s="148">
        <f>IF(U380="zákl. přenesená",N380,0)</f>
        <v>0</v>
      </c>
      <c r="BH380" s="148">
        <f>IF(U380="sníž. přenesená",N380,0)</f>
        <v>0</v>
      </c>
      <c r="BI380" s="148">
        <f>IF(U380="nulová",N380,0)</f>
        <v>0</v>
      </c>
      <c r="BJ380" s="21" t="s">
        <v>82</v>
      </c>
      <c r="BK380" s="148">
        <f>ROUND(L380*K380,2)</f>
        <v>0</v>
      </c>
      <c r="BL380" s="21" t="s">
        <v>92</v>
      </c>
      <c r="BM380" s="21" t="s">
        <v>647</v>
      </c>
    </row>
    <row r="381" spans="2:65" s="11" customFormat="1" ht="16.5" customHeight="1">
      <c r="B381" s="157"/>
      <c r="C381" s="158"/>
      <c r="D381" s="158"/>
      <c r="E381" s="159" t="s">
        <v>5</v>
      </c>
      <c r="F381" s="264" t="s">
        <v>275</v>
      </c>
      <c r="G381" s="265"/>
      <c r="H381" s="265"/>
      <c r="I381" s="265"/>
      <c r="J381" s="158"/>
      <c r="K381" s="159" t="s">
        <v>5</v>
      </c>
      <c r="L381" s="158"/>
      <c r="M381" s="158"/>
      <c r="N381" s="158"/>
      <c r="O381" s="158"/>
      <c r="P381" s="158"/>
      <c r="Q381" s="158"/>
      <c r="R381" s="160"/>
      <c r="T381" s="161"/>
      <c r="U381" s="158"/>
      <c r="V381" s="158"/>
      <c r="W381" s="158"/>
      <c r="X381" s="158"/>
      <c r="Y381" s="158"/>
      <c r="Z381" s="158"/>
      <c r="AA381" s="162"/>
      <c r="AT381" s="163" t="s">
        <v>173</v>
      </c>
      <c r="AU381" s="163" t="s">
        <v>86</v>
      </c>
      <c r="AV381" s="11" t="s">
        <v>82</v>
      </c>
      <c r="AW381" s="11" t="s">
        <v>32</v>
      </c>
      <c r="AX381" s="11" t="s">
        <v>75</v>
      </c>
      <c r="AY381" s="163" t="s">
        <v>166</v>
      </c>
    </row>
    <row r="382" spans="2:65" s="11" customFormat="1" ht="16.5" customHeight="1">
      <c r="B382" s="157"/>
      <c r="C382" s="158"/>
      <c r="D382" s="158"/>
      <c r="E382" s="159" t="s">
        <v>5</v>
      </c>
      <c r="F382" s="229" t="s">
        <v>276</v>
      </c>
      <c r="G382" s="230"/>
      <c r="H382" s="230"/>
      <c r="I382" s="230"/>
      <c r="J382" s="158"/>
      <c r="K382" s="159" t="s">
        <v>5</v>
      </c>
      <c r="L382" s="158"/>
      <c r="M382" s="158"/>
      <c r="N382" s="158"/>
      <c r="O382" s="158"/>
      <c r="P382" s="158"/>
      <c r="Q382" s="158"/>
      <c r="R382" s="160"/>
      <c r="T382" s="161"/>
      <c r="U382" s="158"/>
      <c r="V382" s="158"/>
      <c r="W382" s="158"/>
      <c r="X382" s="158"/>
      <c r="Y382" s="158"/>
      <c r="Z382" s="158"/>
      <c r="AA382" s="162"/>
      <c r="AT382" s="163" t="s">
        <v>173</v>
      </c>
      <c r="AU382" s="163" t="s">
        <v>86</v>
      </c>
      <c r="AV382" s="11" t="s">
        <v>82</v>
      </c>
      <c r="AW382" s="11" t="s">
        <v>32</v>
      </c>
      <c r="AX382" s="11" t="s">
        <v>75</v>
      </c>
      <c r="AY382" s="163" t="s">
        <v>166</v>
      </c>
    </row>
    <row r="383" spans="2:65" s="11" customFormat="1" ht="16.5" customHeight="1">
      <c r="B383" s="157"/>
      <c r="C383" s="158"/>
      <c r="D383" s="158"/>
      <c r="E383" s="159" t="s">
        <v>5</v>
      </c>
      <c r="F383" s="229" t="s">
        <v>277</v>
      </c>
      <c r="G383" s="230"/>
      <c r="H383" s="230"/>
      <c r="I383" s="230"/>
      <c r="J383" s="158"/>
      <c r="K383" s="159" t="s">
        <v>5</v>
      </c>
      <c r="L383" s="158"/>
      <c r="M383" s="158"/>
      <c r="N383" s="158"/>
      <c r="O383" s="158"/>
      <c r="P383" s="158"/>
      <c r="Q383" s="158"/>
      <c r="R383" s="160"/>
      <c r="T383" s="161"/>
      <c r="U383" s="158"/>
      <c r="V383" s="158"/>
      <c r="W383" s="158"/>
      <c r="X383" s="158"/>
      <c r="Y383" s="158"/>
      <c r="Z383" s="158"/>
      <c r="AA383" s="162"/>
      <c r="AT383" s="163" t="s">
        <v>173</v>
      </c>
      <c r="AU383" s="163" t="s">
        <v>86</v>
      </c>
      <c r="AV383" s="11" t="s">
        <v>82</v>
      </c>
      <c r="AW383" s="11" t="s">
        <v>32</v>
      </c>
      <c r="AX383" s="11" t="s">
        <v>75</v>
      </c>
      <c r="AY383" s="163" t="s">
        <v>166</v>
      </c>
    </row>
    <row r="384" spans="2:65" s="10" customFormat="1" ht="16.5" customHeight="1">
      <c r="B384" s="149"/>
      <c r="C384" s="150"/>
      <c r="D384" s="150"/>
      <c r="E384" s="151" t="s">
        <v>5</v>
      </c>
      <c r="F384" s="262" t="s">
        <v>754</v>
      </c>
      <c r="G384" s="263"/>
      <c r="H384" s="263"/>
      <c r="I384" s="263"/>
      <c r="J384" s="150"/>
      <c r="K384" s="152">
        <v>14</v>
      </c>
      <c r="L384" s="150"/>
      <c r="M384" s="150"/>
      <c r="N384" s="150"/>
      <c r="O384" s="150"/>
      <c r="P384" s="150"/>
      <c r="Q384" s="150"/>
      <c r="R384" s="153"/>
      <c r="T384" s="154"/>
      <c r="U384" s="150"/>
      <c r="V384" s="150"/>
      <c r="W384" s="150"/>
      <c r="X384" s="150"/>
      <c r="Y384" s="150"/>
      <c r="Z384" s="150"/>
      <c r="AA384" s="155"/>
      <c r="AT384" s="156" t="s">
        <v>173</v>
      </c>
      <c r="AU384" s="156" t="s">
        <v>86</v>
      </c>
      <c r="AV384" s="10" t="s">
        <v>86</v>
      </c>
      <c r="AW384" s="10" t="s">
        <v>32</v>
      </c>
      <c r="AX384" s="10" t="s">
        <v>82</v>
      </c>
      <c r="AY384" s="156" t="s">
        <v>166</v>
      </c>
    </row>
    <row r="385" spans="2:65" s="1" customFormat="1" ht="16.5" customHeight="1">
      <c r="B385" s="139"/>
      <c r="C385" s="176" t="s">
        <v>625</v>
      </c>
      <c r="D385" s="176" t="s">
        <v>388</v>
      </c>
      <c r="E385" s="177" t="s">
        <v>650</v>
      </c>
      <c r="F385" s="266" t="s">
        <v>651</v>
      </c>
      <c r="G385" s="266"/>
      <c r="H385" s="266"/>
      <c r="I385" s="266"/>
      <c r="J385" s="178" t="s">
        <v>560</v>
      </c>
      <c r="K385" s="179">
        <v>28</v>
      </c>
      <c r="L385" s="267">
        <v>0</v>
      </c>
      <c r="M385" s="267"/>
      <c r="N385" s="267">
        <f>ROUND(L385*K385,2)</f>
        <v>0</v>
      </c>
      <c r="O385" s="232"/>
      <c r="P385" s="232"/>
      <c r="Q385" s="232"/>
      <c r="R385" s="144"/>
      <c r="T385" s="145" t="s">
        <v>5</v>
      </c>
      <c r="U385" s="43" t="s">
        <v>40</v>
      </c>
      <c r="V385" s="146">
        <v>0</v>
      </c>
      <c r="W385" s="146">
        <f>V385*K385</f>
        <v>0</v>
      </c>
      <c r="X385" s="146">
        <v>0.01</v>
      </c>
      <c r="Y385" s="146">
        <f>X385*K385</f>
        <v>0.28000000000000003</v>
      </c>
      <c r="Z385" s="146">
        <v>0</v>
      </c>
      <c r="AA385" s="147">
        <f>Z385*K385</f>
        <v>0</v>
      </c>
      <c r="AR385" s="21" t="s">
        <v>104</v>
      </c>
      <c r="AT385" s="21" t="s">
        <v>388</v>
      </c>
      <c r="AU385" s="21" t="s">
        <v>86</v>
      </c>
      <c r="AY385" s="21" t="s">
        <v>166</v>
      </c>
      <c r="BE385" s="148">
        <f>IF(U385="základní",N385,0)</f>
        <v>0</v>
      </c>
      <c r="BF385" s="148">
        <f>IF(U385="snížená",N385,0)</f>
        <v>0</v>
      </c>
      <c r="BG385" s="148">
        <f>IF(U385="zákl. přenesená",N385,0)</f>
        <v>0</v>
      </c>
      <c r="BH385" s="148">
        <f>IF(U385="sníž. přenesená",N385,0)</f>
        <v>0</v>
      </c>
      <c r="BI385" s="148">
        <f>IF(U385="nulová",N385,0)</f>
        <v>0</v>
      </c>
      <c r="BJ385" s="21" t="s">
        <v>82</v>
      </c>
      <c r="BK385" s="148">
        <f>ROUND(L385*K385,2)</f>
        <v>0</v>
      </c>
      <c r="BL385" s="21" t="s">
        <v>92</v>
      </c>
      <c r="BM385" s="21" t="s">
        <v>652</v>
      </c>
    </row>
    <row r="386" spans="2:65" s="10" customFormat="1" ht="16.5" customHeight="1">
      <c r="B386" s="149"/>
      <c r="C386" s="150"/>
      <c r="D386" s="150"/>
      <c r="E386" s="151" t="s">
        <v>5</v>
      </c>
      <c r="F386" s="240" t="s">
        <v>755</v>
      </c>
      <c r="G386" s="241"/>
      <c r="H386" s="241"/>
      <c r="I386" s="241"/>
      <c r="J386" s="150"/>
      <c r="K386" s="152">
        <v>28</v>
      </c>
      <c r="L386" s="150"/>
      <c r="M386" s="150"/>
      <c r="N386" s="150"/>
      <c r="O386" s="150"/>
      <c r="P386" s="150"/>
      <c r="Q386" s="150"/>
      <c r="R386" s="153"/>
      <c r="T386" s="154"/>
      <c r="U386" s="150"/>
      <c r="V386" s="150"/>
      <c r="W386" s="150"/>
      <c r="X386" s="150"/>
      <c r="Y386" s="150"/>
      <c r="Z386" s="150"/>
      <c r="AA386" s="155"/>
      <c r="AT386" s="156" t="s">
        <v>173</v>
      </c>
      <c r="AU386" s="156" t="s">
        <v>86</v>
      </c>
      <c r="AV386" s="10" t="s">
        <v>86</v>
      </c>
      <c r="AW386" s="10" t="s">
        <v>32</v>
      </c>
      <c r="AX386" s="10" t="s">
        <v>82</v>
      </c>
      <c r="AY386" s="156" t="s">
        <v>166</v>
      </c>
    </row>
    <row r="387" spans="2:65" s="1" customFormat="1" ht="25.5" customHeight="1">
      <c r="B387" s="139"/>
      <c r="C387" s="140" t="s">
        <v>630</v>
      </c>
      <c r="D387" s="140" t="s">
        <v>167</v>
      </c>
      <c r="E387" s="141" t="s">
        <v>655</v>
      </c>
      <c r="F387" s="231" t="s">
        <v>656</v>
      </c>
      <c r="G387" s="231"/>
      <c r="H387" s="231"/>
      <c r="I387" s="231"/>
      <c r="J387" s="142" t="s">
        <v>270</v>
      </c>
      <c r="K387" s="143">
        <v>1416</v>
      </c>
      <c r="L387" s="232">
        <v>0</v>
      </c>
      <c r="M387" s="232"/>
      <c r="N387" s="232">
        <f>ROUND(L387*K387,2)</f>
        <v>0</v>
      </c>
      <c r="O387" s="232"/>
      <c r="P387" s="232"/>
      <c r="Q387" s="232"/>
      <c r="R387" s="144"/>
      <c r="T387" s="145" t="s">
        <v>5</v>
      </c>
      <c r="U387" s="43" t="s">
        <v>40</v>
      </c>
      <c r="V387" s="146">
        <v>0.08</v>
      </c>
      <c r="W387" s="146">
        <f>V387*K387</f>
        <v>113.28</v>
      </c>
      <c r="X387" s="146">
        <v>6.8999999999999997E-4</v>
      </c>
      <c r="Y387" s="146">
        <f>X387*K387</f>
        <v>0.97703999999999991</v>
      </c>
      <c r="Z387" s="146">
        <v>0</v>
      </c>
      <c r="AA387" s="147">
        <f>Z387*K387</f>
        <v>0</v>
      </c>
      <c r="AR387" s="21" t="s">
        <v>92</v>
      </c>
      <c r="AT387" s="21" t="s">
        <v>167</v>
      </c>
      <c r="AU387" s="21" t="s">
        <v>86</v>
      </c>
      <c r="AY387" s="21" t="s">
        <v>166</v>
      </c>
      <c r="BE387" s="148">
        <f>IF(U387="základní",N387,0)</f>
        <v>0</v>
      </c>
      <c r="BF387" s="148">
        <f>IF(U387="snížená",N387,0)</f>
        <v>0</v>
      </c>
      <c r="BG387" s="148">
        <f>IF(U387="zákl. přenesená",N387,0)</f>
        <v>0</v>
      </c>
      <c r="BH387" s="148">
        <f>IF(U387="sníž. přenesená",N387,0)</f>
        <v>0</v>
      </c>
      <c r="BI387" s="148">
        <f>IF(U387="nulová",N387,0)</f>
        <v>0</v>
      </c>
      <c r="BJ387" s="21" t="s">
        <v>82</v>
      </c>
      <c r="BK387" s="148">
        <f>ROUND(L387*K387,2)</f>
        <v>0</v>
      </c>
      <c r="BL387" s="21" t="s">
        <v>92</v>
      </c>
      <c r="BM387" s="21" t="s">
        <v>657</v>
      </c>
    </row>
    <row r="388" spans="2:65" s="11" customFormat="1" ht="16.5" customHeight="1">
      <c r="B388" s="157"/>
      <c r="C388" s="158"/>
      <c r="D388" s="158"/>
      <c r="E388" s="159" t="s">
        <v>5</v>
      </c>
      <c r="F388" s="264" t="s">
        <v>275</v>
      </c>
      <c r="G388" s="265"/>
      <c r="H388" s="265"/>
      <c r="I388" s="265"/>
      <c r="J388" s="158"/>
      <c r="K388" s="159" t="s">
        <v>5</v>
      </c>
      <c r="L388" s="158"/>
      <c r="M388" s="158"/>
      <c r="N388" s="158"/>
      <c r="O388" s="158"/>
      <c r="P388" s="158"/>
      <c r="Q388" s="158"/>
      <c r="R388" s="160"/>
      <c r="T388" s="161"/>
      <c r="U388" s="158"/>
      <c r="V388" s="158"/>
      <c r="W388" s="158"/>
      <c r="X388" s="158"/>
      <c r="Y388" s="158"/>
      <c r="Z388" s="158"/>
      <c r="AA388" s="162"/>
      <c r="AT388" s="163" t="s">
        <v>173</v>
      </c>
      <c r="AU388" s="163" t="s">
        <v>86</v>
      </c>
      <c r="AV388" s="11" t="s">
        <v>82</v>
      </c>
      <c r="AW388" s="11" t="s">
        <v>32</v>
      </c>
      <c r="AX388" s="11" t="s">
        <v>75</v>
      </c>
      <c r="AY388" s="163" t="s">
        <v>166</v>
      </c>
    </row>
    <row r="389" spans="2:65" s="11" customFormat="1" ht="16.5" customHeight="1">
      <c r="B389" s="157"/>
      <c r="C389" s="158"/>
      <c r="D389" s="158"/>
      <c r="E389" s="159" t="s">
        <v>5</v>
      </c>
      <c r="F389" s="229" t="s">
        <v>276</v>
      </c>
      <c r="G389" s="230"/>
      <c r="H389" s="230"/>
      <c r="I389" s="230"/>
      <c r="J389" s="158"/>
      <c r="K389" s="159" t="s">
        <v>5</v>
      </c>
      <c r="L389" s="158"/>
      <c r="M389" s="158"/>
      <c r="N389" s="158"/>
      <c r="O389" s="158"/>
      <c r="P389" s="158"/>
      <c r="Q389" s="158"/>
      <c r="R389" s="160"/>
      <c r="T389" s="161"/>
      <c r="U389" s="158"/>
      <c r="V389" s="158"/>
      <c r="W389" s="158"/>
      <c r="X389" s="158"/>
      <c r="Y389" s="158"/>
      <c r="Z389" s="158"/>
      <c r="AA389" s="162"/>
      <c r="AT389" s="163" t="s">
        <v>173</v>
      </c>
      <c r="AU389" s="163" t="s">
        <v>86</v>
      </c>
      <c r="AV389" s="11" t="s">
        <v>82</v>
      </c>
      <c r="AW389" s="11" t="s">
        <v>32</v>
      </c>
      <c r="AX389" s="11" t="s">
        <v>75</v>
      </c>
      <c r="AY389" s="163" t="s">
        <v>166</v>
      </c>
    </row>
    <row r="390" spans="2:65" s="11" customFormat="1" ht="16.5" customHeight="1">
      <c r="B390" s="157"/>
      <c r="C390" s="158"/>
      <c r="D390" s="158"/>
      <c r="E390" s="159" t="s">
        <v>5</v>
      </c>
      <c r="F390" s="229" t="s">
        <v>277</v>
      </c>
      <c r="G390" s="230"/>
      <c r="H390" s="230"/>
      <c r="I390" s="230"/>
      <c r="J390" s="158"/>
      <c r="K390" s="159" t="s">
        <v>5</v>
      </c>
      <c r="L390" s="158"/>
      <c r="M390" s="158"/>
      <c r="N390" s="158"/>
      <c r="O390" s="158"/>
      <c r="P390" s="158"/>
      <c r="Q390" s="158"/>
      <c r="R390" s="160"/>
      <c r="T390" s="161"/>
      <c r="U390" s="158"/>
      <c r="V390" s="158"/>
      <c r="W390" s="158"/>
      <c r="X390" s="158"/>
      <c r="Y390" s="158"/>
      <c r="Z390" s="158"/>
      <c r="AA390" s="162"/>
      <c r="AT390" s="163" t="s">
        <v>173</v>
      </c>
      <c r="AU390" s="163" t="s">
        <v>86</v>
      </c>
      <c r="AV390" s="11" t="s">
        <v>82</v>
      </c>
      <c r="AW390" s="11" t="s">
        <v>32</v>
      </c>
      <c r="AX390" s="11" t="s">
        <v>75</v>
      </c>
      <c r="AY390" s="163" t="s">
        <v>166</v>
      </c>
    </row>
    <row r="391" spans="2:65" s="11" customFormat="1" ht="16.5" customHeight="1">
      <c r="B391" s="157"/>
      <c r="C391" s="158"/>
      <c r="D391" s="158"/>
      <c r="E391" s="159" t="s">
        <v>5</v>
      </c>
      <c r="F391" s="229" t="s">
        <v>298</v>
      </c>
      <c r="G391" s="230"/>
      <c r="H391" s="230"/>
      <c r="I391" s="230"/>
      <c r="J391" s="158"/>
      <c r="K391" s="159" t="s">
        <v>5</v>
      </c>
      <c r="L391" s="158"/>
      <c r="M391" s="158"/>
      <c r="N391" s="158"/>
      <c r="O391" s="158"/>
      <c r="P391" s="158"/>
      <c r="Q391" s="158"/>
      <c r="R391" s="160"/>
      <c r="T391" s="161"/>
      <c r="U391" s="158"/>
      <c r="V391" s="158"/>
      <c r="W391" s="158"/>
      <c r="X391" s="158"/>
      <c r="Y391" s="158"/>
      <c r="Z391" s="158"/>
      <c r="AA391" s="162"/>
      <c r="AT391" s="163" t="s">
        <v>173</v>
      </c>
      <c r="AU391" s="163" t="s">
        <v>86</v>
      </c>
      <c r="AV391" s="11" t="s">
        <v>82</v>
      </c>
      <c r="AW391" s="11" t="s">
        <v>32</v>
      </c>
      <c r="AX391" s="11" t="s">
        <v>75</v>
      </c>
      <c r="AY391" s="163" t="s">
        <v>166</v>
      </c>
    </row>
    <row r="392" spans="2:65" s="10" customFormat="1" ht="16.5" customHeight="1">
      <c r="B392" s="149"/>
      <c r="C392" s="150"/>
      <c r="D392" s="150"/>
      <c r="E392" s="151" t="s">
        <v>5</v>
      </c>
      <c r="F392" s="262" t="s">
        <v>735</v>
      </c>
      <c r="G392" s="263"/>
      <c r="H392" s="263"/>
      <c r="I392" s="263"/>
      <c r="J392" s="150"/>
      <c r="K392" s="152">
        <v>1416</v>
      </c>
      <c r="L392" s="150"/>
      <c r="M392" s="150"/>
      <c r="N392" s="150"/>
      <c r="O392" s="150"/>
      <c r="P392" s="150"/>
      <c r="Q392" s="150"/>
      <c r="R392" s="153"/>
      <c r="T392" s="154"/>
      <c r="U392" s="150"/>
      <c r="V392" s="150"/>
      <c r="W392" s="150"/>
      <c r="X392" s="150"/>
      <c r="Y392" s="150"/>
      <c r="Z392" s="150"/>
      <c r="AA392" s="155"/>
      <c r="AT392" s="156" t="s">
        <v>173</v>
      </c>
      <c r="AU392" s="156" t="s">
        <v>86</v>
      </c>
      <c r="AV392" s="10" t="s">
        <v>86</v>
      </c>
      <c r="AW392" s="10" t="s">
        <v>32</v>
      </c>
      <c r="AX392" s="10" t="s">
        <v>82</v>
      </c>
      <c r="AY392" s="156" t="s">
        <v>166</v>
      </c>
    </row>
    <row r="393" spans="2:65" s="1" customFormat="1" ht="25.5" customHeight="1">
      <c r="B393" s="139"/>
      <c r="C393" s="140" t="s">
        <v>635</v>
      </c>
      <c r="D393" s="140" t="s">
        <v>167</v>
      </c>
      <c r="E393" s="141" t="s">
        <v>659</v>
      </c>
      <c r="F393" s="231" t="s">
        <v>660</v>
      </c>
      <c r="G393" s="231"/>
      <c r="H393" s="231"/>
      <c r="I393" s="231"/>
      <c r="J393" s="142" t="s">
        <v>309</v>
      </c>
      <c r="K393" s="143">
        <v>43.6</v>
      </c>
      <c r="L393" s="232">
        <v>0</v>
      </c>
      <c r="M393" s="232"/>
      <c r="N393" s="232">
        <f>ROUND(L393*K393,2)</f>
        <v>0</v>
      </c>
      <c r="O393" s="232"/>
      <c r="P393" s="232"/>
      <c r="Q393" s="232"/>
      <c r="R393" s="144"/>
      <c r="T393" s="145" t="s">
        <v>5</v>
      </c>
      <c r="U393" s="43" t="s">
        <v>40</v>
      </c>
      <c r="V393" s="146">
        <v>0.155</v>
      </c>
      <c r="W393" s="146">
        <f>V393*K393</f>
        <v>6.758</v>
      </c>
      <c r="X393" s="146">
        <v>0</v>
      </c>
      <c r="Y393" s="146">
        <f>X393*K393</f>
        <v>0</v>
      </c>
      <c r="Z393" s="146">
        <v>0</v>
      </c>
      <c r="AA393" s="147">
        <f>Z393*K393</f>
        <v>0</v>
      </c>
      <c r="AR393" s="21" t="s">
        <v>92</v>
      </c>
      <c r="AT393" s="21" t="s">
        <v>167</v>
      </c>
      <c r="AU393" s="21" t="s">
        <v>86</v>
      </c>
      <c r="AY393" s="21" t="s">
        <v>166</v>
      </c>
      <c r="BE393" s="148">
        <f>IF(U393="základní",N393,0)</f>
        <v>0</v>
      </c>
      <c r="BF393" s="148">
        <f>IF(U393="snížená",N393,0)</f>
        <v>0</v>
      </c>
      <c r="BG393" s="148">
        <f>IF(U393="zákl. přenesená",N393,0)</f>
        <v>0</v>
      </c>
      <c r="BH393" s="148">
        <f>IF(U393="sníž. přenesená",N393,0)</f>
        <v>0</v>
      </c>
      <c r="BI393" s="148">
        <f>IF(U393="nulová",N393,0)</f>
        <v>0</v>
      </c>
      <c r="BJ393" s="21" t="s">
        <v>82</v>
      </c>
      <c r="BK393" s="148">
        <f>ROUND(L393*K393,2)</f>
        <v>0</v>
      </c>
      <c r="BL393" s="21" t="s">
        <v>92</v>
      </c>
      <c r="BM393" s="21" t="s">
        <v>661</v>
      </c>
    </row>
    <row r="394" spans="2:65" s="11" customFormat="1" ht="16.5" customHeight="1">
      <c r="B394" s="157"/>
      <c r="C394" s="158"/>
      <c r="D394" s="158"/>
      <c r="E394" s="159" t="s">
        <v>5</v>
      </c>
      <c r="F394" s="264" t="s">
        <v>275</v>
      </c>
      <c r="G394" s="265"/>
      <c r="H394" s="265"/>
      <c r="I394" s="265"/>
      <c r="J394" s="158"/>
      <c r="K394" s="159" t="s">
        <v>5</v>
      </c>
      <c r="L394" s="158"/>
      <c r="M394" s="158"/>
      <c r="N394" s="158"/>
      <c r="O394" s="158"/>
      <c r="P394" s="158"/>
      <c r="Q394" s="158"/>
      <c r="R394" s="160"/>
      <c r="T394" s="161"/>
      <c r="U394" s="158"/>
      <c r="V394" s="158"/>
      <c r="W394" s="158"/>
      <c r="X394" s="158"/>
      <c r="Y394" s="158"/>
      <c r="Z394" s="158"/>
      <c r="AA394" s="162"/>
      <c r="AT394" s="163" t="s">
        <v>173</v>
      </c>
      <c r="AU394" s="163" t="s">
        <v>86</v>
      </c>
      <c r="AV394" s="11" t="s">
        <v>82</v>
      </c>
      <c r="AW394" s="11" t="s">
        <v>32</v>
      </c>
      <c r="AX394" s="11" t="s">
        <v>75</v>
      </c>
      <c r="AY394" s="163" t="s">
        <v>166</v>
      </c>
    </row>
    <row r="395" spans="2:65" s="11" customFormat="1" ht="16.5" customHeight="1">
      <c r="B395" s="157"/>
      <c r="C395" s="158"/>
      <c r="D395" s="158"/>
      <c r="E395" s="159" t="s">
        <v>5</v>
      </c>
      <c r="F395" s="229" t="s">
        <v>276</v>
      </c>
      <c r="G395" s="230"/>
      <c r="H395" s="230"/>
      <c r="I395" s="230"/>
      <c r="J395" s="158"/>
      <c r="K395" s="159" t="s">
        <v>5</v>
      </c>
      <c r="L395" s="158"/>
      <c r="M395" s="158"/>
      <c r="N395" s="158"/>
      <c r="O395" s="158"/>
      <c r="P395" s="158"/>
      <c r="Q395" s="158"/>
      <c r="R395" s="160"/>
      <c r="T395" s="161"/>
      <c r="U395" s="158"/>
      <c r="V395" s="158"/>
      <c r="W395" s="158"/>
      <c r="X395" s="158"/>
      <c r="Y395" s="158"/>
      <c r="Z395" s="158"/>
      <c r="AA395" s="162"/>
      <c r="AT395" s="163" t="s">
        <v>173</v>
      </c>
      <c r="AU395" s="163" t="s">
        <v>86</v>
      </c>
      <c r="AV395" s="11" t="s">
        <v>82</v>
      </c>
      <c r="AW395" s="11" t="s">
        <v>32</v>
      </c>
      <c r="AX395" s="11" t="s">
        <v>75</v>
      </c>
      <c r="AY395" s="163" t="s">
        <v>166</v>
      </c>
    </row>
    <row r="396" spans="2:65" s="11" customFormat="1" ht="16.5" customHeight="1">
      <c r="B396" s="157"/>
      <c r="C396" s="158"/>
      <c r="D396" s="158"/>
      <c r="E396" s="159" t="s">
        <v>5</v>
      </c>
      <c r="F396" s="229" t="s">
        <v>277</v>
      </c>
      <c r="G396" s="230"/>
      <c r="H396" s="230"/>
      <c r="I396" s="230"/>
      <c r="J396" s="158"/>
      <c r="K396" s="159" t="s">
        <v>5</v>
      </c>
      <c r="L396" s="158"/>
      <c r="M396" s="158"/>
      <c r="N396" s="158"/>
      <c r="O396" s="158"/>
      <c r="P396" s="158"/>
      <c r="Q396" s="158"/>
      <c r="R396" s="160"/>
      <c r="T396" s="161"/>
      <c r="U396" s="158"/>
      <c r="V396" s="158"/>
      <c r="W396" s="158"/>
      <c r="X396" s="158"/>
      <c r="Y396" s="158"/>
      <c r="Z396" s="158"/>
      <c r="AA396" s="162"/>
      <c r="AT396" s="163" t="s">
        <v>173</v>
      </c>
      <c r="AU396" s="163" t="s">
        <v>86</v>
      </c>
      <c r="AV396" s="11" t="s">
        <v>82</v>
      </c>
      <c r="AW396" s="11" t="s">
        <v>32</v>
      </c>
      <c r="AX396" s="11" t="s">
        <v>75</v>
      </c>
      <c r="AY396" s="163" t="s">
        <v>166</v>
      </c>
    </row>
    <row r="397" spans="2:65" s="10" customFormat="1" ht="16.5" customHeight="1">
      <c r="B397" s="149"/>
      <c r="C397" s="150"/>
      <c r="D397" s="150"/>
      <c r="E397" s="151" t="s">
        <v>5</v>
      </c>
      <c r="F397" s="262" t="s">
        <v>756</v>
      </c>
      <c r="G397" s="263"/>
      <c r="H397" s="263"/>
      <c r="I397" s="263"/>
      <c r="J397" s="150"/>
      <c r="K397" s="152">
        <v>43.6</v>
      </c>
      <c r="L397" s="150"/>
      <c r="M397" s="150"/>
      <c r="N397" s="150"/>
      <c r="O397" s="150"/>
      <c r="P397" s="150"/>
      <c r="Q397" s="150"/>
      <c r="R397" s="153"/>
      <c r="T397" s="154"/>
      <c r="U397" s="150"/>
      <c r="V397" s="150"/>
      <c r="W397" s="150"/>
      <c r="X397" s="150"/>
      <c r="Y397" s="150"/>
      <c r="Z397" s="150"/>
      <c r="AA397" s="155"/>
      <c r="AT397" s="156" t="s">
        <v>173</v>
      </c>
      <c r="AU397" s="156" t="s">
        <v>86</v>
      </c>
      <c r="AV397" s="10" t="s">
        <v>86</v>
      </c>
      <c r="AW397" s="10" t="s">
        <v>32</v>
      </c>
      <c r="AX397" s="10" t="s">
        <v>82</v>
      </c>
      <c r="AY397" s="156" t="s">
        <v>166</v>
      </c>
    </row>
    <row r="398" spans="2:65" s="9" customFormat="1" ht="29.85" customHeight="1">
      <c r="B398" s="129"/>
      <c r="C398" s="130"/>
      <c r="D398" s="164" t="s">
        <v>266</v>
      </c>
      <c r="E398" s="164"/>
      <c r="F398" s="164"/>
      <c r="G398" s="164"/>
      <c r="H398" s="164"/>
      <c r="I398" s="164"/>
      <c r="J398" s="164"/>
      <c r="K398" s="164"/>
      <c r="L398" s="164"/>
      <c r="M398" s="164"/>
      <c r="N398" s="237">
        <f>BK398</f>
        <v>0</v>
      </c>
      <c r="O398" s="238"/>
      <c r="P398" s="238"/>
      <c r="Q398" s="238"/>
      <c r="R398" s="132"/>
      <c r="T398" s="133"/>
      <c r="U398" s="130"/>
      <c r="V398" s="130"/>
      <c r="W398" s="134">
        <f>SUM(W399:W403)</f>
        <v>61.827120000000001</v>
      </c>
      <c r="X398" s="130"/>
      <c r="Y398" s="134">
        <f>SUM(Y399:Y403)</f>
        <v>0</v>
      </c>
      <c r="Z398" s="130"/>
      <c r="AA398" s="135">
        <f>SUM(AA399:AA403)</f>
        <v>0</v>
      </c>
      <c r="AR398" s="136" t="s">
        <v>82</v>
      </c>
      <c r="AT398" s="137" t="s">
        <v>74</v>
      </c>
      <c r="AU398" s="137" t="s">
        <v>82</v>
      </c>
      <c r="AY398" s="136" t="s">
        <v>166</v>
      </c>
      <c r="BK398" s="138">
        <f>SUM(BK399:BK403)</f>
        <v>0</v>
      </c>
    </row>
    <row r="399" spans="2:65" s="1" customFormat="1" ht="25.5" customHeight="1">
      <c r="B399" s="139"/>
      <c r="C399" s="140" t="s">
        <v>639</v>
      </c>
      <c r="D399" s="140" t="s">
        <v>167</v>
      </c>
      <c r="E399" s="141" t="s">
        <v>668</v>
      </c>
      <c r="F399" s="231" t="s">
        <v>669</v>
      </c>
      <c r="G399" s="231"/>
      <c r="H399" s="231"/>
      <c r="I399" s="231"/>
      <c r="J399" s="142" t="s">
        <v>374</v>
      </c>
      <c r="K399" s="143">
        <v>1288.0650000000001</v>
      </c>
      <c r="L399" s="232">
        <v>0</v>
      </c>
      <c r="M399" s="232"/>
      <c r="N399" s="232">
        <f>ROUND(L399*K399,2)</f>
        <v>0</v>
      </c>
      <c r="O399" s="232"/>
      <c r="P399" s="232"/>
      <c r="Q399" s="232"/>
      <c r="R399" s="144"/>
      <c r="T399" s="145" t="s">
        <v>5</v>
      </c>
      <c r="U399" s="43" t="s">
        <v>40</v>
      </c>
      <c r="V399" s="146">
        <v>0.03</v>
      </c>
      <c r="W399" s="146">
        <f>V399*K399</f>
        <v>38.641950000000001</v>
      </c>
      <c r="X399" s="146">
        <v>0</v>
      </c>
      <c r="Y399" s="146">
        <f>X399*K399</f>
        <v>0</v>
      </c>
      <c r="Z399" s="146">
        <v>0</v>
      </c>
      <c r="AA399" s="147">
        <f>Z399*K399</f>
        <v>0</v>
      </c>
      <c r="AR399" s="21" t="s">
        <v>92</v>
      </c>
      <c r="AT399" s="21" t="s">
        <v>167</v>
      </c>
      <c r="AU399" s="21" t="s">
        <v>86</v>
      </c>
      <c r="AY399" s="21" t="s">
        <v>166</v>
      </c>
      <c r="BE399" s="148">
        <f>IF(U399="základní",N399,0)</f>
        <v>0</v>
      </c>
      <c r="BF399" s="148">
        <f>IF(U399="snížená",N399,0)</f>
        <v>0</v>
      </c>
      <c r="BG399" s="148">
        <f>IF(U399="zákl. přenesená",N399,0)</f>
        <v>0</v>
      </c>
      <c r="BH399" s="148">
        <f>IF(U399="sníž. přenesená",N399,0)</f>
        <v>0</v>
      </c>
      <c r="BI399" s="148">
        <f>IF(U399="nulová",N399,0)</f>
        <v>0</v>
      </c>
      <c r="BJ399" s="21" t="s">
        <v>82</v>
      </c>
      <c r="BK399" s="148">
        <f>ROUND(L399*K399,2)</f>
        <v>0</v>
      </c>
      <c r="BL399" s="21" t="s">
        <v>92</v>
      </c>
      <c r="BM399" s="21" t="s">
        <v>670</v>
      </c>
    </row>
    <row r="400" spans="2:65" s="1" customFormat="1" ht="25.5" customHeight="1">
      <c r="B400" s="139"/>
      <c r="C400" s="140" t="s">
        <v>644</v>
      </c>
      <c r="D400" s="140" t="s">
        <v>167</v>
      </c>
      <c r="E400" s="141" t="s">
        <v>672</v>
      </c>
      <c r="F400" s="231" t="s">
        <v>673</v>
      </c>
      <c r="G400" s="231"/>
      <c r="H400" s="231"/>
      <c r="I400" s="231"/>
      <c r="J400" s="142" t="s">
        <v>374</v>
      </c>
      <c r="K400" s="143">
        <v>11592.584999999999</v>
      </c>
      <c r="L400" s="232">
        <v>0</v>
      </c>
      <c r="M400" s="232"/>
      <c r="N400" s="232">
        <f>ROUND(L400*K400,2)</f>
        <v>0</v>
      </c>
      <c r="O400" s="232"/>
      <c r="P400" s="232"/>
      <c r="Q400" s="232"/>
      <c r="R400" s="144"/>
      <c r="T400" s="145" t="s">
        <v>5</v>
      </c>
      <c r="U400" s="43" t="s">
        <v>40</v>
      </c>
      <c r="V400" s="146">
        <v>2E-3</v>
      </c>
      <c r="W400" s="146">
        <f>V400*K400</f>
        <v>23.185169999999999</v>
      </c>
      <c r="X400" s="146">
        <v>0</v>
      </c>
      <c r="Y400" s="146">
        <f>X400*K400</f>
        <v>0</v>
      </c>
      <c r="Z400" s="146">
        <v>0</v>
      </c>
      <c r="AA400" s="147">
        <f>Z400*K400</f>
        <v>0</v>
      </c>
      <c r="AR400" s="21" t="s">
        <v>92</v>
      </c>
      <c r="AT400" s="21" t="s">
        <v>167</v>
      </c>
      <c r="AU400" s="21" t="s">
        <v>86</v>
      </c>
      <c r="AY400" s="21" t="s">
        <v>166</v>
      </c>
      <c r="BE400" s="148">
        <f>IF(U400="základní",N400,0)</f>
        <v>0</v>
      </c>
      <c r="BF400" s="148">
        <f>IF(U400="snížená",N400,0)</f>
        <v>0</v>
      </c>
      <c r="BG400" s="148">
        <f>IF(U400="zákl. přenesená",N400,0)</f>
        <v>0</v>
      </c>
      <c r="BH400" s="148">
        <f>IF(U400="sníž. přenesená",N400,0)</f>
        <v>0</v>
      </c>
      <c r="BI400" s="148">
        <f>IF(U400="nulová",N400,0)</f>
        <v>0</v>
      </c>
      <c r="BJ400" s="21" t="s">
        <v>82</v>
      </c>
      <c r="BK400" s="148">
        <f>ROUND(L400*K400,2)</f>
        <v>0</v>
      </c>
      <c r="BL400" s="21" t="s">
        <v>92</v>
      </c>
      <c r="BM400" s="21" t="s">
        <v>674</v>
      </c>
    </row>
    <row r="401" spans="2:65" s="1" customFormat="1" ht="25.5" customHeight="1">
      <c r="B401" s="139"/>
      <c r="C401" s="140" t="s">
        <v>649</v>
      </c>
      <c r="D401" s="140" t="s">
        <v>167</v>
      </c>
      <c r="E401" s="141" t="s">
        <v>676</v>
      </c>
      <c r="F401" s="231" t="s">
        <v>677</v>
      </c>
      <c r="G401" s="231"/>
      <c r="H401" s="231"/>
      <c r="I401" s="231"/>
      <c r="J401" s="142" t="s">
        <v>374</v>
      </c>
      <c r="K401" s="143">
        <v>275.74900000000002</v>
      </c>
      <c r="L401" s="232">
        <v>0</v>
      </c>
      <c r="M401" s="232"/>
      <c r="N401" s="232">
        <f>ROUND(L401*K401,2)</f>
        <v>0</v>
      </c>
      <c r="O401" s="232"/>
      <c r="P401" s="232"/>
      <c r="Q401" s="232"/>
      <c r="R401" s="144"/>
      <c r="T401" s="145" t="s">
        <v>5</v>
      </c>
      <c r="U401" s="43" t="s">
        <v>40</v>
      </c>
      <c r="V401" s="146">
        <v>0</v>
      </c>
      <c r="W401" s="146">
        <f>V401*K401</f>
        <v>0</v>
      </c>
      <c r="X401" s="146">
        <v>0</v>
      </c>
      <c r="Y401" s="146">
        <f>X401*K401</f>
        <v>0</v>
      </c>
      <c r="Z401" s="146">
        <v>0</v>
      </c>
      <c r="AA401" s="147">
        <f>Z401*K401</f>
        <v>0</v>
      </c>
      <c r="AR401" s="21" t="s">
        <v>92</v>
      </c>
      <c r="AT401" s="21" t="s">
        <v>167</v>
      </c>
      <c r="AU401" s="21" t="s">
        <v>86</v>
      </c>
      <c r="AY401" s="21" t="s">
        <v>166</v>
      </c>
      <c r="BE401" s="148">
        <f>IF(U401="základní",N401,0)</f>
        <v>0</v>
      </c>
      <c r="BF401" s="148">
        <f>IF(U401="snížená",N401,0)</f>
        <v>0</v>
      </c>
      <c r="BG401" s="148">
        <f>IF(U401="zákl. přenesená",N401,0)</f>
        <v>0</v>
      </c>
      <c r="BH401" s="148">
        <f>IF(U401="sníž. přenesená",N401,0)</f>
        <v>0</v>
      </c>
      <c r="BI401" s="148">
        <f>IF(U401="nulová",N401,0)</f>
        <v>0</v>
      </c>
      <c r="BJ401" s="21" t="s">
        <v>82</v>
      </c>
      <c r="BK401" s="148">
        <f>ROUND(L401*K401,2)</f>
        <v>0</v>
      </c>
      <c r="BL401" s="21" t="s">
        <v>92</v>
      </c>
      <c r="BM401" s="21" t="s">
        <v>678</v>
      </c>
    </row>
    <row r="402" spans="2:65" s="1" customFormat="1" ht="25.5" customHeight="1">
      <c r="B402" s="139"/>
      <c r="C402" s="140" t="s">
        <v>654</v>
      </c>
      <c r="D402" s="140" t="s">
        <v>167</v>
      </c>
      <c r="E402" s="141" t="s">
        <v>680</v>
      </c>
      <c r="F402" s="231" t="s">
        <v>681</v>
      </c>
      <c r="G402" s="231"/>
      <c r="H402" s="231"/>
      <c r="I402" s="231"/>
      <c r="J402" s="142" t="s">
        <v>374</v>
      </c>
      <c r="K402" s="143">
        <v>307.45600000000002</v>
      </c>
      <c r="L402" s="232">
        <v>0</v>
      </c>
      <c r="M402" s="232"/>
      <c r="N402" s="232">
        <f>ROUND(L402*K402,2)</f>
        <v>0</v>
      </c>
      <c r="O402" s="232"/>
      <c r="P402" s="232"/>
      <c r="Q402" s="232"/>
      <c r="R402" s="144"/>
      <c r="T402" s="145" t="s">
        <v>5</v>
      </c>
      <c r="U402" s="43" t="s">
        <v>40</v>
      </c>
      <c r="V402" s="146">
        <v>0</v>
      </c>
      <c r="W402" s="146">
        <f>V402*K402</f>
        <v>0</v>
      </c>
      <c r="X402" s="146">
        <v>0</v>
      </c>
      <c r="Y402" s="146">
        <f>X402*K402</f>
        <v>0</v>
      </c>
      <c r="Z402" s="146">
        <v>0</v>
      </c>
      <c r="AA402" s="147">
        <f>Z402*K402</f>
        <v>0</v>
      </c>
      <c r="AR402" s="21" t="s">
        <v>92</v>
      </c>
      <c r="AT402" s="21" t="s">
        <v>167</v>
      </c>
      <c r="AU402" s="21" t="s">
        <v>86</v>
      </c>
      <c r="AY402" s="21" t="s">
        <v>166</v>
      </c>
      <c r="BE402" s="148">
        <f>IF(U402="základní",N402,0)</f>
        <v>0</v>
      </c>
      <c r="BF402" s="148">
        <f>IF(U402="snížená",N402,0)</f>
        <v>0</v>
      </c>
      <c r="BG402" s="148">
        <f>IF(U402="zákl. přenesená",N402,0)</f>
        <v>0</v>
      </c>
      <c r="BH402" s="148">
        <f>IF(U402="sníž. přenesená",N402,0)</f>
        <v>0</v>
      </c>
      <c r="BI402" s="148">
        <f>IF(U402="nulová",N402,0)</f>
        <v>0</v>
      </c>
      <c r="BJ402" s="21" t="s">
        <v>82</v>
      </c>
      <c r="BK402" s="148">
        <f>ROUND(L402*K402,2)</f>
        <v>0</v>
      </c>
      <c r="BL402" s="21" t="s">
        <v>92</v>
      </c>
      <c r="BM402" s="21" t="s">
        <v>682</v>
      </c>
    </row>
    <row r="403" spans="2:65" s="1" customFormat="1" ht="25.5" customHeight="1">
      <c r="B403" s="139"/>
      <c r="C403" s="140" t="s">
        <v>658</v>
      </c>
      <c r="D403" s="140" t="s">
        <v>167</v>
      </c>
      <c r="E403" s="141" t="s">
        <v>684</v>
      </c>
      <c r="F403" s="231" t="s">
        <v>685</v>
      </c>
      <c r="G403" s="231"/>
      <c r="H403" s="231"/>
      <c r="I403" s="231"/>
      <c r="J403" s="142" t="s">
        <v>374</v>
      </c>
      <c r="K403" s="143">
        <v>704.86</v>
      </c>
      <c r="L403" s="232">
        <v>0</v>
      </c>
      <c r="M403" s="232"/>
      <c r="N403" s="232">
        <f>ROUND(L403*K403,2)</f>
        <v>0</v>
      </c>
      <c r="O403" s="232"/>
      <c r="P403" s="232"/>
      <c r="Q403" s="232"/>
      <c r="R403" s="144"/>
      <c r="T403" s="145" t="s">
        <v>5</v>
      </c>
      <c r="U403" s="43" t="s">
        <v>40</v>
      </c>
      <c r="V403" s="146">
        <v>0</v>
      </c>
      <c r="W403" s="146">
        <f>V403*K403</f>
        <v>0</v>
      </c>
      <c r="X403" s="146">
        <v>0</v>
      </c>
      <c r="Y403" s="146">
        <f>X403*K403</f>
        <v>0</v>
      </c>
      <c r="Z403" s="146">
        <v>0</v>
      </c>
      <c r="AA403" s="147">
        <f>Z403*K403</f>
        <v>0</v>
      </c>
      <c r="AR403" s="21" t="s">
        <v>92</v>
      </c>
      <c r="AT403" s="21" t="s">
        <v>167</v>
      </c>
      <c r="AU403" s="21" t="s">
        <v>86</v>
      </c>
      <c r="AY403" s="21" t="s">
        <v>166</v>
      </c>
      <c r="BE403" s="148">
        <f>IF(U403="základní",N403,0)</f>
        <v>0</v>
      </c>
      <c r="BF403" s="148">
        <f>IF(U403="snížená",N403,0)</f>
        <v>0</v>
      </c>
      <c r="BG403" s="148">
        <f>IF(U403="zákl. přenesená",N403,0)</f>
        <v>0</v>
      </c>
      <c r="BH403" s="148">
        <f>IF(U403="sníž. přenesená",N403,0)</f>
        <v>0</v>
      </c>
      <c r="BI403" s="148">
        <f>IF(U403="nulová",N403,0)</f>
        <v>0</v>
      </c>
      <c r="BJ403" s="21" t="s">
        <v>82</v>
      </c>
      <c r="BK403" s="148">
        <f>ROUND(L403*K403,2)</f>
        <v>0</v>
      </c>
      <c r="BL403" s="21" t="s">
        <v>92</v>
      </c>
      <c r="BM403" s="21" t="s">
        <v>686</v>
      </c>
    </row>
    <row r="404" spans="2:65" s="9" customFormat="1" ht="29.85" customHeight="1">
      <c r="B404" s="129"/>
      <c r="C404" s="130"/>
      <c r="D404" s="164" t="s">
        <v>267</v>
      </c>
      <c r="E404" s="164"/>
      <c r="F404" s="164"/>
      <c r="G404" s="164"/>
      <c r="H404" s="164"/>
      <c r="I404" s="164"/>
      <c r="J404" s="164"/>
      <c r="K404" s="164"/>
      <c r="L404" s="164"/>
      <c r="M404" s="164"/>
      <c r="N404" s="260">
        <f>BK404</f>
        <v>0</v>
      </c>
      <c r="O404" s="261"/>
      <c r="P404" s="261"/>
      <c r="Q404" s="261"/>
      <c r="R404" s="132"/>
      <c r="T404" s="133"/>
      <c r="U404" s="130"/>
      <c r="V404" s="130"/>
      <c r="W404" s="134">
        <f>W405</f>
        <v>37.556244</v>
      </c>
      <c r="X404" s="130"/>
      <c r="Y404" s="134">
        <f>Y405</f>
        <v>0</v>
      </c>
      <c r="Z404" s="130"/>
      <c r="AA404" s="135">
        <f>AA405</f>
        <v>0</v>
      </c>
      <c r="AR404" s="136" t="s">
        <v>82</v>
      </c>
      <c r="AT404" s="137" t="s">
        <v>74</v>
      </c>
      <c r="AU404" s="137" t="s">
        <v>82</v>
      </c>
      <c r="AY404" s="136" t="s">
        <v>166</v>
      </c>
      <c r="BK404" s="138">
        <f>BK405</f>
        <v>0</v>
      </c>
    </row>
    <row r="405" spans="2:65" s="1" customFormat="1" ht="38.25" customHeight="1">
      <c r="B405" s="139"/>
      <c r="C405" s="140" t="s">
        <v>663</v>
      </c>
      <c r="D405" s="140" t="s">
        <v>167</v>
      </c>
      <c r="E405" s="141" t="s">
        <v>688</v>
      </c>
      <c r="F405" s="231" t="s">
        <v>689</v>
      </c>
      <c r="G405" s="231"/>
      <c r="H405" s="231"/>
      <c r="I405" s="231"/>
      <c r="J405" s="142" t="s">
        <v>374</v>
      </c>
      <c r="K405" s="143">
        <v>569.03399999999999</v>
      </c>
      <c r="L405" s="232">
        <v>0</v>
      </c>
      <c r="M405" s="232"/>
      <c r="N405" s="232">
        <f>ROUND(L405*K405,2)</f>
        <v>0</v>
      </c>
      <c r="O405" s="232"/>
      <c r="P405" s="232"/>
      <c r="Q405" s="232"/>
      <c r="R405" s="144"/>
      <c r="T405" s="145" t="s">
        <v>5</v>
      </c>
      <c r="U405" s="165" t="s">
        <v>40</v>
      </c>
      <c r="V405" s="166">
        <v>6.6000000000000003E-2</v>
      </c>
      <c r="W405" s="166">
        <f>V405*K405</f>
        <v>37.556244</v>
      </c>
      <c r="X405" s="166">
        <v>0</v>
      </c>
      <c r="Y405" s="166">
        <f>X405*K405</f>
        <v>0</v>
      </c>
      <c r="Z405" s="166">
        <v>0</v>
      </c>
      <c r="AA405" s="167">
        <f>Z405*K405</f>
        <v>0</v>
      </c>
      <c r="AR405" s="21" t="s">
        <v>92</v>
      </c>
      <c r="AT405" s="21" t="s">
        <v>167</v>
      </c>
      <c r="AU405" s="21" t="s">
        <v>86</v>
      </c>
      <c r="AY405" s="21" t="s">
        <v>166</v>
      </c>
      <c r="BE405" s="148">
        <f>IF(U405="základní",N405,0)</f>
        <v>0</v>
      </c>
      <c r="BF405" s="148">
        <f>IF(U405="snížená",N405,0)</f>
        <v>0</v>
      </c>
      <c r="BG405" s="148">
        <f>IF(U405="zákl. přenesená",N405,0)</f>
        <v>0</v>
      </c>
      <c r="BH405" s="148">
        <f>IF(U405="sníž. přenesená",N405,0)</f>
        <v>0</v>
      </c>
      <c r="BI405" s="148">
        <f>IF(U405="nulová",N405,0)</f>
        <v>0</v>
      </c>
      <c r="BJ405" s="21" t="s">
        <v>82</v>
      </c>
      <c r="BK405" s="148">
        <f>ROUND(L405*K405,2)</f>
        <v>0</v>
      </c>
      <c r="BL405" s="21" t="s">
        <v>92</v>
      </c>
      <c r="BM405" s="21" t="s">
        <v>690</v>
      </c>
    </row>
    <row r="406" spans="2:65" s="1" customFormat="1" ht="6.95" customHeight="1">
      <c r="B406" s="58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60"/>
    </row>
  </sheetData>
  <mergeCells count="515">
    <mergeCell ref="C2:Q2"/>
    <mergeCell ref="C4:Q4"/>
    <mergeCell ref="F6:P6"/>
    <mergeCell ref="F7:P7"/>
    <mergeCell ref="O9:P9"/>
    <mergeCell ref="O11:P11"/>
    <mergeCell ref="O12:P12"/>
    <mergeCell ref="O14:P14"/>
    <mergeCell ref="O15:P15"/>
    <mergeCell ref="O17:P17"/>
    <mergeCell ref="O18:P18"/>
    <mergeCell ref="O20:P20"/>
    <mergeCell ref="O21:P21"/>
    <mergeCell ref="E24:L24"/>
    <mergeCell ref="M27:P27"/>
    <mergeCell ref="M28:P28"/>
    <mergeCell ref="M30:P30"/>
    <mergeCell ref="H32:J32"/>
    <mergeCell ref="M32:P32"/>
    <mergeCell ref="H33:J33"/>
    <mergeCell ref="M33:P33"/>
    <mergeCell ref="H34:J34"/>
    <mergeCell ref="M34:P34"/>
    <mergeCell ref="H35:J35"/>
    <mergeCell ref="M35:P35"/>
    <mergeCell ref="H36:J36"/>
    <mergeCell ref="M36:P36"/>
    <mergeCell ref="L38:P38"/>
    <mergeCell ref="N95:Q95"/>
    <mergeCell ref="N96:Q96"/>
    <mergeCell ref="N97:Q97"/>
    <mergeCell ref="C76:Q76"/>
    <mergeCell ref="F78:P78"/>
    <mergeCell ref="F79:P79"/>
    <mergeCell ref="M81:P81"/>
    <mergeCell ref="M83:Q83"/>
    <mergeCell ref="M84:Q84"/>
    <mergeCell ref="C86:G86"/>
    <mergeCell ref="N86:Q86"/>
    <mergeCell ref="N88:Q88"/>
    <mergeCell ref="F118:I118"/>
    <mergeCell ref="L118:M118"/>
    <mergeCell ref="N118:Q118"/>
    <mergeCell ref="F122:I122"/>
    <mergeCell ref="L122:M122"/>
    <mergeCell ref="N122:Q122"/>
    <mergeCell ref="F123:I123"/>
    <mergeCell ref="L123:M123"/>
    <mergeCell ref="N123:Q123"/>
    <mergeCell ref="N119:Q119"/>
    <mergeCell ref="N120:Q120"/>
    <mergeCell ref="N121:Q121"/>
    <mergeCell ref="F124:I124"/>
    <mergeCell ref="F125:I125"/>
    <mergeCell ref="F126:I126"/>
    <mergeCell ref="F127:I127"/>
    <mergeCell ref="F128:I128"/>
    <mergeCell ref="F129:I129"/>
    <mergeCell ref="F130:I130"/>
    <mergeCell ref="F131:I131"/>
    <mergeCell ref="F132:I132"/>
    <mergeCell ref="L132:M132"/>
    <mergeCell ref="N132:Q132"/>
    <mergeCell ref="F133:I133"/>
    <mergeCell ref="F134:I134"/>
    <mergeCell ref="F135:I135"/>
    <mergeCell ref="F136:I136"/>
    <mergeCell ref="F137:I137"/>
    <mergeCell ref="F138:I138"/>
    <mergeCell ref="L138:M138"/>
    <mergeCell ref="N138:Q138"/>
    <mergeCell ref="F139:I139"/>
    <mergeCell ref="F140:I140"/>
    <mergeCell ref="F141:I141"/>
    <mergeCell ref="F142:I142"/>
    <mergeCell ref="F143:I143"/>
    <mergeCell ref="F144:I144"/>
    <mergeCell ref="L144:M144"/>
    <mergeCell ref="N144:Q144"/>
    <mergeCell ref="F145:I145"/>
    <mergeCell ref="F146:I146"/>
    <mergeCell ref="F147:I147"/>
    <mergeCell ref="F148:I148"/>
    <mergeCell ref="F149:I149"/>
    <mergeCell ref="L149:M149"/>
    <mergeCell ref="N149:Q149"/>
    <mergeCell ref="F150:I150"/>
    <mergeCell ref="F151:I151"/>
    <mergeCell ref="F152:I152"/>
    <mergeCell ref="F153:I153"/>
    <mergeCell ref="F154:I154"/>
    <mergeCell ref="L154:M154"/>
    <mergeCell ref="N154:Q154"/>
    <mergeCell ref="F155:I155"/>
    <mergeCell ref="F156:I156"/>
    <mergeCell ref="F157:I157"/>
    <mergeCell ref="F158:I158"/>
    <mergeCell ref="F159:I159"/>
    <mergeCell ref="L159:M159"/>
    <mergeCell ref="N159:Q159"/>
    <mergeCell ref="F160:I160"/>
    <mergeCell ref="F161:I161"/>
    <mergeCell ref="F162:I162"/>
    <mergeCell ref="F163:I163"/>
    <mergeCell ref="F164:I164"/>
    <mergeCell ref="L164:M164"/>
    <mergeCell ref="N164:Q164"/>
    <mergeCell ref="F165:I165"/>
    <mergeCell ref="F166:I166"/>
    <mergeCell ref="F167:I167"/>
    <mergeCell ref="F168:I168"/>
    <mergeCell ref="F169:I169"/>
    <mergeCell ref="L169:M169"/>
    <mergeCell ref="N169:Q169"/>
    <mergeCell ref="F170:I170"/>
    <mergeCell ref="F171:I171"/>
    <mergeCell ref="F172:I172"/>
    <mergeCell ref="F173:I173"/>
    <mergeCell ref="F174:I174"/>
    <mergeCell ref="F175:I175"/>
    <mergeCell ref="F176:I176"/>
    <mergeCell ref="L176:M176"/>
    <mergeCell ref="N176:Q176"/>
    <mergeCell ref="F177:I177"/>
    <mergeCell ref="F178:I178"/>
    <mergeCell ref="F179:I179"/>
    <mergeCell ref="F180:I180"/>
    <mergeCell ref="F181:I181"/>
    <mergeCell ref="F182:I182"/>
    <mergeCell ref="F183:I183"/>
    <mergeCell ref="L183:M183"/>
    <mergeCell ref="N183:Q183"/>
    <mergeCell ref="F184:I184"/>
    <mergeCell ref="L184:M184"/>
    <mergeCell ref="N184:Q184"/>
    <mergeCell ref="F185:I185"/>
    <mergeCell ref="L185:M185"/>
    <mergeCell ref="N185:Q185"/>
    <mergeCell ref="F186:I186"/>
    <mergeCell ref="F187:I187"/>
    <mergeCell ref="F188:I188"/>
    <mergeCell ref="F189:I189"/>
    <mergeCell ref="F190:I190"/>
    <mergeCell ref="L190:M190"/>
    <mergeCell ref="N190:Q190"/>
    <mergeCell ref="F191:I191"/>
    <mergeCell ref="L191:M191"/>
    <mergeCell ref="N191:Q191"/>
    <mergeCell ref="F192:I192"/>
    <mergeCell ref="F193:I193"/>
    <mergeCell ref="F194:I194"/>
    <mergeCell ref="F195:I195"/>
    <mergeCell ref="F196:I196"/>
    <mergeCell ref="L196:M196"/>
    <mergeCell ref="N196:Q196"/>
    <mergeCell ref="F197:I197"/>
    <mergeCell ref="L197:M197"/>
    <mergeCell ref="N197:Q197"/>
    <mergeCell ref="F198:I198"/>
    <mergeCell ref="F199:I199"/>
    <mergeCell ref="F200:I200"/>
    <mergeCell ref="F201:I201"/>
    <mergeCell ref="F202:I202"/>
    <mergeCell ref="L202:M202"/>
    <mergeCell ref="N202:Q202"/>
    <mergeCell ref="F203:I203"/>
    <mergeCell ref="L203:M203"/>
    <mergeCell ref="N203:Q203"/>
    <mergeCell ref="F204:I204"/>
    <mergeCell ref="F205:I205"/>
    <mergeCell ref="F206:I206"/>
    <mergeCell ref="F207:I207"/>
    <mergeCell ref="L207:M207"/>
    <mergeCell ref="N207:Q207"/>
    <mergeCell ref="F208:I208"/>
    <mergeCell ref="L208:M208"/>
    <mergeCell ref="N208:Q208"/>
    <mergeCell ref="F209:I209"/>
    <mergeCell ref="F210:I210"/>
    <mergeCell ref="L210:M210"/>
    <mergeCell ref="N210:Q210"/>
    <mergeCell ref="F211:I211"/>
    <mergeCell ref="F212:I212"/>
    <mergeCell ref="L212:M212"/>
    <mergeCell ref="N212:Q212"/>
    <mergeCell ref="F213:I213"/>
    <mergeCell ref="F214:I214"/>
    <mergeCell ref="F215:I215"/>
    <mergeCell ref="F216:I216"/>
    <mergeCell ref="F217:I217"/>
    <mergeCell ref="L217:M217"/>
    <mergeCell ref="N217:Q217"/>
    <mergeCell ref="F218:I218"/>
    <mergeCell ref="F219:I219"/>
    <mergeCell ref="L219:M219"/>
    <mergeCell ref="N219:Q219"/>
    <mergeCell ref="F220:I220"/>
    <mergeCell ref="F221:I221"/>
    <mergeCell ref="F222:I222"/>
    <mergeCell ref="F223:I223"/>
    <mergeCell ref="F224:I224"/>
    <mergeCell ref="F225:I225"/>
    <mergeCell ref="L225:M225"/>
    <mergeCell ref="N225:Q225"/>
    <mergeCell ref="F226:I226"/>
    <mergeCell ref="F227:I227"/>
    <mergeCell ref="F228:I228"/>
    <mergeCell ref="F229:I229"/>
    <mergeCell ref="F230:I230"/>
    <mergeCell ref="F231:I231"/>
    <mergeCell ref="F232:I232"/>
    <mergeCell ref="L232:M232"/>
    <mergeCell ref="N232:Q232"/>
    <mergeCell ref="F233:I233"/>
    <mergeCell ref="F234:I234"/>
    <mergeCell ref="L234:M234"/>
    <mergeCell ref="N234:Q234"/>
    <mergeCell ref="F235:I235"/>
    <mergeCell ref="L235:M235"/>
    <mergeCell ref="N235:Q235"/>
    <mergeCell ref="F236:I236"/>
    <mergeCell ref="F237:I237"/>
    <mergeCell ref="F238:I238"/>
    <mergeCell ref="F239:I239"/>
    <mergeCell ref="F240:I240"/>
    <mergeCell ref="L240:M240"/>
    <mergeCell ref="N240:Q240"/>
    <mergeCell ref="F241:I241"/>
    <mergeCell ref="F242:I242"/>
    <mergeCell ref="L242:M242"/>
    <mergeCell ref="N242:Q242"/>
    <mergeCell ref="F243:I243"/>
    <mergeCell ref="L243:M243"/>
    <mergeCell ref="N243:Q243"/>
    <mergeCell ref="F245:I245"/>
    <mergeCell ref="L245:M245"/>
    <mergeCell ref="N245:Q245"/>
    <mergeCell ref="F246:I246"/>
    <mergeCell ref="F247:I247"/>
    <mergeCell ref="L247:M247"/>
    <mergeCell ref="N247:Q247"/>
    <mergeCell ref="F248:I248"/>
    <mergeCell ref="L248:M248"/>
    <mergeCell ref="N248:Q248"/>
    <mergeCell ref="F249:I249"/>
    <mergeCell ref="F250:I250"/>
    <mergeCell ref="F251:I251"/>
    <mergeCell ref="F252:I252"/>
    <mergeCell ref="F254:I254"/>
    <mergeCell ref="L254:M254"/>
    <mergeCell ref="N254:Q254"/>
    <mergeCell ref="F255:I255"/>
    <mergeCell ref="F256:I256"/>
    <mergeCell ref="F257:I257"/>
    <mergeCell ref="F258:I258"/>
    <mergeCell ref="F259:I259"/>
    <mergeCell ref="F261:I261"/>
    <mergeCell ref="L261:M261"/>
    <mergeCell ref="N261:Q261"/>
    <mergeCell ref="F262:I262"/>
    <mergeCell ref="F263:I263"/>
    <mergeCell ref="F264:I264"/>
    <mergeCell ref="F265:I265"/>
    <mergeCell ref="F267:I267"/>
    <mergeCell ref="L267:M267"/>
    <mergeCell ref="N267:Q267"/>
    <mergeCell ref="F268:I268"/>
    <mergeCell ref="F269:I269"/>
    <mergeCell ref="L269:M269"/>
    <mergeCell ref="N269:Q269"/>
    <mergeCell ref="F270:I270"/>
    <mergeCell ref="F271:I271"/>
    <mergeCell ref="L271:M271"/>
    <mergeCell ref="N271:Q271"/>
    <mergeCell ref="F272:I272"/>
    <mergeCell ref="F273:I273"/>
    <mergeCell ref="F274:I274"/>
    <mergeCell ref="F275:I275"/>
    <mergeCell ref="F276:I276"/>
    <mergeCell ref="F277:I277"/>
    <mergeCell ref="L277:M277"/>
    <mergeCell ref="N277:Q277"/>
    <mergeCell ref="F278:I278"/>
    <mergeCell ref="F279:I279"/>
    <mergeCell ref="F280:I280"/>
    <mergeCell ref="F281:I281"/>
    <mergeCell ref="F282:I282"/>
    <mergeCell ref="F283:I283"/>
    <mergeCell ref="L283:M283"/>
    <mergeCell ref="N283:Q283"/>
    <mergeCell ref="F284:I284"/>
    <mergeCell ref="F285:I285"/>
    <mergeCell ref="F286:I286"/>
    <mergeCell ref="F287:I287"/>
    <mergeCell ref="F288:I288"/>
    <mergeCell ref="F289:I289"/>
    <mergeCell ref="L289:M289"/>
    <mergeCell ref="N289:Q289"/>
    <mergeCell ref="F290:I290"/>
    <mergeCell ref="F291:I291"/>
    <mergeCell ref="F292:I292"/>
    <mergeCell ref="F293:I293"/>
    <mergeCell ref="F294:I294"/>
    <mergeCell ref="F295:I295"/>
    <mergeCell ref="L295:M295"/>
    <mergeCell ref="N295:Q295"/>
    <mergeCell ref="F296:I296"/>
    <mergeCell ref="L296:M296"/>
    <mergeCell ref="N296:Q296"/>
    <mergeCell ref="F297:I297"/>
    <mergeCell ref="F298:I298"/>
    <mergeCell ref="L298:M298"/>
    <mergeCell ref="N298:Q298"/>
    <mergeCell ref="F299:I299"/>
    <mergeCell ref="F300:I300"/>
    <mergeCell ref="F301:I301"/>
    <mergeCell ref="F302:I302"/>
    <mergeCell ref="F303:I303"/>
    <mergeCell ref="F304:I304"/>
    <mergeCell ref="L304:M304"/>
    <mergeCell ref="N304:Q304"/>
    <mergeCell ref="F305:I305"/>
    <mergeCell ref="L305:M305"/>
    <mergeCell ref="N305:Q305"/>
    <mergeCell ref="F306:I306"/>
    <mergeCell ref="F307:I307"/>
    <mergeCell ref="F308:I308"/>
    <mergeCell ref="L308:M308"/>
    <mergeCell ref="N308:Q308"/>
    <mergeCell ref="F309:I309"/>
    <mergeCell ref="L309:M309"/>
    <mergeCell ref="N309:Q309"/>
    <mergeCell ref="F310:I310"/>
    <mergeCell ref="F311:I311"/>
    <mergeCell ref="F312:I312"/>
    <mergeCell ref="L312:M312"/>
    <mergeCell ref="N312:Q312"/>
    <mergeCell ref="F313:I313"/>
    <mergeCell ref="F314:I314"/>
    <mergeCell ref="F315:I315"/>
    <mergeCell ref="L315:M315"/>
    <mergeCell ref="N315:Q315"/>
    <mergeCell ref="F316:I316"/>
    <mergeCell ref="L316:M316"/>
    <mergeCell ref="N316:Q316"/>
    <mergeCell ref="F317:I317"/>
    <mergeCell ref="F318:I318"/>
    <mergeCell ref="F319:I319"/>
    <mergeCell ref="L319:M319"/>
    <mergeCell ref="N319:Q319"/>
    <mergeCell ref="F320:I320"/>
    <mergeCell ref="F321:I321"/>
    <mergeCell ref="F322:I322"/>
    <mergeCell ref="F323:I323"/>
    <mergeCell ref="F325:I325"/>
    <mergeCell ref="L325:M325"/>
    <mergeCell ref="N325:Q325"/>
    <mergeCell ref="F326:I326"/>
    <mergeCell ref="L326:M326"/>
    <mergeCell ref="N326:Q326"/>
    <mergeCell ref="F327:I327"/>
    <mergeCell ref="F328:I328"/>
    <mergeCell ref="F329:I329"/>
    <mergeCell ref="F330:I330"/>
    <mergeCell ref="F331:I331"/>
    <mergeCell ref="L331:M331"/>
    <mergeCell ref="N331:Q331"/>
    <mergeCell ref="F332:I332"/>
    <mergeCell ref="L332:M332"/>
    <mergeCell ref="N332:Q332"/>
    <mergeCell ref="F333:I333"/>
    <mergeCell ref="F334:I334"/>
    <mergeCell ref="F335:I335"/>
    <mergeCell ref="L335:M335"/>
    <mergeCell ref="N335:Q335"/>
    <mergeCell ref="F336:I336"/>
    <mergeCell ref="F337:I337"/>
    <mergeCell ref="F338:I338"/>
    <mergeCell ref="L338:M338"/>
    <mergeCell ref="N338:Q338"/>
    <mergeCell ref="F339:I339"/>
    <mergeCell ref="F340:I340"/>
    <mergeCell ref="F341:I341"/>
    <mergeCell ref="L341:M341"/>
    <mergeCell ref="N341:Q341"/>
    <mergeCell ref="F342:I342"/>
    <mergeCell ref="F343:I343"/>
    <mergeCell ref="F344:I344"/>
    <mergeCell ref="L344:M344"/>
    <mergeCell ref="N344:Q344"/>
    <mergeCell ref="F345:I345"/>
    <mergeCell ref="F346:I346"/>
    <mergeCell ref="F347:I347"/>
    <mergeCell ref="L347:M347"/>
    <mergeCell ref="N347:Q347"/>
    <mergeCell ref="F348:I348"/>
    <mergeCell ref="F349:I349"/>
    <mergeCell ref="F350:I350"/>
    <mergeCell ref="L350:M350"/>
    <mergeCell ref="N350:Q350"/>
    <mergeCell ref="F351:I351"/>
    <mergeCell ref="F352:I352"/>
    <mergeCell ref="F353:I353"/>
    <mergeCell ref="L353:M353"/>
    <mergeCell ref="N353:Q353"/>
    <mergeCell ref="F354:I354"/>
    <mergeCell ref="F355:I355"/>
    <mergeCell ref="F356:I356"/>
    <mergeCell ref="L356:M356"/>
    <mergeCell ref="N356:Q356"/>
    <mergeCell ref="F357:I357"/>
    <mergeCell ref="F358:I358"/>
    <mergeCell ref="F359:I359"/>
    <mergeCell ref="F360:I360"/>
    <mergeCell ref="F362:I362"/>
    <mergeCell ref="L362:M362"/>
    <mergeCell ref="N362:Q362"/>
    <mergeCell ref="F363:I363"/>
    <mergeCell ref="L363:M363"/>
    <mergeCell ref="N363:Q363"/>
    <mergeCell ref="F364:I364"/>
    <mergeCell ref="F365:I365"/>
    <mergeCell ref="F366:I366"/>
    <mergeCell ref="L366:M366"/>
    <mergeCell ref="N366:Q366"/>
    <mergeCell ref="F367:I367"/>
    <mergeCell ref="L367:M367"/>
    <mergeCell ref="N367:Q367"/>
    <mergeCell ref="F368:I368"/>
    <mergeCell ref="F369:I369"/>
    <mergeCell ref="F370:I370"/>
    <mergeCell ref="F371:I371"/>
    <mergeCell ref="F372:I372"/>
    <mergeCell ref="L372:M372"/>
    <mergeCell ref="N372:Q372"/>
    <mergeCell ref="F373:I373"/>
    <mergeCell ref="F374:I374"/>
    <mergeCell ref="L374:M374"/>
    <mergeCell ref="N374:Q374"/>
    <mergeCell ref="F375:I375"/>
    <mergeCell ref="L375:M375"/>
    <mergeCell ref="N375:Q375"/>
    <mergeCell ref="F376:I376"/>
    <mergeCell ref="F377:I377"/>
    <mergeCell ref="F378:I378"/>
    <mergeCell ref="F379:I379"/>
    <mergeCell ref="F380:I380"/>
    <mergeCell ref="L380:M380"/>
    <mergeCell ref="N380:Q380"/>
    <mergeCell ref="F381:I381"/>
    <mergeCell ref="F382:I382"/>
    <mergeCell ref="F383:I383"/>
    <mergeCell ref="F384:I384"/>
    <mergeCell ref="L393:M393"/>
    <mergeCell ref="N393:Q393"/>
    <mergeCell ref="F394:I394"/>
    <mergeCell ref="F395:I395"/>
    <mergeCell ref="F396:I396"/>
    <mergeCell ref="F385:I385"/>
    <mergeCell ref="L385:M385"/>
    <mergeCell ref="N385:Q385"/>
    <mergeCell ref="F386:I386"/>
    <mergeCell ref="F387:I387"/>
    <mergeCell ref="L387:M387"/>
    <mergeCell ref="N387:Q387"/>
    <mergeCell ref="F388:I388"/>
    <mergeCell ref="F389:I389"/>
    <mergeCell ref="H1:K1"/>
    <mergeCell ref="F402:I402"/>
    <mergeCell ref="L402:M402"/>
    <mergeCell ref="N402:Q402"/>
    <mergeCell ref="F403:I403"/>
    <mergeCell ref="L403:M403"/>
    <mergeCell ref="N403:Q403"/>
    <mergeCell ref="F405:I405"/>
    <mergeCell ref="L405:M405"/>
    <mergeCell ref="N405:Q405"/>
    <mergeCell ref="F397:I397"/>
    <mergeCell ref="F399:I399"/>
    <mergeCell ref="L399:M399"/>
    <mergeCell ref="N399:Q399"/>
    <mergeCell ref="F400:I400"/>
    <mergeCell ref="L400:M400"/>
    <mergeCell ref="N400:Q400"/>
    <mergeCell ref="F401:I401"/>
    <mergeCell ref="L401:M401"/>
    <mergeCell ref="N401:Q401"/>
    <mergeCell ref="F390:I390"/>
    <mergeCell ref="F391:I391"/>
    <mergeCell ref="F392:I392"/>
    <mergeCell ref="F393:I393"/>
    <mergeCell ref="S2:AC2"/>
    <mergeCell ref="N244:Q244"/>
    <mergeCell ref="N253:Q253"/>
    <mergeCell ref="N260:Q260"/>
    <mergeCell ref="N266:Q266"/>
    <mergeCell ref="N324:Q324"/>
    <mergeCell ref="N361:Q361"/>
    <mergeCell ref="N398:Q398"/>
    <mergeCell ref="N404:Q404"/>
    <mergeCell ref="N98:Q98"/>
    <mergeCell ref="N100:Q100"/>
    <mergeCell ref="L102:Q102"/>
    <mergeCell ref="C108:Q108"/>
    <mergeCell ref="F110:P110"/>
    <mergeCell ref="F111:P111"/>
    <mergeCell ref="M113:P113"/>
    <mergeCell ref="M115:Q115"/>
    <mergeCell ref="M116:Q116"/>
    <mergeCell ref="N89:Q89"/>
    <mergeCell ref="N90:Q90"/>
    <mergeCell ref="N91:Q91"/>
    <mergeCell ref="N92:Q92"/>
    <mergeCell ref="N93:Q93"/>
    <mergeCell ref="N94:Q94"/>
  </mergeCells>
  <hyperlinks>
    <hyperlink ref="F1:G1" location="C2" display="1) Krycí list rozpočtu"/>
    <hyperlink ref="H1:K1" location="C86" display="2) Rekapitulace rozpočtu"/>
    <hyperlink ref="L1" location="C118" display="3) Rozpočet"/>
    <hyperlink ref="S1:T1" location="'Rekapitulace stavby'!C2" display="Rekapitulace stavby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440"/>
  <sheetViews>
    <sheetView showGridLines="0" workbookViewId="0">
      <pane ySplit="1" topLeftCell="A2" activePane="bottomLeft" state="frozen"/>
      <selection pane="bottomLeft" activeCell="BO442" sqref="BO442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7" width="11.1640625" customWidth="1"/>
    <col min="8" max="8" width="12.5" customWidth="1"/>
    <col min="9" max="9" width="7" customWidth="1"/>
    <col min="10" max="10" width="5.1640625" customWidth="1"/>
    <col min="11" max="11" width="11.5" customWidth="1"/>
    <col min="12" max="12" width="12" customWidth="1"/>
    <col min="13" max="14" width="6" customWidth="1"/>
    <col min="15" max="15" width="2" customWidth="1"/>
    <col min="16" max="16" width="12.5" customWidth="1"/>
    <col min="17" max="17" width="4.1640625" customWidth="1"/>
    <col min="18" max="18" width="1.6640625" customWidth="1"/>
    <col min="19" max="19" width="8.1640625" customWidth="1"/>
    <col min="20" max="20" width="29.6640625" hidden="1" customWidth="1"/>
    <col min="21" max="21" width="16.33203125" hidden="1" customWidth="1"/>
    <col min="22" max="22" width="12.33203125" hidden="1" customWidth="1"/>
    <col min="23" max="23" width="16.33203125" hidden="1" customWidth="1"/>
    <col min="24" max="24" width="12.1640625" hidden="1" customWidth="1"/>
    <col min="25" max="25" width="15" hidden="1" customWidth="1"/>
    <col min="26" max="26" width="11" hidden="1" customWidth="1"/>
    <col min="27" max="27" width="15" hidden="1" customWidth="1"/>
    <col min="28" max="28" width="16.33203125" hidden="1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66" ht="21.75" customHeight="1">
      <c r="A1" s="104"/>
      <c r="B1" s="14"/>
      <c r="C1" s="14"/>
      <c r="D1" s="15" t="s">
        <v>1</v>
      </c>
      <c r="E1" s="14"/>
      <c r="F1" s="16" t="s">
        <v>134</v>
      </c>
      <c r="G1" s="16"/>
      <c r="H1" s="239" t="s">
        <v>135</v>
      </c>
      <c r="I1" s="239"/>
      <c r="J1" s="239"/>
      <c r="K1" s="239"/>
      <c r="L1" s="16" t="s">
        <v>136</v>
      </c>
      <c r="M1" s="14"/>
      <c r="N1" s="14"/>
      <c r="O1" s="15" t="s">
        <v>137</v>
      </c>
      <c r="P1" s="14"/>
      <c r="Q1" s="14"/>
      <c r="R1" s="14"/>
      <c r="S1" s="16" t="s">
        <v>138</v>
      </c>
      <c r="T1" s="16"/>
      <c r="U1" s="104"/>
      <c r="V1" s="104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ht="36.950000000000003" customHeight="1">
      <c r="C2" s="220" t="s">
        <v>7</v>
      </c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S2" s="194" t="s">
        <v>8</v>
      </c>
      <c r="T2" s="195"/>
      <c r="U2" s="195"/>
      <c r="V2" s="195"/>
      <c r="W2" s="195"/>
      <c r="X2" s="195"/>
      <c r="Y2" s="195"/>
      <c r="Z2" s="195"/>
      <c r="AA2" s="195"/>
      <c r="AB2" s="195"/>
      <c r="AC2" s="195"/>
      <c r="AT2" s="21" t="s">
        <v>91</v>
      </c>
    </row>
    <row r="3" spans="1:66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  <c r="AT3" s="21" t="s">
        <v>86</v>
      </c>
    </row>
    <row r="4" spans="1:66" ht="36.950000000000003" customHeight="1">
      <c r="B4" s="25"/>
      <c r="C4" s="211" t="s">
        <v>139</v>
      </c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Q4" s="212"/>
      <c r="R4" s="26"/>
      <c r="T4" s="20" t="s">
        <v>13</v>
      </c>
      <c r="AT4" s="21" t="s">
        <v>6</v>
      </c>
    </row>
    <row r="5" spans="1:66" ht="6.95" customHeight="1">
      <c r="B5" s="25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6"/>
    </row>
    <row r="6" spans="1:66" ht="25.35" customHeight="1">
      <c r="B6" s="25"/>
      <c r="C6" s="27"/>
      <c r="D6" s="31" t="s">
        <v>16</v>
      </c>
      <c r="E6" s="27"/>
      <c r="F6" s="251" t="str">
        <f>'Rekapitulace stavby'!K6</f>
        <v>Rekonstrukce vodovodu a kanalizace Radvanice a Bartovice - komunikace</v>
      </c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7"/>
      <c r="R6" s="26"/>
    </row>
    <row r="7" spans="1:66" s="1" customFormat="1" ht="32.85" customHeight="1">
      <c r="B7" s="34"/>
      <c r="C7" s="35"/>
      <c r="D7" s="30" t="s">
        <v>140</v>
      </c>
      <c r="E7" s="35"/>
      <c r="F7" s="224" t="s">
        <v>757</v>
      </c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35"/>
      <c r="R7" s="36"/>
    </row>
    <row r="8" spans="1:66" s="1" customFormat="1" ht="14.45" customHeight="1">
      <c r="B8" s="34"/>
      <c r="C8" s="35"/>
      <c r="D8" s="31" t="s">
        <v>18</v>
      </c>
      <c r="E8" s="35"/>
      <c r="F8" s="29" t="s">
        <v>5</v>
      </c>
      <c r="G8" s="35"/>
      <c r="H8" s="35"/>
      <c r="I8" s="35"/>
      <c r="J8" s="35"/>
      <c r="K8" s="35"/>
      <c r="L8" s="35"/>
      <c r="M8" s="31" t="s">
        <v>19</v>
      </c>
      <c r="N8" s="35"/>
      <c r="O8" s="29" t="s">
        <v>5</v>
      </c>
      <c r="P8" s="35"/>
      <c r="Q8" s="35"/>
      <c r="R8" s="36"/>
    </row>
    <row r="9" spans="1:66" s="1" customFormat="1" ht="14.45" customHeight="1">
      <c r="B9" s="34"/>
      <c r="C9" s="35"/>
      <c r="D9" s="31" t="s">
        <v>20</v>
      </c>
      <c r="E9" s="35"/>
      <c r="F9" s="29" t="s">
        <v>21</v>
      </c>
      <c r="G9" s="35"/>
      <c r="H9" s="35"/>
      <c r="I9" s="35"/>
      <c r="J9" s="35"/>
      <c r="K9" s="35"/>
      <c r="L9" s="35"/>
      <c r="M9" s="31" t="s">
        <v>22</v>
      </c>
      <c r="N9" s="35"/>
      <c r="O9" s="253" t="str">
        <f>'Rekapitulace stavby'!AN8</f>
        <v>25. 4. 2018</v>
      </c>
      <c r="P9" s="253"/>
      <c r="Q9" s="35"/>
      <c r="R9" s="36"/>
    </row>
    <row r="10" spans="1:66" s="1" customFormat="1" ht="10.9" customHeight="1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6"/>
    </row>
    <row r="11" spans="1:66" s="1" customFormat="1" ht="14.45" customHeight="1">
      <c r="B11" s="34"/>
      <c r="C11" s="35"/>
      <c r="D11" s="31" t="s">
        <v>24</v>
      </c>
      <c r="E11" s="35"/>
      <c r="F11" s="35"/>
      <c r="G11" s="35"/>
      <c r="H11" s="35"/>
      <c r="I11" s="35"/>
      <c r="J11" s="35"/>
      <c r="K11" s="35"/>
      <c r="L11" s="35"/>
      <c r="M11" s="31" t="s">
        <v>25</v>
      </c>
      <c r="N11" s="35"/>
      <c r="O11" s="222" t="s">
        <v>5</v>
      </c>
      <c r="P11" s="222"/>
      <c r="Q11" s="35"/>
      <c r="R11" s="36"/>
    </row>
    <row r="12" spans="1:66" s="1" customFormat="1" ht="18" customHeight="1">
      <c r="B12" s="34"/>
      <c r="C12" s="35"/>
      <c r="D12" s="35"/>
      <c r="E12" s="29" t="s">
        <v>26</v>
      </c>
      <c r="F12" s="35"/>
      <c r="G12" s="35"/>
      <c r="H12" s="35"/>
      <c r="I12" s="35"/>
      <c r="J12" s="35"/>
      <c r="K12" s="35"/>
      <c r="L12" s="35"/>
      <c r="M12" s="31" t="s">
        <v>27</v>
      </c>
      <c r="N12" s="35"/>
      <c r="O12" s="222" t="s">
        <v>5</v>
      </c>
      <c r="P12" s="222"/>
      <c r="Q12" s="35"/>
      <c r="R12" s="36"/>
    </row>
    <row r="13" spans="1:66" s="1" customFormat="1" ht="6.95" customHeight="1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6"/>
    </row>
    <row r="14" spans="1:66" s="1" customFormat="1" ht="14.45" customHeight="1">
      <c r="B14" s="34"/>
      <c r="C14" s="35"/>
      <c r="D14" s="31" t="s">
        <v>28</v>
      </c>
      <c r="E14" s="35"/>
      <c r="F14" s="35"/>
      <c r="G14" s="35"/>
      <c r="H14" s="35"/>
      <c r="I14" s="35"/>
      <c r="J14" s="35"/>
      <c r="K14" s="35"/>
      <c r="L14" s="35"/>
      <c r="M14" s="31" t="s">
        <v>25</v>
      </c>
      <c r="N14" s="35"/>
      <c r="O14" s="222" t="str">
        <f>IF('Rekapitulace stavby'!AN13="","",'Rekapitulace stavby'!AN13)</f>
        <v/>
      </c>
      <c r="P14" s="222"/>
      <c r="Q14" s="35"/>
      <c r="R14" s="36"/>
    </row>
    <row r="15" spans="1:66" s="1" customFormat="1" ht="18" customHeight="1">
      <c r="B15" s="34"/>
      <c r="C15" s="35"/>
      <c r="D15" s="35"/>
      <c r="E15" s="29" t="str">
        <f>IF('Rekapitulace stavby'!E14="","",'Rekapitulace stavby'!E14)</f>
        <v xml:space="preserve"> </v>
      </c>
      <c r="F15" s="35"/>
      <c r="G15" s="35"/>
      <c r="H15" s="35"/>
      <c r="I15" s="35"/>
      <c r="J15" s="35"/>
      <c r="K15" s="35"/>
      <c r="L15" s="35"/>
      <c r="M15" s="31" t="s">
        <v>27</v>
      </c>
      <c r="N15" s="35"/>
      <c r="O15" s="222" t="str">
        <f>IF('Rekapitulace stavby'!AN14="","",'Rekapitulace stavby'!AN14)</f>
        <v/>
      </c>
      <c r="P15" s="222"/>
      <c r="Q15" s="35"/>
      <c r="R15" s="36"/>
    </row>
    <row r="16" spans="1:66" s="1" customFormat="1" ht="6.95" customHeight="1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6"/>
    </row>
    <row r="17" spans="2:18" s="1" customFormat="1" ht="14.45" customHeight="1">
      <c r="B17" s="34"/>
      <c r="C17" s="35"/>
      <c r="D17" s="31" t="s">
        <v>30</v>
      </c>
      <c r="E17" s="35"/>
      <c r="F17" s="35"/>
      <c r="G17" s="35"/>
      <c r="H17" s="35"/>
      <c r="I17" s="35"/>
      <c r="J17" s="35"/>
      <c r="K17" s="35"/>
      <c r="L17" s="35"/>
      <c r="M17" s="31" t="s">
        <v>25</v>
      </c>
      <c r="N17" s="35"/>
      <c r="O17" s="222" t="s">
        <v>5</v>
      </c>
      <c r="P17" s="222"/>
      <c r="Q17" s="35"/>
      <c r="R17" s="36"/>
    </row>
    <row r="18" spans="2:18" s="1" customFormat="1" ht="18" customHeight="1">
      <c r="B18" s="34"/>
      <c r="C18" s="35"/>
      <c r="D18" s="35"/>
      <c r="E18" s="29" t="s">
        <v>31</v>
      </c>
      <c r="F18" s="35"/>
      <c r="G18" s="35"/>
      <c r="H18" s="35"/>
      <c r="I18" s="35"/>
      <c r="J18" s="35"/>
      <c r="K18" s="35"/>
      <c r="L18" s="35"/>
      <c r="M18" s="31" t="s">
        <v>27</v>
      </c>
      <c r="N18" s="35"/>
      <c r="O18" s="222" t="s">
        <v>5</v>
      </c>
      <c r="P18" s="222"/>
      <c r="Q18" s="35"/>
      <c r="R18" s="36"/>
    </row>
    <row r="19" spans="2:18" s="1" customFormat="1" ht="6.95" customHeigh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6"/>
    </row>
    <row r="20" spans="2:18" s="1" customFormat="1" ht="14.45" customHeight="1">
      <c r="B20" s="34"/>
      <c r="C20" s="35"/>
      <c r="D20" s="31" t="s">
        <v>33</v>
      </c>
      <c r="E20" s="35"/>
      <c r="F20" s="35"/>
      <c r="G20" s="35"/>
      <c r="H20" s="35"/>
      <c r="I20" s="35"/>
      <c r="J20" s="35"/>
      <c r="K20" s="35"/>
      <c r="L20" s="35"/>
      <c r="M20" s="31" t="s">
        <v>25</v>
      </c>
      <c r="N20" s="35"/>
      <c r="O20" s="222" t="s">
        <v>5</v>
      </c>
      <c r="P20" s="222"/>
      <c r="Q20" s="35"/>
      <c r="R20" s="36"/>
    </row>
    <row r="21" spans="2:18" s="1" customFormat="1" ht="18" customHeight="1">
      <c r="B21" s="34"/>
      <c r="C21" s="35"/>
      <c r="D21" s="35"/>
      <c r="E21" s="29" t="s">
        <v>34</v>
      </c>
      <c r="F21" s="35"/>
      <c r="G21" s="35"/>
      <c r="H21" s="35"/>
      <c r="I21" s="35"/>
      <c r="J21" s="35"/>
      <c r="K21" s="35"/>
      <c r="L21" s="35"/>
      <c r="M21" s="31" t="s">
        <v>27</v>
      </c>
      <c r="N21" s="35"/>
      <c r="O21" s="222" t="s">
        <v>5</v>
      </c>
      <c r="P21" s="222"/>
      <c r="Q21" s="35"/>
      <c r="R21" s="36"/>
    </row>
    <row r="22" spans="2:18" s="1" customFormat="1" ht="6.95" customHeight="1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6"/>
    </row>
    <row r="23" spans="2:18" s="1" customFormat="1" ht="14.45" customHeight="1">
      <c r="B23" s="34"/>
      <c r="C23" s="35"/>
      <c r="D23" s="31" t="s">
        <v>35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6"/>
    </row>
    <row r="24" spans="2:18" s="1" customFormat="1" ht="16.5" customHeight="1">
      <c r="B24" s="34"/>
      <c r="C24" s="35"/>
      <c r="D24" s="35"/>
      <c r="E24" s="225" t="s">
        <v>5</v>
      </c>
      <c r="F24" s="225"/>
      <c r="G24" s="225"/>
      <c r="H24" s="225"/>
      <c r="I24" s="225"/>
      <c r="J24" s="225"/>
      <c r="K24" s="225"/>
      <c r="L24" s="225"/>
      <c r="M24" s="35"/>
      <c r="N24" s="35"/>
      <c r="O24" s="35"/>
      <c r="P24" s="35"/>
      <c r="Q24" s="35"/>
      <c r="R24" s="36"/>
    </row>
    <row r="25" spans="2:18" s="1" customFormat="1" ht="6.95" customHeight="1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</row>
    <row r="26" spans="2:18" s="1" customFormat="1" ht="6.95" customHeight="1">
      <c r="B26" s="34"/>
      <c r="C26" s="35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35"/>
      <c r="R26" s="36"/>
    </row>
    <row r="27" spans="2:18" s="1" customFormat="1" ht="14.45" customHeight="1">
      <c r="B27" s="34"/>
      <c r="C27" s="35"/>
      <c r="D27" s="105" t="s">
        <v>142</v>
      </c>
      <c r="E27" s="35"/>
      <c r="F27" s="35"/>
      <c r="G27" s="35"/>
      <c r="H27" s="35"/>
      <c r="I27" s="35"/>
      <c r="J27" s="35"/>
      <c r="K27" s="35"/>
      <c r="L27" s="35"/>
      <c r="M27" s="226">
        <f>N88</f>
        <v>0</v>
      </c>
      <c r="N27" s="226"/>
      <c r="O27" s="226"/>
      <c r="P27" s="226"/>
      <c r="Q27" s="35"/>
      <c r="R27" s="36"/>
    </row>
    <row r="28" spans="2:18" s="1" customFormat="1" ht="14.45" customHeight="1">
      <c r="B28" s="34"/>
      <c r="C28" s="35"/>
      <c r="D28" s="33" t="s">
        <v>143</v>
      </c>
      <c r="E28" s="35"/>
      <c r="F28" s="35"/>
      <c r="G28" s="35"/>
      <c r="H28" s="35"/>
      <c r="I28" s="35"/>
      <c r="J28" s="35"/>
      <c r="K28" s="35"/>
      <c r="L28" s="35"/>
      <c r="M28" s="226">
        <f>N100</f>
        <v>0</v>
      </c>
      <c r="N28" s="226"/>
      <c r="O28" s="226"/>
      <c r="P28" s="226"/>
      <c r="Q28" s="35"/>
      <c r="R28" s="36"/>
    </row>
    <row r="29" spans="2:18" s="1" customFormat="1" ht="6.95" customHeight="1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6"/>
    </row>
    <row r="30" spans="2:18" s="1" customFormat="1" ht="25.35" customHeight="1">
      <c r="B30" s="34"/>
      <c r="C30" s="35"/>
      <c r="D30" s="106" t="s">
        <v>38</v>
      </c>
      <c r="E30" s="35"/>
      <c r="F30" s="35"/>
      <c r="G30" s="35"/>
      <c r="H30" s="35"/>
      <c r="I30" s="35"/>
      <c r="J30" s="35"/>
      <c r="K30" s="35"/>
      <c r="L30" s="35"/>
      <c r="M30" s="259">
        <f>ROUND(M27+M28,2)</f>
        <v>0</v>
      </c>
      <c r="N30" s="250"/>
      <c r="O30" s="250"/>
      <c r="P30" s="250"/>
      <c r="Q30" s="35"/>
      <c r="R30" s="36"/>
    </row>
    <row r="31" spans="2:18" s="1" customFormat="1" ht="6.95" customHeight="1">
      <c r="B31" s="34"/>
      <c r="C31" s="35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35"/>
      <c r="R31" s="36"/>
    </row>
    <row r="32" spans="2:18" s="1" customFormat="1" ht="14.45" customHeight="1">
      <c r="B32" s="34"/>
      <c r="C32" s="35"/>
      <c r="D32" s="41" t="s">
        <v>39</v>
      </c>
      <c r="E32" s="41" t="s">
        <v>40</v>
      </c>
      <c r="F32" s="42">
        <v>0.21</v>
      </c>
      <c r="G32" s="107" t="s">
        <v>41</v>
      </c>
      <c r="H32" s="256">
        <f>ROUND((SUM(BE100:BE101)+SUM(BE119:BE439)), 2)</f>
        <v>0</v>
      </c>
      <c r="I32" s="250"/>
      <c r="J32" s="250"/>
      <c r="K32" s="35"/>
      <c r="L32" s="35"/>
      <c r="M32" s="256">
        <f>ROUND(ROUND((SUM(BE100:BE101)+SUM(BE119:BE439)), 2)*F32, 2)</f>
        <v>0</v>
      </c>
      <c r="N32" s="250"/>
      <c r="O32" s="250"/>
      <c r="P32" s="250"/>
      <c r="Q32" s="35"/>
      <c r="R32" s="36"/>
    </row>
    <row r="33" spans="2:18" s="1" customFormat="1" ht="14.45" customHeight="1">
      <c r="B33" s="34"/>
      <c r="C33" s="35"/>
      <c r="D33" s="35"/>
      <c r="E33" s="41" t="s">
        <v>42</v>
      </c>
      <c r="F33" s="42">
        <v>0.15</v>
      </c>
      <c r="G33" s="107" t="s">
        <v>41</v>
      </c>
      <c r="H33" s="256">
        <f>ROUND((SUM(BF100:BF101)+SUM(BF119:BF439)), 2)</f>
        <v>0</v>
      </c>
      <c r="I33" s="250"/>
      <c r="J33" s="250"/>
      <c r="K33" s="35"/>
      <c r="L33" s="35"/>
      <c r="M33" s="256">
        <f>ROUND(ROUND((SUM(BF100:BF101)+SUM(BF119:BF439)), 2)*F33, 2)</f>
        <v>0</v>
      </c>
      <c r="N33" s="250"/>
      <c r="O33" s="250"/>
      <c r="P33" s="250"/>
      <c r="Q33" s="35"/>
      <c r="R33" s="36"/>
    </row>
    <row r="34" spans="2:18" s="1" customFormat="1" ht="14.45" hidden="1" customHeight="1">
      <c r="B34" s="34"/>
      <c r="C34" s="35"/>
      <c r="D34" s="35"/>
      <c r="E34" s="41" t="s">
        <v>43</v>
      </c>
      <c r="F34" s="42">
        <v>0.21</v>
      </c>
      <c r="G34" s="107" t="s">
        <v>41</v>
      </c>
      <c r="H34" s="256">
        <f>ROUND((SUM(BG100:BG101)+SUM(BG119:BG439)), 2)</f>
        <v>0</v>
      </c>
      <c r="I34" s="250"/>
      <c r="J34" s="250"/>
      <c r="K34" s="35"/>
      <c r="L34" s="35"/>
      <c r="M34" s="256">
        <v>0</v>
      </c>
      <c r="N34" s="250"/>
      <c r="O34" s="250"/>
      <c r="P34" s="250"/>
      <c r="Q34" s="35"/>
      <c r="R34" s="36"/>
    </row>
    <row r="35" spans="2:18" s="1" customFormat="1" ht="14.45" hidden="1" customHeight="1">
      <c r="B35" s="34"/>
      <c r="C35" s="35"/>
      <c r="D35" s="35"/>
      <c r="E35" s="41" t="s">
        <v>44</v>
      </c>
      <c r="F35" s="42">
        <v>0.15</v>
      </c>
      <c r="G35" s="107" t="s">
        <v>41</v>
      </c>
      <c r="H35" s="256">
        <f>ROUND((SUM(BH100:BH101)+SUM(BH119:BH439)), 2)</f>
        <v>0</v>
      </c>
      <c r="I35" s="250"/>
      <c r="J35" s="250"/>
      <c r="K35" s="35"/>
      <c r="L35" s="35"/>
      <c r="M35" s="256">
        <v>0</v>
      </c>
      <c r="N35" s="250"/>
      <c r="O35" s="250"/>
      <c r="P35" s="250"/>
      <c r="Q35" s="35"/>
      <c r="R35" s="36"/>
    </row>
    <row r="36" spans="2:18" s="1" customFormat="1" ht="14.45" hidden="1" customHeight="1">
      <c r="B36" s="34"/>
      <c r="C36" s="35"/>
      <c r="D36" s="35"/>
      <c r="E36" s="41" t="s">
        <v>45</v>
      </c>
      <c r="F36" s="42">
        <v>0</v>
      </c>
      <c r="G36" s="107" t="s">
        <v>41</v>
      </c>
      <c r="H36" s="256">
        <f>ROUND((SUM(BI100:BI101)+SUM(BI119:BI439)), 2)</f>
        <v>0</v>
      </c>
      <c r="I36" s="250"/>
      <c r="J36" s="250"/>
      <c r="K36" s="35"/>
      <c r="L36" s="35"/>
      <c r="M36" s="256">
        <v>0</v>
      </c>
      <c r="N36" s="250"/>
      <c r="O36" s="250"/>
      <c r="P36" s="250"/>
      <c r="Q36" s="35"/>
      <c r="R36" s="36"/>
    </row>
    <row r="37" spans="2:18" s="1" customFormat="1" ht="6.95" customHeight="1"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</row>
    <row r="38" spans="2:18" s="1" customFormat="1" ht="25.35" customHeight="1">
      <c r="B38" s="34"/>
      <c r="C38" s="103"/>
      <c r="D38" s="108" t="s">
        <v>46</v>
      </c>
      <c r="E38" s="74"/>
      <c r="F38" s="74"/>
      <c r="G38" s="109" t="s">
        <v>47</v>
      </c>
      <c r="H38" s="110" t="s">
        <v>48</v>
      </c>
      <c r="I38" s="74"/>
      <c r="J38" s="74"/>
      <c r="K38" s="74"/>
      <c r="L38" s="257">
        <f>SUM(M30:M36)</f>
        <v>0</v>
      </c>
      <c r="M38" s="257"/>
      <c r="N38" s="257"/>
      <c r="O38" s="257"/>
      <c r="P38" s="258"/>
      <c r="Q38" s="103"/>
      <c r="R38" s="36"/>
    </row>
    <row r="39" spans="2:18" s="1" customFormat="1" ht="14.45" customHeight="1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2:18" s="1" customFormat="1" ht="14.45" customHeight="1"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6"/>
    </row>
    <row r="41" spans="2:18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6"/>
    </row>
    <row r="42" spans="2:18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6"/>
    </row>
    <row r="43" spans="2:18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6"/>
    </row>
    <row r="44" spans="2:18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6"/>
    </row>
    <row r="45" spans="2:18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6"/>
    </row>
    <row r="46" spans="2:18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6"/>
    </row>
    <row r="47" spans="2:18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6"/>
    </row>
    <row r="48" spans="2:18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6"/>
    </row>
    <row r="49" spans="2:18">
      <c r="B49" s="2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6"/>
    </row>
    <row r="50" spans="2:18" s="1" customFormat="1" ht="15">
      <c r="B50" s="34"/>
      <c r="C50" s="35"/>
      <c r="D50" s="49" t="s">
        <v>49</v>
      </c>
      <c r="E50" s="50"/>
      <c r="F50" s="50"/>
      <c r="G50" s="50"/>
      <c r="H50" s="51"/>
      <c r="I50" s="35"/>
      <c r="J50" s="49" t="s">
        <v>50</v>
      </c>
      <c r="K50" s="50"/>
      <c r="L50" s="50"/>
      <c r="M50" s="50"/>
      <c r="N50" s="50"/>
      <c r="O50" s="50"/>
      <c r="P50" s="51"/>
      <c r="Q50" s="35"/>
      <c r="R50" s="36"/>
    </row>
    <row r="51" spans="2:18">
      <c r="B51" s="25"/>
      <c r="C51" s="27"/>
      <c r="D51" s="52"/>
      <c r="E51" s="27"/>
      <c r="F51" s="27"/>
      <c r="G51" s="27"/>
      <c r="H51" s="53"/>
      <c r="I51" s="27"/>
      <c r="J51" s="52"/>
      <c r="K51" s="27"/>
      <c r="L51" s="27"/>
      <c r="M51" s="27"/>
      <c r="N51" s="27"/>
      <c r="O51" s="27"/>
      <c r="P51" s="53"/>
      <c r="Q51" s="27"/>
      <c r="R51" s="26"/>
    </row>
    <row r="52" spans="2:18">
      <c r="B52" s="25"/>
      <c r="C52" s="27"/>
      <c r="D52" s="52"/>
      <c r="E52" s="27"/>
      <c r="F52" s="27"/>
      <c r="G52" s="27"/>
      <c r="H52" s="53"/>
      <c r="I52" s="27"/>
      <c r="J52" s="52"/>
      <c r="K52" s="27"/>
      <c r="L52" s="27"/>
      <c r="M52" s="27"/>
      <c r="N52" s="27"/>
      <c r="O52" s="27"/>
      <c r="P52" s="53"/>
      <c r="Q52" s="27"/>
      <c r="R52" s="26"/>
    </row>
    <row r="53" spans="2:18">
      <c r="B53" s="25"/>
      <c r="C53" s="27"/>
      <c r="D53" s="52"/>
      <c r="E53" s="27"/>
      <c r="F53" s="27"/>
      <c r="G53" s="27"/>
      <c r="H53" s="53"/>
      <c r="I53" s="27"/>
      <c r="J53" s="52"/>
      <c r="K53" s="27"/>
      <c r="L53" s="27"/>
      <c r="M53" s="27"/>
      <c r="N53" s="27"/>
      <c r="O53" s="27"/>
      <c r="P53" s="53"/>
      <c r="Q53" s="27"/>
      <c r="R53" s="26"/>
    </row>
    <row r="54" spans="2:18">
      <c r="B54" s="25"/>
      <c r="C54" s="27"/>
      <c r="D54" s="52"/>
      <c r="E54" s="27"/>
      <c r="F54" s="27"/>
      <c r="G54" s="27"/>
      <c r="H54" s="53"/>
      <c r="I54" s="27"/>
      <c r="J54" s="52"/>
      <c r="K54" s="27"/>
      <c r="L54" s="27"/>
      <c r="M54" s="27"/>
      <c r="N54" s="27"/>
      <c r="O54" s="27"/>
      <c r="P54" s="53"/>
      <c r="Q54" s="27"/>
      <c r="R54" s="26"/>
    </row>
    <row r="55" spans="2:18">
      <c r="B55" s="25"/>
      <c r="C55" s="27"/>
      <c r="D55" s="52"/>
      <c r="E55" s="27"/>
      <c r="F55" s="27"/>
      <c r="G55" s="27"/>
      <c r="H55" s="53"/>
      <c r="I55" s="27"/>
      <c r="J55" s="52"/>
      <c r="K55" s="27"/>
      <c r="L55" s="27"/>
      <c r="M55" s="27"/>
      <c r="N55" s="27"/>
      <c r="O55" s="27"/>
      <c r="P55" s="53"/>
      <c r="Q55" s="27"/>
      <c r="R55" s="26"/>
    </row>
    <row r="56" spans="2:18">
      <c r="B56" s="25"/>
      <c r="C56" s="27"/>
      <c r="D56" s="52"/>
      <c r="E56" s="27"/>
      <c r="F56" s="27"/>
      <c r="G56" s="27"/>
      <c r="H56" s="53"/>
      <c r="I56" s="27"/>
      <c r="J56" s="52"/>
      <c r="K56" s="27"/>
      <c r="L56" s="27"/>
      <c r="M56" s="27"/>
      <c r="N56" s="27"/>
      <c r="O56" s="27"/>
      <c r="P56" s="53"/>
      <c r="Q56" s="27"/>
      <c r="R56" s="26"/>
    </row>
    <row r="57" spans="2:18">
      <c r="B57" s="25"/>
      <c r="C57" s="27"/>
      <c r="D57" s="52"/>
      <c r="E57" s="27"/>
      <c r="F57" s="27"/>
      <c r="G57" s="27"/>
      <c r="H57" s="53"/>
      <c r="I57" s="27"/>
      <c r="J57" s="52"/>
      <c r="K57" s="27"/>
      <c r="L57" s="27"/>
      <c r="M57" s="27"/>
      <c r="N57" s="27"/>
      <c r="O57" s="27"/>
      <c r="P57" s="53"/>
      <c r="Q57" s="27"/>
      <c r="R57" s="26"/>
    </row>
    <row r="58" spans="2:18">
      <c r="B58" s="25"/>
      <c r="C58" s="27"/>
      <c r="D58" s="52"/>
      <c r="E58" s="27"/>
      <c r="F58" s="27"/>
      <c r="G58" s="27"/>
      <c r="H58" s="53"/>
      <c r="I58" s="27"/>
      <c r="J58" s="52"/>
      <c r="K58" s="27"/>
      <c r="L58" s="27"/>
      <c r="M58" s="27"/>
      <c r="N58" s="27"/>
      <c r="O58" s="27"/>
      <c r="P58" s="53"/>
      <c r="Q58" s="27"/>
      <c r="R58" s="26"/>
    </row>
    <row r="59" spans="2:18" s="1" customFormat="1" ht="15">
      <c r="B59" s="34"/>
      <c r="C59" s="35"/>
      <c r="D59" s="54" t="s">
        <v>51</v>
      </c>
      <c r="E59" s="55"/>
      <c r="F59" s="55"/>
      <c r="G59" s="56" t="s">
        <v>52</v>
      </c>
      <c r="H59" s="57"/>
      <c r="I59" s="35"/>
      <c r="J59" s="54" t="s">
        <v>51</v>
      </c>
      <c r="K59" s="55"/>
      <c r="L59" s="55"/>
      <c r="M59" s="55"/>
      <c r="N59" s="56" t="s">
        <v>52</v>
      </c>
      <c r="O59" s="55"/>
      <c r="P59" s="57"/>
      <c r="Q59" s="35"/>
      <c r="R59" s="36"/>
    </row>
    <row r="60" spans="2:18">
      <c r="B60" s="25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6"/>
    </row>
    <row r="61" spans="2:18" s="1" customFormat="1" ht="15">
      <c r="B61" s="34"/>
      <c r="C61" s="35"/>
      <c r="D61" s="49" t="s">
        <v>53</v>
      </c>
      <c r="E61" s="50"/>
      <c r="F61" s="50"/>
      <c r="G61" s="50"/>
      <c r="H61" s="51"/>
      <c r="I61" s="35"/>
      <c r="J61" s="49" t="s">
        <v>54</v>
      </c>
      <c r="K61" s="50"/>
      <c r="L61" s="50"/>
      <c r="M61" s="50"/>
      <c r="N61" s="50"/>
      <c r="O61" s="50"/>
      <c r="P61" s="51"/>
      <c r="Q61" s="35"/>
      <c r="R61" s="36"/>
    </row>
    <row r="62" spans="2:18">
      <c r="B62" s="25"/>
      <c r="C62" s="27"/>
      <c r="D62" s="52"/>
      <c r="E62" s="27"/>
      <c r="F62" s="27"/>
      <c r="G62" s="27"/>
      <c r="H62" s="53"/>
      <c r="I62" s="27"/>
      <c r="J62" s="52"/>
      <c r="K62" s="27"/>
      <c r="L62" s="27"/>
      <c r="M62" s="27"/>
      <c r="N62" s="27"/>
      <c r="O62" s="27"/>
      <c r="P62" s="53"/>
      <c r="Q62" s="27"/>
      <c r="R62" s="26"/>
    </row>
    <row r="63" spans="2:18">
      <c r="B63" s="25"/>
      <c r="C63" s="27"/>
      <c r="D63" s="52"/>
      <c r="E63" s="27"/>
      <c r="F63" s="27"/>
      <c r="G63" s="27"/>
      <c r="H63" s="53"/>
      <c r="I63" s="27"/>
      <c r="J63" s="52"/>
      <c r="K63" s="27"/>
      <c r="L63" s="27"/>
      <c r="M63" s="27"/>
      <c r="N63" s="27"/>
      <c r="O63" s="27"/>
      <c r="P63" s="53"/>
      <c r="Q63" s="27"/>
      <c r="R63" s="26"/>
    </row>
    <row r="64" spans="2:18">
      <c r="B64" s="25"/>
      <c r="C64" s="27"/>
      <c r="D64" s="52"/>
      <c r="E64" s="27"/>
      <c r="F64" s="27"/>
      <c r="G64" s="27"/>
      <c r="H64" s="53"/>
      <c r="I64" s="27"/>
      <c r="J64" s="52"/>
      <c r="K64" s="27"/>
      <c r="L64" s="27"/>
      <c r="M64" s="27"/>
      <c r="N64" s="27"/>
      <c r="O64" s="27"/>
      <c r="P64" s="53"/>
      <c r="Q64" s="27"/>
      <c r="R64" s="26"/>
    </row>
    <row r="65" spans="2:18">
      <c r="B65" s="25"/>
      <c r="C65" s="27"/>
      <c r="D65" s="52"/>
      <c r="E65" s="27"/>
      <c r="F65" s="27"/>
      <c r="G65" s="27"/>
      <c r="H65" s="53"/>
      <c r="I65" s="27"/>
      <c r="J65" s="52"/>
      <c r="K65" s="27"/>
      <c r="L65" s="27"/>
      <c r="M65" s="27"/>
      <c r="N65" s="27"/>
      <c r="O65" s="27"/>
      <c r="P65" s="53"/>
      <c r="Q65" s="27"/>
      <c r="R65" s="26"/>
    </row>
    <row r="66" spans="2:18">
      <c r="B66" s="25"/>
      <c r="C66" s="27"/>
      <c r="D66" s="52"/>
      <c r="E66" s="27"/>
      <c r="F66" s="27"/>
      <c r="G66" s="27"/>
      <c r="H66" s="53"/>
      <c r="I66" s="27"/>
      <c r="J66" s="52"/>
      <c r="K66" s="27"/>
      <c r="L66" s="27"/>
      <c r="M66" s="27"/>
      <c r="N66" s="27"/>
      <c r="O66" s="27"/>
      <c r="P66" s="53"/>
      <c r="Q66" s="27"/>
      <c r="R66" s="26"/>
    </row>
    <row r="67" spans="2:18">
      <c r="B67" s="25"/>
      <c r="C67" s="27"/>
      <c r="D67" s="52"/>
      <c r="E67" s="27"/>
      <c r="F67" s="27"/>
      <c r="G67" s="27"/>
      <c r="H67" s="53"/>
      <c r="I67" s="27"/>
      <c r="J67" s="52"/>
      <c r="K67" s="27"/>
      <c r="L67" s="27"/>
      <c r="M67" s="27"/>
      <c r="N67" s="27"/>
      <c r="O67" s="27"/>
      <c r="P67" s="53"/>
      <c r="Q67" s="27"/>
      <c r="R67" s="26"/>
    </row>
    <row r="68" spans="2:18">
      <c r="B68" s="25"/>
      <c r="C68" s="27"/>
      <c r="D68" s="52"/>
      <c r="E68" s="27"/>
      <c r="F68" s="27"/>
      <c r="G68" s="27"/>
      <c r="H68" s="53"/>
      <c r="I68" s="27"/>
      <c r="J68" s="52"/>
      <c r="K68" s="27"/>
      <c r="L68" s="27"/>
      <c r="M68" s="27"/>
      <c r="N68" s="27"/>
      <c r="O68" s="27"/>
      <c r="P68" s="53"/>
      <c r="Q68" s="27"/>
      <c r="R68" s="26"/>
    </row>
    <row r="69" spans="2:18">
      <c r="B69" s="25"/>
      <c r="C69" s="27"/>
      <c r="D69" s="52"/>
      <c r="E69" s="27"/>
      <c r="F69" s="27"/>
      <c r="G69" s="27"/>
      <c r="H69" s="53"/>
      <c r="I69" s="27"/>
      <c r="J69" s="52"/>
      <c r="K69" s="27"/>
      <c r="L69" s="27"/>
      <c r="M69" s="27"/>
      <c r="N69" s="27"/>
      <c r="O69" s="27"/>
      <c r="P69" s="53"/>
      <c r="Q69" s="27"/>
      <c r="R69" s="26"/>
    </row>
    <row r="70" spans="2:18" s="1" customFormat="1" ht="15">
      <c r="B70" s="34"/>
      <c r="C70" s="35"/>
      <c r="D70" s="54" t="s">
        <v>51</v>
      </c>
      <c r="E70" s="55"/>
      <c r="F70" s="55"/>
      <c r="G70" s="56" t="s">
        <v>52</v>
      </c>
      <c r="H70" s="57"/>
      <c r="I70" s="35"/>
      <c r="J70" s="54" t="s">
        <v>51</v>
      </c>
      <c r="K70" s="55"/>
      <c r="L70" s="55"/>
      <c r="M70" s="55"/>
      <c r="N70" s="56" t="s">
        <v>52</v>
      </c>
      <c r="O70" s="55"/>
      <c r="P70" s="57"/>
      <c r="Q70" s="35"/>
      <c r="R70" s="36"/>
    </row>
    <row r="71" spans="2:18" s="1" customFormat="1" ht="14.4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5" spans="2:18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3"/>
    </row>
    <row r="76" spans="2:18" s="1" customFormat="1" ht="36.950000000000003" customHeight="1">
      <c r="B76" s="34"/>
      <c r="C76" s="211" t="s">
        <v>144</v>
      </c>
      <c r="D76" s="212"/>
      <c r="E76" s="212"/>
      <c r="F76" s="212"/>
      <c r="G76" s="212"/>
      <c r="H76" s="212"/>
      <c r="I76" s="212"/>
      <c r="J76" s="212"/>
      <c r="K76" s="212"/>
      <c r="L76" s="212"/>
      <c r="M76" s="212"/>
      <c r="N76" s="212"/>
      <c r="O76" s="212"/>
      <c r="P76" s="212"/>
      <c r="Q76" s="212"/>
      <c r="R76" s="36"/>
    </row>
    <row r="77" spans="2:18" s="1" customFormat="1" ht="6.95" customHeight="1"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6"/>
    </row>
    <row r="78" spans="2:18" s="1" customFormat="1" ht="30" customHeight="1">
      <c r="B78" s="34"/>
      <c r="C78" s="31" t="s">
        <v>16</v>
      </c>
      <c r="D78" s="35"/>
      <c r="E78" s="35"/>
      <c r="F78" s="251" t="str">
        <f>F6</f>
        <v>Rekonstrukce vodovodu a kanalizace Radvanice a Bartovice - komunikace</v>
      </c>
      <c r="G78" s="252"/>
      <c r="H78" s="252"/>
      <c r="I78" s="252"/>
      <c r="J78" s="252"/>
      <c r="K78" s="252"/>
      <c r="L78" s="252"/>
      <c r="M78" s="252"/>
      <c r="N78" s="252"/>
      <c r="O78" s="252"/>
      <c r="P78" s="252"/>
      <c r="Q78" s="35"/>
      <c r="R78" s="36"/>
    </row>
    <row r="79" spans="2:18" s="1" customFormat="1" ht="36.950000000000003" customHeight="1">
      <c r="B79" s="34"/>
      <c r="C79" s="68" t="s">
        <v>140</v>
      </c>
      <c r="D79" s="35"/>
      <c r="E79" s="35"/>
      <c r="F79" s="213" t="str">
        <f>F7</f>
        <v>3 - SO 103 - Ul. Ščerbovského</v>
      </c>
      <c r="G79" s="250"/>
      <c r="H79" s="250"/>
      <c r="I79" s="250"/>
      <c r="J79" s="250"/>
      <c r="K79" s="250"/>
      <c r="L79" s="250"/>
      <c r="M79" s="250"/>
      <c r="N79" s="250"/>
      <c r="O79" s="250"/>
      <c r="P79" s="250"/>
      <c r="Q79" s="35"/>
      <c r="R79" s="36"/>
    </row>
    <row r="80" spans="2:18" s="1" customFormat="1" ht="6.95" customHeight="1"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6"/>
    </row>
    <row r="81" spans="2:47" s="1" customFormat="1" ht="18" customHeight="1">
      <c r="B81" s="34"/>
      <c r="C81" s="31" t="s">
        <v>20</v>
      </c>
      <c r="D81" s="35"/>
      <c r="E81" s="35"/>
      <c r="F81" s="29" t="str">
        <f>F9</f>
        <v>Ostrava</v>
      </c>
      <c r="G81" s="35"/>
      <c r="H81" s="35"/>
      <c r="I81" s="35"/>
      <c r="J81" s="35"/>
      <c r="K81" s="31" t="s">
        <v>22</v>
      </c>
      <c r="L81" s="35"/>
      <c r="M81" s="253" t="str">
        <f>IF(O9="","",O9)</f>
        <v>25. 4. 2018</v>
      </c>
      <c r="N81" s="253"/>
      <c r="O81" s="253"/>
      <c r="P81" s="253"/>
      <c r="Q81" s="35"/>
      <c r="R81" s="36"/>
    </row>
    <row r="82" spans="2:47" s="1" customFormat="1" ht="6.95" customHeight="1"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6"/>
    </row>
    <row r="83" spans="2:47" s="1" customFormat="1" ht="15">
      <c r="B83" s="34"/>
      <c r="C83" s="31" t="s">
        <v>24</v>
      </c>
      <c r="D83" s="35"/>
      <c r="E83" s="35"/>
      <c r="F83" s="29" t="str">
        <f>E12</f>
        <v>Statutární město Ostrava</v>
      </c>
      <c r="G83" s="35"/>
      <c r="H83" s="35"/>
      <c r="I83" s="35"/>
      <c r="J83" s="35"/>
      <c r="K83" s="31" t="s">
        <v>30</v>
      </c>
      <c r="L83" s="35"/>
      <c r="M83" s="222" t="str">
        <f>E18</f>
        <v>Projekt 2010, s.r.o.</v>
      </c>
      <c r="N83" s="222"/>
      <c r="O83" s="222"/>
      <c r="P83" s="222"/>
      <c r="Q83" s="222"/>
      <c r="R83" s="36"/>
    </row>
    <row r="84" spans="2:47" s="1" customFormat="1" ht="14.45" customHeight="1">
      <c r="B84" s="34"/>
      <c r="C84" s="31" t="s">
        <v>28</v>
      </c>
      <c r="D84" s="35"/>
      <c r="E84" s="35"/>
      <c r="F84" s="29" t="str">
        <f>IF(E15="","",E15)</f>
        <v xml:space="preserve"> </v>
      </c>
      <c r="G84" s="35"/>
      <c r="H84" s="35"/>
      <c r="I84" s="35"/>
      <c r="J84" s="35"/>
      <c r="K84" s="31" t="s">
        <v>33</v>
      </c>
      <c r="L84" s="35"/>
      <c r="M84" s="222" t="str">
        <f>E21</f>
        <v>Jakub Nevyjel</v>
      </c>
      <c r="N84" s="222"/>
      <c r="O84" s="222"/>
      <c r="P84" s="222"/>
      <c r="Q84" s="222"/>
      <c r="R84" s="36"/>
    </row>
    <row r="85" spans="2:47" s="1" customFormat="1" ht="10.35" customHeight="1"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6"/>
    </row>
    <row r="86" spans="2:47" s="1" customFormat="1" ht="29.25" customHeight="1">
      <c r="B86" s="34"/>
      <c r="C86" s="254" t="s">
        <v>145</v>
      </c>
      <c r="D86" s="255"/>
      <c r="E86" s="255"/>
      <c r="F86" s="255"/>
      <c r="G86" s="255"/>
      <c r="H86" s="103"/>
      <c r="I86" s="103"/>
      <c r="J86" s="103"/>
      <c r="K86" s="103"/>
      <c r="L86" s="103"/>
      <c r="M86" s="103"/>
      <c r="N86" s="254" t="s">
        <v>146</v>
      </c>
      <c r="O86" s="255"/>
      <c r="P86" s="255"/>
      <c r="Q86" s="255"/>
      <c r="R86" s="36"/>
    </row>
    <row r="87" spans="2:47" s="1" customFormat="1" ht="10.35" customHeight="1"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6"/>
    </row>
    <row r="88" spans="2:47" s="1" customFormat="1" ht="29.25" customHeight="1">
      <c r="B88" s="34"/>
      <c r="C88" s="111" t="s">
        <v>147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192">
        <f>N119</f>
        <v>0</v>
      </c>
      <c r="O88" s="248"/>
      <c r="P88" s="248"/>
      <c r="Q88" s="248"/>
      <c r="R88" s="36"/>
      <c r="AU88" s="21" t="s">
        <v>148</v>
      </c>
    </row>
    <row r="89" spans="2:47" s="6" customFormat="1" ht="24.95" customHeight="1">
      <c r="B89" s="112"/>
      <c r="C89" s="113"/>
      <c r="D89" s="114" t="s">
        <v>258</v>
      </c>
      <c r="E89" s="113"/>
      <c r="F89" s="113"/>
      <c r="G89" s="113"/>
      <c r="H89" s="113"/>
      <c r="I89" s="113"/>
      <c r="J89" s="113"/>
      <c r="K89" s="113"/>
      <c r="L89" s="113"/>
      <c r="M89" s="113"/>
      <c r="N89" s="244">
        <f>N120</f>
        <v>0</v>
      </c>
      <c r="O89" s="245"/>
      <c r="P89" s="245"/>
      <c r="Q89" s="245"/>
      <c r="R89" s="115"/>
    </row>
    <row r="90" spans="2:47" s="7" customFormat="1" ht="19.899999999999999" customHeight="1">
      <c r="B90" s="116"/>
      <c r="C90" s="117"/>
      <c r="D90" s="118" t="s">
        <v>259</v>
      </c>
      <c r="E90" s="117"/>
      <c r="F90" s="117"/>
      <c r="G90" s="117"/>
      <c r="H90" s="117"/>
      <c r="I90" s="117"/>
      <c r="J90" s="117"/>
      <c r="K90" s="117"/>
      <c r="L90" s="117"/>
      <c r="M90" s="117"/>
      <c r="N90" s="246">
        <f>N121</f>
        <v>0</v>
      </c>
      <c r="O90" s="247"/>
      <c r="P90" s="247"/>
      <c r="Q90" s="247"/>
      <c r="R90" s="119"/>
    </row>
    <row r="91" spans="2:47" s="7" customFormat="1" ht="19.899999999999999" customHeight="1">
      <c r="B91" s="116"/>
      <c r="C91" s="117"/>
      <c r="D91" s="118" t="s">
        <v>260</v>
      </c>
      <c r="E91" s="117"/>
      <c r="F91" s="117"/>
      <c r="G91" s="117"/>
      <c r="H91" s="117"/>
      <c r="I91" s="117"/>
      <c r="J91" s="117"/>
      <c r="K91" s="117"/>
      <c r="L91" s="117"/>
      <c r="M91" s="117"/>
      <c r="N91" s="246">
        <f>N256</f>
        <v>0</v>
      </c>
      <c r="O91" s="247"/>
      <c r="P91" s="247"/>
      <c r="Q91" s="247"/>
      <c r="R91" s="119"/>
    </row>
    <row r="92" spans="2:47" s="7" customFormat="1" ht="19.899999999999999" customHeight="1">
      <c r="B92" s="116"/>
      <c r="C92" s="117"/>
      <c r="D92" s="118" t="s">
        <v>261</v>
      </c>
      <c r="E92" s="117"/>
      <c r="F92" s="117"/>
      <c r="G92" s="117"/>
      <c r="H92" s="117"/>
      <c r="I92" s="117"/>
      <c r="J92" s="117"/>
      <c r="K92" s="117"/>
      <c r="L92" s="117"/>
      <c r="M92" s="117"/>
      <c r="N92" s="246">
        <f>N265</f>
        <v>0</v>
      </c>
      <c r="O92" s="247"/>
      <c r="P92" s="247"/>
      <c r="Q92" s="247"/>
      <c r="R92" s="119"/>
    </row>
    <row r="93" spans="2:47" s="7" customFormat="1" ht="19.899999999999999" customHeight="1">
      <c r="B93" s="116"/>
      <c r="C93" s="117"/>
      <c r="D93" s="118" t="s">
        <v>262</v>
      </c>
      <c r="E93" s="117"/>
      <c r="F93" s="117"/>
      <c r="G93" s="117"/>
      <c r="H93" s="117"/>
      <c r="I93" s="117"/>
      <c r="J93" s="117"/>
      <c r="K93" s="117"/>
      <c r="L93" s="117"/>
      <c r="M93" s="117"/>
      <c r="N93" s="246">
        <f>N272</f>
        <v>0</v>
      </c>
      <c r="O93" s="247"/>
      <c r="P93" s="247"/>
      <c r="Q93" s="247"/>
      <c r="R93" s="119"/>
    </row>
    <row r="94" spans="2:47" s="7" customFormat="1" ht="19.899999999999999" customHeight="1">
      <c r="B94" s="116"/>
      <c r="C94" s="117"/>
      <c r="D94" s="118" t="s">
        <v>263</v>
      </c>
      <c r="E94" s="117"/>
      <c r="F94" s="117"/>
      <c r="G94" s="117"/>
      <c r="H94" s="117"/>
      <c r="I94" s="117"/>
      <c r="J94" s="117"/>
      <c r="K94" s="117"/>
      <c r="L94" s="117"/>
      <c r="M94" s="117"/>
      <c r="N94" s="246">
        <f>N278</f>
        <v>0</v>
      </c>
      <c r="O94" s="247"/>
      <c r="P94" s="247"/>
      <c r="Q94" s="247"/>
      <c r="R94" s="119"/>
    </row>
    <row r="95" spans="2:47" s="7" customFormat="1" ht="19.899999999999999" customHeight="1">
      <c r="B95" s="116"/>
      <c r="C95" s="117"/>
      <c r="D95" s="118" t="s">
        <v>264</v>
      </c>
      <c r="E95" s="117"/>
      <c r="F95" s="117"/>
      <c r="G95" s="117"/>
      <c r="H95" s="117"/>
      <c r="I95" s="117"/>
      <c r="J95" s="117"/>
      <c r="K95" s="117"/>
      <c r="L95" s="117"/>
      <c r="M95" s="117"/>
      <c r="N95" s="246">
        <f>N346</f>
        <v>0</v>
      </c>
      <c r="O95" s="247"/>
      <c r="P95" s="247"/>
      <c r="Q95" s="247"/>
      <c r="R95" s="119"/>
    </row>
    <row r="96" spans="2:47" s="7" customFormat="1" ht="19.899999999999999" customHeight="1">
      <c r="B96" s="116"/>
      <c r="C96" s="117"/>
      <c r="D96" s="118" t="s">
        <v>265</v>
      </c>
      <c r="E96" s="117"/>
      <c r="F96" s="117"/>
      <c r="G96" s="117"/>
      <c r="H96" s="117"/>
      <c r="I96" s="117"/>
      <c r="J96" s="117"/>
      <c r="K96" s="117"/>
      <c r="L96" s="117"/>
      <c r="M96" s="117"/>
      <c r="N96" s="246">
        <f>N383</f>
        <v>0</v>
      </c>
      <c r="O96" s="247"/>
      <c r="P96" s="247"/>
      <c r="Q96" s="247"/>
      <c r="R96" s="119"/>
    </row>
    <row r="97" spans="2:21" s="7" customFormat="1" ht="19.899999999999999" customHeight="1">
      <c r="B97" s="116"/>
      <c r="C97" s="117"/>
      <c r="D97" s="118" t="s">
        <v>266</v>
      </c>
      <c r="E97" s="117"/>
      <c r="F97" s="117"/>
      <c r="G97" s="117"/>
      <c r="H97" s="117"/>
      <c r="I97" s="117"/>
      <c r="J97" s="117"/>
      <c r="K97" s="117"/>
      <c r="L97" s="117"/>
      <c r="M97" s="117"/>
      <c r="N97" s="246">
        <f>N432</f>
        <v>0</v>
      </c>
      <c r="O97" s="247"/>
      <c r="P97" s="247"/>
      <c r="Q97" s="247"/>
      <c r="R97" s="119"/>
    </row>
    <row r="98" spans="2:21" s="7" customFormat="1" ht="19.899999999999999" customHeight="1">
      <c r="B98" s="116"/>
      <c r="C98" s="117"/>
      <c r="D98" s="118" t="s">
        <v>267</v>
      </c>
      <c r="E98" s="117"/>
      <c r="F98" s="117"/>
      <c r="G98" s="117"/>
      <c r="H98" s="117"/>
      <c r="I98" s="117"/>
      <c r="J98" s="117"/>
      <c r="K98" s="117"/>
      <c r="L98" s="117"/>
      <c r="M98" s="117"/>
      <c r="N98" s="246">
        <f>N438</f>
        <v>0</v>
      </c>
      <c r="O98" s="247"/>
      <c r="P98" s="247"/>
      <c r="Q98" s="247"/>
      <c r="R98" s="119"/>
    </row>
    <row r="99" spans="2:21" s="1" customFormat="1" ht="21.75" customHeight="1">
      <c r="B99" s="34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6"/>
    </row>
    <row r="100" spans="2:21" s="1" customFormat="1" ht="29.25" customHeight="1">
      <c r="B100" s="34"/>
      <c r="C100" s="111" t="s">
        <v>151</v>
      </c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248">
        <v>0</v>
      </c>
      <c r="O100" s="249"/>
      <c r="P100" s="249"/>
      <c r="Q100" s="249"/>
      <c r="R100" s="36"/>
      <c r="T100" s="120"/>
      <c r="U100" s="121" t="s">
        <v>39</v>
      </c>
    </row>
    <row r="101" spans="2:21" s="1" customFormat="1" ht="18" customHeight="1">
      <c r="B101" s="34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6"/>
    </row>
    <row r="102" spans="2:21" s="1" customFormat="1" ht="29.25" customHeight="1">
      <c r="B102" s="34"/>
      <c r="C102" s="102" t="s">
        <v>133</v>
      </c>
      <c r="D102" s="103"/>
      <c r="E102" s="103"/>
      <c r="F102" s="103"/>
      <c r="G102" s="103"/>
      <c r="H102" s="103"/>
      <c r="I102" s="103"/>
      <c r="J102" s="103"/>
      <c r="K102" s="103"/>
      <c r="L102" s="193">
        <f>ROUND(SUM(N88+N100),2)</f>
        <v>0</v>
      </c>
      <c r="M102" s="193"/>
      <c r="N102" s="193"/>
      <c r="O102" s="193"/>
      <c r="P102" s="193"/>
      <c r="Q102" s="193"/>
      <c r="R102" s="36"/>
    </row>
    <row r="103" spans="2:21" s="1" customFormat="1" ht="6.95" customHeight="1">
      <c r="B103" s="58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60"/>
    </row>
    <row r="107" spans="2:21" s="1" customFormat="1" ht="6.95" customHeight="1">
      <c r="B107" s="61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3"/>
    </row>
    <row r="108" spans="2:21" s="1" customFormat="1" ht="36.950000000000003" customHeight="1">
      <c r="B108" s="34"/>
      <c r="C108" s="211" t="s">
        <v>152</v>
      </c>
      <c r="D108" s="250"/>
      <c r="E108" s="250"/>
      <c r="F108" s="250"/>
      <c r="G108" s="250"/>
      <c r="H108" s="250"/>
      <c r="I108" s="250"/>
      <c r="J108" s="250"/>
      <c r="K108" s="250"/>
      <c r="L108" s="250"/>
      <c r="M108" s="250"/>
      <c r="N108" s="250"/>
      <c r="O108" s="250"/>
      <c r="P108" s="250"/>
      <c r="Q108" s="250"/>
      <c r="R108" s="36"/>
    </row>
    <row r="109" spans="2:21" s="1" customFormat="1" ht="6.95" customHeight="1"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6"/>
    </row>
    <row r="110" spans="2:21" s="1" customFormat="1" ht="30" customHeight="1">
      <c r="B110" s="34"/>
      <c r="C110" s="31" t="s">
        <v>16</v>
      </c>
      <c r="D110" s="35"/>
      <c r="E110" s="35"/>
      <c r="F110" s="251" t="str">
        <f>F6</f>
        <v>Rekonstrukce vodovodu a kanalizace Radvanice a Bartovice - komunikace</v>
      </c>
      <c r="G110" s="252"/>
      <c r="H110" s="252"/>
      <c r="I110" s="252"/>
      <c r="J110" s="252"/>
      <c r="K110" s="252"/>
      <c r="L110" s="252"/>
      <c r="M110" s="252"/>
      <c r="N110" s="252"/>
      <c r="O110" s="252"/>
      <c r="P110" s="252"/>
      <c r="Q110" s="35"/>
      <c r="R110" s="36"/>
    </row>
    <row r="111" spans="2:21" s="1" customFormat="1" ht="36.950000000000003" customHeight="1">
      <c r="B111" s="34"/>
      <c r="C111" s="68" t="s">
        <v>140</v>
      </c>
      <c r="D111" s="35"/>
      <c r="E111" s="35"/>
      <c r="F111" s="213" t="str">
        <f>F7</f>
        <v>3 - SO 103 - Ul. Ščerbovského</v>
      </c>
      <c r="G111" s="250"/>
      <c r="H111" s="250"/>
      <c r="I111" s="250"/>
      <c r="J111" s="250"/>
      <c r="K111" s="250"/>
      <c r="L111" s="250"/>
      <c r="M111" s="250"/>
      <c r="N111" s="250"/>
      <c r="O111" s="250"/>
      <c r="P111" s="250"/>
      <c r="Q111" s="35"/>
      <c r="R111" s="36"/>
    </row>
    <row r="112" spans="2:21" s="1" customFormat="1" ht="6.95" customHeight="1">
      <c r="B112" s="34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6"/>
    </row>
    <row r="113" spans="2:65" s="1" customFormat="1" ht="18" customHeight="1">
      <c r="B113" s="34"/>
      <c r="C113" s="31" t="s">
        <v>20</v>
      </c>
      <c r="D113" s="35"/>
      <c r="E113" s="35"/>
      <c r="F113" s="29" t="str">
        <f>F9</f>
        <v>Ostrava</v>
      </c>
      <c r="G113" s="35"/>
      <c r="H113" s="35"/>
      <c r="I113" s="35"/>
      <c r="J113" s="35"/>
      <c r="K113" s="31" t="s">
        <v>22</v>
      </c>
      <c r="L113" s="35"/>
      <c r="M113" s="253" t="str">
        <f>IF(O9="","",O9)</f>
        <v>25. 4. 2018</v>
      </c>
      <c r="N113" s="253"/>
      <c r="O113" s="253"/>
      <c r="P113" s="253"/>
      <c r="Q113" s="35"/>
      <c r="R113" s="36"/>
    </row>
    <row r="114" spans="2:65" s="1" customFormat="1" ht="6.95" customHeight="1">
      <c r="B114" s="34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6"/>
    </row>
    <row r="115" spans="2:65" s="1" customFormat="1" ht="15">
      <c r="B115" s="34"/>
      <c r="C115" s="31" t="s">
        <v>24</v>
      </c>
      <c r="D115" s="35"/>
      <c r="E115" s="35"/>
      <c r="F115" s="29" t="str">
        <f>E12</f>
        <v>Statutární město Ostrava</v>
      </c>
      <c r="G115" s="35"/>
      <c r="H115" s="35"/>
      <c r="I115" s="35"/>
      <c r="J115" s="35"/>
      <c r="K115" s="31" t="s">
        <v>30</v>
      </c>
      <c r="L115" s="35"/>
      <c r="M115" s="222" t="str">
        <f>E18</f>
        <v>Projekt 2010, s.r.o.</v>
      </c>
      <c r="N115" s="222"/>
      <c r="O115" s="222"/>
      <c r="P115" s="222"/>
      <c r="Q115" s="222"/>
      <c r="R115" s="36"/>
    </row>
    <row r="116" spans="2:65" s="1" customFormat="1" ht="14.45" customHeight="1">
      <c r="B116" s="34"/>
      <c r="C116" s="31" t="s">
        <v>28</v>
      </c>
      <c r="D116" s="35"/>
      <c r="E116" s="35"/>
      <c r="F116" s="29" t="str">
        <f>IF(E15="","",E15)</f>
        <v xml:space="preserve"> </v>
      </c>
      <c r="G116" s="35"/>
      <c r="H116" s="35"/>
      <c r="I116" s="35"/>
      <c r="J116" s="35"/>
      <c r="K116" s="31" t="s">
        <v>33</v>
      </c>
      <c r="L116" s="35"/>
      <c r="M116" s="222" t="str">
        <f>E21</f>
        <v>Jakub Nevyjel</v>
      </c>
      <c r="N116" s="222"/>
      <c r="O116" s="222"/>
      <c r="P116" s="222"/>
      <c r="Q116" s="222"/>
      <c r="R116" s="36"/>
    </row>
    <row r="117" spans="2:65" s="1" customFormat="1" ht="10.35" customHeight="1">
      <c r="B117" s="34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6"/>
    </row>
    <row r="118" spans="2:65" s="8" customFormat="1" ht="29.25" customHeight="1">
      <c r="B118" s="122"/>
      <c r="C118" s="123" t="s">
        <v>153</v>
      </c>
      <c r="D118" s="124" t="s">
        <v>154</v>
      </c>
      <c r="E118" s="124" t="s">
        <v>57</v>
      </c>
      <c r="F118" s="242" t="s">
        <v>155</v>
      </c>
      <c r="G118" s="242"/>
      <c r="H118" s="242"/>
      <c r="I118" s="242"/>
      <c r="J118" s="124" t="s">
        <v>156</v>
      </c>
      <c r="K118" s="124" t="s">
        <v>157</v>
      </c>
      <c r="L118" s="242" t="s">
        <v>158</v>
      </c>
      <c r="M118" s="242"/>
      <c r="N118" s="242" t="s">
        <v>146</v>
      </c>
      <c r="O118" s="242"/>
      <c r="P118" s="242"/>
      <c r="Q118" s="243"/>
      <c r="R118" s="125"/>
      <c r="T118" s="75" t="s">
        <v>159</v>
      </c>
      <c r="U118" s="76" t="s">
        <v>39</v>
      </c>
      <c r="V118" s="76" t="s">
        <v>160</v>
      </c>
      <c r="W118" s="76" t="s">
        <v>161</v>
      </c>
      <c r="X118" s="76" t="s">
        <v>162</v>
      </c>
      <c r="Y118" s="76" t="s">
        <v>163</v>
      </c>
      <c r="Z118" s="76" t="s">
        <v>164</v>
      </c>
      <c r="AA118" s="77" t="s">
        <v>165</v>
      </c>
    </row>
    <row r="119" spans="2:65" s="1" customFormat="1" ht="29.25" customHeight="1">
      <c r="B119" s="34"/>
      <c r="C119" s="79" t="s">
        <v>142</v>
      </c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233">
        <f>BK119</f>
        <v>0</v>
      </c>
      <c r="O119" s="234"/>
      <c r="P119" s="234"/>
      <c r="Q119" s="234"/>
      <c r="R119" s="36"/>
      <c r="T119" s="78"/>
      <c r="U119" s="50"/>
      <c r="V119" s="50"/>
      <c r="W119" s="126">
        <f>W120</f>
        <v>3652.2599829999995</v>
      </c>
      <c r="X119" s="50"/>
      <c r="Y119" s="126">
        <f>Y120</f>
        <v>719.30852320000008</v>
      </c>
      <c r="Z119" s="50"/>
      <c r="AA119" s="127">
        <f>AA120</f>
        <v>2088.9066000000003</v>
      </c>
      <c r="AT119" s="21" t="s">
        <v>74</v>
      </c>
      <c r="AU119" s="21" t="s">
        <v>148</v>
      </c>
      <c r="BK119" s="128">
        <f>BK120</f>
        <v>0</v>
      </c>
    </row>
    <row r="120" spans="2:65" s="9" customFormat="1" ht="37.35" customHeight="1">
      <c r="B120" s="129"/>
      <c r="C120" s="130"/>
      <c r="D120" s="131" t="s">
        <v>258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270">
        <f>BK120</f>
        <v>0</v>
      </c>
      <c r="O120" s="244"/>
      <c r="P120" s="244"/>
      <c r="Q120" s="244"/>
      <c r="R120" s="132"/>
      <c r="T120" s="133"/>
      <c r="U120" s="130"/>
      <c r="V120" s="130"/>
      <c r="W120" s="134">
        <f>W121+W256+W265+W272+W278+W346+W383+W432+W438</f>
        <v>3652.2599829999995</v>
      </c>
      <c r="X120" s="130"/>
      <c r="Y120" s="134">
        <f>Y121+Y256+Y265+Y272+Y278+Y346+Y383+Y432+Y438</f>
        <v>719.30852320000008</v>
      </c>
      <c r="Z120" s="130"/>
      <c r="AA120" s="135">
        <f>AA121+AA256+AA265+AA272+AA278+AA346+AA383+AA432+AA438</f>
        <v>2088.9066000000003</v>
      </c>
      <c r="AR120" s="136" t="s">
        <v>82</v>
      </c>
      <c r="AT120" s="137" t="s">
        <v>74</v>
      </c>
      <c r="AU120" s="137" t="s">
        <v>75</v>
      </c>
      <c r="AY120" s="136" t="s">
        <v>166</v>
      </c>
      <c r="BK120" s="138">
        <f>BK121+BK256+BK265+BK272+BK278+BK346+BK383+BK432+BK438</f>
        <v>0</v>
      </c>
    </row>
    <row r="121" spans="2:65" s="9" customFormat="1" ht="19.899999999999999" customHeight="1">
      <c r="B121" s="129"/>
      <c r="C121" s="130"/>
      <c r="D121" s="164" t="s">
        <v>259</v>
      </c>
      <c r="E121" s="164"/>
      <c r="F121" s="164"/>
      <c r="G121" s="164"/>
      <c r="H121" s="164"/>
      <c r="I121" s="164"/>
      <c r="J121" s="164"/>
      <c r="K121" s="164"/>
      <c r="L121" s="164"/>
      <c r="M121" s="164"/>
      <c r="N121" s="237">
        <f>BK121</f>
        <v>0</v>
      </c>
      <c r="O121" s="238"/>
      <c r="P121" s="238"/>
      <c r="Q121" s="238"/>
      <c r="R121" s="132"/>
      <c r="T121" s="133"/>
      <c r="U121" s="130"/>
      <c r="V121" s="130"/>
      <c r="W121" s="134">
        <f>SUM(W122:W255)</f>
        <v>2031.0325349999998</v>
      </c>
      <c r="X121" s="130"/>
      <c r="Y121" s="134">
        <f>SUM(Y122:Y255)</f>
        <v>328.34858400000002</v>
      </c>
      <c r="Z121" s="130"/>
      <c r="AA121" s="135">
        <f>SUM(AA122:AA255)</f>
        <v>2084.7930000000001</v>
      </c>
      <c r="AR121" s="136" t="s">
        <v>82</v>
      </c>
      <c r="AT121" s="137" t="s">
        <v>74</v>
      </c>
      <c r="AU121" s="137" t="s">
        <v>82</v>
      </c>
      <c r="AY121" s="136" t="s">
        <v>166</v>
      </c>
      <c r="BK121" s="138">
        <f>SUM(BK122:BK255)</f>
        <v>0</v>
      </c>
    </row>
    <row r="122" spans="2:65" s="1" customFormat="1" ht="25.5" customHeight="1">
      <c r="B122" s="139"/>
      <c r="C122" s="140" t="s">
        <v>82</v>
      </c>
      <c r="D122" s="140" t="s">
        <v>167</v>
      </c>
      <c r="E122" s="141" t="s">
        <v>268</v>
      </c>
      <c r="F122" s="231" t="s">
        <v>269</v>
      </c>
      <c r="G122" s="231"/>
      <c r="H122" s="231"/>
      <c r="I122" s="231"/>
      <c r="J122" s="142" t="s">
        <v>270</v>
      </c>
      <c r="K122" s="143">
        <v>39</v>
      </c>
      <c r="L122" s="232">
        <v>0</v>
      </c>
      <c r="M122" s="232"/>
      <c r="N122" s="232">
        <f>ROUND(L122*K122,2)</f>
        <v>0</v>
      </c>
      <c r="O122" s="232"/>
      <c r="P122" s="232"/>
      <c r="Q122" s="232"/>
      <c r="R122" s="144"/>
      <c r="T122" s="145" t="s">
        <v>5</v>
      </c>
      <c r="U122" s="43" t="s">
        <v>40</v>
      </c>
      <c r="V122" s="146">
        <v>0.23</v>
      </c>
      <c r="W122" s="146">
        <f>V122*K122</f>
        <v>8.9700000000000006</v>
      </c>
      <c r="X122" s="146">
        <v>0</v>
      </c>
      <c r="Y122" s="146">
        <f>X122*K122</f>
        <v>0</v>
      </c>
      <c r="Z122" s="146">
        <v>0.26</v>
      </c>
      <c r="AA122" s="147">
        <f>Z122*K122</f>
        <v>10.14</v>
      </c>
      <c r="AR122" s="21" t="s">
        <v>92</v>
      </c>
      <c r="AT122" s="21" t="s">
        <v>167</v>
      </c>
      <c r="AU122" s="21" t="s">
        <v>86</v>
      </c>
      <c r="AY122" s="21" t="s">
        <v>166</v>
      </c>
      <c r="BE122" s="148">
        <f>IF(U122="základní",N122,0)</f>
        <v>0</v>
      </c>
      <c r="BF122" s="148">
        <f>IF(U122="snížená",N122,0)</f>
        <v>0</v>
      </c>
      <c r="BG122" s="148">
        <f>IF(U122="zákl. přenesená",N122,0)</f>
        <v>0</v>
      </c>
      <c r="BH122" s="148">
        <f>IF(U122="sníž. přenesená",N122,0)</f>
        <v>0</v>
      </c>
      <c r="BI122" s="148">
        <f>IF(U122="nulová",N122,0)</f>
        <v>0</v>
      </c>
      <c r="BJ122" s="21" t="s">
        <v>82</v>
      </c>
      <c r="BK122" s="148">
        <f>ROUND(L122*K122,2)</f>
        <v>0</v>
      </c>
      <c r="BL122" s="21" t="s">
        <v>92</v>
      </c>
      <c r="BM122" s="21" t="s">
        <v>758</v>
      </c>
    </row>
    <row r="123" spans="2:65" s="11" customFormat="1" ht="16.5" customHeight="1">
      <c r="B123" s="157"/>
      <c r="C123" s="158"/>
      <c r="D123" s="158"/>
      <c r="E123" s="159" t="s">
        <v>5</v>
      </c>
      <c r="F123" s="264" t="s">
        <v>275</v>
      </c>
      <c r="G123" s="265"/>
      <c r="H123" s="265"/>
      <c r="I123" s="265"/>
      <c r="J123" s="158"/>
      <c r="K123" s="159" t="s">
        <v>5</v>
      </c>
      <c r="L123" s="158"/>
      <c r="M123" s="158"/>
      <c r="N123" s="158"/>
      <c r="O123" s="158"/>
      <c r="P123" s="158"/>
      <c r="Q123" s="158"/>
      <c r="R123" s="160"/>
      <c r="T123" s="161"/>
      <c r="U123" s="158"/>
      <c r="V123" s="158"/>
      <c r="W123" s="158"/>
      <c r="X123" s="158"/>
      <c r="Y123" s="158"/>
      <c r="Z123" s="158"/>
      <c r="AA123" s="162"/>
      <c r="AT123" s="163" t="s">
        <v>173</v>
      </c>
      <c r="AU123" s="163" t="s">
        <v>86</v>
      </c>
      <c r="AV123" s="11" t="s">
        <v>82</v>
      </c>
      <c r="AW123" s="11" t="s">
        <v>32</v>
      </c>
      <c r="AX123" s="11" t="s">
        <v>75</v>
      </c>
      <c r="AY123" s="163" t="s">
        <v>166</v>
      </c>
    </row>
    <row r="124" spans="2:65" s="11" customFormat="1" ht="16.5" customHeight="1">
      <c r="B124" s="157"/>
      <c r="C124" s="158"/>
      <c r="D124" s="158"/>
      <c r="E124" s="159" t="s">
        <v>5</v>
      </c>
      <c r="F124" s="229" t="s">
        <v>276</v>
      </c>
      <c r="G124" s="230"/>
      <c r="H124" s="230"/>
      <c r="I124" s="230"/>
      <c r="J124" s="158"/>
      <c r="K124" s="159" t="s">
        <v>5</v>
      </c>
      <c r="L124" s="158"/>
      <c r="M124" s="158"/>
      <c r="N124" s="158"/>
      <c r="O124" s="158"/>
      <c r="P124" s="158"/>
      <c r="Q124" s="158"/>
      <c r="R124" s="160"/>
      <c r="T124" s="161"/>
      <c r="U124" s="158"/>
      <c r="V124" s="158"/>
      <c r="W124" s="158"/>
      <c r="X124" s="158"/>
      <c r="Y124" s="158"/>
      <c r="Z124" s="158"/>
      <c r="AA124" s="162"/>
      <c r="AT124" s="163" t="s">
        <v>173</v>
      </c>
      <c r="AU124" s="163" t="s">
        <v>86</v>
      </c>
      <c r="AV124" s="11" t="s">
        <v>82</v>
      </c>
      <c r="AW124" s="11" t="s">
        <v>32</v>
      </c>
      <c r="AX124" s="11" t="s">
        <v>75</v>
      </c>
      <c r="AY124" s="163" t="s">
        <v>166</v>
      </c>
    </row>
    <row r="125" spans="2:65" s="11" customFormat="1" ht="16.5" customHeight="1">
      <c r="B125" s="157"/>
      <c r="C125" s="158"/>
      <c r="D125" s="158"/>
      <c r="E125" s="159" t="s">
        <v>5</v>
      </c>
      <c r="F125" s="229" t="s">
        <v>277</v>
      </c>
      <c r="G125" s="230"/>
      <c r="H125" s="230"/>
      <c r="I125" s="230"/>
      <c r="J125" s="158"/>
      <c r="K125" s="159" t="s">
        <v>5</v>
      </c>
      <c r="L125" s="158"/>
      <c r="M125" s="158"/>
      <c r="N125" s="158"/>
      <c r="O125" s="158"/>
      <c r="P125" s="158"/>
      <c r="Q125" s="158"/>
      <c r="R125" s="160"/>
      <c r="T125" s="161"/>
      <c r="U125" s="158"/>
      <c r="V125" s="158"/>
      <c r="W125" s="158"/>
      <c r="X125" s="158"/>
      <c r="Y125" s="158"/>
      <c r="Z125" s="158"/>
      <c r="AA125" s="162"/>
      <c r="AT125" s="163" t="s">
        <v>173</v>
      </c>
      <c r="AU125" s="163" t="s">
        <v>86</v>
      </c>
      <c r="AV125" s="11" t="s">
        <v>82</v>
      </c>
      <c r="AW125" s="11" t="s">
        <v>32</v>
      </c>
      <c r="AX125" s="11" t="s">
        <v>75</v>
      </c>
      <c r="AY125" s="163" t="s">
        <v>166</v>
      </c>
    </row>
    <row r="126" spans="2:65" s="11" customFormat="1" ht="16.5" customHeight="1">
      <c r="B126" s="157"/>
      <c r="C126" s="158"/>
      <c r="D126" s="158"/>
      <c r="E126" s="159" t="s">
        <v>5</v>
      </c>
      <c r="F126" s="229" t="s">
        <v>759</v>
      </c>
      <c r="G126" s="230"/>
      <c r="H126" s="230"/>
      <c r="I126" s="230"/>
      <c r="J126" s="158"/>
      <c r="K126" s="159" t="s">
        <v>5</v>
      </c>
      <c r="L126" s="158"/>
      <c r="M126" s="158"/>
      <c r="N126" s="158"/>
      <c r="O126" s="158"/>
      <c r="P126" s="158"/>
      <c r="Q126" s="158"/>
      <c r="R126" s="160"/>
      <c r="T126" s="161"/>
      <c r="U126" s="158"/>
      <c r="V126" s="158"/>
      <c r="W126" s="158"/>
      <c r="X126" s="158"/>
      <c r="Y126" s="158"/>
      <c r="Z126" s="158"/>
      <c r="AA126" s="162"/>
      <c r="AT126" s="163" t="s">
        <v>173</v>
      </c>
      <c r="AU126" s="163" t="s">
        <v>86</v>
      </c>
      <c r="AV126" s="11" t="s">
        <v>82</v>
      </c>
      <c r="AW126" s="11" t="s">
        <v>32</v>
      </c>
      <c r="AX126" s="11" t="s">
        <v>75</v>
      </c>
      <c r="AY126" s="163" t="s">
        <v>166</v>
      </c>
    </row>
    <row r="127" spans="2:65" s="10" customFormat="1" ht="16.5" customHeight="1">
      <c r="B127" s="149"/>
      <c r="C127" s="150"/>
      <c r="D127" s="150"/>
      <c r="E127" s="151" t="s">
        <v>5</v>
      </c>
      <c r="F127" s="262" t="s">
        <v>760</v>
      </c>
      <c r="G127" s="263"/>
      <c r="H127" s="263"/>
      <c r="I127" s="263"/>
      <c r="J127" s="150"/>
      <c r="K127" s="152">
        <v>19</v>
      </c>
      <c r="L127" s="150"/>
      <c r="M127" s="150"/>
      <c r="N127" s="150"/>
      <c r="O127" s="150"/>
      <c r="P127" s="150"/>
      <c r="Q127" s="150"/>
      <c r="R127" s="153"/>
      <c r="T127" s="154"/>
      <c r="U127" s="150"/>
      <c r="V127" s="150"/>
      <c r="W127" s="150"/>
      <c r="X127" s="150"/>
      <c r="Y127" s="150"/>
      <c r="Z127" s="150"/>
      <c r="AA127" s="155"/>
      <c r="AT127" s="156" t="s">
        <v>173</v>
      </c>
      <c r="AU127" s="156" t="s">
        <v>86</v>
      </c>
      <c r="AV127" s="10" t="s">
        <v>86</v>
      </c>
      <c r="AW127" s="10" t="s">
        <v>32</v>
      </c>
      <c r="AX127" s="10" t="s">
        <v>75</v>
      </c>
      <c r="AY127" s="156" t="s">
        <v>166</v>
      </c>
    </row>
    <row r="128" spans="2:65" s="11" customFormat="1" ht="16.5" customHeight="1">
      <c r="B128" s="157"/>
      <c r="C128" s="158"/>
      <c r="D128" s="158"/>
      <c r="E128" s="159" t="s">
        <v>5</v>
      </c>
      <c r="F128" s="229" t="s">
        <v>761</v>
      </c>
      <c r="G128" s="230"/>
      <c r="H128" s="230"/>
      <c r="I128" s="230"/>
      <c r="J128" s="158"/>
      <c r="K128" s="159" t="s">
        <v>5</v>
      </c>
      <c r="L128" s="158"/>
      <c r="M128" s="158"/>
      <c r="N128" s="158"/>
      <c r="O128" s="158"/>
      <c r="P128" s="158"/>
      <c r="Q128" s="158"/>
      <c r="R128" s="160"/>
      <c r="T128" s="161"/>
      <c r="U128" s="158"/>
      <c r="V128" s="158"/>
      <c r="W128" s="158"/>
      <c r="X128" s="158"/>
      <c r="Y128" s="158"/>
      <c r="Z128" s="158"/>
      <c r="AA128" s="162"/>
      <c r="AT128" s="163" t="s">
        <v>173</v>
      </c>
      <c r="AU128" s="163" t="s">
        <v>86</v>
      </c>
      <c r="AV128" s="11" t="s">
        <v>82</v>
      </c>
      <c r="AW128" s="11" t="s">
        <v>32</v>
      </c>
      <c r="AX128" s="11" t="s">
        <v>75</v>
      </c>
      <c r="AY128" s="163" t="s">
        <v>166</v>
      </c>
    </row>
    <row r="129" spans="2:65" s="10" customFormat="1" ht="16.5" customHeight="1">
      <c r="B129" s="149"/>
      <c r="C129" s="150"/>
      <c r="D129" s="150"/>
      <c r="E129" s="151" t="s">
        <v>5</v>
      </c>
      <c r="F129" s="262" t="s">
        <v>736</v>
      </c>
      <c r="G129" s="263"/>
      <c r="H129" s="263"/>
      <c r="I129" s="263"/>
      <c r="J129" s="150"/>
      <c r="K129" s="152">
        <v>20</v>
      </c>
      <c r="L129" s="150"/>
      <c r="M129" s="150"/>
      <c r="N129" s="150"/>
      <c r="O129" s="150"/>
      <c r="P129" s="150"/>
      <c r="Q129" s="150"/>
      <c r="R129" s="153"/>
      <c r="T129" s="154"/>
      <c r="U129" s="150"/>
      <c r="V129" s="150"/>
      <c r="W129" s="150"/>
      <c r="X129" s="150"/>
      <c r="Y129" s="150"/>
      <c r="Z129" s="150"/>
      <c r="AA129" s="155"/>
      <c r="AT129" s="156" t="s">
        <v>173</v>
      </c>
      <c r="AU129" s="156" t="s">
        <v>86</v>
      </c>
      <c r="AV129" s="10" t="s">
        <v>86</v>
      </c>
      <c r="AW129" s="10" t="s">
        <v>32</v>
      </c>
      <c r="AX129" s="10" t="s">
        <v>75</v>
      </c>
      <c r="AY129" s="156" t="s">
        <v>166</v>
      </c>
    </row>
    <row r="130" spans="2:65" s="12" customFormat="1" ht="16.5" customHeight="1">
      <c r="B130" s="168"/>
      <c r="C130" s="169"/>
      <c r="D130" s="169"/>
      <c r="E130" s="170" t="s">
        <v>5</v>
      </c>
      <c r="F130" s="268" t="s">
        <v>294</v>
      </c>
      <c r="G130" s="269"/>
      <c r="H130" s="269"/>
      <c r="I130" s="269"/>
      <c r="J130" s="169"/>
      <c r="K130" s="171">
        <v>39</v>
      </c>
      <c r="L130" s="169"/>
      <c r="M130" s="169"/>
      <c r="N130" s="169"/>
      <c r="O130" s="169"/>
      <c r="P130" s="169"/>
      <c r="Q130" s="169"/>
      <c r="R130" s="172"/>
      <c r="T130" s="173"/>
      <c r="U130" s="169"/>
      <c r="V130" s="169"/>
      <c r="W130" s="169"/>
      <c r="X130" s="169"/>
      <c r="Y130" s="169"/>
      <c r="Z130" s="169"/>
      <c r="AA130" s="174"/>
      <c r="AT130" s="175" t="s">
        <v>173</v>
      </c>
      <c r="AU130" s="175" t="s">
        <v>86</v>
      </c>
      <c r="AV130" s="12" t="s">
        <v>92</v>
      </c>
      <c r="AW130" s="12" t="s">
        <v>32</v>
      </c>
      <c r="AX130" s="12" t="s">
        <v>82</v>
      </c>
      <c r="AY130" s="175" t="s">
        <v>166</v>
      </c>
    </row>
    <row r="131" spans="2:65" s="1" customFormat="1" ht="25.5" customHeight="1">
      <c r="B131" s="139"/>
      <c r="C131" s="140" t="s">
        <v>86</v>
      </c>
      <c r="D131" s="140" t="s">
        <v>167</v>
      </c>
      <c r="E131" s="141" t="s">
        <v>285</v>
      </c>
      <c r="F131" s="231" t="s">
        <v>286</v>
      </c>
      <c r="G131" s="231"/>
      <c r="H131" s="231"/>
      <c r="I131" s="231"/>
      <c r="J131" s="142" t="s">
        <v>270</v>
      </c>
      <c r="K131" s="143">
        <v>72</v>
      </c>
      <c r="L131" s="232">
        <v>0</v>
      </c>
      <c r="M131" s="232"/>
      <c r="N131" s="232">
        <f>ROUND(L131*K131,2)</f>
        <v>0</v>
      </c>
      <c r="O131" s="232"/>
      <c r="P131" s="232"/>
      <c r="Q131" s="232"/>
      <c r="R131" s="144"/>
      <c r="T131" s="145" t="s">
        <v>5</v>
      </c>
      <c r="U131" s="43" t="s">
        <v>40</v>
      </c>
      <c r="V131" s="146">
        <v>0.16600000000000001</v>
      </c>
      <c r="W131" s="146">
        <f>V131*K131</f>
        <v>11.952</v>
      </c>
      <c r="X131" s="146">
        <v>0</v>
      </c>
      <c r="Y131" s="146">
        <f>X131*K131</f>
        <v>0</v>
      </c>
      <c r="Z131" s="146">
        <v>0.44</v>
      </c>
      <c r="AA131" s="147">
        <f>Z131*K131</f>
        <v>31.68</v>
      </c>
      <c r="AR131" s="21" t="s">
        <v>92</v>
      </c>
      <c r="AT131" s="21" t="s">
        <v>167</v>
      </c>
      <c r="AU131" s="21" t="s">
        <v>86</v>
      </c>
      <c r="AY131" s="21" t="s">
        <v>166</v>
      </c>
      <c r="BE131" s="148">
        <f>IF(U131="základní",N131,0)</f>
        <v>0</v>
      </c>
      <c r="BF131" s="148">
        <f>IF(U131="snížená",N131,0)</f>
        <v>0</v>
      </c>
      <c r="BG131" s="148">
        <f>IF(U131="zákl. přenesená",N131,0)</f>
        <v>0</v>
      </c>
      <c r="BH131" s="148">
        <f>IF(U131="sníž. přenesená",N131,0)</f>
        <v>0</v>
      </c>
      <c r="BI131" s="148">
        <f>IF(U131="nulová",N131,0)</f>
        <v>0</v>
      </c>
      <c r="BJ131" s="21" t="s">
        <v>82</v>
      </c>
      <c r="BK131" s="148">
        <f>ROUND(L131*K131,2)</f>
        <v>0</v>
      </c>
      <c r="BL131" s="21" t="s">
        <v>92</v>
      </c>
      <c r="BM131" s="21" t="s">
        <v>762</v>
      </c>
    </row>
    <row r="132" spans="2:65" s="11" customFormat="1" ht="16.5" customHeight="1">
      <c r="B132" s="157"/>
      <c r="C132" s="158"/>
      <c r="D132" s="158"/>
      <c r="E132" s="159" t="s">
        <v>5</v>
      </c>
      <c r="F132" s="264" t="s">
        <v>275</v>
      </c>
      <c r="G132" s="265"/>
      <c r="H132" s="265"/>
      <c r="I132" s="265"/>
      <c r="J132" s="158"/>
      <c r="K132" s="159" t="s">
        <v>5</v>
      </c>
      <c r="L132" s="158"/>
      <c r="M132" s="158"/>
      <c r="N132" s="158"/>
      <c r="O132" s="158"/>
      <c r="P132" s="158"/>
      <c r="Q132" s="158"/>
      <c r="R132" s="160"/>
      <c r="T132" s="161"/>
      <c r="U132" s="158"/>
      <c r="V132" s="158"/>
      <c r="W132" s="158"/>
      <c r="X132" s="158"/>
      <c r="Y132" s="158"/>
      <c r="Z132" s="158"/>
      <c r="AA132" s="162"/>
      <c r="AT132" s="163" t="s">
        <v>173</v>
      </c>
      <c r="AU132" s="163" t="s">
        <v>86</v>
      </c>
      <c r="AV132" s="11" t="s">
        <v>82</v>
      </c>
      <c r="AW132" s="11" t="s">
        <v>32</v>
      </c>
      <c r="AX132" s="11" t="s">
        <v>75</v>
      </c>
      <c r="AY132" s="163" t="s">
        <v>166</v>
      </c>
    </row>
    <row r="133" spans="2:65" s="11" customFormat="1" ht="16.5" customHeight="1">
      <c r="B133" s="157"/>
      <c r="C133" s="158"/>
      <c r="D133" s="158"/>
      <c r="E133" s="159" t="s">
        <v>5</v>
      </c>
      <c r="F133" s="229" t="s">
        <v>276</v>
      </c>
      <c r="G133" s="230"/>
      <c r="H133" s="230"/>
      <c r="I133" s="230"/>
      <c r="J133" s="158"/>
      <c r="K133" s="159" t="s">
        <v>5</v>
      </c>
      <c r="L133" s="158"/>
      <c r="M133" s="158"/>
      <c r="N133" s="158"/>
      <c r="O133" s="158"/>
      <c r="P133" s="158"/>
      <c r="Q133" s="158"/>
      <c r="R133" s="160"/>
      <c r="T133" s="161"/>
      <c r="U133" s="158"/>
      <c r="V133" s="158"/>
      <c r="W133" s="158"/>
      <c r="X133" s="158"/>
      <c r="Y133" s="158"/>
      <c r="Z133" s="158"/>
      <c r="AA133" s="162"/>
      <c r="AT133" s="163" t="s">
        <v>173</v>
      </c>
      <c r="AU133" s="163" t="s">
        <v>86</v>
      </c>
      <c r="AV133" s="11" t="s">
        <v>82</v>
      </c>
      <c r="AW133" s="11" t="s">
        <v>32</v>
      </c>
      <c r="AX133" s="11" t="s">
        <v>75</v>
      </c>
      <c r="AY133" s="163" t="s">
        <v>166</v>
      </c>
    </row>
    <row r="134" spans="2:65" s="11" customFormat="1" ht="16.5" customHeight="1">
      <c r="B134" s="157"/>
      <c r="C134" s="158"/>
      <c r="D134" s="158"/>
      <c r="E134" s="159" t="s">
        <v>5</v>
      </c>
      <c r="F134" s="229" t="s">
        <v>277</v>
      </c>
      <c r="G134" s="230"/>
      <c r="H134" s="230"/>
      <c r="I134" s="230"/>
      <c r="J134" s="158"/>
      <c r="K134" s="159" t="s">
        <v>5</v>
      </c>
      <c r="L134" s="158"/>
      <c r="M134" s="158"/>
      <c r="N134" s="158"/>
      <c r="O134" s="158"/>
      <c r="P134" s="158"/>
      <c r="Q134" s="158"/>
      <c r="R134" s="160"/>
      <c r="T134" s="161"/>
      <c r="U134" s="158"/>
      <c r="V134" s="158"/>
      <c r="W134" s="158"/>
      <c r="X134" s="158"/>
      <c r="Y134" s="158"/>
      <c r="Z134" s="158"/>
      <c r="AA134" s="162"/>
      <c r="AT134" s="163" t="s">
        <v>173</v>
      </c>
      <c r="AU134" s="163" t="s">
        <v>86</v>
      </c>
      <c r="AV134" s="11" t="s">
        <v>82</v>
      </c>
      <c r="AW134" s="11" t="s">
        <v>32</v>
      </c>
      <c r="AX134" s="11" t="s">
        <v>75</v>
      </c>
      <c r="AY134" s="163" t="s">
        <v>166</v>
      </c>
    </row>
    <row r="135" spans="2:65" s="11" customFormat="1" ht="16.5" customHeight="1">
      <c r="B135" s="157"/>
      <c r="C135" s="158"/>
      <c r="D135" s="158"/>
      <c r="E135" s="159" t="s">
        <v>5</v>
      </c>
      <c r="F135" s="229" t="s">
        <v>759</v>
      </c>
      <c r="G135" s="230"/>
      <c r="H135" s="230"/>
      <c r="I135" s="230"/>
      <c r="J135" s="158"/>
      <c r="K135" s="159" t="s">
        <v>5</v>
      </c>
      <c r="L135" s="158"/>
      <c r="M135" s="158"/>
      <c r="N135" s="158"/>
      <c r="O135" s="158"/>
      <c r="P135" s="158"/>
      <c r="Q135" s="158"/>
      <c r="R135" s="160"/>
      <c r="T135" s="161"/>
      <c r="U135" s="158"/>
      <c r="V135" s="158"/>
      <c r="W135" s="158"/>
      <c r="X135" s="158"/>
      <c r="Y135" s="158"/>
      <c r="Z135" s="158"/>
      <c r="AA135" s="162"/>
      <c r="AT135" s="163" t="s">
        <v>173</v>
      </c>
      <c r="AU135" s="163" t="s">
        <v>86</v>
      </c>
      <c r="AV135" s="11" t="s">
        <v>82</v>
      </c>
      <c r="AW135" s="11" t="s">
        <v>32</v>
      </c>
      <c r="AX135" s="11" t="s">
        <v>75</v>
      </c>
      <c r="AY135" s="163" t="s">
        <v>166</v>
      </c>
    </row>
    <row r="136" spans="2:65" s="10" customFormat="1" ht="16.5" customHeight="1">
      <c r="B136" s="149"/>
      <c r="C136" s="150"/>
      <c r="D136" s="150"/>
      <c r="E136" s="151" t="s">
        <v>5</v>
      </c>
      <c r="F136" s="262" t="s">
        <v>760</v>
      </c>
      <c r="G136" s="263"/>
      <c r="H136" s="263"/>
      <c r="I136" s="263"/>
      <c r="J136" s="150"/>
      <c r="K136" s="152">
        <v>19</v>
      </c>
      <c r="L136" s="150"/>
      <c r="M136" s="150"/>
      <c r="N136" s="150"/>
      <c r="O136" s="150"/>
      <c r="P136" s="150"/>
      <c r="Q136" s="150"/>
      <c r="R136" s="153"/>
      <c r="T136" s="154"/>
      <c r="U136" s="150"/>
      <c r="V136" s="150"/>
      <c r="W136" s="150"/>
      <c r="X136" s="150"/>
      <c r="Y136" s="150"/>
      <c r="Z136" s="150"/>
      <c r="AA136" s="155"/>
      <c r="AT136" s="156" t="s">
        <v>173</v>
      </c>
      <c r="AU136" s="156" t="s">
        <v>86</v>
      </c>
      <c r="AV136" s="10" t="s">
        <v>86</v>
      </c>
      <c r="AW136" s="10" t="s">
        <v>32</v>
      </c>
      <c r="AX136" s="10" t="s">
        <v>75</v>
      </c>
      <c r="AY136" s="156" t="s">
        <v>166</v>
      </c>
    </row>
    <row r="137" spans="2:65" s="11" customFormat="1" ht="16.5" customHeight="1">
      <c r="B137" s="157"/>
      <c r="C137" s="158"/>
      <c r="D137" s="158"/>
      <c r="E137" s="159" t="s">
        <v>5</v>
      </c>
      <c r="F137" s="229" t="s">
        <v>761</v>
      </c>
      <c r="G137" s="230"/>
      <c r="H137" s="230"/>
      <c r="I137" s="230"/>
      <c r="J137" s="158"/>
      <c r="K137" s="159" t="s">
        <v>5</v>
      </c>
      <c r="L137" s="158"/>
      <c r="M137" s="158"/>
      <c r="N137" s="158"/>
      <c r="O137" s="158"/>
      <c r="P137" s="158"/>
      <c r="Q137" s="158"/>
      <c r="R137" s="160"/>
      <c r="T137" s="161"/>
      <c r="U137" s="158"/>
      <c r="V137" s="158"/>
      <c r="W137" s="158"/>
      <c r="X137" s="158"/>
      <c r="Y137" s="158"/>
      <c r="Z137" s="158"/>
      <c r="AA137" s="162"/>
      <c r="AT137" s="163" t="s">
        <v>173</v>
      </c>
      <c r="AU137" s="163" t="s">
        <v>86</v>
      </c>
      <c r="AV137" s="11" t="s">
        <v>82</v>
      </c>
      <c r="AW137" s="11" t="s">
        <v>32</v>
      </c>
      <c r="AX137" s="11" t="s">
        <v>75</v>
      </c>
      <c r="AY137" s="163" t="s">
        <v>166</v>
      </c>
    </row>
    <row r="138" spans="2:65" s="10" customFormat="1" ht="16.5" customHeight="1">
      <c r="B138" s="149"/>
      <c r="C138" s="150"/>
      <c r="D138" s="150"/>
      <c r="E138" s="151" t="s">
        <v>5</v>
      </c>
      <c r="F138" s="262" t="s">
        <v>736</v>
      </c>
      <c r="G138" s="263"/>
      <c r="H138" s="263"/>
      <c r="I138" s="263"/>
      <c r="J138" s="150"/>
      <c r="K138" s="152">
        <v>20</v>
      </c>
      <c r="L138" s="150"/>
      <c r="M138" s="150"/>
      <c r="N138" s="150"/>
      <c r="O138" s="150"/>
      <c r="P138" s="150"/>
      <c r="Q138" s="150"/>
      <c r="R138" s="153"/>
      <c r="T138" s="154"/>
      <c r="U138" s="150"/>
      <c r="V138" s="150"/>
      <c r="W138" s="150"/>
      <c r="X138" s="150"/>
      <c r="Y138" s="150"/>
      <c r="Z138" s="150"/>
      <c r="AA138" s="155"/>
      <c r="AT138" s="156" t="s">
        <v>173</v>
      </c>
      <c r="AU138" s="156" t="s">
        <v>86</v>
      </c>
      <c r="AV138" s="10" t="s">
        <v>86</v>
      </c>
      <c r="AW138" s="10" t="s">
        <v>32</v>
      </c>
      <c r="AX138" s="10" t="s">
        <v>75</v>
      </c>
      <c r="AY138" s="156" t="s">
        <v>166</v>
      </c>
    </row>
    <row r="139" spans="2:65" s="11" customFormat="1" ht="16.5" customHeight="1">
      <c r="B139" s="157"/>
      <c r="C139" s="158"/>
      <c r="D139" s="158"/>
      <c r="E139" s="159" t="s">
        <v>5</v>
      </c>
      <c r="F139" s="229" t="s">
        <v>763</v>
      </c>
      <c r="G139" s="230"/>
      <c r="H139" s="230"/>
      <c r="I139" s="230"/>
      <c r="J139" s="158"/>
      <c r="K139" s="159" t="s">
        <v>5</v>
      </c>
      <c r="L139" s="158"/>
      <c r="M139" s="158"/>
      <c r="N139" s="158"/>
      <c r="O139" s="158"/>
      <c r="P139" s="158"/>
      <c r="Q139" s="158"/>
      <c r="R139" s="160"/>
      <c r="T139" s="161"/>
      <c r="U139" s="158"/>
      <c r="V139" s="158"/>
      <c r="W139" s="158"/>
      <c r="X139" s="158"/>
      <c r="Y139" s="158"/>
      <c r="Z139" s="158"/>
      <c r="AA139" s="162"/>
      <c r="AT139" s="163" t="s">
        <v>173</v>
      </c>
      <c r="AU139" s="163" t="s">
        <v>86</v>
      </c>
      <c r="AV139" s="11" t="s">
        <v>82</v>
      </c>
      <c r="AW139" s="11" t="s">
        <v>32</v>
      </c>
      <c r="AX139" s="11" t="s">
        <v>75</v>
      </c>
      <c r="AY139" s="163" t="s">
        <v>166</v>
      </c>
    </row>
    <row r="140" spans="2:65" s="10" customFormat="1" ht="16.5" customHeight="1">
      <c r="B140" s="149"/>
      <c r="C140" s="150"/>
      <c r="D140" s="150"/>
      <c r="E140" s="151" t="s">
        <v>5</v>
      </c>
      <c r="F140" s="262" t="s">
        <v>764</v>
      </c>
      <c r="G140" s="263"/>
      <c r="H140" s="263"/>
      <c r="I140" s="263"/>
      <c r="J140" s="150"/>
      <c r="K140" s="152">
        <v>33</v>
      </c>
      <c r="L140" s="150"/>
      <c r="M140" s="150"/>
      <c r="N140" s="150"/>
      <c r="O140" s="150"/>
      <c r="P140" s="150"/>
      <c r="Q140" s="150"/>
      <c r="R140" s="153"/>
      <c r="T140" s="154"/>
      <c r="U140" s="150"/>
      <c r="V140" s="150"/>
      <c r="W140" s="150"/>
      <c r="X140" s="150"/>
      <c r="Y140" s="150"/>
      <c r="Z140" s="150"/>
      <c r="AA140" s="155"/>
      <c r="AT140" s="156" t="s">
        <v>173</v>
      </c>
      <c r="AU140" s="156" t="s">
        <v>86</v>
      </c>
      <c r="AV140" s="10" t="s">
        <v>86</v>
      </c>
      <c r="AW140" s="10" t="s">
        <v>32</v>
      </c>
      <c r="AX140" s="10" t="s">
        <v>75</v>
      </c>
      <c r="AY140" s="156" t="s">
        <v>166</v>
      </c>
    </row>
    <row r="141" spans="2:65" s="12" customFormat="1" ht="16.5" customHeight="1">
      <c r="B141" s="168"/>
      <c r="C141" s="169"/>
      <c r="D141" s="169"/>
      <c r="E141" s="170" t="s">
        <v>5</v>
      </c>
      <c r="F141" s="268" t="s">
        <v>294</v>
      </c>
      <c r="G141" s="269"/>
      <c r="H141" s="269"/>
      <c r="I141" s="269"/>
      <c r="J141" s="169"/>
      <c r="K141" s="171">
        <v>72</v>
      </c>
      <c r="L141" s="169"/>
      <c r="M141" s="169"/>
      <c r="N141" s="169"/>
      <c r="O141" s="169"/>
      <c r="P141" s="169"/>
      <c r="Q141" s="169"/>
      <c r="R141" s="172"/>
      <c r="T141" s="173"/>
      <c r="U141" s="169"/>
      <c r="V141" s="169"/>
      <c r="W141" s="169"/>
      <c r="X141" s="169"/>
      <c r="Y141" s="169"/>
      <c r="Z141" s="169"/>
      <c r="AA141" s="174"/>
      <c r="AT141" s="175" t="s">
        <v>173</v>
      </c>
      <c r="AU141" s="175" t="s">
        <v>86</v>
      </c>
      <c r="AV141" s="12" t="s">
        <v>92</v>
      </c>
      <c r="AW141" s="12" t="s">
        <v>32</v>
      </c>
      <c r="AX141" s="12" t="s">
        <v>82</v>
      </c>
      <c r="AY141" s="175" t="s">
        <v>166</v>
      </c>
    </row>
    <row r="142" spans="2:65" s="1" customFormat="1" ht="25.5" customHeight="1">
      <c r="B142" s="139"/>
      <c r="C142" s="140" t="s">
        <v>89</v>
      </c>
      <c r="D142" s="140" t="s">
        <v>167</v>
      </c>
      <c r="E142" s="141" t="s">
        <v>765</v>
      </c>
      <c r="F142" s="231" t="s">
        <v>766</v>
      </c>
      <c r="G142" s="231"/>
      <c r="H142" s="231"/>
      <c r="I142" s="231"/>
      <c r="J142" s="142" t="s">
        <v>270</v>
      </c>
      <c r="K142" s="143">
        <v>33</v>
      </c>
      <c r="L142" s="232">
        <v>0</v>
      </c>
      <c r="M142" s="232"/>
      <c r="N142" s="232">
        <f>ROUND(L142*K142,2)</f>
        <v>0</v>
      </c>
      <c r="O142" s="232"/>
      <c r="P142" s="232"/>
      <c r="Q142" s="232"/>
      <c r="R142" s="144"/>
      <c r="T142" s="145" t="s">
        <v>5</v>
      </c>
      <c r="U142" s="43" t="s">
        <v>40</v>
      </c>
      <c r="V142" s="146">
        <v>0.27</v>
      </c>
      <c r="W142" s="146">
        <f>V142*K142</f>
        <v>8.91</v>
      </c>
      <c r="X142" s="146">
        <v>0</v>
      </c>
      <c r="Y142" s="146">
        <f>X142*K142</f>
        <v>0</v>
      </c>
      <c r="Z142" s="146">
        <v>0.32500000000000001</v>
      </c>
      <c r="AA142" s="147">
        <f>Z142*K142</f>
        <v>10.725</v>
      </c>
      <c r="AR142" s="21" t="s">
        <v>92</v>
      </c>
      <c r="AT142" s="21" t="s">
        <v>167</v>
      </c>
      <c r="AU142" s="21" t="s">
        <v>86</v>
      </c>
      <c r="AY142" s="21" t="s">
        <v>166</v>
      </c>
      <c r="BE142" s="148">
        <f>IF(U142="základní",N142,0)</f>
        <v>0</v>
      </c>
      <c r="BF142" s="148">
        <f>IF(U142="snížená",N142,0)</f>
        <v>0</v>
      </c>
      <c r="BG142" s="148">
        <f>IF(U142="zákl. přenesená",N142,0)</f>
        <v>0</v>
      </c>
      <c r="BH142" s="148">
        <f>IF(U142="sníž. přenesená",N142,0)</f>
        <v>0</v>
      </c>
      <c r="BI142" s="148">
        <f>IF(U142="nulová",N142,0)</f>
        <v>0</v>
      </c>
      <c r="BJ142" s="21" t="s">
        <v>82</v>
      </c>
      <c r="BK142" s="148">
        <f>ROUND(L142*K142,2)</f>
        <v>0</v>
      </c>
      <c r="BL142" s="21" t="s">
        <v>92</v>
      </c>
      <c r="BM142" s="21" t="s">
        <v>767</v>
      </c>
    </row>
    <row r="143" spans="2:65" s="11" customFormat="1" ht="16.5" customHeight="1">
      <c r="B143" s="157"/>
      <c r="C143" s="158"/>
      <c r="D143" s="158"/>
      <c r="E143" s="159" t="s">
        <v>5</v>
      </c>
      <c r="F143" s="264" t="s">
        <v>275</v>
      </c>
      <c r="G143" s="265"/>
      <c r="H143" s="265"/>
      <c r="I143" s="265"/>
      <c r="J143" s="158"/>
      <c r="K143" s="159" t="s">
        <v>5</v>
      </c>
      <c r="L143" s="158"/>
      <c r="M143" s="158"/>
      <c r="N143" s="158"/>
      <c r="O143" s="158"/>
      <c r="P143" s="158"/>
      <c r="Q143" s="158"/>
      <c r="R143" s="160"/>
      <c r="T143" s="161"/>
      <c r="U143" s="158"/>
      <c r="V143" s="158"/>
      <c r="W143" s="158"/>
      <c r="X143" s="158"/>
      <c r="Y143" s="158"/>
      <c r="Z143" s="158"/>
      <c r="AA143" s="162"/>
      <c r="AT143" s="163" t="s">
        <v>173</v>
      </c>
      <c r="AU143" s="163" t="s">
        <v>86</v>
      </c>
      <c r="AV143" s="11" t="s">
        <v>82</v>
      </c>
      <c r="AW143" s="11" t="s">
        <v>32</v>
      </c>
      <c r="AX143" s="11" t="s">
        <v>75</v>
      </c>
      <c r="AY143" s="163" t="s">
        <v>166</v>
      </c>
    </row>
    <row r="144" spans="2:65" s="11" customFormat="1" ht="16.5" customHeight="1">
      <c r="B144" s="157"/>
      <c r="C144" s="158"/>
      <c r="D144" s="158"/>
      <c r="E144" s="159" t="s">
        <v>5</v>
      </c>
      <c r="F144" s="229" t="s">
        <v>276</v>
      </c>
      <c r="G144" s="230"/>
      <c r="H144" s="230"/>
      <c r="I144" s="230"/>
      <c r="J144" s="158"/>
      <c r="K144" s="159" t="s">
        <v>5</v>
      </c>
      <c r="L144" s="158"/>
      <c r="M144" s="158"/>
      <c r="N144" s="158"/>
      <c r="O144" s="158"/>
      <c r="P144" s="158"/>
      <c r="Q144" s="158"/>
      <c r="R144" s="160"/>
      <c r="T144" s="161"/>
      <c r="U144" s="158"/>
      <c r="V144" s="158"/>
      <c r="W144" s="158"/>
      <c r="X144" s="158"/>
      <c r="Y144" s="158"/>
      <c r="Z144" s="158"/>
      <c r="AA144" s="162"/>
      <c r="AT144" s="163" t="s">
        <v>173</v>
      </c>
      <c r="AU144" s="163" t="s">
        <v>86</v>
      </c>
      <c r="AV144" s="11" t="s">
        <v>82</v>
      </c>
      <c r="AW144" s="11" t="s">
        <v>32</v>
      </c>
      <c r="AX144" s="11" t="s">
        <v>75</v>
      </c>
      <c r="AY144" s="163" t="s">
        <v>166</v>
      </c>
    </row>
    <row r="145" spans="2:65" s="11" customFormat="1" ht="16.5" customHeight="1">
      <c r="B145" s="157"/>
      <c r="C145" s="158"/>
      <c r="D145" s="158"/>
      <c r="E145" s="159" t="s">
        <v>5</v>
      </c>
      <c r="F145" s="229" t="s">
        <v>277</v>
      </c>
      <c r="G145" s="230"/>
      <c r="H145" s="230"/>
      <c r="I145" s="230"/>
      <c r="J145" s="158"/>
      <c r="K145" s="159" t="s">
        <v>5</v>
      </c>
      <c r="L145" s="158"/>
      <c r="M145" s="158"/>
      <c r="N145" s="158"/>
      <c r="O145" s="158"/>
      <c r="P145" s="158"/>
      <c r="Q145" s="158"/>
      <c r="R145" s="160"/>
      <c r="T145" s="161"/>
      <c r="U145" s="158"/>
      <c r="V145" s="158"/>
      <c r="W145" s="158"/>
      <c r="X145" s="158"/>
      <c r="Y145" s="158"/>
      <c r="Z145" s="158"/>
      <c r="AA145" s="162"/>
      <c r="AT145" s="163" t="s">
        <v>173</v>
      </c>
      <c r="AU145" s="163" t="s">
        <v>86</v>
      </c>
      <c r="AV145" s="11" t="s">
        <v>82</v>
      </c>
      <c r="AW145" s="11" t="s">
        <v>32</v>
      </c>
      <c r="AX145" s="11" t="s">
        <v>75</v>
      </c>
      <c r="AY145" s="163" t="s">
        <v>166</v>
      </c>
    </row>
    <row r="146" spans="2:65" s="10" customFormat="1" ht="16.5" customHeight="1">
      <c r="B146" s="149"/>
      <c r="C146" s="150"/>
      <c r="D146" s="150"/>
      <c r="E146" s="151" t="s">
        <v>5</v>
      </c>
      <c r="F146" s="262" t="s">
        <v>764</v>
      </c>
      <c r="G146" s="263"/>
      <c r="H146" s="263"/>
      <c r="I146" s="263"/>
      <c r="J146" s="150"/>
      <c r="K146" s="152">
        <v>33</v>
      </c>
      <c r="L146" s="150"/>
      <c r="M146" s="150"/>
      <c r="N146" s="150"/>
      <c r="O146" s="150"/>
      <c r="P146" s="150"/>
      <c r="Q146" s="150"/>
      <c r="R146" s="153"/>
      <c r="T146" s="154"/>
      <c r="U146" s="150"/>
      <c r="V146" s="150"/>
      <c r="W146" s="150"/>
      <c r="X146" s="150"/>
      <c r="Y146" s="150"/>
      <c r="Z146" s="150"/>
      <c r="AA146" s="155"/>
      <c r="AT146" s="156" t="s">
        <v>173</v>
      </c>
      <c r="AU146" s="156" t="s">
        <v>86</v>
      </c>
      <c r="AV146" s="10" t="s">
        <v>86</v>
      </c>
      <c r="AW146" s="10" t="s">
        <v>32</v>
      </c>
      <c r="AX146" s="10" t="s">
        <v>82</v>
      </c>
      <c r="AY146" s="156" t="s">
        <v>166</v>
      </c>
    </row>
    <row r="147" spans="2:65" s="1" customFormat="1" ht="25.5" customHeight="1">
      <c r="B147" s="139"/>
      <c r="C147" s="140" t="s">
        <v>92</v>
      </c>
      <c r="D147" s="140" t="s">
        <v>167</v>
      </c>
      <c r="E147" s="141" t="s">
        <v>295</v>
      </c>
      <c r="F147" s="231" t="s">
        <v>296</v>
      </c>
      <c r="G147" s="231"/>
      <c r="H147" s="231"/>
      <c r="I147" s="231"/>
      <c r="J147" s="142" t="s">
        <v>270</v>
      </c>
      <c r="K147" s="143">
        <v>1995</v>
      </c>
      <c r="L147" s="232">
        <v>0</v>
      </c>
      <c r="M147" s="232"/>
      <c r="N147" s="232">
        <f>ROUND(L147*K147,2)</f>
        <v>0</v>
      </c>
      <c r="O147" s="232"/>
      <c r="P147" s="232"/>
      <c r="Q147" s="232"/>
      <c r="R147" s="144"/>
      <c r="T147" s="145" t="s">
        <v>5</v>
      </c>
      <c r="U147" s="43" t="s">
        <v>40</v>
      </c>
      <c r="V147" s="146">
        <v>0.14399999999999999</v>
      </c>
      <c r="W147" s="146">
        <f>V147*K147</f>
        <v>287.27999999999997</v>
      </c>
      <c r="X147" s="146">
        <v>0</v>
      </c>
      <c r="Y147" s="146">
        <f>X147*K147</f>
        <v>0</v>
      </c>
      <c r="Z147" s="146">
        <v>0.57999999999999996</v>
      </c>
      <c r="AA147" s="147">
        <f>Z147*K147</f>
        <v>1157.0999999999999</v>
      </c>
      <c r="AR147" s="21" t="s">
        <v>92</v>
      </c>
      <c r="AT147" s="21" t="s">
        <v>167</v>
      </c>
      <c r="AU147" s="21" t="s">
        <v>86</v>
      </c>
      <c r="AY147" s="21" t="s">
        <v>166</v>
      </c>
      <c r="BE147" s="148">
        <f>IF(U147="základní",N147,0)</f>
        <v>0</v>
      </c>
      <c r="BF147" s="148">
        <f>IF(U147="snížená",N147,0)</f>
        <v>0</v>
      </c>
      <c r="BG147" s="148">
        <f>IF(U147="zákl. přenesená",N147,0)</f>
        <v>0</v>
      </c>
      <c r="BH147" s="148">
        <f>IF(U147="sníž. přenesená",N147,0)</f>
        <v>0</v>
      </c>
      <c r="BI147" s="148">
        <f>IF(U147="nulová",N147,0)</f>
        <v>0</v>
      </c>
      <c r="BJ147" s="21" t="s">
        <v>82</v>
      </c>
      <c r="BK147" s="148">
        <f>ROUND(L147*K147,2)</f>
        <v>0</v>
      </c>
      <c r="BL147" s="21" t="s">
        <v>92</v>
      </c>
      <c r="BM147" s="21" t="s">
        <v>768</v>
      </c>
    </row>
    <row r="148" spans="2:65" s="11" customFormat="1" ht="16.5" customHeight="1">
      <c r="B148" s="157"/>
      <c r="C148" s="158"/>
      <c r="D148" s="158"/>
      <c r="E148" s="159" t="s">
        <v>5</v>
      </c>
      <c r="F148" s="264" t="s">
        <v>275</v>
      </c>
      <c r="G148" s="265"/>
      <c r="H148" s="265"/>
      <c r="I148" s="265"/>
      <c r="J148" s="158"/>
      <c r="K148" s="159" t="s">
        <v>5</v>
      </c>
      <c r="L148" s="158"/>
      <c r="M148" s="158"/>
      <c r="N148" s="158"/>
      <c r="O148" s="158"/>
      <c r="P148" s="158"/>
      <c r="Q148" s="158"/>
      <c r="R148" s="160"/>
      <c r="T148" s="161"/>
      <c r="U148" s="158"/>
      <c r="V148" s="158"/>
      <c r="W148" s="158"/>
      <c r="X148" s="158"/>
      <c r="Y148" s="158"/>
      <c r="Z148" s="158"/>
      <c r="AA148" s="162"/>
      <c r="AT148" s="163" t="s">
        <v>173</v>
      </c>
      <c r="AU148" s="163" t="s">
        <v>86</v>
      </c>
      <c r="AV148" s="11" t="s">
        <v>82</v>
      </c>
      <c r="AW148" s="11" t="s">
        <v>32</v>
      </c>
      <c r="AX148" s="11" t="s">
        <v>75</v>
      </c>
      <c r="AY148" s="163" t="s">
        <v>166</v>
      </c>
    </row>
    <row r="149" spans="2:65" s="11" customFormat="1" ht="16.5" customHeight="1">
      <c r="B149" s="157"/>
      <c r="C149" s="158"/>
      <c r="D149" s="158"/>
      <c r="E149" s="159" t="s">
        <v>5</v>
      </c>
      <c r="F149" s="229" t="s">
        <v>276</v>
      </c>
      <c r="G149" s="230"/>
      <c r="H149" s="230"/>
      <c r="I149" s="230"/>
      <c r="J149" s="158"/>
      <c r="K149" s="159" t="s">
        <v>5</v>
      </c>
      <c r="L149" s="158"/>
      <c r="M149" s="158"/>
      <c r="N149" s="158"/>
      <c r="O149" s="158"/>
      <c r="P149" s="158"/>
      <c r="Q149" s="158"/>
      <c r="R149" s="160"/>
      <c r="T149" s="161"/>
      <c r="U149" s="158"/>
      <c r="V149" s="158"/>
      <c r="W149" s="158"/>
      <c r="X149" s="158"/>
      <c r="Y149" s="158"/>
      <c r="Z149" s="158"/>
      <c r="AA149" s="162"/>
      <c r="AT149" s="163" t="s">
        <v>173</v>
      </c>
      <c r="AU149" s="163" t="s">
        <v>86</v>
      </c>
      <c r="AV149" s="11" t="s">
        <v>82</v>
      </c>
      <c r="AW149" s="11" t="s">
        <v>32</v>
      </c>
      <c r="AX149" s="11" t="s">
        <v>75</v>
      </c>
      <c r="AY149" s="163" t="s">
        <v>166</v>
      </c>
    </row>
    <row r="150" spans="2:65" s="11" customFormat="1" ht="16.5" customHeight="1">
      <c r="B150" s="157"/>
      <c r="C150" s="158"/>
      <c r="D150" s="158"/>
      <c r="E150" s="159" t="s">
        <v>5</v>
      </c>
      <c r="F150" s="229" t="s">
        <v>277</v>
      </c>
      <c r="G150" s="230"/>
      <c r="H150" s="230"/>
      <c r="I150" s="230"/>
      <c r="J150" s="158"/>
      <c r="K150" s="159" t="s">
        <v>5</v>
      </c>
      <c r="L150" s="158"/>
      <c r="M150" s="158"/>
      <c r="N150" s="158"/>
      <c r="O150" s="158"/>
      <c r="P150" s="158"/>
      <c r="Q150" s="158"/>
      <c r="R150" s="160"/>
      <c r="T150" s="161"/>
      <c r="U150" s="158"/>
      <c r="V150" s="158"/>
      <c r="W150" s="158"/>
      <c r="X150" s="158"/>
      <c r="Y150" s="158"/>
      <c r="Z150" s="158"/>
      <c r="AA150" s="162"/>
      <c r="AT150" s="163" t="s">
        <v>173</v>
      </c>
      <c r="AU150" s="163" t="s">
        <v>86</v>
      </c>
      <c r="AV150" s="11" t="s">
        <v>82</v>
      </c>
      <c r="AW150" s="11" t="s">
        <v>32</v>
      </c>
      <c r="AX150" s="11" t="s">
        <v>75</v>
      </c>
      <c r="AY150" s="163" t="s">
        <v>166</v>
      </c>
    </row>
    <row r="151" spans="2:65" s="11" customFormat="1" ht="16.5" customHeight="1">
      <c r="B151" s="157"/>
      <c r="C151" s="158"/>
      <c r="D151" s="158"/>
      <c r="E151" s="159" t="s">
        <v>5</v>
      </c>
      <c r="F151" s="229" t="s">
        <v>298</v>
      </c>
      <c r="G151" s="230"/>
      <c r="H151" s="230"/>
      <c r="I151" s="230"/>
      <c r="J151" s="158"/>
      <c r="K151" s="159" t="s">
        <v>5</v>
      </c>
      <c r="L151" s="158"/>
      <c r="M151" s="158"/>
      <c r="N151" s="158"/>
      <c r="O151" s="158"/>
      <c r="P151" s="158"/>
      <c r="Q151" s="158"/>
      <c r="R151" s="160"/>
      <c r="T151" s="161"/>
      <c r="U151" s="158"/>
      <c r="V151" s="158"/>
      <c r="W151" s="158"/>
      <c r="X151" s="158"/>
      <c r="Y151" s="158"/>
      <c r="Z151" s="158"/>
      <c r="AA151" s="162"/>
      <c r="AT151" s="163" t="s">
        <v>173</v>
      </c>
      <c r="AU151" s="163" t="s">
        <v>86</v>
      </c>
      <c r="AV151" s="11" t="s">
        <v>82</v>
      </c>
      <c r="AW151" s="11" t="s">
        <v>32</v>
      </c>
      <c r="AX151" s="11" t="s">
        <v>75</v>
      </c>
      <c r="AY151" s="163" t="s">
        <v>166</v>
      </c>
    </row>
    <row r="152" spans="2:65" s="10" customFormat="1" ht="16.5" customHeight="1">
      <c r="B152" s="149"/>
      <c r="C152" s="150"/>
      <c r="D152" s="150"/>
      <c r="E152" s="151" t="s">
        <v>5</v>
      </c>
      <c r="F152" s="262" t="s">
        <v>769</v>
      </c>
      <c r="G152" s="263"/>
      <c r="H152" s="263"/>
      <c r="I152" s="263"/>
      <c r="J152" s="150"/>
      <c r="K152" s="152">
        <v>1995</v>
      </c>
      <c r="L152" s="150"/>
      <c r="M152" s="150"/>
      <c r="N152" s="150"/>
      <c r="O152" s="150"/>
      <c r="P152" s="150"/>
      <c r="Q152" s="150"/>
      <c r="R152" s="153"/>
      <c r="T152" s="154"/>
      <c r="U152" s="150"/>
      <c r="V152" s="150"/>
      <c r="W152" s="150"/>
      <c r="X152" s="150"/>
      <c r="Y152" s="150"/>
      <c r="Z152" s="150"/>
      <c r="AA152" s="155"/>
      <c r="AT152" s="156" t="s">
        <v>173</v>
      </c>
      <c r="AU152" s="156" t="s">
        <v>86</v>
      </c>
      <c r="AV152" s="10" t="s">
        <v>86</v>
      </c>
      <c r="AW152" s="10" t="s">
        <v>32</v>
      </c>
      <c r="AX152" s="10" t="s">
        <v>82</v>
      </c>
      <c r="AY152" s="156" t="s">
        <v>166</v>
      </c>
    </row>
    <row r="153" spans="2:65" s="1" customFormat="1" ht="38.25" customHeight="1">
      <c r="B153" s="139"/>
      <c r="C153" s="140" t="s">
        <v>95</v>
      </c>
      <c r="D153" s="140" t="s">
        <v>167</v>
      </c>
      <c r="E153" s="141" t="s">
        <v>300</v>
      </c>
      <c r="F153" s="231" t="s">
        <v>301</v>
      </c>
      <c r="G153" s="231"/>
      <c r="H153" s="231"/>
      <c r="I153" s="231"/>
      <c r="J153" s="142" t="s">
        <v>270</v>
      </c>
      <c r="K153" s="143">
        <v>61</v>
      </c>
      <c r="L153" s="232">
        <v>0</v>
      </c>
      <c r="M153" s="232"/>
      <c r="N153" s="232">
        <f>ROUND(L153*K153,2)</f>
        <v>0</v>
      </c>
      <c r="O153" s="232"/>
      <c r="P153" s="232"/>
      <c r="Q153" s="232"/>
      <c r="R153" s="144"/>
      <c r="T153" s="145" t="s">
        <v>5</v>
      </c>
      <c r="U153" s="43" t="s">
        <v>40</v>
      </c>
      <c r="V153" s="146">
        <v>7.5999999999999998E-2</v>
      </c>
      <c r="W153" s="146">
        <f>V153*K153</f>
        <v>4.6360000000000001</v>
      </c>
      <c r="X153" s="146">
        <v>4.0000000000000003E-5</v>
      </c>
      <c r="Y153" s="146">
        <f>X153*K153</f>
        <v>2.4400000000000003E-3</v>
      </c>
      <c r="Z153" s="146">
        <v>0.128</v>
      </c>
      <c r="AA153" s="147">
        <f>Z153*K153</f>
        <v>7.8079999999999998</v>
      </c>
      <c r="AR153" s="21" t="s">
        <v>92</v>
      </c>
      <c r="AT153" s="21" t="s">
        <v>167</v>
      </c>
      <c r="AU153" s="21" t="s">
        <v>86</v>
      </c>
      <c r="AY153" s="21" t="s">
        <v>166</v>
      </c>
      <c r="BE153" s="148">
        <f>IF(U153="základní",N153,0)</f>
        <v>0</v>
      </c>
      <c r="BF153" s="148">
        <f>IF(U153="snížená",N153,0)</f>
        <v>0</v>
      </c>
      <c r="BG153" s="148">
        <f>IF(U153="zákl. přenesená",N153,0)</f>
        <v>0</v>
      </c>
      <c r="BH153" s="148">
        <f>IF(U153="sníž. přenesená",N153,0)</f>
        <v>0</v>
      </c>
      <c r="BI153" s="148">
        <f>IF(U153="nulová",N153,0)</f>
        <v>0</v>
      </c>
      <c r="BJ153" s="21" t="s">
        <v>82</v>
      </c>
      <c r="BK153" s="148">
        <f>ROUND(L153*K153,2)</f>
        <v>0</v>
      </c>
      <c r="BL153" s="21" t="s">
        <v>92</v>
      </c>
      <c r="BM153" s="21" t="s">
        <v>770</v>
      </c>
    </row>
    <row r="154" spans="2:65" s="11" customFormat="1" ht="16.5" customHeight="1">
      <c r="B154" s="157"/>
      <c r="C154" s="158"/>
      <c r="D154" s="158"/>
      <c r="E154" s="159" t="s">
        <v>5</v>
      </c>
      <c r="F154" s="264" t="s">
        <v>275</v>
      </c>
      <c r="G154" s="265"/>
      <c r="H154" s="265"/>
      <c r="I154" s="265"/>
      <c r="J154" s="158"/>
      <c r="K154" s="159" t="s">
        <v>5</v>
      </c>
      <c r="L154" s="158"/>
      <c r="M154" s="158"/>
      <c r="N154" s="158"/>
      <c r="O154" s="158"/>
      <c r="P154" s="158"/>
      <c r="Q154" s="158"/>
      <c r="R154" s="160"/>
      <c r="T154" s="161"/>
      <c r="U154" s="158"/>
      <c r="V154" s="158"/>
      <c r="W154" s="158"/>
      <c r="X154" s="158"/>
      <c r="Y154" s="158"/>
      <c r="Z154" s="158"/>
      <c r="AA154" s="162"/>
      <c r="AT154" s="163" t="s">
        <v>173</v>
      </c>
      <c r="AU154" s="163" t="s">
        <v>86</v>
      </c>
      <c r="AV154" s="11" t="s">
        <v>82</v>
      </c>
      <c r="AW154" s="11" t="s">
        <v>32</v>
      </c>
      <c r="AX154" s="11" t="s">
        <v>75</v>
      </c>
      <c r="AY154" s="163" t="s">
        <v>166</v>
      </c>
    </row>
    <row r="155" spans="2:65" s="11" customFormat="1" ht="16.5" customHeight="1">
      <c r="B155" s="157"/>
      <c r="C155" s="158"/>
      <c r="D155" s="158"/>
      <c r="E155" s="159" t="s">
        <v>5</v>
      </c>
      <c r="F155" s="229" t="s">
        <v>276</v>
      </c>
      <c r="G155" s="230"/>
      <c r="H155" s="230"/>
      <c r="I155" s="230"/>
      <c r="J155" s="158"/>
      <c r="K155" s="159" t="s">
        <v>5</v>
      </c>
      <c r="L155" s="158"/>
      <c r="M155" s="158"/>
      <c r="N155" s="158"/>
      <c r="O155" s="158"/>
      <c r="P155" s="158"/>
      <c r="Q155" s="158"/>
      <c r="R155" s="160"/>
      <c r="T155" s="161"/>
      <c r="U155" s="158"/>
      <c r="V155" s="158"/>
      <c r="W155" s="158"/>
      <c r="X155" s="158"/>
      <c r="Y155" s="158"/>
      <c r="Z155" s="158"/>
      <c r="AA155" s="162"/>
      <c r="AT155" s="163" t="s">
        <v>173</v>
      </c>
      <c r="AU155" s="163" t="s">
        <v>86</v>
      </c>
      <c r="AV155" s="11" t="s">
        <v>82</v>
      </c>
      <c r="AW155" s="11" t="s">
        <v>32</v>
      </c>
      <c r="AX155" s="11" t="s">
        <v>75</v>
      </c>
      <c r="AY155" s="163" t="s">
        <v>166</v>
      </c>
    </row>
    <row r="156" spans="2:65" s="11" customFormat="1" ht="16.5" customHeight="1">
      <c r="B156" s="157"/>
      <c r="C156" s="158"/>
      <c r="D156" s="158"/>
      <c r="E156" s="159" t="s">
        <v>5</v>
      </c>
      <c r="F156" s="229" t="s">
        <v>277</v>
      </c>
      <c r="G156" s="230"/>
      <c r="H156" s="230"/>
      <c r="I156" s="230"/>
      <c r="J156" s="158"/>
      <c r="K156" s="159" t="s">
        <v>5</v>
      </c>
      <c r="L156" s="158"/>
      <c r="M156" s="158"/>
      <c r="N156" s="158"/>
      <c r="O156" s="158"/>
      <c r="P156" s="158"/>
      <c r="Q156" s="158"/>
      <c r="R156" s="160"/>
      <c r="T156" s="161"/>
      <c r="U156" s="158"/>
      <c r="V156" s="158"/>
      <c r="W156" s="158"/>
      <c r="X156" s="158"/>
      <c r="Y156" s="158"/>
      <c r="Z156" s="158"/>
      <c r="AA156" s="162"/>
      <c r="AT156" s="163" t="s">
        <v>173</v>
      </c>
      <c r="AU156" s="163" t="s">
        <v>86</v>
      </c>
      <c r="AV156" s="11" t="s">
        <v>82</v>
      </c>
      <c r="AW156" s="11" t="s">
        <v>32</v>
      </c>
      <c r="AX156" s="11" t="s">
        <v>75</v>
      </c>
      <c r="AY156" s="163" t="s">
        <v>166</v>
      </c>
    </row>
    <row r="157" spans="2:65" s="10" customFormat="1" ht="16.5" customHeight="1">
      <c r="B157" s="149"/>
      <c r="C157" s="150"/>
      <c r="D157" s="150"/>
      <c r="E157" s="151" t="s">
        <v>5</v>
      </c>
      <c r="F157" s="262" t="s">
        <v>771</v>
      </c>
      <c r="G157" s="263"/>
      <c r="H157" s="263"/>
      <c r="I157" s="263"/>
      <c r="J157" s="150"/>
      <c r="K157" s="152">
        <v>61</v>
      </c>
      <c r="L157" s="150"/>
      <c r="M157" s="150"/>
      <c r="N157" s="150"/>
      <c r="O157" s="150"/>
      <c r="P157" s="150"/>
      <c r="Q157" s="150"/>
      <c r="R157" s="153"/>
      <c r="T157" s="154"/>
      <c r="U157" s="150"/>
      <c r="V157" s="150"/>
      <c r="W157" s="150"/>
      <c r="X157" s="150"/>
      <c r="Y157" s="150"/>
      <c r="Z157" s="150"/>
      <c r="AA157" s="155"/>
      <c r="AT157" s="156" t="s">
        <v>173</v>
      </c>
      <c r="AU157" s="156" t="s">
        <v>86</v>
      </c>
      <c r="AV157" s="10" t="s">
        <v>86</v>
      </c>
      <c r="AW157" s="10" t="s">
        <v>32</v>
      </c>
      <c r="AX157" s="10" t="s">
        <v>82</v>
      </c>
      <c r="AY157" s="156" t="s">
        <v>166</v>
      </c>
    </row>
    <row r="158" spans="2:65" s="1" customFormat="1" ht="38.25" customHeight="1">
      <c r="B158" s="139"/>
      <c r="C158" s="140" t="s">
        <v>98</v>
      </c>
      <c r="D158" s="140" t="s">
        <v>167</v>
      </c>
      <c r="E158" s="141" t="s">
        <v>304</v>
      </c>
      <c r="F158" s="231" t="s">
        <v>305</v>
      </c>
      <c r="G158" s="231"/>
      <c r="H158" s="231"/>
      <c r="I158" s="231"/>
      <c r="J158" s="142" t="s">
        <v>270</v>
      </c>
      <c r="K158" s="143">
        <v>1995</v>
      </c>
      <c r="L158" s="232">
        <v>0</v>
      </c>
      <c r="M158" s="232"/>
      <c r="N158" s="232">
        <f>ROUND(L158*K158,2)</f>
        <v>0</v>
      </c>
      <c r="O158" s="232"/>
      <c r="P158" s="232"/>
      <c r="Q158" s="232"/>
      <c r="R158" s="144"/>
      <c r="T158" s="145" t="s">
        <v>5</v>
      </c>
      <c r="U158" s="43" t="s">
        <v>40</v>
      </c>
      <c r="V158" s="146">
        <v>2.5999999999999999E-2</v>
      </c>
      <c r="W158" s="146">
        <f>V158*K158</f>
        <v>51.87</v>
      </c>
      <c r="X158" s="146">
        <v>1.2E-4</v>
      </c>
      <c r="Y158" s="146">
        <f>X158*K158</f>
        <v>0.2394</v>
      </c>
      <c r="Z158" s="146">
        <v>0.25600000000000001</v>
      </c>
      <c r="AA158" s="147">
        <f>Z158*K158</f>
        <v>510.72</v>
      </c>
      <c r="AR158" s="21" t="s">
        <v>92</v>
      </c>
      <c r="AT158" s="21" t="s">
        <v>167</v>
      </c>
      <c r="AU158" s="21" t="s">
        <v>86</v>
      </c>
      <c r="AY158" s="21" t="s">
        <v>166</v>
      </c>
      <c r="BE158" s="148">
        <f>IF(U158="základní",N158,0)</f>
        <v>0</v>
      </c>
      <c r="BF158" s="148">
        <f>IF(U158="snížená",N158,0)</f>
        <v>0</v>
      </c>
      <c r="BG158" s="148">
        <f>IF(U158="zákl. přenesená",N158,0)</f>
        <v>0</v>
      </c>
      <c r="BH158" s="148">
        <f>IF(U158="sníž. přenesená",N158,0)</f>
        <v>0</v>
      </c>
      <c r="BI158" s="148">
        <f>IF(U158="nulová",N158,0)</f>
        <v>0</v>
      </c>
      <c r="BJ158" s="21" t="s">
        <v>82</v>
      </c>
      <c r="BK158" s="148">
        <f>ROUND(L158*K158,2)</f>
        <v>0</v>
      </c>
      <c r="BL158" s="21" t="s">
        <v>92</v>
      </c>
      <c r="BM158" s="21" t="s">
        <v>772</v>
      </c>
    </row>
    <row r="159" spans="2:65" s="11" customFormat="1" ht="16.5" customHeight="1">
      <c r="B159" s="157"/>
      <c r="C159" s="158"/>
      <c r="D159" s="158"/>
      <c r="E159" s="159" t="s">
        <v>5</v>
      </c>
      <c r="F159" s="264" t="s">
        <v>275</v>
      </c>
      <c r="G159" s="265"/>
      <c r="H159" s="265"/>
      <c r="I159" s="265"/>
      <c r="J159" s="158"/>
      <c r="K159" s="159" t="s">
        <v>5</v>
      </c>
      <c r="L159" s="158"/>
      <c r="M159" s="158"/>
      <c r="N159" s="158"/>
      <c r="O159" s="158"/>
      <c r="P159" s="158"/>
      <c r="Q159" s="158"/>
      <c r="R159" s="160"/>
      <c r="T159" s="161"/>
      <c r="U159" s="158"/>
      <c r="V159" s="158"/>
      <c r="W159" s="158"/>
      <c r="X159" s="158"/>
      <c r="Y159" s="158"/>
      <c r="Z159" s="158"/>
      <c r="AA159" s="162"/>
      <c r="AT159" s="163" t="s">
        <v>173</v>
      </c>
      <c r="AU159" s="163" t="s">
        <v>86</v>
      </c>
      <c r="AV159" s="11" t="s">
        <v>82</v>
      </c>
      <c r="AW159" s="11" t="s">
        <v>32</v>
      </c>
      <c r="AX159" s="11" t="s">
        <v>75</v>
      </c>
      <c r="AY159" s="163" t="s">
        <v>166</v>
      </c>
    </row>
    <row r="160" spans="2:65" s="11" customFormat="1" ht="16.5" customHeight="1">
      <c r="B160" s="157"/>
      <c r="C160" s="158"/>
      <c r="D160" s="158"/>
      <c r="E160" s="159" t="s">
        <v>5</v>
      </c>
      <c r="F160" s="229" t="s">
        <v>276</v>
      </c>
      <c r="G160" s="230"/>
      <c r="H160" s="230"/>
      <c r="I160" s="230"/>
      <c r="J160" s="158"/>
      <c r="K160" s="159" t="s">
        <v>5</v>
      </c>
      <c r="L160" s="158"/>
      <c r="M160" s="158"/>
      <c r="N160" s="158"/>
      <c r="O160" s="158"/>
      <c r="P160" s="158"/>
      <c r="Q160" s="158"/>
      <c r="R160" s="160"/>
      <c r="T160" s="161"/>
      <c r="U160" s="158"/>
      <c r="V160" s="158"/>
      <c r="W160" s="158"/>
      <c r="X160" s="158"/>
      <c r="Y160" s="158"/>
      <c r="Z160" s="158"/>
      <c r="AA160" s="162"/>
      <c r="AT160" s="163" t="s">
        <v>173</v>
      </c>
      <c r="AU160" s="163" t="s">
        <v>86</v>
      </c>
      <c r="AV160" s="11" t="s">
        <v>82</v>
      </c>
      <c r="AW160" s="11" t="s">
        <v>32</v>
      </c>
      <c r="AX160" s="11" t="s">
        <v>75</v>
      </c>
      <c r="AY160" s="163" t="s">
        <v>166</v>
      </c>
    </row>
    <row r="161" spans="2:65" s="11" customFormat="1" ht="16.5" customHeight="1">
      <c r="B161" s="157"/>
      <c r="C161" s="158"/>
      <c r="D161" s="158"/>
      <c r="E161" s="159" t="s">
        <v>5</v>
      </c>
      <c r="F161" s="229" t="s">
        <v>277</v>
      </c>
      <c r="G161" s="230"/>
      <c r="H161" s="230"/>
      <c r="I161" s="230"/>
      <c r="J161" s="158"/>
      <c r="K161" s="159" t="s">
        <v>5</v>
      </c>
      <c r="L161" s="158"/>
      <c r="M161" s="158"/>
      <c r="N161" s="158"/>
      <c r="O161" s="158"/>
      <c r="P161" s="158"/>
      <c r="Q161" s="158"/>
      <c r="R161" s="160"/>
      <c r="T161" s="161"/>
      <c r="U161" s="158"/>
      <c r="V161" s="158"/>
      <c r="W161" s="158"/>
      <c r="X161" s="158"/>
      <c r="Y161" s="158"/>
      <c r="Z161" s="158"/>
      <c r="AA161" s="162"/>
      <c r="AT161" s="163" t="s">
        <v>173</v>
      </c>
      <c r="AU161" s="163" t="s">
        <v>86</v>
      </c>
      <c r="AV161" s="11" t="s">
        <v>82</v>
      </c>
      <c r="AW161" s="11" t="s">
        <v>32</v>
      </c>
      <c r="AX161" s="11" t="s">
        <v>75</v>
      </c>
      <c r="AY161" s="163" t="s">
        <v>166</v>
      </c>
    </row>
    <row r="162" spans="2:65" s="10" customFormat="1" ht="16.5" customHeight="1">
      <c r="B162" s="149"/>
      <c r="C162" s="150"/>
      <c r="D162" s="150"/>
      <c r="E162" s="151" t="s">
        <v>5</v>
      </c>
      <c r="F162" s="262" t="s">
        <v>769</v>
      </c>
      <c r="G162" s="263"/>
      <c r="H162" s="263"/>
      <c r="I162" s="263"/>
      <c r="J162" s="150"/>
      <c r="K162" s="152">
        <v>1995</v>
      </c>
      <c r="L162" s="150"/>
      <c r="M162" s="150"/>
      <c r="N162" s="150"/>
      <c r="O162" s="150"/>
      <c r="P162" s="150"/>
      <c r="Q162" s="150"/>
      <c r="R162" s="153"/>
      <c r="T162" s="154"/>
      <c r="U162" s="150"/>
      <c r="V162" s="150"/>
      <c r="W162" s="150"/>
      <c r="X162" s="150"/>
      <c r="Y162" s="150"/>
      <c r="Z162" s="150"/>
      <c r="AA162" s="155"/>
      <c r="AT162" s="156" t="s">
        <v>173</v>
      </c>
      <c r="AU162" s="156" t="s">
        <v>86</v>
      </c>
      <c r="AV162" s="10" t="s">
        <v>86</v>
      </c>
      <c r="AW162" s="10" t="s">
        <v>32</v>
      </c>
      <c r="AX162" s="10" t="s">
        <v>82</v>
      </c>
      <c r="AY162" s="156" t="s">
        <v>166</v>
      </c>
    </row>
    <row r="163" spans="2:65" s="1" customFormat="1" ht="16.5" customHeight="1">
      <c r="B163" s="139"/>
      <c r="C163" s="140" t="s">
        <v>101</v>
      </c>
      <c r="D163" s="140" t="s">
        <v>167</v>
      </c>
      <c r="E163" s="141" t="s">
        <v>307</v>
      </c>
      <c r="F163" s="231" t="s">
        <v>308</v>
      </c>
      <c r="G163" s="231"/>
      <c r="H163" s="231"/>
      <c r="I163" s="231"/>
      <c r="J163" s="142" t="s">
        <v>309</v>
      </c>
      <c r="K163" s="143">
        <v>715</v>
      </c>
      <c r="L163" s="232">
        <v>0</v>
      </c>
      <c r="M163" s="232"/>
      <c r="N163" s="232">
        <f>ROUND(L163*K163,2)</f>
        <v>0</v>
      </c>
      <c r="O163" s="232"/>
      <c r="P163" s="232"/>
      <c r="Q163" s="232"/>
      <c r="R163" s="144"/>
      <c r="T163" s="145" t="s">
        <v>5</v>
      </c>
      <c r="U163" s="43" t="s">
        <v>40</v>
      </c>
      <c r="V163" s="146">
        <v>0.27200000000000002</v>
      </c>
      <c r="W163" s="146">
        <f>V163*K163</f>
        <v>194.48000000000002</v>
      </c>
      <c r="X163" s="146">
        <v>0</v>
      </c>
      <c r="Y163" s="146">
        <f>X163*K163</f>
        <v>0</v>
      </c>
      <c r="Z163" s="146">
        <v>0.28999999999999998</v>
      </c>
      <c r="AA163" s="147">
        <f>Z163*K163</f>
        <v>207.35</v>
      </c>
      <c r="AR163" s="21" t="s">
        <v>92</v>
      </c>
      <c r="AT163" s="21" t="s">
        <v>167</v>
      </c>
      <c r="AU163" s="21" t="s">
        <v>86</v>
      </c>
      <c r="AY163" s="21" t="s">
        <v>166</v>
      </c>
      <c r="BE163" s="148">
        <f>IF(U163="základní",N163,0)</f>
        <v>0</v>
      </c>
      <c r="BF163" s="148">
        <f>IF(U163="snížená",N163,0)</f>
        <v>0</v>
      </c>
      <c r="BG163" s="148">
        <f>IF(U163="zákl. přenesená",N163,0)</f>
        <v>0</v>
      </c>
      <c r="BH163" s="148">
        <f>IF(U163="sníž. přenesená",N163,0)</f>
        <v>0</v>
      </c>
      <c r="BI163" s="148">
        <f>IF(U163="nulová",N163,0)</f>
        <v>0</v>
      </c>
      <c r="BJ163" s="21" t="s">
        <v>82</v>
      </c>
      <c r="BK163" s="148">
        <f>ROUND(L163*K163,2)</f>
        <v>0</v>
      </c>
      <c r="BL163" s="21" t="s">
        <v>92</v>
      </c>
      <c r="BM163" s="21" t="s">
        <v>773</v>
      </c>
    </row>
    <row r="164" spans="2:65" s="11" customFormat="1" ht="16.5" customHeight="1">
      <c r="B164" s="157"/>
      <c r="C164" s="158"/>
      <c r="D164" s="158"/>
      <c r="E164" s="159" t="s">
        <v>5</v>
      </c>
      <c r="F164" s="264" t="s">
        <v>275</v>
      </c>
      <c r="G164" s="265"/>
      <c r="H164" s="265"/>
      <c r="I164" s="265"/>
      <c r="J164" s="158"/>
      <c r="K164" s="159" t="s">
        <v>5</v>
      </c>
      <c r="L164" s="158"/>
      <c r="M164" s="158"/>
      <c r="N164" s="158"/>
      <c r="O164" s="158"/>
      <c r="P164" s="158"/>
      <c r="Q164" s="158"/>
      <c r="R164" s="160"/>
      <c r="T164" s="161"/>
      <c r="U164" s="158"/>
      <c r="V164" s="158"/>
      <c r="W164" s="158"/>
      <c r="X164" s="158"/>
      <c r="Y164" s="158"/>
      <c r="Z164" s="158"/>
      <c r="AA164" s="162"/>
      <c r="AT164" s="163" t="s">
        <v>173</v>
      </c>
      <c r="AU164" s="163" t="s">
        <v>86</v>
      </c>
      <c r="AV164" s="11" t="s">
        <v>82</v>
      </c>
      <c r="AW164" s="11" t="s">
        <v>32</v>
      </c>
      <c r="AX164" s="11" t="s">
        <v>75</v>
      </c>
      <c r="AY164" s="163" t="s">
        <v>166</v>
      </c>
    </row>
    <row r="165" spans="2:65" s="11" customFormat="1" ht="16.5" customHeight="1">
      <c r="B165" s="157"/>
      <c r="C165" s="158"/>
      <c r="D165" s="158"/>
      <c r="E165" s="159" t="s">
        <v>5</v>
      </c>
      <c r="F165" s="229" t="s">
        <v>276</v>
      </c>
      <c r="G165" s="230"/>
      <c r="H165" s="230"/>
      <c r="I165" s="230"/>
      <c r="J165" s="158"/>
      <c r="K165" s="159" t="s">
        <v>5</v>
      </c>
      <c r="L165" s="158"/>
      <c r="M165" s="158"/>
      <c r="N165" s="158"/>
      <c r="O165" s="158"/>
      <c r="P165" s="158"/>
      <c r="Q165" s="158"/>
      <c r="R165" s="160"/>
      <c r="T165" s="161"/>
      <c r="U165" s="158"/>
      <c r="V165" s="158"/>
      <c r="W165" s="158"/>
      <c r="X165" s="158"/>
      <c r="Y165" s="158"/>
      <c r="Z165" s="158"/>
      <c r="AA165" s="162"/>
      <c r="AT165" s="163" t="s">
        <v>173</v>
      </c>
      <c r="AU165" s="163" t="s">
        <v>86</v>
      </c>
      <c r="AV165" s="11" t="s">
        <v>82</v>
      </c>
      <c r="AW165" s="11" t="s">
        <v>32</v>
      </c>
      <c r="AX165" s="11" t="s">
        <v>75</v>
      </c>
      <c r="AY165" s="163" t="s">
        <v>166</v>
      </c>
    </row>
    <row r="166" spans="2:65" s="11" customFormat="1" ht="16.5" customHeight="1">
      <c r="B166" s="157"/>
      <c r="C166" s="158"/>
      <c r="D166" s="158"/>
      <c r="E166" s="159" t="s">
        <v>5</v>
      </c>
      <c r="F166" s="229" t="s">
        <v>277</v>
      </c>
      <c r="G166" s="230"/>
      <c r="H166" s="230"/>
      <c r="I166" s="230"/>
      <c r="J166" s="158"/>
      <c r="K166" s="159" t="s">
        <v>5</v>
      </c>
      <c r="L166" s="158"/>
      <c r="M166" s="158"/>
      <c r="N166" s="158"/>
      <c r="O166" s="158"/>
      <c r="P166" s="158"/>
      <c r="Q166" s="158"/>
      <c r="R166" s="160"/>
      <c r="T166" s="161"/>
      <c r="U166" s="158"/>
      <c r="V166" s="158"/>
      <c r="W166" s="158"/>
      <c r="X166" s="158"/>
      <c r="Y166" s="158"/>
      <c r="Z166" s="158"/>
      <c r="AA166" s="162"/>
      <c r="AT166" s="163" t="s">
        <v>173</v>
      </c>
      <c r="AU166" s="163" t="s">
        <v>86</v>
      </c>
      <c r="AV166" s="11" t="s">
        <v>82</v>
      </c>
      <c r="AW166" s="11" t="s">
        <v>32</v>
      </c>
      <c r="AX166" s="11" t="s">
        <v>75</v>
      </c>
      <c r="AY166" s="163" t="s">
        <v>166</v>
      </c>
    </row>
    <row r="167" spans="2:65" s="10" customFormat="1" ht="25.5" customHeight="1">
      <c r="B167" s="149"/>
      <c r="C167" s="150"/>
      <c r="D167" s="150"/>
      <c r="E167" s="151" t="s">
        <v>5</v>
      </c>
      <c r="F167" s="262" t="s">
        <v>774</v>
      </c>
      <c r="G167" s="263"/>
      <c r="H167" s="263"/>
      <c r="I167" s="263"/>
      <c r="J167" s="150"/>
      <c r="K167" s="152">
        <v>715</v>
      </c>
      <c r="L167" s="150"/>
      <c r="M167" s="150"/>
      <c r="N167" s="150"/>
      <c r="O167" s="150"/>
      <c r="P167" s="150"/>
      <c r="Q167" s="150"/>
      <c r="R167" s="153"/>
      <c r="T167" s="154"/>
      <c r="U167" s="150"/>
      <c r="V167" s="150"/>
      <c r="W167" s="150"/>
      <c r="X167" s="150"/>
      <c r="Y167" s="150"/>
      <c r="Z167" s="150"/>
      <c r="AA167" s="155"/>
      <c r="AT167" s="156" t="s">
        <v>173</v>
      </c>
      <c r="AU167" s="156" t="s">
        <v>86</v>
      </c>
      <c r="AV167" s="10" t="s">
        <v>86</v>
      </c>
      <c r="AW167" s="10" t="s">
        <v>32</v>
      </c>
      <c r="AX167" s="10" t="s">
        <v>82</v>
      </c>
      <c r="AY167" s="156" t="s">
        <v>166</v>
      </c>
    </row>
    <row r="168" spans="2:65" s="1" customFormat="1" ht="16.5" customHeight="1">
      <c r="B168" s="139"/>
      <c r="C168" s="140" t="s">
        <v>104</v>
      </c>
      <c r="D168" s="140" t="s">
        <v>167</v>
      </c>
      <c r="E168" s="141" t="s">
        <v>312</v>
      </c>
      <c r="F168" s="231" t="s">
        <v>313</v>
      </c>
      <c r="G168" s="231"/>
      <c r="H168" s="231"/>
      <c r="I168" s="231"/>
      <c r="J168" s="142" t="s">
        <v>309</v>
      </c>
      <c r="K168" s="143">
        <v>1298</v>
      </c>
      <c r="L168" s="232">
        <v>0</v>
      </c>
      <c r="M168" s="232"/>
      <c r="N168" s="232">
        <f>ROUND(L168*K168,2)</f>
        <v>0</v>
      </c>
      <c r="O168" s="232"/>
      <c r="P168" s="232"/>
      <c r="Q168" s="232"/>
      <c r="R168" s="144"/>
      <c r="T168" s="145" t="s">
        <v>5</v>
      </c>
      <c r="U168" s="43" t="s">
        <v>40</v>
      </c>
      <c r="V168" s="146">
        <v>0.14699999999999999</v>
      </c>
      <c r="W168" s="146">
        <f>V168*K168</f>
        <v>190.80599999999998</v>
      </c>
      <c r="X168" s="146">
        <v>0</v>
      </c>
      <c r="Y168" s="146">
        <f>X168*K168</f>
        <v>0</v>
      </c>
      <c r="Z168" s="146">
        <v>0.115</v>
      </c>
      <c r="AA168" s="147">
        <f>Z168*K168</f>
        <v>149.27000000000001</v>
      </c>
      <c r="AR168" s="21" t="s">
        <v>92</v>
      </c>
      <c r="AT168" s="21" t="s">
        <v>167</v>
      </c>
      <c r="AU168" s="21" t="s">
        <v>86</v>
      </c>
      <c r="AY168" s="21" t="s">
        <v>166</v>
      </c>
      <c r="BE168" s="148">
        <f>IF(U168="základní",N168,0)</f>
        <v>0</v>
      </c>
      <c r="BF168" s="148">
        <f>IF(U168="snížená",N168,0)</f>
        <v>0</v>
      </c>
      <c r="BG168" s="148">
        <f>IF(U168="zákl. přenesená",N168,0)</f>
        <v>0</v>
      </c>
      <c r="BH168" s="148">
        <f>IF(U168="sníž. přenesená",N168,0)</f>
        <v>0</v>
      </c>
      <c r="BI168" s="148">
        <f>IF(U168="nulová",N168,0)</f>
        <v>0</v>
      </c>
      <c r="BJ168" s="21" t="s">
        <v>82</v>
      </c>
      <c r="BK168" s="148">
        <f>ROUND(L168*K168,2)</f>
        <v>0</v>
      </c>
      <c r="BL168" s="21" t="s">
        <v>92</v>
      </c>
      <c r="BM168" s="21" t="s">
        <v>775</v>
      </c>
    </row>
    <row r="169" spans="2:65" s="11" customFormat="1" ht="16.5" customHeight="1">
      <c r="B169" s="157"/>
      <c r="C169" s="158"/>
      <c r="D169" s="158"/>
      <c r="E169" s="159" t="s">
        <v>5</v>
      </c>
      <c r="F169" s="264" t="s">
        <v>275</v>
      </c>
      <c r="G169" s="265"/>
      <c r="H169" s="265"/>
      <c r="I169" s="265"/>
      <c r="J169" s="158"/>
      <c r="K169" s="159" t="s">
        <v>5</v>
      </c>
      <c r="L169" s="158"/>
      <c r="M169" s="158"/>
      <c r="N169" s="158"/>
      <c r="O169" s="158"/>
      <c r="P169" s="158"/>
      <c r="Q169" s="158"/>
      <c r="R169" s="160"/>
      <c r="T169" s="161"/>
      <c r="U169" s="158"/>
      <c r="V169" s="158"/>
      <c r="W169" s="158"/>
      <c r="X169" s="158"/>
      <c r="Y169" s="158"/>
      <c r="Z169" s="158"/>
      <c r="AA169" s="162"/>
      <c r="AT169" s="163" t="s">
        <v>173</v>
      </c>
      <c r="AU169" s="163" t="s">
        <v>86</v>
      </c>
      <c r="AV169" s="11" t="s">
        <v>82</v>
      </c>
      <c r="AW169" s="11" t="s">
        <v>32</v>
      </c>
      <c r="AX169" s="11" t="s">
        <v>75</v>
      </c>
      <c r="AY169" s="163" t="s">
        <v>166</v>
      </c>
    </row>
    <row r="170" spans="2:65" s="11" customFormat="1" ht="16.5" customHeight="1">
      <c r="B170" s="157"/>
      <c r="C170" s="158"/>
      <c r="D170" s="158"/>
      <c r="E170" s="159" t="s">
        <v>5</v>
      </c>
      <c r="F170" s="229" t="s">
        <v>276</v>
      </c>
      <c r="G170" s="230"/>
      <c r="H170" s="230"/>
      <c r="I170" s="230"/>
      <c r="J170" s="158"/>
      <c r="K170" s="159" t="s">
        <v>5</v>
      </c>
      <c r="L170" s="158"/>
      <c r="M170" s="158"/>
      <c r="N170" s="158"/>
      <c r="O170" s="158"/>
      <c r="P170" s="158"/>
      <c r="Q170" s="158"/>
      <c r="R170" s="160"/>
      <c r="T170" s="161"/>
      <c r="U170" s="158"/>
      <c r="V170" s="158"/>
      <c r="W170" s="158"/>
      <c r="X170" s="158"/>
      <c r="Y170" s="158"/>
      <c r="Z170" s="158"/>
      <c r="AA170" s="162"/>
      <c r="AT170" s="163" t="s">
        <v>173</v>
      </c>
      <c r="AU170" s="163" t="s">
        <v>86</v>
      </c>
      <c r="AV170" s="11" t="s">
        <v>82</v>
      </c>
      <c r="AW170" s="11" t="s">
        <v>32</v>
      </c>
      <c r="AX170" s="11" t="s">
        <v>75</v>
      </c>
      <c r="AY170" s="163" t="s">
        <v>166</v>
      </c>
    </row>
    <row r="171" spans="2:65" s="11" customFormat="1" ht="16.5" customHeight="1">
      <c r="B171" s="157"/>
      <c r="C171" s="158"/>
      <c r="D171" s="158"/>
      <c r="E171" s="159" t="s">
        <v>5</v>
      </c>
      <c r="F171" s="229" t="s">
        <v>277</v>
      </c>
      <c r="G171" s="230"/>
      <c r="H171" s="230"/>
      <c r="I171" s="230"/>
      <c r="J171" s="158"/>
      <c r="K171" s="159" t="s">
        <v>5</v>
      </c>
      <c r="L171" s="158"/>
      <c r="M171" s="158"/>
      <c r="N171" s="158"/>
      <c r="O171" s="158"/>
      <c r="P171" s="158"/>
      <c r="Q171" s="158"/>
      <c r="R171" s="160"/>
      <c r="T171" s="161"/>
      <c r="U171" s="158"/>
      <c r="V171" s="158"/>
      <c r="W171" s="158"/>
      <c r="X171" s="158"/>
      <c r="Y171" s="158"/>
      <c r="Z171" s="158"/>
      <c r="AA171" s="162"/>
      <c r="AT171" s="163" t="s">
        <v>173</v>
      </c>
      <c r="AU171" s="163" t="s">
        <v>86</v>
      </c>
      <c r="AV171" s="11" t="s">
        <v>82</v>
      </c>
      <c r="AW171" s="11" t="s">
        <v>32</v>
      </c>
      <c r="AX171" s="11" t="s">
        <v>75</v>
      </c>
      <c r="AY171" s="163" t="s">
        <v>166</v>
      </c>
    </row>
    <row r="172" spans="2:65" s="10" customFormat="1" ht="16.5" customHeight="1">
      <c r="B172" s="149"/>
      <c r="C172" s="150"/>
      <c r="D172" s="150"/>
      <c r="E172" s="151" t="s">
        <v>5</v>
      </c>
      <c r="F172" s="262" t="s">
        <v>776</v>
      </c>
      <c r="G172" s="263"/>
      <c r="H172" s="263"/>
      <c r="I172" s="263"/>
      <c r="J172" s="150"/>
      <c r="K172" s="152">
        <v>1298</v>
      </c>
      <c r="L172" s="150"/>
      <c r="M172" s="150"/>
      <c r="N172" s="150"/>
      <c r="O172" s="150"/>
      <c r="P172" s="150"/>
      <c r="Q172" s="150"/>
      <c r="R172" s="153"/>
      <c r="T172" s="154"/>
      <c r="U172" s="150"/>
      <c r="V172" s="150"/>
      <c r="W172" s="150"/>
      <c r="X172" s="150"/>
      <c r="Y172" s="150"/>
      <c r="Z172" s="150"/>
      <c r="AA172" s="155"/>
      <c r="AT172" s="156" t="s">
        <v>173</v>
      </c>
      <c r="AU172" s="156" t="s">
        <v>86</v>
      </c>
      <c r="AV172" s="10" t="s">
        <v>86</v>
      </c>
      <c r="AW172" s="10" t="s">
        <v>32</v>
      </c>
      <c r="AX172" s="10" t="s">
        <v>82</v>
      </c>
      <c r="AY172" s="156" t="s">
        <v>166</v>
      </c>
    </row>
    <row r="173" spans="2:65" s="1" customFormat="1" ht="16.5" customHeight="1">
      <c r="B173" s="139"/>
      <c r="C173" s="140" t="s">
        <v>107</v>
      </c>
      <c r="D173" s="140" t="s">
        <v>167</v>
      </c>
      <c r="E173" s="141" t="s">
        <v>316</v>
      </c>
      <c r="F173" s="231" t="s">
        <v>317</v>
      </c>
      <c r="G173" s="231"/>
      <c r="H173" s="231"/>
      <c r="I173" s="231"/>
      <c r="J173" s="142" t="s">
        <v>309</v>
      </c>
      <c r="K173" s="143">
        <v>330</v>
      </c>
      <c r="L173" s="232">
        <v>0</v>
      </c>
      <c r="M173" s="232"/>
      <c r="N173" s="232">
        <f>ROUND(L173*K173,2)</f>
        <v>0</v>
      </c>
      <c r="O173" s="232"/>
      <c r="P173" s="232"/>
      <c r="Q173" s="232"/>
      <c r="R173" s="144"/>
      <c r="T173" s="145" t="s">
        <v>5</v>
      </c>
      <c r="U173" s="43" t="s">
        <v>40</v>
      </c>
      <c r="V173" s="146">
        <v>0.70299999999999996</v>
      </c>
      <c r="W173" s="146">
        <f>V173*K173</f>
        <v>231.98999999999998</v>
      </c>
      <c r="X173" s="146">
        <v>8.6800000000000002E-3</v>
      </c>
      <c r="Y173" s="146">
        <f>X173*K173</f>
        <v>2.8644000000000003</v>
      </c>
      <c r="Z173" s="146">
        <v>0</v>
      </c>
      <c r="AA173" s="147">
        <f>Z173*K173</f>
        <v>0</v>
      </c>
      <c r="AR173" s="21" t="s">
        <v>92</v>
      </c>
      <c r="AT173" s="21" t="s">
        <v>167</v>
      </c>
      <c r="AU173" s="21" t="s">
        <v>86</v>
      </c>
      <c r="AY173" s="21" t="s">
        <v>166</v>
      </c>
      <c r="BE173" s="148">
        <f>IF(U173="základní",N173,0)</f>
        <v>0</v>
      </c>
      <c r="BF173" s="148">
        <f>IF(U173="snížená",N173,0)</f>
        <v>0</v>
      </c>
      <c r="BG173" s="148">
        <f>IF(U173="zákl. přenesená",N173,0)</f>
        <v>0</v>
      </c>
      <c r="BH173" s="148">
        <f>IF(U173="sníž. přenesená",N173,0)</f>
        <v>0</v>
      </c>
      <c r="BI173" s="148">
        <f>IF(U173="nulová",N173,0)</f>
        <v>0</v>
      </c>
      <c r="BJ173" s="21" t="s">
        <v>82</v>
      </c>
      <c r="BK173" s="148">
        <f>ROUND(L173*K173,2)</f>
        <v>0</v>
      </c>
      <c r="BL173" s="21" t="s">
        <v>92</v>
      </c>
      <c r="BM173" s="21" t="s">
        <v>777</v>
      </c>
    </row>
    <row r="174" spans="2:65" s="11" customFormat="1" ht="16.5" customHeight="1">
      <c r="B174" s="157"/>
      <c r="C174" s="158"/>
      <c r="D174" s="158"/>
      <c r="E174" s="159" t="s">
        <v>5</v>
      </c>
      <c r="F174" s="264" t="s">
        <v>275</v>
      </c>
      <c r="G174" s="265"/>
      <c r="H174" s="265"/>
      <c r="I174" s="265"/>
      <c r="J174" s="158"/>
      <c r="K174" s="159" t="s">
        <v>5</v>
      </c>
      <c r="L174" s="158"/>
      <c r="M174" s="158"/>
      <c r="N174" s="158"/>
      <c r="O174" s="158"/>
      <c r="P174" s="158"/>
      <c r="Q174" s="158"/>
      <c r="R174" s="160"/>
      <c r="T174" s="161"/>
      <c r="U174" s="158"/>
      <c r="V174" s="158"/>
      <c r="W174" s="158"/>
      <c r="X174" s="158"/>
      <c r="Y174" s="158"/>
      <c r="Z174" s="158"/>
      <c r="AA174" s="162"/>
      <c r="AT174" s="163" t="s">
        <v>173</v>
      </c>
      <c r="AU174" s="163" t="s">
        <v>86</v>
      </c>
      <c r="AV174" s="11" t="s">
        <v>82</v>
      </c>
      <c r="AW174" s="11" t="s">
        <v>32</v>
      </c>
      <c r="AX174" s="11" t="s">
        <v>75</v>
      </c>
      <c r="AY174" s="163" t="s">
        <v>166</v>
      </c>
    </row>
    <row r="175" spans="2:65" s="11" customFormat="1" ht="16.5" customHeight="1">
      <c r="B175" s="157"/>
      <c r="C175" s="158"/>
      <c r="D175" s="158"/>
      <c r="E175" s="159" t="s">
        <v>5</v>
      </c>
      <c r="F175" s="229" t="s">
        <v>276</v>
      </c>
      <c r="G175" s="230"/>
      <c r="H175" s="230"/>
      <c r="I175" s="230"/>
      <c r="J175" s="158"/>
      <c r="K175" s="159" t="s">
        <v>5</v>
      </c>
      <c r="L175" s="158"/>
      <c r="M175" s="158"/>
      <c r="N175" s="158"/>
      <c r="O175" s="158"/>
      <c r="P175" s="158"/>
      <c r="Q175" s="158"/>
      <c r="R175" s="160"/>
      <c r="T175" s="161"/>
      <c r="U175" s="158"/>
      <c r="V175" s="158"/>
      <c r="W175" s="158"/>
      <c r="X175" s="158"/>
      <c r="Y175" s="158"/>
      <c r="Z175" s="158"/>
      <c r="AA175" s="162"/>
      <c r="AT175" s="163" t="s">
        <v>173</v>
      </c>
      <c r="AU175" s="163" t="s">
        <v>86</v>
      </c>
      <c r="AV175" s="11" t="s">
        <v>82</v>
      </c>
      <c r="AW175" s="11" t="s">
        <v>32</v>
      </c>
      <c r="AX175" s="11" t="s">
        <v>75</v>
      </c>
      <c r="AY175" s="163" t="s">
        <v>166</v>
      </c>
    </row>
    <row r="176" spans="2:65" s="11" customFormat="1" ht="16.5" customHeight="1">
      <c r="B176" s="157"/>
      <c r="C176" s="158"/>
      <c r="D176" s="158"/>
      <c r="E176" s="159" t="s">
        <v>5</v>
      </c>
      <c r="F176" s="229" t="s">
        <v>277</v>
      </c>
      <c r="G176" s="230"/>
      <c r="H176" s="230"/>
      <c r="I176" s="230"/>
      <c r="J176" s="158"/>
      <c r="K176" s="159" t="s">
        <v>5</v>
      </c>
      <c r="L176" s="158"/>
      <c r="M176" s="158"/>
      <c r="N176" s="158"/>
      <c r="O176" s="158"/>
      <c r="P176" s="158"/>
      <c r="Q176" s="158"/>
      <c r="R176" s="160"/>
      <c r="T176" s="161"/>
      <c r="U176" s="158"/>
      <c r="V176" s="158"/>
      <c r="W176" s="158"/>
      <c r="X176" s="158"/>
      <c r="Y176" s="158"/>
      <c r="Z176" s="158"/>
      <c r="AA176" s="162"/>
      <c r="AT176" s="163" t="s">
        <v>173</v>
      </c>
      <c r="AU176" s="163" t="s">
        <v>86</v>
      </c>
      <c r="AV176" s="11" t="s">
        <v>82</v>
      </c>
      <c r="AW176" s="11" t="s">
        <v>32</v>
      </c>
      <c r="AX176" s="11" t="s">
        <v>75</v>
      </c>
      <c r="AY176" s="163" t="s">
        <v>166</v>
      </c>
    </row>
    <row r="177" spans="2:65" s="10" customFormat="1" ht="16.5" customHeight="1">
      <c r="B177" s="149"/>
      <c r="C177" s="150"/>
      <c r="D177" s="150"/>
      <c r="E177" s="151" t="s">
        <v>5</v>
      </c>
      <c r="F177" s="262" t="s">
        <v>319</v>
      </c>
      <c r="G177" s="263"/>
      <c r="H177" s="263"/>
      <c r="I177" s="263"/>
      <c r="J177" s="150"/>
      <c r="K177" s="152">
        <v>330</v>
      </c>
      <c r="L177" s="150"/>
      <c r="M177" s="150"/>
      <c r="N177" s="150"/>
      <c r="O177" s="150"/>
      <c r="P177" s="150"/>
      <c r="Q177" s="150"/>
      <c r="R177" s="153"/>
      <c r="T177" s="154"/>
      <c r="U177" s="150"/>
      <c r="V177" s="150"/>
      <c r="W177" s="150"/>
      <c r="X177" s="150"/>
      <c r="Y177" s="150"/>
      <c r="Z177" s="150"/>
      <c r="AA177" s="155"/>
      <c r="AT177" s="156" t="s">
        <v>173</v>
      </c>
      <c r="AU177" s="156" t="s">
        <v>86</v>
      </c>
      <c r="AV177" s="10" t="s">
        <v>86</v>
      </c>
      <c r="AW177" s="10" t="s">
        <v>32</v>
      </c>
      <c r="AX177" s="10" t="s">
        <v>82</v>
      </c>
      <c r="AY177" s="156" t="s">
        <v>166</v>
      </c>
    </row>
    <row r="178" spans="2:65" s="1" customFormat="1" ht="38.25" customHeight="1">
      <c r="B178" s="139"/>
      <c r="C178" s="140" t="s">
        <v>110</v>
      </c>
      <c r="D178" s="140" t="s">
        <v>167</v>
      </c>
      <c r="E178" s="141" t="s">
        <v>320</v>
      </c>
      <c r="F178" s="231" t="s">
        <v>321</v>
      </c>
      <c r="G178" s="231"/>
      <c r="H178" s="231"/>
      <c r="I178" s="231"/>
      <c r="J178" s="142" t="s">
        <v>322</v>
      </c>
      <c r="K178" s="143">
        <v>236.625</v>
      </c>
      <c r="L178" s="232">
        <v>0</v>
      </c>
      <c r="M178" s="232"/>
      <c r="N178" s="232">
        <f>ROUND(L178*K178,2)</f>
        <v>0</v>
      </c>
      <c r="O178" s="232"/>
      <c r="P178" s="232"/>
      <c r="Q178" s="232"/>
      <c r="R178" s="144"/>
      <c r="T178" s="145" t="s">
        <v>5</v>
      </c>
      <c r="U178" s="43" t="s">
        <v>40</v>
      </c>
      <c r="V178" s="146">
        <v>0.223</v>
      </c>
      <c r="W178" s="146">
        <f>V178*K178</f>
        <v>52.767375000000001</v>
      </c>
      <c r="X178" s="146">
        <v>0</v>
      </c>
      <c r="Y178" s="146">
        <f>X178*K178</f>
        <v>0</v>
      </c>
      <c r="Z178" s="146">
        <v>0</v>
      </c>
      <c r="AA178" s="147">
        <f>Z178*K178</f>
        <v>0</v>
      </c>
      <c r="AR178" s="21" t="s">
        <v>92</v>
      </c>
      <c r="AT178" s="21" t="s">
        <v>167</v>
      </c>
      <c r="AU178" s="21" t="s">
        <v>86</v>
      </c>
      <c r="AY178" s="21" t="s">
        <v>166</v>
      </c>
      <c r="BE178" s="148">
        <f>IF(U178="základní",N178,0)</f>
        <v>0</v>
      </c>
      <c r="BF178" s="148">
        <f>IF(U178="snížená",N178,0)</f>
        <v>0</v>
      </c>
      <c r="BG178" s="148">
        <f>IF(U178="zákl. přenesená",N178,0)</f>
        <v>0</v>
      </c>
      <c r="BH178" s="148">
        <f>IF(U178="sníž. přenesená",N178,0)</f>
        <v>0</v>
      </c>
      <c r="BI178" s="148">
        <f>IF(U178="nulová",N178,0)</f>
        <v>0</v>
      </c>
      <c r="BJ178" s="21" t="s">
        <v>82</v>
      </c>
      <c r="BK178" s="148">
        <f>ROUND(L178*K178,2)</f>
        <v>0</v>
      </c>
      <c r="BL178" s="21" t="s">
        <v>92</v>
      </c>
      <c r="BM178" s="21" t="s">
        <v>778</v>
      </c>
    </row>
    <row r="179" spans="2:65" s="11" customFormat="1" ht="16.5" customHeight="1">
      <c r="B179" s="157"/>
      <c r="C179" s="158"/>
      <c r="D179" s="158"/>
      <c r="E179" s="159" t="s">
        <v>5</v>
      </c>
      <c r="F179" s="264" t="s">
        <v>275</v>
      </c>
      <c r="G179" s="265"/>
      <c r="H179" s="265"/>
      <c r="I179" s="265"/>
      <c r="J179" s="158"/>
      <c r="K179" s="159" t="s">
        <v>5</v>
      </c>
      <c r="L179" s="158"/>
      <c r="M179" s="158"/>
      <c r="N179" s="158"/>
      <c r="O179" s="158"/>
      <c r="P179" s="158"/>
      <c r="Q179" s="158"/>
      <c r="R179" s="160"/>
      <c r="T179" s="161"/>
      <c r="U179" s="158"/>
      <c r="V179" s="158"/>
      <c r="W179" s="158"/>
      <c r="X179" s="158"/>
      <c r="Y179" s="158"/>
      <c r="Z179" s="158"/>
      <c r="AA179" s="162"/>
      <c r="AT179" s="163" t="s">
        <v>173</v>
      </c>
      <c r="AU179" s="163" t="s">
        <v>86</v>
      </c>
      <c r="AV179" s="11" t="s">
        <v>82</v>
      </c>
      <c r="AW179" s="11" t="s">
        <v>32</v>
      </c>
      <c r="AX179" s="11" t="s">
        <v>75</v>
      </c>
      <c r="AY179" s="163" t="s">
        <v>166</v>
      </c>
    </row>
    <row r="180" spans="2:65" s="11" customFormat="1" ht="16.5" customHeight="1">
      <c r="B180" s="157"/>
      <c r="C180" s="158"/>
      <c r="D180" s="158"/>
      <c r="E180" s="159" t="s">
        <v>5</v>
      </c>
      <c r="F180" s="229" t="s">
        <v>276</v>
      </c>
      <c r="G180" s="230"/>
      <c r="H180" s="230"/>
      <c r="I180" s="230"/>
      <c r="J180" s="158"/>
      <c r="K180" s="159" t="s">
        <v>5</v>
      </c>
      <c r="L180" s="158"/>
      <c r="M180" s="158"/>
      <c r="N180" s="158"/>
      <c r="O180" s="158"/>
      <c r="P180" s="158"/>
      <c r="Q180" s="158"/>
      <c r="R180" s="160"/>
      <c r="T180" s="161"/>
      <c r="U180" s="158"/>
      <c r="V180" s="158"/>
      <c r="W180" s="158"/>
      <c r="X180" s="158"/>
      <c r="Y180" s="158"/>
      <c r="Z180" s="158"/>
      <c r="AA180" s="162"/>
      <c r="AT180" s="163" t="s">
        <v>173</v>
      </c>
      <c r="AU180" s="163" t="s">
        <v>86</v>
      </c>
      <c r="AV180" s="11" t="s">
        <v>82</v>
      </c>
      <c r="AW180" s="11" t="s">
        <v>32</v>
      </c>
      <c r="AX180" s="11" t="s">
        <v>75</v>
      </c>
      <c r="AY180" s="163" t="s">
        <v>166</v>
      </c>
    </row>
    <row r="181" spans="2:65" s="11" customFormat="1" ht="16.5" customHeight="1">
      <c r="B181" s="157"/>
      <c r="C181" s="158"/>
      <c r="D181" s="158"/>
      <c r="E181" s="159" t="s">
        <v>5</v>
      </c>
      <c r="F181" s="229" t="s">
        <v>277</v>
      </c>
      <c r="G181" s="230"/>
      <c r="H181" s="230"/>
      <c r="I181" s="230"/>
      <c r="J181" s="158"/>
      <c r="K181" s="159" t="s">
        <v>5</v>
      </c>
      <c r="L181" s="158"/>
      <c r="M181" s="158"/>
      <c r="N181" s="158"/>
      <c r="O181" s="158"/>
      <c r="P181" s="158"/>
      <c r="Q181" s="158"/>
      <c r="R181" s="160"/>
      <c r="T181" s="161"/>
      <c r="U181" s="158"/>
      <c r="V181" s="158"/>
      <c r="W181" s="158"/>
      <c r="X181" s="158"/>
      <c r="Y181" s="158"/>
      <c r="Z181" s="158"/>
      <c r="AA181" s="162"/>
      <c r="AT181" s="163" t="s">
        <v>173</v>
      </c>
      <c r="AU181" s="163" t="s">
        <v>86</v>
      </c>
      <c r="AV181" s="11" t="s">
        <v>82</v>
      </c>
      <c r="AW181" s="11" t="s">
        <v>32</v>
      </c>
      <c r="AX181" s="11" t="s">
        <v>75</v>
      </c>
      <c r="AY181" s="163" t="s">
        <v>166</v>
      </c>
    </row>
    <row r="182" spans="2:65" s="10" customFormat="1" ht="16.5" customHeight="1">
      <c r="B182" s="149"/>
      <c r="C182" s="150"/>
      <c r="D182" s="150"/>
      <c r="E182" s="151" t="s">
        <v>5</v>
      </c>
      <c r="F182" s="262" t="s">
        <v>779</v>
      </c>
      <c r="G182" s="263"/>
      <c r="H182" s="263"/>
      <c r="I182" s="263"/>
      <c r="J182" s="150"/>
      <c r="K182" s="152">
        <v>229.42500000000001</v>
      </c>
      <c r="L182" s="150"/>
      <c r="M182" s="150"/>
      <c r="N182" s="150"/>
      <c r="O182" s="150"/>
      <c r="P182" s="150"/>
      <c r="Q182" s="150"/>
      <c r="R182" s="153"/>
      <c r="T182" s="154"/>
      <c r="U182" s="150"/>
      <c r="V182" s="150"/>
      <c r="W182" s="150"/>
      <c r="X182" s="150"/>
      <c r="Y182" s="150"/>
      <c r="Z182" s="150"/>
      <c r="AA182" s="155"/>
      <c r="AT182" s="156" t="s">
        <v>173</v>
      </c>
      <c r="AU182" s="156" t="s">
        <v>86</v>
      </c>
      <c r="AV182" s="10" t="s">
        <v>86</v>
      </c>
      <c r="AW182" s="10" t="s">
        <v>32</v>
      </c>
      <c r="AX182" s="10" t="s">
        <v>75</v>
      </c>
      <c r="AY182" s="156" t="s">
        <v>166</v>
      </c>
    </row>
    <row r="183" spans="2:65" s="10" customFormat="1" ht="16.5" customHeight="1">
      <c r="B183" s="149"/>
      <c r="C183" s="150"/>
      <c r="D183" s="150"/>
      <c r="E183" s="151" t="s">
        <v>5</v>
      </c>
      <c r="F183" s="262" t="s">
        <v>780</v>
      </c>
      <c r="G183" s="263"/>
      <c r="H183" s="263"/>
      <c r="I183" s="263"/>
      <c r="J183" s="150"/>
      <c r="K183" s="152">
        <v>3.3</v>
      </c>
      <c r="L183" s="150"/>
      <c r="M183" s="150"/>
      <c r="N183" s="150"/>
      <c r="O183" s="150"/>
      <c r="P183" s="150"/>
      <c r="Q183" s="150"/>
      <c r="R183" s="153"/>
      <c r="T183" s="154"/>
      <c r="U183" s="150"/>
      <c r="V183" s="150"/>
      <c r="W183" s="150"/>
      <c r="X183" s="150"/>
      <c r="Y183" s="150"/>
      <c r="Z183" s="150"/>
      <c r="AA183" s="155"/>
      <c r="AT183" s="156" t="s">
        <v>173</v>
      </c>
      <c r="AU183" s="156" t="s">
        <v>86</v>
      </c>
      <c r="AV183" s="10" t="s">
        <v>86</v>
      </c>
      <c r="AW183" s="10" t="s">
        <v>32</v>
      </c>
      <c r="AX183" s="10" t="s">
        <v>75</v>
      </c>
      <c r="AY183" s="156" t="s">
        <v>166</v>
      </c>
    </row>
    <row r="184" spans="2:65" s="10" customFormat="1" ht="16.5" customHeight="1">
      <c r="B184" s="149"/>
      <c r="C184" s="150"/>
      <c r="D184" s="150"/>
      <c r="E184" s="151" t="s">
        <v>5</v>
      </c>
      <c r="F184" s="262" t="s">
        <v>707</v>
      </c>
      <c r="G184" s="263"/>
      <c r="H184" s="263"/>
      <c r="I184" s="263"/>
      <c r="J184" s="150"/>
      <c r="K184" s="152">
        <v>2</v>
      </c>
      <c r="L184" s="150"/>
      <c r="M184" s="150"/>
      <c r="N184" s="150"/>
      <c r="O184" s="150"/>
      <c r="P184" s="150"/>
      <c r="Q184" s="150"/>
      <c r="R184" s="153"/>
      <c r="T184" s="154"/>
      <c r="U184" s="150"/>
      <c r="V184" s="150"/>
      <c r="W184" s="150"/>
      <c r="X184" s="150"/>
      <c r="Y184" s="150"/>
      <c r="Z184" s="150"/>
      <c r="AA184" s="155"/>
      <c r="AT184" s="156" t="s">
        <v>173</v>
      </c>
      <c r="AU184" s="156" t="s">
        <v>86</v>
      </c>
      <c r="AV184" s="10" t="s">
        <v>86</v>
      </c>
      <c r="AW184" s="10" t="s">
        <v>32</v>
      </c>
      <c r="AX184" s="10" t="s">
        <v>75</v>
      </c>
      <c r="AY184" s="156" t="s">
        <v>166</v>
      </c>
    </row>
    <row r="185" spans="2:65" s="10" customFormat="1" ht="16.5" customHeight="1">
      <c r="B185" s="149"/>
      <c r="C185" s="150"/>
      <c r="D185" s="150"/>
      <c r="E185" s="151" t="s">
        <v>5</v>
      </c>
      <c r="F185" s="262" t="s">
        <v>781</v>
      </c>
      <c r="G185" s="263"/>
      <c r="H185" s="263"/>
      <c r="I185" s="263"/>
      <c r="J185" s="150"/>
      <c r="K185" s="152">
        <v>1.9</v>
      </c>
      <c r="L185" s="150"/>
      <c r="M185" s="150"/>
      <c r="N185" s="150"/>
      <c r="O185" s="150"/>
      <c r="P185" s="150"/>
      <c r="Q185" s="150"/>
      <c r="R185" s="153"/>
      <c r="T185" s="154"/>
      <c r="U185" s="150"/>
      <c r="V185" s="150"/>
      <c r="W185" s="150"/>
      <c r="X185" s="150"/>
      <c r="Y185" s="150"/>
      <c r="Z185" s="150"/>
      <c r="AA185" s="155"/>
      <c r="AT185" s="156" t="s">
        <v>173</v>
      </c>
      <c r="AU185" s="156" t="s">
        <v>86</v>
      </c>
      <c r="AV185" s="10" t="s">
        <v>86</v>
      </c>
      <c r="AW185" s="10" t="s">
        <v>32</v>
      </c>
      <c r="AX185" s="10" t="s">
        <v>75</v>
      </c>
      <c r="AY185" s="156" t="s">
        <v>166</v>
      </c>
    </row>
    <row r="186" spans="2:65" s="12" customFormat="1" ht="16.5" customHeight="1">
      <c r="B186" s="168"/>
      <c r="C186" s="169"/>
      <c r="D186" s="169"/>
      <c r="E186" s="170" t="s">
        <v>5</v>
      </c>
      <c r="F186" s="268" t="s">
        <v>294</v>
      </c>
      <c r="G186" s="269"/>
      <c r="H186" s="269"/>
      <c r="I186" s="269"/>
      <c r="J186" s="169"/>
      <c r="K186" s="171">
        <v>236.625</v>
      </c>
      <c r="L186" s="169"/>
      <c r="M186" s="169"/>
      <c r="N186" s="169"/>
      <c r="O186" s="169"/>
      <c r="P186" s="169"/>
      <c r="Q186" s="169"/>
      <c r="R186" s="172"/>
      <c r="T186" s="173"/>
      <c r="U186" s="169"/>
      <c r="V186" s="169"/>
      <c r="W186" s="169"/>
      <c r="X186" s="169"/>
      <c r="Y186" s="169"/>
      <c r="Z186" s="169"/>
      <c r="AA186" s="174"/>
      <c r="AT186" s="175" t="s">
        <v>173</v>
      </c>
      <c r="AU186" s="175" t="s">
        <v>86</v>
      </c>
      <c r="AV186" s="12" t="s">
        <v>92</v>
      </c>
      <c r="AW186" s="12" t="s">
        <v>32</v>
      </c>
      <c r="AX186" s="12" t="s">
        <v>82</v>
      </c>
      <c r="AY186" s="175" t="s">
        <v>166</v>
      </c>
    </row>
    <row r="187" spans="2:65" s="1" customFormat="1" ht="38.25" customHeight="1">
      <c r="B187" s="139"/>
      <c r="C187" s="140" t="s">
        <v>113</v>
      </c>
      <c r="D187" s="140" t="s">
        <v>167</v>
      </c>
      <c r="E187" s="141" t="s">
        <v>326</v>
      </c>
      <c r="F187" s="231" t="s">
        <v>327</v>
      </c>
      <c r="G187" s="231"/>
      <c r="H187" s="231"/>
      <c r="I187" s="231"/>
      <c r="J187" s="142" t="s">
        <v>322</v>
      </c>
      <c r="K187" s="143">
        <v>734.07</v>
      </c>
      <c r="L187" s="232">
        <v>0</v>
      </c>
      <c r="M187" s="232"/>
      <c r="N187" s="232">
        <f>ROUND(L187*K187,2)</f>
        <v>0</v>
      </c>
      <c r="O187" s="232"/>
      <c r="P187" s="232"/>
      <c r="Q187" s="232"/>
      <c r="R187" s="144"/>
      <c r="T187" s="145" t="s">
        <v>5</v>
      </c>
      <c r="U187" s="43" t="s">
        <v>40</v>
      </c>
      <c r="V187" s="146">
        <v>0.223</v>
      </c>
      <c r="W187" s="146">
        <f>V187*K187</f>
        <v>163.69761000000003</v>
      </c>
      <c r="X187" s="146">
        <v>0</v>
      </c>
      <c r="Y187" s="146">
        <f>X187*K187</f>
        <v>0</v>
      </c>
      <c r="Z187" s="146">
        <v>0</v>
      </c>
      <c r="AA187" s="147">
        <f>Z187*K187</f>
        <v>0</v>
      </c>
      <c r="AR187" s="21" t="s">
        <v>92</v>
      </c>
      <c r="AT187" s="21" t="s">
        <v>167</v>
      </c>
      <c r="AU187" s="21" t="s">
        <v>86</v>
      </c>
      <c r="AY187" s="21" t="s">
        <v>166</v>
      </c>
      <c r="BE187" s="148">
        <f>IF(U187="základní",N187,0)</f>
        <v>0</v>
      </c>
      <c r="BF187" s="148">
        <f>IF(U187="snížená",N187,0)</f>
        <v>0</v>
      </c>
      <c r="BG187" s="148">
        <f>IF(U187="zákl. přenesená",N187,0)</f>
        <v>0</v>
      </c>
      <c r="BH187" s="148">
        <f>IF(U187="sníž. přenesená",N187,0)</f>
        <v>0</v>
      </c>
      <c r="BI187" s="148">
        <f>IF(U187="nulová",N187,0)</f>
        <v>0</v>
      </c>
      <c r="BJ187" s="21" t="s">
        <v>82</v>
      </c>
      <c r="BK187" s="148">
        <f>ROUND(L187*K187,2)</f>
        <v>0</v>
      </c>
      <c r="BL187" s="21" t="s">
        <v>92</v>
      </c>
      <c r="BM187" s="21" t="s">
        <v>782</v>
      </c>
    </row>
    <row r="188" spans="2:65" s="11" customFormat="1" ht="16.5" customHeight="1">
      <c r="B188" s="157"/>
      <c r="C188" s="158"/>
      <c r="D188" s="158"/>
      <c r="E188" s="159" t="s">
        <v>5</v>
      </c>
      <c r="F188" s="264" t="s">
        <v>275</v>
      </c>
      <c r="G188" s="265"/>
      <c r="H188" s="265"/>
      <c r="I188" s="265"/>
      <c r="J188" s="158"/>
      <c r="K188" s="159" t="s">
        <v>5</v>
      </c>
      <c r="L188" s="158"/>
      <c r="M188" s="158"/>
      <c r="N188" s="158"/>
      <c r="O188" s="158"/>
      <c r="P188" s="158"/>
      <c r="Q188" s="158"/>
      <c r="R188" s="160"/>
      <c r="T188" s="161"/>
      <c r="U188" s="158"/>
      <c r="V188" s="158"/>
      <c r="W188" s="158"/>
      <c r="X188" s="158"/>
      <c r="Y188" s="158"/>
      <c r="Z188" s="158"/>
      <c r="AA188" s="162"/>
      <c r="AT188" s="163" t="s">
        <v>173</v>
      </c>
      <c r="AU188" s="163" t="s">
        <v>86</v>
      </c>
      <c r="AV188" s="11" t="s">
        <v>82</v>
      </c>
      <c r="AW188" s="11" t="s">
        <v>32</v>
      </c>
      <c r="AX188" s="11" t="s">
        <v>75</v>
      </c>
      <c r="AY188" s="163" t="s">
        <v>166</v>
      </c>
    </row>
    <row r="189" spans="2:65" s="11" customFormat="1" ht="16.5" customHeight="1">
      <c r="B189" s="157"/>
      <c r="C189" s="158"/>
      <c r="D189" s="158"/>
      <c r="E189" s="159" t="s">
        <v>5</v>
      </c>
      <c r="F189" s="229" t="s">
        <v>276</v>
      </c>
      <c r="G189" s="230"/>
      <c r="H189" s="230"/>
      <c r="I189" s="230"/>
      <c r="J189" s="158"/>
      <c r="K189" s="159" t="s">
        <v>5</v>
      </c>
      <c r="L189" s="158"/>
      <c r="M189" s="158"/>
      <c r="N189" s="158"/>
      <c r="O189" s="158"/>
      <c r="P189" s="158"/>
      <c r="Q189" s="158"/>
      <c r="R189" s="160"/>
      <c r="T189" s="161"/>
      <c r="U189" s="158"/>
      <c r="V189" s="158"/>
      <c r="W189" s="158"/>
      <c r="X189" s="158"/>
      <c r="Y189" s="158"/>
      <c r="Z189" s="158"/>
      <c r="AA189" s="162"/>
      <c r="AT189" s="163" t="s">
        <v>173</v>
      </c>
      <c r="AU189" s="163" t="s">
        <v>86</v>
      </c>
      <c r="AV189" s="11" t="s">
        <v>82</v>
      </c>
      <c r="AW189" s="11" t="s">
        <v>32</v>
      </c>
      <c r="AX189" s="11" t="s">
        <v>75</v>
      </c>
      <c r="AY189" s="163" t="s">
        <v>166</v>
      </c>
    </row>
    <row r="190" spans="2:65" s="11" customFormat="1" ht="16.5" customHeight="1">
      <c r="B190" s="157"/>
      <c r="C190" s="158"/>
      <c r="D190" s="158"/>
      <c r="E190" s="159" t="s">
        <v>5</v>
      </c>
      <c r="F190" s="229" t="s">
        <v>277</v>
      </c>
      <c r="G190" s="230"/>
      <c r="H190" s="230"/>
      <c r="I190" s="230"/>
      <c r="J190" s="158"/>
      <c r="K190" s="159" t="s">
        <v>5</v>
      </c>
      <c r="L190" s="158"/>
      <c r="M190" s="158"/>
      <c r="N190" s="158"/>
      <c r="O190" s="158"/>
      <c r="P190" s="158"/>
      <c r="Q190" s="158"/>
      <c r="R190" s="160"/>
      <c r="T190" s="161"/>
      <c r="U190" s="158"/>
      <c r="V190" s="158"/>
      <c r="W190" s="158"/>
      <c r="X190" s="158"/>
      <c r="Y190" s="158"/>
      <c r="Z190" s="158"/>
      <c r="AA190" s="162"/>
      <c r="AT190" s="163" t="s">
        <v>173</v>
      </c>
      <c r="AU190" s="163" t="s">
        <v>86</v>
      </c>
      <c r="AV190" s="11" t="s">
        <v>82</v>
      </c>
      <c r="AW190" s="11" t="s">
        <v>32</v>
      </c>
      <c r="AX190" s="11" t="s">
        <v>75</v>
      </c>
      <c r="AY190" s="163" t="s">
        <v>166</v>
      </c>
    </row>
    <row r="191" spans="2:65" s="10" customFormat="1" ht="16.5" customHeight="1">
      <c r="B191" s="149"/>
      <c r="C191" s="150"/>
      <c r="D191" s="150"/>
      <c r="E191" s="151" t="s">
        <v>5</v>
      </c>
      <c r="F191" s="262" t="s">
        <v>783</v>
      </c>
      <c r="G191" s="263"/>
      <c r="H191" s="263"/>
      <c r="I191" s="263"/>
      <c r="J191" s="150"/>
      <c r="K191" s="152">
        <v>718.2</v>
      </c>
      <c r="L191" s="150"/>
      <c r="M191" s="150"/>
      <c r="N191" s="150"/>
      <c r="O191" s="150"/>
      <c r="P191" s="150"/>
      <c r="Q191" s="150"/>
      <c r="R191" s="153"/>
      <c r="T191" s="154"/>
      <c r="U191" s="150"/>
      <c r="V191" s="150"/>
      <c r="W191" s="150"/>
      <c r="X191" s="150"/>
      <c r="Y191" s="150"/>
      <c r="Z191" s="150"/>
      <c r="AA191" s="155"/>
      <c r="AT191" s="156" t="s">
        <v>173</v>
      </c>
      <c r="AU191" s="156" t="s">
        <v>86</v>
      </c>
      <c r="AV191" s="10" t="s">
        <v>86</v>
      </c>
      <c r="AW191" s="10" t="s">
        <v>32</v>
      </c>
      <c r="AX191" s="10" t="s">
        <v>75</v>
      </c>
      <c r="AY191" s="156" t="s">
        <v>166</v>
      </c>
    </row>
    <row r="192" spans="2:65" s="10" customFormat="1" ht="16.5" customHeight="1">
      <c r="B192" s="149"/>
      <c r="C192" s="150"/>
      <c r="D192" s="150"/>
      <c r="E192" s="151" t="s">
        <v>5</v>
      </c>
      <c r="F192" s="262" t="s">
        <v>784</v>
      </c>
      <c r="G192" s="263"/>
      <c r="H192" s="263"/>
      <c r="I192" s="263"/>
      <c r="J192" s="150"/>
      <c r="K192" s="152">
        <v>9.99</v>
      </c>
      <c r="L192" s="150"/>
      <c r="M192" s="150"/>
      <c r="N192" s="150"/>
      <c r="O192" s="150"/>
      <c r="P192" s="150"/>
      <c r="Q192" s="150"/>
      <c r="R192" s="153"/>
      <c r="T192" s="154"/>
      <c r="U192" s="150"/>
      <c r="V192" s="150"/>
      <c r="W192" s="150"/>
      <c r="X192" s="150"/>
      <c r="Y192" s="150"/>
      <c r="Z192" s="150"/>
      <c r="AA192" s="155"/>
      <c r="AT192" s="156" t="s">
        <v>173</v>
      </c>
      <c r="AU192" s="156" t="s">
        <v>86</v>
      </c>
      <c r="AV192" s="10" t="s">
        <v>86</v>
      </c>
      <c r="AW192" s="10" t="s">
        <v>32</v>
      </c>
      <c r="AX192" s="10" t="s">
        <v>75</v>
      </c>
      <c r="AY192" s="156" t="s">
        <v>166</v>
      </c>
    </row>
    <row r="193" spans="2:65" s="10" customFormat="1" ht="16.5" customHeight="1">
      <c r="B193" s="149"/>
      <c r="C193" s="150"/>
      <c r="D193" s="150"/>
      <c r="E193" s="151" t="s">
        <v>5</v>
      </c>
      <c r="F193" s="262" t="s">
        <v>785</v>
      </c>
      <c r="G193" s="263"/>
      <c r="H193" s="263"/>
      <c r="I193" s="263"/>
      <c r="J193" s="150"/>
      <c r="K193" s="152">
        <v>5.88</v>
      </c>
      <c r="L193" s="150"/>
      <c r="M193" s="150"/>
      <c r="N193" s="150"/>
      <c r="O193" s="150"/>
      <c r="P193" s="150"/>
      <c r="Q193" s="150"/>
      <c r="R193" s="153"/>
      <c r="T193" s="154"/>
      <c r="U193" s="150"/>
      <c r="V193" s="150"/>
      <c r="W193" s="150"/>
      <c r="X193" s="150"/>
      <c r="Y193" s="150"/>
      <c r="Z193" s="150"/>
      <c r="AA193" s="155"/>
      <c r="AT193" s="156" t="s">
        <v>173</v>
      </c>
      <c r="AU193" s="156" t="s">
        <v>86</v>
      </c>
      <c r="AV193" s="10" t="s">
        <v>86</v>
      </c>
      <c r="AW193" s="10" t="s">
        <v>32</v>
      </c>
      <c r="AX193" s="10" t="s">
        <v>75</v>
      </c>
      <c r="AY193" s="156" t="s">
        <v>166</v>
      </c>
    </row>
    <row r="194" spans="2:65" s="12" customFormat="1" ht="16.5" customHeight="1">
      <c r="B194" s="168"/>
      <c r="C194" s="169"/>
      <c r="D194" s="169"/>
      <c r="E194" s="170" t="s">
        <v>5</v>
      </c>
      <c r="F194" s="268" t="s">
        <v>294</v>
      </c>
      <c r="G194" s="269"/>
      <c r="H194" s="269"/>
      <c r="I194" s="269"/>
      <c r="J194" s="169"/>
      <c r="K194" s="171">
        <v>734.07</v>
      </c>
      <c r="L194" s="169"/>
      <c r="M194" s="169"/>
      <c r="N194" s="169"/>
      <c r="O194" s="169"/>
      <c r="P194" s="169"/>
      <c r="Q194" s="169"/>
      <c r="R194" s="172"/>
      <c r="T194" s="173"/>
      <c r="U194" s="169"/>
      <c r="V194" s="169"/>
      <c r="W194" s="169"/>
      <c r="X194" s="169"/>
      <c r="Y194" s="169"/>
      <c r="Z194" s="169"/>
      <c r="AA194" s="174"/>
      <c r="AT194" s="175" t="s">
        <v>173</v>
      </c>
      <c r="AU194" s="175" t="s">
        <v>86</v>
      </c>
      <c r="AV194" s="12" t="s">
        <v>92</v>
      </c>
      <c r="AW194" s="12" t="s">
        <v>32</v>
      </c>
      <c r="AX194" s="12" t="s">
        <v>82</v>
      </c>
      <c r="AY194" s="175" t="s">
        <v>166</v>
      </c>
    </row>
    <row r="195" spans="2:65" s="1" customFormat="1" ht="25.5" customHeight="1">
      <c r="B195" s="139"/>
      <c r="C195" s="140" t="s">
        <v>116</v>
      </c>
      <c r="D195" s="140" t="s">
        <v>167</v>
      </c>
      <c r="E195" s="141" t="s">
        <v>331</v>
      </c>
      <c r="F195" s="231" t="s">
        <v>332</v>
      </c>
      <c r="G195" s="231"/>
      <c r="H195" s="231"/>
      <c r="I195" s="231"/>
      <c r="J195" s="142" t="s">
        <v>322</v>
      </c>
      <c r="K195" s="143">
        <v>236.625</v>
      </c>
      <c r="L195" s="232">
        <v>0</v>
      </c>
      <c r="M195" s="232"/>
      <c r="N195" s="232">
        <f>ROUND(L195*K195,2)</f>
        <v>0</v>
      </c>
      <c r="O195" s="232"/>
      <c r="P195" s="232"/>
      <c r="Q195" s="232"/>
      <c r="R195" s="144"/>
      <c r="T195" s="145" t="s">
        <v>5</v>
      </c>
      <c r="U195" s="43" t="s">
        <v>40</v>
      </c>
      <c r="V195" s="146">
        <v>8.3000000000000004E-2</v>
      </c>
      <c r="W195" s="146">
        <f>V195*K195</f>
        <v>19.639875</v>
      </c>
      <c r="X195" s="146">
        <v>0</v>
      </c>
      <c r="Y195" s="146">
        <f>X195*K195</f>
        <v>0</v>
      </c>
      <c r="Z195" s="146">
        <v>0</v>
      </c>
      <c r="AA195" s="147">
        <f>Z195*K195</f>
        <v>0</v>
      </c>
      <c r="AR195" s="21" t="s">
        <v>92</v>
      </c>
      <c r="AT195" s="21" t="s">
        <v>167</v>
      </c>
      <c r="AU195" s="21" t="s">
        <v>86</v>
      </c>
      <c r="AY195" s="21" t="s">
        <v>166</v>
      </c>
      <c r="BE195" s="148">
        <f>IF(U195="základní",N195,0)</f>
        <v>0</v>
      </c>
      <c r="BF195" s="148">
        <f>IF(U195="snížená",N195,0)</f>
        <v>0</v>
      </c>
      <c r="BG195" s="148">
        <f>IF(U195="zákl. přenesená",N195,0)</f>
        <v>0</v>
      </c>
      <c r="BH195" s="148">
        <f>IF(U195="sníž. přenesená",N195,0)</f>
        <v>0</v>
      </c>
      <c r="BI195" s="148">
        <f>IF(U195="nulová",N195,0)</f>
        <v>0</v>
      </c>
      <c r="BJ195" s="21" t="s">
        <v>82</v>
      </c>
      <c r="BK195" s="148">
        <f>ROUND(L195*K195,2)</f>
        <v>0</v>
      </c>
      <c r="BL195" s="21" t="s">
        <v>92</v>
      </c>
      <c r="BM195" s="21" t="s">
        <v>786</v>
      </c>
    </row>
    <row r="196" spans="2:65" s="1" customFormat="1" ht="38.25" customHeight="1">
      <c r="B196" s="139"/>
      <c r="C196" s="140" t="s">
        <v>119</v>
      </c>
      <c r="D196" s="140" t="s">
        <v>167</v>
      </c>
      <c r="E196" s="141" t="s">
        <v>334</v>
      </c>
      <c r="F196" s="231" t="s">
        <v>335</v>
      </c>
      <c r="G196" s="231"/>
      <c r="H196" s="231"/>
      <c r="I196" s="231"/>
      <c r="J196" s="142" t="s">
        <v>322</v>
      </c>
      <c r="K196" s="143">
        <v>734.07</v>
      </c>
      <c r="L196" s="232">
        <v>0</v>
      </c>
      <c r="M196" s="232"/>
      <c r="N196" s="232">
        <f>ROUND(L196*K196,2)</f>
        <v>0</v>
      </c>
      <c r="O196" s="232"/>
      <c r="P196" s="232"/>
      <c r="Q196" s="232"/>
      <c r="R196" s="144"/>
      <c r="T196" s="145" t="s">
        <v>5</v>
      </c>
      <c r="U196" s="43" t="s">
        <v>40</v>
      </c>
      <c r="V196" s="146">
        <v>8.3000000000000004E-2</v>
      </c>
      <c r="W196" s="146">
        <f>V196*K196</f>
        <v>60.927810000000008</v>
      </c>
      <c r="X196" s="146">
        <v>0</v>
      </c>
      <c r="Y196" s="146">
        <f>X196*K196</f>
        <v>0</v>
      </c>
      <c r="Z196" s="146">
        <v>0</v>
      </c>
      <c r="AA196" s="147">
        <f>Z196*K196</f>
        <v>0</v>
      </c>
      <c r="AR196" s="21" t="s">
        <v>92</v>
      </c>
      <c r="AT196" s="21" t="s">
        <v>167</v>
      </c>
      <c r="AU196" s="21" t="s">
        <v>86</v>
      </c>
      <c r="AY196" s="21" t="s">
        <v>166</v>
      </c>
      <c r="BE196" s="148">
        <f>IF(U196="základní",N196,0)</f>
        <v>0</v>
      </c>
      <c r="BF196" s="148">
        <f>IF(U196="snížená",N196,0)</f>
        <v>0</v>
      </c>
      <c r="BG196" s="148">
        <f>IF(U196="zákl. přenesená",N196,0)</f>
        <v>0</v>
      </c>
      <c r="BH196" s="148">
        <f>IF(U196="sníž. přenesená",N196,0)</f>
        <v>0</v>
      </c>
      <c r="BI196" s="148">
        <f>IF(U196="nulová",N196,0)</f>
        <v>0</v>
      </c>
      <c r="BJ196" s="21" t="s">
        <v>82</v>
      </c>
      <c r="BK196" s="148">
        <f>ROUND(L196*K196,2)</f>
        <v>0</v>
      </c>
      <c r="BL196" s="21" t="s">
        <v>92</v>
      </c>
      <c r="BM196" s="21" t="s">
        <v>787</v>
      </c>
    </row>
    <row r="197" spans="2:65" s="1" customFormat="1" ht="25.5" customHeight="1">
      <c r="B197" s="139"/>
      <c r="C197" s="140" t="s">
        <v>122</v>
      </c>
      <c r="D197" s="140" t="s">
        <v>167</v>
      </c>
      <c r="E197" s="141" t="s">
        <v>710</v>
      </c>
      <c r="F197" s="231" t="s">
        <v>711</v>
      </c>
      <c r="G197" s="231"/>
      <c r="H197" s="231"/>
      <c r="I197" s="231"/>
      <c r="J197" s="142" t="s">
        <v>322</v>
      </c>
      <c r="K197" s="143">
        <v>108.25</v>
      </c>
      <c r="L197" s="232">
        <v>0</v>
      </c>
      <c r="M197" s="232"/>
      <c r="N197" s="232">
        <f>ROUND(L197*K197,2)</f>
        <v>0</v>
      </c>
      <c r="O197" s="232"/>
      <c r="P197" s="232"/>
      <c r="Q197" s="232"/>
      <c r="R197" s="144"/>
      <c r="T197" s="145" t="s">
        <v>5</v>
      </c>
      <c r="U197" s="43" t="s">
        <v>40</v>
      </c>
      <c r="V197" s="146">
        <v>1.2110000000000001</v>
      </c>
      <c r="W197" s="146">
        <f>V197*K197</f>
        <v>131.09075000000001</v>
      </c>
      <c r="X197" s="146">
        <v>0</v>
      </c>
      <c r="Y197" s="146">
        <f>X197*K197</f>
        <v>0</v>
      </c>
      <c r="Z197" s="146">
        <v>0</v>
      </c>
      <c r="AA197" s="147">
        <f>Z197*K197</f>
        <v>0</v>
      </c>
      <c r="AR197" s="21" t="s">
        <v>92</v>
      </c>
      <c r="AT197" s="21" t="s">
        <v>167</v>
      </c>
      <c r="AU197" s="21" t="s">
        <v>86</v>
      </c>
      <c r="AY197" s="21" t="s">
        <v>166</v>
      </c>
      <c r="BE197" s="148">
        <f>IF(U197="základní",N197,0)</f>
        <v>0</v>
      </c>
      <c r="BF197" s="148">
        <f>IF(U197="snížená",N197,0)</f>
        <v>0</v>
      </c>
      <c r="BG197" s="148">
        <f>IF(U197="zákl. přenesená",N197,0)</f>
        <v>0</v>
      </c>
      <c r="BH197" s="148">
        <f>IF(U197="sníž. přenesená",N197,0)</f>
        <v>0</v>
      </c>
      <c r="BI197" s="148">
        <f>IF(U197="nulová",N197,0)</f>
        <v>0</v>
      </c>
      <c r="BJ197" s="21" t="s">
        <v>82</v>
      </c>
      <c r="BK197" s="148">
        <f>ROUND(L197*K197,2)</f>
        <v>0</v>
      </c>
      <c r="BL197" s="21" t="s">
        <v>92</v>
      </c>
      <c r="BM197" s="21" t="s">
        <v>788</v>
      </c>
    </row>
    <row r="198" spans="2:65" s="11" customFormat="1" ht="16.5" customHeight="1">
      <c r="B198" s="157"/>
      <c r="C198" s="158"/>
      <c r="D198" s="158"/>
      <c r="E198" s="159" t="s">
        <v>5</v>
      </c>
      <c r="F198" s="264" t="s">
        <v>275</v>
      </c>
      <c r="G198" s="265"/>
      <c r="H198" s="265"/>
      <c r="I198" s="265"/>
      <c r="J198" s="158"/>
      <c r="K198" s="159" t="s">
        <v>5</v>
      </c>
      <c r="L198" s="158"/>
      <c r="M198" s="158"/>
      <c r="N198" s="158"/>
      <c r="O198" s="158"/>
      <c r="P198" s="158"/>
      <c r="Q198" s="158"/>
      <c r="R198" s="160"/>
      <c r="T198" s="161"/>
      <c r="U198" s="158"/>
      <c r="V198" s="158"/>
      <c r="W198" s="158"/>
      <c r="X198" s="158"/>
      <c r="Y198" s="158"/>
      <c r="Z198" s="158"/>
      <c r="AA198" s="162"/>
      <c r="AT198" s="163" t="s">
        <v>173</v>
      </c>
      <c r="AU198" s="163" t="s">
        <v>86</v>
      </c>
      <c r="AV198" s="11" t="s">
        <v>82</v>
      </c>
      <c r="AW198" s="11" t="s">
        <v>32</v>
      </c>
      <c r="AX198" s="11" t="s">
        <v>75</v>
      </c>
      <c r="AY198" s="163" t="s">
        <v>166</v>
      </c>
    </row>
    <row r="199" spans="2:65" s="11" customFormat="1" ht="16.5" customHeight="1">
      <c r="B199" s="157"/>
      <c r="C199" s="158"/>
      <c r="D199" s="158"/>
      <c r="E199" s="159" t="s">
        <v>5</v>
      </c>
      <c r="F199" s="229" t="s">
        <v>276</v>
      </c>
      <c r="G199" s="230"/>
      <c r="H199" s="230"/>
      <c r="I199" s="230"/>
      <c r="J199" s="158"/>
      <c r="K199" s="159" t="s">
        <v>5</v>
      </c>
      <c r="L199" s="158"/>
      <c r="M199" s="158"/>
      <c r="N199" s="158"/>
      <c r="O199" s="158"/>
      <c r="P199" s="158"/>
      <c r="Q199" s="158"/>
      <c r="R199" s="160"/>
      <c r="T199" s="161"/>
      <c r="U199" s="158"/>
      <c r="V199" s="158"/>
      <c r="W199" s="158"/>
      <c r="X199" s="158"/>
      <c r="Y199" s="158"/>
      <c r="Z199" s="158"/>
      <c r="AA199" s="162"/>
      <c r="AT199" s="163" t="s">
        <v>173</v>
      </c>
      <c r="AU199" s="163" t="s">
        <v>86</v>
      </c>
      <c r="AV199" s="11" t="s">
        <v>82</v>
      </c>
      <c r="AW199" s="11" t="s">
        <v>32</v>
      </c>
      <c r="AX199" s="11" t="s">
        <v>75</v>
      </c>
      <c r="AY199" s="163" t="s">
        <v>166</v>
      </c>
    </row>
    <row r="200" spans="2:65" s="11" customFormat="1" ht="16.5" customHeight="1">
      <c r="B200" s="157"/>
      <c r="C200" s="158"/>
      <c r="D200" s="158"/>
      <c r="E200" s="159" t="s">
        <v>5</v>
      </c>
      <c r="F200" s="229" t="s">
        <v>277</v>
      </c>
      <c r="G200" s="230"/>
      <c r="H200" s="230"/>
      <c r="I200" s="230"/>
      <c r="J200" s="158"/>
      <c r="K200" s="159" t="s">
        <v>5</v>
      </c>
      <c r="L200" s="158"/>
      <c r="M200" s="158"/>
      <c r="N200" s="158"/>
      <c r="O200" s="158"/>
      <c r="P200" s="158"/>
      <c r="Q200" s="158"/>
      <c r="R200" s="160"/>
      <c r="T200" s="161"/>
      <c r="U200" s="158"/>
      <c r="V200" s="158"/>
      <c r="W200" s="158"/>
      <c r="X200" s="158"/>
      <c r="Y200" s="158"/>
      <c r="Z200" s="158"/>
      <c r="AA200" s="162"/>
      <c r="AT200" s="163" t="s">
        <v>173</v>
      </c>
      <c r="AU200" s="163" t="s">
        <v>86</v>
      </c>
      <c r="AV200" s="11" t="s">
        <v>82</v>
      </c>
      <c r="AW200" s="11" t="s">
        <v>32</v>
      </c>
      <c r="AX200" s="11" t="s">
        <v>75</v>
      </c>
      <c r="AY200" s="163" t="s">
        <v>166</v>
      </c>
    </row>
    <row r="201" spans="2:65" s="10" customFormat="1" ht="16.5" customHeight="1">
      <c r="B201" s="149"/>
      <c r="C201" s="150"/>
      <c r="D201" s="150"/>
      <c r="E201" s="151" t="s">
        <v>5</v>
      </c>
      <c r="F201" s="262" t="s">
        <v>789</v>
      </c>
      <c r="G201" s="263"/>
      <c r="H201" s="263"/>
      <c r="I201" s="263"/>
      <c r="J201" s="150"/>
      <c r="K201" s="152">
        <v>108.25</v>
      </c>
      <c r="L201" s="150"/>
      <c r="M201" s="150"/>
      <c r="N201" s="150"/>
      <c r="O201" s="150"/>
      <c r="P201" s="150"/>
      <c r="Q201" s="150"/>
      <c r="R201" s="153"/>
      <c r="T201" s="154"/>
      <c r="U201" s="150"/>
      <c r="V201" s="150"/>
      <c r="W201" s="150"/>
      <c r="X201" s="150"/>
      <c r="Y201" s="150"/>
      <c r="Z201" s="150"/>
      <c r="AA201" s="155"/>
      <c r="AT201" s="156" t="s">
        <v>173</v>
      </c>
      <c r="AU201" s="156" t="s">
        <v>86</v>
      </c>
      <c r="AV201" s="10" t="s">
        <v>86</v>
      </c>
      <c r="AW201" s="10" t="s">
        <v>32</v>
      </c>
      <c r="AX201" s="10" t="s">
        <v>82</v>
      </c>
      <c r="AY201" s="156" t="s">
        <v>166</v>
      </c>
    </row>
    <row r="202" spans="2:65" s="1" customFormat="1" ht="25.5" customHeight="1">
      <c r="B202" s="139"/>
      <c r="C202" s="140" t="s">
        <v>11</v>
      </c>
      <c r="D202" s="140" t="s">
        <v>167</v>
      </c>
      <c r="E202" s="141" t="s">
        <v>341</v>
      </c>
      <c r="F202" s="231" t="s">
        <v>342</v>
      </c>
      <c r="G202" s="231"/>
      <c r="H202" s="231"/>
      <c r="I202" s="231"/>
      <c r="J202" s="142" t="s">
        <v>322</v>
      </c>
      <c r="K202" s="143">
        <v>108.25</v>
      </c>
      <c r="L202" s="232">
        <v>0</v>
      </c>
      <c r="M202" s="232"/>
      <c r="N202" s="232">
        <f>ROUND(L202*K202,2)</f>
        <v>0</v>
      </c>
      <c r="O202" s="232"/>
      <c r="P202" s="232"/>
      <c r="Q202" s="232"/>
      <c r="R202" s="144"/>
      <c r="T202" s="145" t="s">
        <v>5</v>
      </c>
      <c r="U202" s="43" t="s">
        <v>40</v>
      </c>
      <c r="V202" s="146">
        <v>0.65400000000000003</v>
      </c>
      <c r="W202" s="146">
        <f>V202*K202</f>
        <v>70.795500000000004</v>
      </c>
      <c r="X202" s="146">
        <v>0</v>
      </c>
      <c r="Y202" s="146">
        <f>X202*K202</f>
        <v>0</v>
      </c>
      <c r="Z202" s="146">
        <v>0</v>
      </c>
      <c r="AA202" s="147">
        <f>Z202*K202</f>
        <v>0</v>
      </c>
      <c r="AR202" s="21" t="s">
        <v>92</v>
      </c>
      <c r="AT202" s="21" t="s">
        <v>167</v>
      </c>
      <c r="AU202" s="21" t="s">
        <v>86</v>
      </c>
      <c r="AY202" s="21" t="s">
        <v>166</v>
      </c>
      <c r="BE202" s="148">
        <f>IF(U202="základní",N202,0)</f>
        <v>0</v>
      </c>
      <c r="BF202" s="148">
        <f>IF(U202="snížená",N202,0)</f>
        <v>0</v>
      </c>
      <c r="BG202" s="148">
        <f>IF(U202="zákl. přenesená",N202,0)</f>
        <v>0</v>
      </c>
      <c r="BH202" s="148">
        <f>IF(U202="sníž. přenesená",N202,0)</f>
        <v>0</v>
      </c>
      <c r="BI202" s="148">
        <f>IF(U202="nulová",N202,0)</f>
        <v>0</v>
      </c>
      <c r="BJ202" s="21" t="s">
        <v>82</v>
      </c>
      <c r="BK202" s="148">
        <f>ROUND(L202*K202,2)</f>
        <v>0</v>
      </c>
      <c r="BL202" s="21" t="s">
        <v>92</v>
      </c>
      <c r="BM202" s="21" t="s">
        <v>790</v>
      </c>
    </row>
    <row r="203" spans="2:65" s="1" customFormat="1" ht="25.5" customHeight="1">
      <c r="B203" s="139"/>
      <c r="C203" s="140" t="s">
        <v>127</v>
      </c>
      <c r="D203" s="140" t="s">
        <v>167</v>
      </c>
      <c r="E203" s="141" t="s">
        <v>345</v>
      </c>
      <c r="F203" s="231" t="s">
        <v>346</v>
      </c>
      <c r="G203" s="231"/>
      <c r="H203" s="231"/>
      <c r="I203" s="231"/>
      <c r="J203" s="142" t="s">
        <v>322</v>
      </c>
      <c r="K203" s="143">
        <v>58.2</v>
      </c>
      <c r="L203" s="232">
        <v>0</v>
      </c>
      <c r="M203" s="232"/>
      <c r="N203" s="232">
        <f>ROUND(L203*K203,2)</f>
        <v>0</v>
      </c>
      <c r="O203" s="232"/>
      <c r="P203" s="232"/>
      <c r="Q203" s="232"/>
      <c r="R203" s="144"/>
      <c r="T203" s="145" t="s">
        <v>5</v>
      </c>
      <c r="U203" s="43" t="s">
        <v>40</v>
      </c>
      <c r="V203" s="146">
        <v>1.43</v>
      </c>
      <c r="W203" s="146">
        <f>V203*K203</f>
        <v>83.225999999999999</v>
      </c>
      <c r="X203" s="146">
        <v>0</v>
      </c>
      <c r="Y203" s="146">
        <f>X203*K203</f>
        <v>0</v>
      </c>
      <c r="Z203" s="146">
        <v>0</v>
      </c>
      <c r="AA203" s="147">
        <f>Z203*K203</f>
        <v>0</v>
      </c>
      <c r="AR203" s="21" t="s">
        <v>92</v>
      </c>
      <c r="AT203" s="21" t="s">
        <v>167</v>
      </c>
      <c r="AU203" s="21" t="s">
        <v>86</v>
      </c>
      <c r="AY203" s="21" t="s">
        <v>166</v>
      </c>
      <c r="BE203" s="148">
        <f>IF(U203="základní",N203,0)</f>
        <v>0</v>
      </c>
      <c r="BF203" s="148">
        <f>IF(U203="snížená",N203,0)</f>
        <v>0</v>
      </c>
      <c r="BG203" s="148">
        <f>IF(U203="zákl. přenesená",N203,0)</f>
        <v>0</v>
      </c>
      <c r="BH203" s="148">
        <f>IF(U203="sníž. přenesená",N203,0)</f>
        <v>0</v>
      </c>
      <c r="BI203" s="148">
        <f>IF(U203="nulová",N203,0)</f>
        <v>0</v>
      </c>
      <c r="BJ203" s="21" t="s">
        <v>82</v>
      </c>
      <c r="BK203" s="148">
        <f>ROUND(L203*K203,2)</f>
        <v>0</v>
      </c>
      <c r="BL203" s="21" t="s">
        <v>92</v>
      </c>
      <c r="BM203" s="21" t="s">
        <v>791</v>
      </c>
    </row>
    <row r="204" spans="2:65" s="11" customFormat="1" ht="16.5" customHeight="1">
      <c r="B204" s="157"/>
      <c r="C204" s="158"/>
      <c r="D204" s="158"/>
      <c r="E204" s="159" t="s">
        <v>5</v>
      </c>
      <c r="F204" s="264" t="s">
        <v>275</v>
      </c>
      <c r="G204" s="265"/>
      <c r="H204" s="265"/>
      <c r="I204" s="265"/>
      <c r="J204" s="158"/>
      <c r="K204" s="159" t="s">
        <v>5</v>
      </c>
      <c r="L204" s="158"/>
      <c r="M204" s="158"/>
      <c r="N204" s="158"/>
      <c r="O204" s="158"/>
      <c r="P204" s="158"/>
      <c r="Q204" s="158"/>
      <c r="R204" s="160"/>
      <c r="T204" s="161"/>
      <c r="U204" s="158"/>
      <c r="V204" s="158"/>
      <c r="W204" s="158"/>
      <c r="X204" s="158"/>
      <c r="Y204" s="158"/>
      <c r="Z204" s="158"/>
      <c r="AA204" s="162"/>
      <c r="AT204" s="163" t="s">
        <v>173</v>
      </c>
      <c r="AU204" s="163" t="s">
        <v>86</v>
      </c>
      <c r="AV204" s="11" t="s">
        <v>82</v>
      </c>
      <c r="AW204" s="11" t="s">
        <v>32</v>
      </c>
      <c r="AX204" s="11" t="s">
        <v>75</v>
      </c>
      <c r="AY204" s="163" t="s">
        <v>166</v>
      </c>
    </row>
    <row r="205" spans="2:65" s="11" customFormat="1" ht="16.5" customHeight="1">
      <c r="B205" s="157"/>
      <c r="C205" s="158"/>
      <c r="D205" s="158"/>
      <c r="E205" s="159" t="s">
        <v>5</v>
      </c>
      <c r="F205" s="229" t="s">
        <v>276</v>
      </c>
      <c r="G205" s="230"/>
      <c r="H205" s="230"/>
      <c r="I205" s="230"/>
      <c r="J205" s="158"/>
      <c r="K205" s="159" t="s">
        <v>5</v>
      </c>
      <c r="L205" s="158"/>
      <c r="M205" s="158"/>
      <c r="N205" s="158"/>
      <c r="O205" s="158"/>
      <c r="P205" s="158"/>
      <c r="Q205" s="158"/>
      <c r="R205" s="160"/>
      <c r="T205" s="161"/>
      <c r="U205" s="158"/>
      <c r="V205" s="158"/>
      <c r="W205" s="158"/>
      <c r="X205" s="158"/>
      <c r="Y205" s="158"/>
      <c r="Z205" s="158"/>
      <c r="AA205" s="162"/>
      <c r="AT205" s="163" t="s">
        <v>173</v>
      </c>
      <c r="AU205" s="163" t="s">
        <v>86</v>
      </c>
      <c r="AV205" s="11" t="s">
        <v>82</v>
      </c>
      <c r="AW205" s="11" t="s">
        <v>32</v>
      </c>
      <c r="AX205" s="11" t="s">
        <v>75</v>
      </c>
      <c r="AY205" s="163" t="s">
        <v>166</v>
      </c>
    </row>
    <row r="206" spans="2:65" s="11" customFormat="1" ht="16.5" customHeight="1">
      <c r="B206" s="157"/>
      <c r="C206" s="158"/>
      <c r="D206" s="158"/>
      <c r="E206" s="159" t="s">
        <v>5</v>
      </c>
      <c r="F206" s="229" t="s">
        <v>277</v>
      </c>
      <c r="G206" s="230"/>
      <c r="H206" s="230"/>
      <c r="I206" s="230"/>
      <c r="J206" s="158"/>
      <c r="K206" s="159" t="s">
        <v>5</v>
      </c>
      <c r="L206" s="158"/>
      <c r="M206" s="158"/>
      <c r="N206" s="158"/>
      <c r="O206" s="158"/>
      <c r="P206" s="158"/>
      <c r="Q206" s="158"/>
      <c r="R206" s="160"/>
      <c r="T206" s="161"/>
      <c r="U206" s="158"/>
      <c r="V206" s="158"/>
      <c r="W206" s="158"/>
      <c r="X206" s="158"/>
      <c r="Y206" s="158"/>
      <c r="Z206" s="158"/>
      <c r="AA206" s="162"/>
      <c r="AT206" s="163" t="s">
        <v>173</v>
      </c>
      <c r="AU206" s="163" t="s">
        <v>86</v>
      </c>
      <c r="AV206" s="11" t="s">
        <v>82</v>
      </c>
      <c r="AW206" s="11" t="s">
        <v>32</v>
      </c>
      <c r="AX206" s="11" t="s">
        <v>75</v>
      </c>
      <c r="AY206" s="163" t="s">
        <v>166</v>
      </c>
    </row>
    <row r="207" spans="2:65" s="10" customFormat="1" ht="16.5" customHeight="1">
      <c r="B207" s="149"/>
      <c r="C207" s="150"/>
      <c r="D207" s="150"/>
      <c r="E207" s="151" t="s">
        <v>5</v>
      </c>
      <c r="F207" s="262" t="s">
        <v>792</v>
      </c>
      <c r="G207" s="263"/>
      <c r="H207" s="263"/>
      <c r="I207" s="263"/>
      <c r="J207" s="150"/>
      <c r="K207" s="152">
        <v>58.2</v>
      </c>
      <c r="L207" s="150"/>
      <c r="M207" s="150"/>
      <c r="N207" s="150"/>
      <c r="O207" s="150"/>
      <c r="P207" s="150"/>
      <c r="Q207" s="150"/>
      <c r="R207" s="153"/>
      <c r="T207" s="154"/>
      <c r="U207" s="150"/>
      <c r="V207" s="150"/>
      <c r="W207" s="150"/>
      <c r="X207" s="150"/>
      <c r="Y207" s="150"/>
      <c r="Z207" s="150"/>
      <c r="AA207" s="155"/>
      <c r="AT207" s="156" t="s">
        <v>173</v>
      </c>
      <c r="AU207" s="156" t="s">
        <v>86</v>
      </c>
      <c r="AV207" s="10" t="s">
        <v>86</v>
      </c>
      <c r="AW207" s="10" t="s">
        <v>32</v>
      </c>
      <c r="AX207" s="10" t="s">
        <v>82</v>
      </c>
      <c r="AY207" s="156" t="s">
        <v>166</v>
      </c>
    </row>
    <row r="208" spans="2:65" s="1" customFormat="1" ht="25.5" customHeight="1">
      <c r="B208" s="139"/>
      <c r="C208" s="140" t="s">
        <v>344</v>
      </c>
      <c r="D208" s="140" t="s">
        <v>167</v>
      </c>
      <c r="E208" s="141" t="s">
        <v>350</v>
      </c>
      <c r="F208" s="231" t="s">
        <v>351</v>
      </c>
      <c r="G208" s="231"/>
      <c r="H208" s="231"/>
      <c r="I208" s="231"/>
      <c r="J208" s="142" t="s">
        <v>322</v>
      </c>
      <c r="K208" s="143">
        <v>58.2</v>
      </c>
      <c r="L208" s="232">
        <v>0</v>
      </c>
      <c r="M208" s="232"/>
      <c r="N208" s="232">
        <f>ROUND(L208*K208,2)</f>
        <v>0</v>
      </c>
      <c r="O208" s="232"/>
      <c r="P208" s="232"/>
      <c r="Q208" s="232"/>
      <c r="R208" s="144"/>
      <c r="T208" s="145" t="s">
        <v>5</v>
      </c>
      <c r="U208" s="43" t="s">
        <v>40</v>
      </c>
      <c r="V208" s="146">
        <v>0.1</v>
      </c>
      <c r="W208" s="146">
        <f>V208*K208</f>
        <v>5.82</v>
      </c>
      <c r="X208" s="146">
        <v>0</v>
      </c>
      <c r="Y208" s="146">
        <f>X208*K208</f>
        <v>0</v>
      </c>
      <c r="Z208" s="146">
        <v>0</v>
      </c>
      <c r="AA208" s="147">
        <f>Z208*K208</f>
        <v>0</v>
      </c>
      <c r="AR208" s="21" t="s">
        <v>92</v>
      </c>
      <c r="AT208" s="21" t="s">
        <v>167</v>
      </c>
      <c r="AU208" s="21" t="s">
        <v>86</v>
      </c>
      <c r="AY208" s="21" t="s">
        <v>166</v>
      </c>
      <c r="BE208" s="148">
        <f>IF(U208="základní",N208,0)</f>
        <v>0</v>
      </c>
      <c r="BF208" s="148">
        <f>IF(U208="snížená",N208,0)</f>
        <v>0</v>
      </c>
      <c r="BG208" s="148">
        <f>IF(U208="zákl. přenesená",N208,0)</f>
        <v>0</v>
      </c>
      <c r="BH208" s="148">
        <f>IF(U208="sníž. přenesená",N208,0)</f>
        <v>0</v>
      </c>
      <c r="BI208" s="148">
        <f>IF(U208="nulová",N208,0)</f>
        <v>0</v>
      </c>
      <c r="BJ208" s="21" t="s">
        <v>82</v>
      </c>
      <c r="BK208" s="148">
        <f>ROUND(L208*K208,2)</f>
        <v>0</v>
      </c>
      <c r="BL208" s="21" t="s">
        <v>92</v>
      </c>
      <c r="BM208" s="21" t="s">
        <v>793</v>
      </c>
    </row>
    <row r="209" spans="2:65" s="1" customFormat="1" ht="25.5" customHeight="1">
      <c r="B209" s="139"/>
      <c r="C209" s="140" t="s">
        <v>349</v>
      </c>
      <c r="D209" s="140" t="s">
        <v>167</v>
      </c>
      <c r="E209" s="141" t="s">
        <v>354</v>
      </c>
      <c r="F209" s="231" t="s">
        <v>355</v>
      </c>
      <c r="G209" s="231"/>
      <c r="H209" s="231"/>
      <c r="I209" s="231"/>
      <c r="J209" s="142" t="s">
        <v>270</v>
      </c>
      <c r="K209" s="143">
        <v>116.4</v>
      </c>
      <c r="L209" s="232">
        <v>0</v>
      </c>
      <c r="M209" s="232"/>
      <c r="N209" s="232">
        <f>ROUND(L209*K209,2)</f>
        <v>0</v>
      </c>
      <c r="O209" s="232"/>
      <c r="P209" s="232"/>
      <c r="Q209" s="232"/>
      <c r="R209" s="144"/>
      <c r="T209" s="145" t="s">
        <v>5</v>
      </c>
      <c r="U209" s="43" t="s">
        <v>40</v>
      </c>
      <c r="V209" s="146">
        <v>0.23599999999999999</v>
      </c>
      <c r="W209" s="146">
        <f>V209*K209</f>
        <v>27.470400000000001</v>
      </c>
      <c r="X209" s="146">
        <v>8.4000000000000003E-4</v>
      </c>
      <c r="Y209" s="146">
        <f>X209*K209</f>
        <v>9.7776000000000016E-2</v>
      </c>
      <c r="Z209" s="146">
        <v>0</v>
      </c>
      <c r="AA209" s="147">
        <f>Z209*K209</f>
        <v>0</v>
      </c>
      <c r="AR209" s="21" t="s">
        <v>92</v>
      </c>
      <c r="AT209" s="21" t="s">
        <v>167</v>
      </c>
      <c r="AU209" s="21" t="s">
        <v>86</v>
      </c>
      <c r="AY209" s="21" t="s">
        <v>166</v>
      </c>
      <c r="BE209" s="148">
        <f>IF(U209="základní",N209,0)</f>
        <v>0</v>
      </c>
      <c r="BF209" s="148">
        <f>IF(U209="snížená",N209,0)</f>
        <v>0</v>
      </c>
      <c r="BG209" s="148">
        <f>IF(U209="zákl. přenesená",N209,0)</f>
        <v>0</v>
      </c>
      <c r="BH209" s="148">
        <f>IF(U209="sníž. přenesená",N209,0)</f>
        <v>0</v>
      </c>
      <c r="BI209" s="148">
        <f>IF(U209="nulová",N209,0)</f>
        <v>0</v>
      </c>
      <c r="BJ209" s="21" t="s">
        <v>82</v>
      </c>
      <c r="BK209" s="148">
        <f>ROUND(L209*K209,2)</f>
        <v>0</v>
      </c>
      <c r="BL209" s="21" t="s">
        <v>92</v>
      </c>
      <c r="BM209" s="21" t="s">
        <v>794</v>
      </c>
    </row>
    <row r="210" spans="2:65" s="11" customFormat="1" ht="16.5" customHeight="1">
      <c r="B210" s="157"/>
      <c r="C210" s="158"/>
      <c r="D210" s="158"/>
      <c r="E210" s="159" t="s">
        <v>5</v>
      </c>
      <c r="F210" s="264" t="s">
        <v>275</v>
      </c>
      <c r="G210" s="265"/>
      <c r="H210" s="265"/>
      <c r="I210" s="265"/>
      <c r="J210" s="158"/>
      <c r="K210" s="159" t="s">
        <v>5</v>
      </c>
      <c r="L210" s="158"/>
      <c r="M210" s="158"/>
      <c r="N210" s="158"/>
      <c r="O210" s="158"/>
      <c r="P210" s="158"/>
      <c r="Q210" s="158"/>
      <c r="R210" s="160"/>
      <c r="T210" s="161"/>
      <c r="U210" s="158"/>
      <c r="V210" s="158"/>
      <c r="W210" s="158"/>
      <c r="X210" s="158"/>
      <c r="Y210" s="158"/>
      <c r="Z210" s="158"/>
      <c r="AA210" s="162"/>
      <c r="AT210" s="163" t="s">
        <v>173</v>
      </c>
      <c r="AU210" s="163" t="s">
        <v>86</v>
      </c>
      <c r="AV210" s="11" t="s">
        <v>82</v>
      </c>
      <c r="AW210" s="11" t="s">
        <v>32</v>
      </c>
      <c r="AX210" s="11" t="s">
        <v>75</v>
      </c>
      <c r="AY210" s="163" t="s">
        <v>166</v>
      </c>
    </row>
    <row r="211" spans="2:65" s="11" customFormat="1" ht="16.5" customHeight="1">
      <c r="B211" s="157"/>
      <c r="C211" s="158"/>
      <c r="D211" s="158"/>
      <c r="E211" s="159" t="s">
        <v>5</v>
      </c>
      <c r="F211" s="229" t="s">
        <v>276</v>
      </c>
      <c r="G211" s="230"/>
      <c r="H211" s="230"/>
      <c r="I211" s="230"/>
      <c r="J211" s="158"/>
      <c r="K211" s="159" t="s">
        <v>5</v>
      </c>
      <c r="L211" s="158"/>
      <c r="M211" s="158"/>
      <c r="N211" s="158"/>
      <c r="O211" s="158"/>
      <c r="P211" s="158"/>
      <c r="Q211" s="158"/>
      <c r="R211" s="160"/>
      <c r="T211" s="161"/>
      <c r="U211" s="158"/>
      <c r="V211" s="158"/>
      <c r="W211" s="158"/>
      <c r="X211" s="158"/>
      <c r="Y211" s="158"/>
      <c r="Z211" s="158"/>
      <c r="AA211" s="162"/>
      <c r="AT211" s="163" t="s">
        <v>173</v>
      </c>
      <c r="AU211" s="163" t="s">
        <v>86</v>
      </c>
      <c r="AV211" s="11" t="s">
        <v>82</v>
      </c>
      <c r="AW211" s="11" t="s">
        <v>32</v>
      </c>
      <c r="AX211" s="11" t="s">
        <v>75</v>
      </c>
      <c r="AY211" s="163" t="s">
        <v>166</v>
      </c>
    </row>
    <row r="212" spans="2:65" s="11" customFormat="1" ht="16.5" customHeight="1">
      <c r="B212" s="157"/>
      <c r="C212" s="158"/>
      <c r="D212" s="158"/>
      <c r="E212" s="159" t="s">
        <v>5</v>
      </c>
      <c r="F212" s="229" t="s">
        <v>277</v>
      </c>
      <c r="G212" s="230"/>
      <c r="H212" s="230"/>
      <c r="I212" s="230"/>
      <c r="J212" s="158"/>
      <c r="K212" s="159" t="s">
        <v>5</v>
      </c>
      <c r="L212" s="158"/>
      <c r="M212" s="158"/>
      <c r="N212" s="158"/>
      <c r="O212" s="158"/>
      <c r="P212" s="158"/>
      <c r="Q212" s="158"/>
      <c r="R212" s="160"/>
      <c r="T212" s="161"/>
      <c r="U212" s="158"/>
      <c r="V212" s="158"/>
      <c r="W212" s="158"/>
      <c r="X212" s="158"/>
      <c r="Y212" s="158"/>
      <c r="Z212" s="158"/>
      <c r="AA212" s="162"/>
      <c r="AT212" s="163" t="s">
        <v>173</v>
      </c>
      <c r="AU212" s="163" t="s">
        <v>86</v>
      </c>
      <c r="AV212" s="11" t="s">
        <v>82</v>
      </c>
      <c r="AW212" s="11" t="s">
        <v>32</v>
      </c>
      <c r="AX212" s="11" t="s">
        <v>75</v>
      </c>
      <c r="AY212" s="163" t="s">
        <v>166</v>
      </c>
    </row>
    <row r="213" spans="2:65" s="10" customFormat="1" ht="16.5" customHeight="1">
      <c r="B213" s="149"/>
      <c r="C213" s="150"/>
      <c r="D213" s="150"/>
      <c r="E213" s="151" t="s">
        <v>5</v>
      </c>
      <c r="F213" s="262" t="s">
        <v>795</v>
      </c>
      <c r="G213" s="263"/>
      <c r="H213" s="263"/>
      <c r="I213" s="263"/>
      <c r="J213" s="150"/>
      <c r="K213" s="152">
        <v>116.4</v>
      </c>
      <c r="L213" s="150"/>
      <c r="M213" s="150"/>
      <c r="N213" s="150"/>
      <c r="O213" s="150"/>
      <c r="P213" s="150"/>
      <c r="Q213" s="150"/>
      <c r="R213" s="153"/>
      <c r="T213" s="154"/>
      <c r="U213" s="150"/>
      <c r="V213" s="150"/>
      <c r="W213" s="150"/>
      <c r="X213" s="150"/>
      <c r="Y213" s="150"/>
      <c r="Z213" s="150"/>
      <c r="AA213" s="155"/>
      <c r="AT213" s="156" t="s">
        <v>173</v>
      </c>
      <c r="AU213" s="156" t="s">
        <v>86</v>
      </c>
      <c r="AV213" s="10" t="s">
        <v>86</v>
      </c>
      <c r="AW213" s="10" t="s">
        <v>32</v>
      </c>
      <c r="AX213" s="10" t="s">
        <v>82</v>
      </c>
      <c r="AY213" s="156" t="s">
        <v>166</v>
      </c>
    </row>
    <row r="214" spans="2:65" s="1" customFormat="1" ht="25.5" customHeight="1">
      <c r="B214" s="139"/>
      <c r="C214" s="140" t="s">
        <v>353</v>
      </c>
      <c r="D214" s="140" t="s">
        <v>167</v>
      </c>
      <c r="E214" s="141" t="s">
        <v>359</v>
      </c>
      <c r="F214" s="231" t="s">
        <v>360</v>
      </c>
      <c r="G214" s="231"/>
      <c r="H214" s="231"/>
      <c r="I214" s="231"/>
      <c r="J214" s="142" t="s">
        <v>270</v>
      </c>
      <c r="K214" s="143">
        <v>116.4</v>
      </c>
      <c r="L214" s="232">
        <v>0</v>
      </c>
      <c r="M214" s="232"/>
      <c r="N214" s="232">
        <f>ROUND(L214*K214,2)</f>
        <v>0</v>
      </c>
      <c r="O214" s="232"/>
      <c r="P214" s="232"/>
      <c r="Q214" s="232"/>
      <c r="R214" s="144"/>
      <c r="T214" s="145" t="s">
        <v>5</v>
      </c>
      <c r="U214" s="43" t="s">
        <v>40</v>
      </c>
      <c r="V214" s="146">
        <v>7.0000000000000007E-2</v>
      </c>
      <c r="W214" s="146">
        <f>V214*K214</f>
        <v>8.1480000000000015</v>
      </c>
      <c r="X214" s="146">
        <v>0</v>
      </c>
      <c r="Y214" s="146">
        <f>X214*K214</f>
        <v>0</v>
      </c>
      <c r="Z214" s="146">
        <v>0</v>
      </c>
      <c r="AA214" s="147">
        <f>Z214*K214</f>
        <v>0</v>
      </c>
      <c r="AR214" s="21" t="s">
        <v>92</v>
      </c>
      <c r="AT214" s="21" t="s">
        <v>167</v>
      </c>
      <c r="AU214" s="21" t="s">
        <v>86</v>
      </c>
      <c r="AY214" s="21" t="s">
        <v>166</v>
      </c>
      <c r="BE214" s="148">
        <f>IF(U214="základní",N214,0)</f>
        <v>0</v>
      </c>
      <c r="BF214" s="148">
        <f>IF(U214="snížená",N214,0)</f>
        <v>0</v>
      </c>
      <c r="BG214" s="148">
        <f>IF(U214="zákl. přenesená",N214,0)</f>
        <v>0</v>
      </c>
      <c r="BH214" s="148">
        <f>IF(U214="sníž. přenesená",N214,0)</f>
        <v>0</v>
      </c>
      <c r="BI214" s="148">
        <f>IF(U214="nulová",N214,0)</f>
        <v>0</v>
      </c>
      <c r="BJ214" s="21" t="s">
        <v>82</v>
      </c>
      <c r="BK214" s="148">
        <f>ROUND(L214*K214,2)</f>
        <v>0</v>
      </c>
      <c r="BL214" s="21" t="s">
        <v>92</v>
      </c>
      <c r="BM214" s="21" t="s">
        <v>796</v>
      </c>
    </row>
    <row r="215" spans="2:65" s="1" customFormat="1" ht="25.5" customHeight="1">
      <c r="B215" s="139"/>
      <c r="C215" s="140" t="s">
        <v>358</v>
      </c>
      <c r="D215" s="140" t="s">
        <v>167</v>
      </c>
      <c r="E215" s="141" t="s">
        <v>362</v>
      </c>
      <c r="F215" s="231" t="s">
        <v>363</v>
      </c>
      <c r="G215" s="231"/>
      <c r="H215" s="231"/>
      <c r="I215" s="231"/>
      <c r="J215" s="142" t="s">
        <v>322</v>
      </c>
      <c r="K215" s="143">
        <v>342.17500000000001</v>
      </c>
      <c r="L215" s="232">
        <v>0</v>
      </c>
      <c r="M215" s="232"/>
      <c r="N215" s="232">
        <f>ROUND(L215*K215,2)</f>
        <v>0</v>
      </c>
      <c r="O215" s="232"/>
      <c r="P215" s="232"/>
      <c r="Q215" s="232"/>
      <c r="R215" s="144"/>
      <c r="T215" s="145" t="s">
        <v>5</v>
      </c>
      <c r="U215" s="43" t="s">
        <v>40</v>
      </c>
      <c r="V215" s="146">
        <v>8.3000000000000004E-2</v>
      </c>
      <c r="W215" s="146">
        <f>V215*K215</f>
        <v>28.400525000000002</v>
      </c>
      <c r="X215" s="146">
        <v>0</v>
      </c>
      <c r="Y215" s="146">
        <f>X215*K215</f>
        <v>0</v>
      </c>
      <c r="Z215" s="146">
        <v>0</v>
      </c>
      <c r="AA215" s="147">
        <f>Z215*K215</f>
        <v>0</v>
      </c>
      <c r="AR215" s="21" t="s">
        <v>92</v>
      </c>
      <c r="AT215" s="21" t="s">
        <v>167</v>
      </c>
      <c r="AU215" s="21" t="s">
        <v>86</v>
      </c>
      <c r="AY215" s="21" t="s">
        <v>166</v>
      </c>
      <c r="BE215" s="148">
        <f>IF(U215="základní",N215,0)</f>
        <v>0</v>
      </c>
      <c r="BF215" s="148">
        <f>IF(U215="snížená",N215,0)</f>
        <v>0</v>
      </c>
      <c r="BG215" s="148">
        <f>IF(U215="zákl. přenesená",N215,0)</f>
        <v>0</v>
      </c>
      <c r="BH215" s="148">
        <f>IF(U215="sníž. přenesená",N215,0)</f>
        <v>0</v>
      </c>
      <c r="BI215" s="148">
        <f>IF(U215="nulová",N215,0)</f>
        <v>0</v>
      </c>
      <c r="BJ215" s="21" t="s">
        <v>82</v>
      </c>
      <c r="BK215" s="148">
        <f>ROUND(L215*K215,2)</f>
        <v>0</v>
      </c>
      <c r="BL215" s="21" t="s">
        <v>92</v>
      </c>
      <c r="BM215" s="21" t="s">
        <v>797</v>
      </c>
    </row>
    <row r="216" spans="2:65" s="10" customFormat="1" ht="16.5" customHeight="1">
      <c r="B216" s="149"/>
      <c r="C216" s="150"/>
      <c r="D216" s="150"/>
      <c r="E216" s="151" t="s">
        <v>5</v>
      </c>
      <c r="F216" s="240" t="s">
        <v>798</v>
      </c>
      <c r="G216" s="241"/>
      <c r="H216" s="241"/>
      <c r="I216" s="241"/>
      <c r="J216" s="150"/>
      <c r="K216" s="152">
        <v>403.07499999999999</v>
      </c>
      <c r="L216" s="150"/>
      <c r="M216" s="150"/>
      <c r="N216" s="150"/>
      <c r="O216" s="150"/>
      <c r="P216" s="150"/>
      <c r="Q216" s="150"/>
      <c r="R216" s="153"/>
      <c r="T216" s="154"/>
      <c r="U216" s="150"/>
      <c r="V216" s="150"/>
      <c r="W216" s="150"/>
      <c r="X216" s="150"/>
      <c r="Y216" s="150"/>
      <c r="Z216" s="150"/>
      <c r="AA216" s="155"/>
      <c r="AT216" s="156" t="s">
        <v>173</v>
      </c>
      <c r="AU216" s="156" t="s">
        <v>86</v>
      </c>
      <c r="AV216" s="10" t="s">
        <v>86</v>
      </c>
      <c r="AW216" s="10" t="s">
        <v>32</v>
      </c>
      <c r="AX216" s="10" t="s">
        <v>75</v>
      </c>
      <c r="AY216" s="156" t="s">
        <v>166</v>
      </c>
    </row>
    <row r="217" spans="2:65" s="10" customFormat="1" ht="16.5" customHeight="1">
      <c r="B217" s="149"/>
      <c r="C217" s="150"/>
      <c r="D217" s="150"/>
      <c r="E217" s="151" t="s">
        <v>5</v>
      </c>
      <c r="F217" s="262" t="s">
        <v>799</v>
      </c>
      <c r="G217" s="263"/>
      <c r="H217" s="263"/>
      <c r="I217" s="263"/>
      <c r="J217" s="150"/>
      <c r="K217" s="152">
        <v>-60.9</v>
      </c>
      <c r="L217" s="150"/>
      <c r="M217" s="150"/>
      <c r="N217" s="150"/>
      <c r="O217" s="150"/>
      <c r="P217" s="150"/>
      <c r="Q217" s="150"/>
      <c r="R217" s="153"/>
      <c r="T217" s="154"/>
      <c r="U217" s="150"/>
      <c r="V217" s="150"/>
      <c r="W217" s="150"/>
      <c r="X217" s="150"/>
      <c r="Y217" s="150"/>
      <c r="Z217" s="150"/>
      <c r="AA217" s="155"/>
      <c r="AT217" s="156" t="s">
        <v>173</v>
      </c>
      <c r="AU217" s="156" t="s">
        <v>86</v>
      </c>
      <c r="AV217" s="10" t="s">
        <v>86</v>
      </c>
      <c r="AW217" s="10" t="s">
        <v>32</v>
      </c>
      <c r="AX217" s="10" t="s">
        <v>75</v>
      </c>
      <c r="AY217" s="156" t="s">
        <v>166</v>
      </c>
    </row>
    <row r="218" spans="2:65" s="12" customFormat="1" ht="16.5" customHeight="1">
      <c r="B218" s="168"/>
      <c r="C218" s="169"/>
      <c r="D218" s="169"/>
      <c r="E218" s="170" t="s">
        <v>5</v>
      </c>
      <c r="F218" s="268" t="s">
        <v>294</v>
      </c>
      <c r="G218" s="269"/>
      <c r="H218" s="269"/>
      <c r="I218" s="269"/>
      <c r="J218" s="169"/>
      <c r="K218" s="171">
        <v>342.17500000000001</v>
      </c>
      <c r="L218" s="169"/>
      <c r="M218" s="169"/>
      <c r="N218" s="169"/>
      <c r="O218" s="169"/>
      <c r="P218" s="169"/>
      <c r="Q218" s="169"/>
      <c r="R218" s="172"/>
      <c r="T218" s="173"/>
      <c r="U218" s="169"/>
      <c r="V218" s="169"/>
      <c r="W218" s="169"/>
      <c r="X218" s="169"/>
      <c r="Y218" s="169"/>
      <c r="Z218" s="169"/>
      <c r="AA218" s="174"/>
      <c r="AT218" s="175" t="s">
        <v>173</v>
      </c>
      <c r="AU218" s="175" t="s">
        <v>86</v>
      </c>
      <c r="AV218" s="12" t="s">
        <v>92</v>
      </c>
      <c r="AW218" s="12" t="s">
        <v>32</v>
      </c>
      <c r="AX218" s="12" t="s">
        <v>82</v>
      </c>
      <c r="AY218" s="175" t="s">
        <v>166</v>
      </c>
    </row>
    <row r="219" spans="2:65" s="1" customFormat="1" ht="38.25" customHeight="1">
      <c r="B219" s="139"/>
      <c r="C219" s="140" t="s">
        <v>10</v>
      </c>
      <c r="D219" s="140" t="s">
        <v>167</v>
      </c>
      <c r="E219" s="141" t="s">
        <v>368</v>
      </c>
      <c r="F219" s="231" t="s">
        <v>369</v>
      </c>
      <c r="G219" s="231"/>
      <c r="H219" s="231"/>
      <c r="I219" s="231"/>
      <c r="J219" s="142" t="s">
        <v>322</v>
      </c>
      <c r="K219" s="143">
        <v>734.07</v>
      </c>
      <c r="L219" s="232">
        <v>0</v>
      </c>
      <c r="M219" s="232"/>
      <c r="N219" s="232">
        <f>ROUND(L219*K219,2)</f>
        <v>0</v>
      </c>
      <c r="O219" s="232"/>
      <c r="P219" s="232"/>
      <c r="Q219" s="232"/>
      <c r="R219" s="144"/>
      <c r="T219" s="145" t="s">
        <v>5</v>
      </c>
      <c r="U219" s="43" t="s">
        <v>40</v>
      </c>
      <c r="V219" s="146">
        <v>8.3000000000000004E-2</v>
      </c>
      <c r="W219" s="146">
        <f>V219*K219</f>
        <v>60.927810000000008</v>
      </c>
      <c r="X219" s="146">
        <v>0</v>
      </c>
      <c r="Y219" s="146">
        <f>X219*K219</f>
        <v>0</v>
      </c>
      <c r="Z219" s="146">
        <v>0</v>
      </c>
      <c r="AA219" s="147">
        <f>Z219*K219</f>
        <v>0</v>
      </c>
      <c r="AR219" s="21" t="s">
        <v>92</v>
      </c>
      <c r="AT219" s="21" t="s">
        <v>167</v>
      </c>
      <c r="AU219" s="21" t="s">
        <v>86</v>
      </c>
      <c r="AY219" s="21" t="s">
        <v>166</v>
      </c>
      <c r="BE219" s="148">
        <f>IF(U219="základní",N219,0)</f>
        <v>0</v>
      </c>
      <c r="BF219" s="148">
        <f>IF(U219="snížená",N219,0)</f>
        <v>0</v>
      </c>
      <c r="BG219" s="148">
        <f>IF(U219="zákl. přenesená",N219,0)</f>
        <v>0</v>
      </c>
      <c r="BH219" s="148">
        <f>IF(U219="sníž. přenesená",N219,0)</f>
        <v>0</v>
      </c>
      <c r="BI219" s="148">
        <f>IF(U219="nulová",N219,0)</f>
        <v>0</v>
      </c>
      <c r="BJ219" s="21" t="s">
        <v>82</v>
      </c>
      <c r="BK219" s="148">
        <f>ROUND(L219*K219,2)</f>
        <v>0</v>
      </c>
      <c r="BL219" s="21" t="s">
        <v>92</v>
      </c>
      <c r="BM219" s="21" t="s">
        <v>800</v>
      </c>
    </row>
    <row r="220" spans="2:65" s="1" customFormat="1" ht="25.5" customHeight="1">
      <c r="B220" s="139"/>
      <c r="C220" s="140" t="s">
        <v>367</v>
      </c>
      <c r="D220" s="140" t="s">
        <v>167</v>
      </c>
      <c r="E220" s="141" t="s">
        <v>372</v>
      </c>
      <c r="F220" s="231" t="s">
        <v>373</v>
      </c>
      <c r="G220" s="231"/>
      <c r="H220" s="231"/>
      <c r="I220" s="231"/>
      <c r="J220" s="142" t="s">
        <v>374</v>
      </c>
      <c r="K220" s="143">
        <v>615.91499999999996</v>
      </c>
      <c r="L220" s="232">
        <v>0</v>
      </c>
      <c r="M220" s="232"/>
      <c r="N220" s="232">
        <f>ROUND(L220*K220,2)</f>
        <v>0</v>
      </c>
      <c r="O220" s="232"/>
      <c r="P220" s="232"/>
      <c r="Q220" s="232"/>
      <c r="R220" s="144"/>
      <c r="T220" s="145" t="s">
        <v>5</v>
      </c>
      <c r="U220" s="43" t="s">
        <v>40</v>
      </c>
      <c r="V220" s="146">
        <v>0</v>
      </c>
      <c r="W220" s="146">
        <f>V220*K220</f>
        <v>0</v>
      </c>
      <c r="X220" s="146">
        <v>0</v>
      </c>
      <c r="Y220" s="146">
        <f>X220*K220</f>
        <v>0</v>
      </c>
      <c r="Z220" s="146">
        <v>0</v>
      </c>
      <c r="AA220" s="147">
        <f>Z220*K220</f>
        <v>0</v>
      </c>
      <c r="AR220" s="21" t="s">
        <v>92</v>
      </c>
      <c r="AT220" s="21" t="s">
        <v>167</v>
      </c>
      <c r="AU220" s="21" t="s">
        <v>86</v>
      </c>
      <c r="AY220" s="21" t="s">
        <v>166</v>
      </c>
      <c r="BE220" s="148">
        <f>IF(U220="základní",N220,0)</f>
        <v>0</v>
      </c>
      <c r="BF220" s="148">
        <f>IF(U220="snížená",N220,0)</f>
        <v>0</v>
      </c>
      <c r="BG220" s="148">
        <f>IF(U220="zákl. přenesená",N220,0)</f>
        <v>0</v>
      </c>
      <c r="BH220" s="148">
        <f>IF(U220="sníž. přenesená",N220,0)</f>
        <v>0</v>
      </c>
      <c r="BI220" s="148">
        <f>IF(U220="nulová",N220,0)</f>
        <v>0</v>
      </c>
      <c r="BJ220" s="21" t="s">
        <v>82</v>
      </c>
      <c r="BK220" s="148">
        <f>ROUND(L220*K220,2)</f>
        <v>0</v>
      </c>
      <c r="BL220" s="21" t="s">
        <v>92</v>
      </c>
      <c r="BM220" s="21" t="s">
        <v>801</v>
      </c>
    </row>
    <row r="221" spans="2:65" s="10" customFormat="1" ht="16.5" customHeight="1">
      <c r="B221" s="149"/>
      <c r="C221" s="150"/>
      <c r="D221" s="150"/>
      <c r="E221" s="151" t="s">
        <v>5</v>
      </c>
      <c r="F221" s="240" t="s">
        <v>802</v>
      </c>
      <c r="G221" s="241"/>
      <c r="H221" s="241"/>
      <c r="I221" s="241"/>
      <c r="J221" s="150"/>
      <c r="K221" s="152">
        <v>615.91499999999996</v>
      </c>
      <c r="L221" s="150"/>
      <c r="M221" s="150"/>
      <c r="N221" s="150"/>
      <c r="O221" s="150"/>
      <c r="P221" s="150"/>
      <c r="Q221" s="150"/>
      <c r="R221" s="153"/>
      <c r="T221" s="154"/>
      <c r="U221" s="150"/>
      <c r="V221" s="150"/>
      <c r="W221" s="150"/>
      <c r="X221" s="150"/>
      <c r="Y221" s="150"/>
      <c r="Z221" s="150"/>
      <c r="AA221" s="155"/>
      <c r="AT221" s="156" t="s">
        <v>173</v>
      </c>
      <c r="AU221" s="156" t="s">
        <v>86</v>
      </c>
      <c r="AV221" s="10" t="s">
        <v>86</v>
      </c>
      <c r="AW221" s="10" t="s">
        <v>32</v>
      </c>
      <c r="AX221" s="10" t="s">
        <v>82</v>
      </c>
      <c r="AY221" s="156" t="s">
        <v>166</v>
      </c>
    </row>
    <row r="222" spans="2:65" s="1" customFormat="1" ht="25.5" customHeight="1">
      <c r="B222" s="139"/>
      <c r="C222" s="140" t="s">
        <v>371</v>
      </c>
      <c r="D222" s="140" t="s">
        <v>167</v>
      </c>
      <c r="E222" s="141" t="s">
        <v>378</v>
      </c>
      <c r="F222" s="231" t="s">
        <v>379</v>
      </c>
      <c r="G222" s="231"/>
      <c r="H222" s="231"/>
      <c r="I222" s="231"/>
      <c r="J222" s="142" t="s">
        <v>374</v>
      </c>
      <c r="K222" s="143">
        <v>1321.326</v>
      </c>
      <c r="L222" s="232">
        <v>0</v>
      </c>
      <c r="M222" s="232"/>
      <c r="N222" s="232">
        <f>ROUND(L222*K222,2)</f>
        <v>0</v>
      </c>
      <c r="O222" s="232"/>
      <c r="P222" s="232"/>
      <c r="Q222" s="232"/>
      <c r="R222" s="144"/>
      <c r="T222" s="145" t="s">
        <v>5</v>
      </c>
      <c r="U222" s="43" t="s">
        <v>40</v>
      </c>
      <c r="V222" s="146">
        <v>0</v>
      </c>
      <c r="W222" s="146">
        <f>V222*K222</f>
        <v>0</v>
      </c>
      <c r="X222" s="146">
        <v>0</v>
      </c>
      <c r="Y222" s="146">
        <f>X222*K222</f>
        <v>0</v>
      </c>
      <c r="Z222" s="146">
        <v>0</v>
      </c>
      <c r="AA222" s="147">
        <f>Z222*K222</f>
        <v>0</v>
      </c>
      <c r="AR222" s="21" t="s">
        <v>92</v>
      </c>
      <c r="AT222" s="21" t="s">
        <v>167</v>
      </c>
      <c r="AU222" s="21" t="s">
        <v>86</v>
      </c>
      <c r="AY222" s="21" t="s">
        <v>166</v>
      </c>
      <c r="BE222" s="148">
        <f>IF(U222="základní",N222,0)</f>
        <v>0</v>
      </c>
      <c r="BF222" s="148">
        <f>IF(U222="snížená",N222,0)</f>
        <v>0</v>
      </c>
      <c r="BG222" s="148">
        <f>IF(U222="zákl. přenesená",N222,0)</f>
        <v>0</v>
      </c>
      <c r="BH222" s="148">
        <f>IF(U222="sníž. přenesená",N222,0)</f>
        <v>0</v>
      </c>
      <c r="BI222" s="148">
        <f>IF(U222="nulová",N222,0)</f>
        <v>0</v>
      </c>
      <c r="BJ222" s="21" t="s">
        <v>82</v>
      </c>
      <c r="BK222" s="148">
        <f>ROUND(L222*K222,2)</f>
        <v>0</v>
      </c>
      <c r="BL222" s="21" t="s">
        <v>92</v>
      </c>
      <c r="BM222" s="21" t="s">
        <v>803</v>
      </c>
    </row>
    <row r="223" spans="2:65" s="10" customFormat="1" ht="16.5" customHeight="1">
      <c r="B223" s="149"/>
      <c r="C223" s="150"/>
      <c r="D223" s="150"/>
      <c r="E223" s="151" t="s">
        <v>5</v>
      </c>
      <c r="F223" s="240" t="s">
        <v>804</v>
      </c>
      <c r="G223" s="241"/>
      <c r="H223" s="241"/>
      <c r="I223" s="241"/>
      <c r="J223" s="150"/>
      <c r="K223" s="152">
        <v>1321.326</v>
      </c>
      <c r="L223" s="150"/>
      <c r="M223" s="150"/>
      <c r="N223" s="150"/>
      <c r="O223" s="150"/>
      <c r="P223" s="150"/>
      <c r="Q223" s="150"/>
      <c r="R223" s="153"/>
      <c r="T223" s="154"/>
      <c r="U223" s="150"/>
      <c r="V223" s="150"/>
      <c r="W223" s="150"/>
      <c r="X223" s="150"/>
      <c r="Y223" s="150"/>
      <c r="Z223" s="150"/>
      <c r="AA223" s="155"/>
      <c r="AT223" s="156" t="s">
        <v>173</v>
      </c>
      <c r="AU223" s="156" t="s">
        <v>86</v>
      </c>
      <c r="AV223" s="10" t="s">
        <v>86</v>
      </c>
      <c r="AW223" s="10" t="s">
        <v>32</v>
      </c>
      <c r="AX223" s="10" t="s">
        <v>82</v>
      </c>
      <c r="AY223" s="156" t="s">
        <v>166</v>
      </c>
    </row>
    <row r="224" spans="2:65" s="1" customFormat="1" ht="25.5" customHeight="1">
      <c r="B224" s="139"/>
      <c r="C224" s="140" t="s">
        <v>377</v>
      </c>
      <c r="D224" s="140" t="s">
        <v>167</v>
      </c>
      <c r="E224" s="141" t="s">
        <v>383</v>
      </c>
      <c r="F224" s="231" t="s">
        <v>384</v>
      </c>
      <c r="G224" s="231"/>
      <c r="H224" s="231"/>
      <c r="I224" s="231"/>
      <c r="J224" s="142" t="s">
        <v>322</v>
      </c>
      <c r="K224" s="143">
        <v>34.92</v>
      </c>
      <c r="L224" s="232">
        <v>0</v>
      </c>
      <c r="M224" s="232"/>
      <c r="N224" s="232">
        <f>ROUND(L224*K224,2)</f>
        <v>0</v>
      </c>
      <c r="O224" s="232"/>
      <c r="P224" s="232"/>
      <c r="Q224" s="232"/>
      <c r="R224" s="144"/>
      <c r="T224" s="145" t="s">
        <v>5</v>
      </c>
      <c r="U224" s="43" t="s">
        <v>40</v>
      </c>
      <c r="V224" s="146">
        <v>0.29899999999999999</v>
      </c>
      <c r="W224" s="146">
        <f>V224*K224</f>
        <v>10.441079999999999</v>
      </c>
      <c r="X224" s="146">
        <v>0</v>
      </c>
      <c r="Y224" s="146">
        <f>X224*K224</f>
        <v>0</v>
      </c>
      <c r="Z224" s="146">
        <v>0</v>
      </c>
      <c r="AA224" s="147">
        <f>Z224*K224</f>
        <v>0</v>
      </c>
      <c r="AR224" s="21" t="s">
        <v>92</v>
      </c>
      <c r="AT224" s="21" t="s">
        <v>167</v>
      </c>
      <c r="AU224" s="21" t="s">
        <v>86</v>
      </c>
      <c r="AY224" s="21" t="s">
        <v>166</v>
      </c>
      <c r="BE224" s="148">
        <f>IF(U224="základní",N224,0)</f>
        <v>0</v>
      </c>
      <c r="BF224" s="148">
        <f>IF(U224="snížená",N224,0)</f>
        <v>0</v>
      </c>
      <c r="BG224" s="148">
        <f>IF(U224="zákl. přenesená",N224,0)</f>
        <v>0</v>
      </c>
      <c r="BH224" s="148">
        <f>IF(U224="sníž. přenesená",N224,0)</f>
        <v>0</v>
      </c>
      <c r="BI224" s="148">
        <f>IF(U224="nulová",N224,0)</f>
        <v>0</v>
      </c>
      <c r="BJ224" s="21" t="s">
        <v>82</v>
      </c>
      <c r="BK224" s="148">
        <f>ROUND(L224*K224,2)</f>
        <v>0</v>
      </c>
      <c r="BL224" s="21" t="s">
        <v>92</v>
      </c>
      <c r="BM224" s="21" t="s">
        <v>805</v>
      </c>
    </row>
    <row r="225" spans="2:65" s="11" customFormat="1" ht="16.5" customHeight="1">
      <c r="B225" s="157"/>
      <c r="C225" s="158"/>
      <c r="D225" s="158"/>
      <c r="E225" s="159" t="s">
        <v>5</v>
      </c>
      <c r="F225" s="264" t="s">
        <v>275</v>
      </c>
      <c r="G225" s="265"/>
      <c r="H225" s="265"/>
      <c r="I225" s="265"/>
      <c r="J225" s="158"/>
      <c r="K225" s="159" t="s">
        <v>5</v>
      </c>
      <c r="L225" s="158"/>
      <c r="M225" s="158"/>
      <c r="N225" s="158"/>
      <c r="O225" s="158"/>
      <c r="P225" s="158"/>
      <c r="Q225" s="158"/>
      <c r="R225" s="160"/>
      <c r="T225" s="161"/>
      <c r="U225" s="158"/>
      <c r="V225" s="158"/>
      <c r="W225" s="158"/>
      <c r="X225" s="158"/>
      <c r="Y225" s="158"/>
      <c r="Z225" s="158"/>
      <c r="AA225" s="162"/>
      <c r="AT225" s="163" t="s">
        <v>173</v>
      </c>
      <c r="AU225" s="163" t="s">
        <v>86</v>
      </c>
      <c r="AV225" s="11" t="s">
        <v>82</v>
      </c>
      <c r="AW225" s="11" t="s">
        <v>32</v>
      </c>
      <c r="AX225" s="11" t="s">
        <v>75</v>
      </c>
      <c r="AY225" s="163" t="s">
        <v>166</v>
      </c>
    </row>
    <row r="226" spans="2:65" s="11" customFormat="1" ht="16.5" customHeight="1">
      <c r="B226" s="157"/>
      <c r="C226" s="158"/>
      <c r="D226" s="158"/>
      <c r="E226" s="159" t="s">
        <v>5</v>
      </c>
      <c r="F226" s="229" t="s">
        <v>276</v>
      </c>
      <c r="G226" s="230"/>
      <c r="H226" s="230"/>
      <c r="I226" s="230"/>
      <c r="J226" s="158"/>
      <c r="K226" s="159" t="s">
        <v>5</v>
      </c>
      <c r="L226" s="158"/>
      <c r="M226" s="158"/>
      <c r="N226" s="158"/>
      <c r="O226" s="158"/>
      <c r="P226" s="158"/>
      <c r="Q226" s="158"/>
      <c r="R226" s="160"/>
      <c r="T226" s="161"/>
      <c r="U226" s="158"/>
      <c r="V226" s="158"/>
      <c r="W226" s="158"/>
      <c r="X226" s="158"/>
      <c r="Y226" s="158"/>
      <c r="Z226" s="158"/>
      <c r="AA226" s="162"/>
      <c r="AT226" s="163" t="s">
        <v>173</v>
      </c>
      <c r="AU226" s="163" t="s">
        <v>86</v>
      </c>
      <c r="AV226" s="11" t="s">
        <v>82</v>
      </c>
      <c r="AW226" s="11" t="s">
        <v>32</v>
      </c>
      <c r="AX226" s="11" t="s">
        <v>75</v>
      </c>
      <c r="AY226" s="163" t="s">
        <v>166</v>
      </c>
    </row>
    <row r="227" spans="2:65" s="11" customFormat="1" ht="16.5" customHeight="1">
      <c r="B227" s="157"/>
      <c r="C227" s="158"/>
      <c r="D227" s="158"/>
      <c r="E227" s="159" t="s">
        <v>5</v>
      </c>
      <c r="F227" s="229" t="s">
        <v>277</v>
      </c>
      <c r="G227" s="230"/>
      <c r="H227" s="230"/>
      <c r="I227" s="230"/>
      <c r="J227" s="158"/>
      <c r="K227" s="159" t="s">
        <v>5</v>
      </c>
      <c r="L227" s="158"/>
      <c r="M227" s="158"/>
      <c r="N227" s="158"/>
      <c r="O227" s="158"/>
      <c r="P227" s="158"/>
      <c r="Q227" s="158"/>
      <c r="R227" s="160"/>
      <c r="T227" s="161"/>
      <c r="U227" s="158"/>
      <c r="V227" s="158"/>
      <c r="W227" s="158"/>
      <c r="X227" s="158"/>
      <c r="Y227" s="158"/>
      <c r="Z227" s="158"/>
      <c r="AA227" s="162"/>
      <c r="AT227" s="163" t="s">
        <v>173</v>
      </c>
      <c r="AU227" s="163" t="s">
        <v>86</v>
      </c>
      <c r="AV227" s="11" t="s">
        <v>82</v>
      </c>
      <c r="AW227" s="11" t="s">
        <v>32</v>
      </c>
      <c r="AX227" s="11" t="s">
        <v>75</v>
      </c>
      <c r="AY227" s="163" t="s">
        <v>166</v>
      </c>
    </row>
    <row r="228" spans="2:65" s="10" customFormat="1" ht="16.5" customHeight="1">
      <c r="B228" s="149"/>
      <c r="C228" s="150"/>
      <c r="D228" s="150"/>
      <c r="E228" s="151" t="s">
        <v>5</v>
      </c>
      <c r="F228" s="262" t="s">
        <v>806</v>
      </c>
      <c r="G228" s="263"/>
      <c r="H228" s="263"/>
      <c r="I228" s="263"/>
      <c r="J228" s="150"/>
      <c r="K228" s="152">
        <v>34.92</v>
      </c>
      <c r="L228" s="150"/>
      <c r="M228" s="150"/>
      <c r="N228" s="150"/>
      <c r="O228" s="150"/>
      <c r="P228" s="150"/>
      <c r="Q228" s="150"/>
      <c r="R228" s="153"/>
      <c r="T228" s="154"/>
      <c r="U228" s="150"/>
      <c r="V228" s="150"/>
      <c r="W228" s="150"/>
      <c r="X228" s="150"/>
      <c r="Y228" s="150"/>
      <c r="Z228" s="150"/>
      <c r="AA228" s="155"/>
      <c r="AT228" s="156" t="s">
        <v>173</v>
      </c>
      <c r="AU228" s="156" t="s">
        <v>86</v>
      </c>
      <c r="AV228" s="10" t="s">
        <v>86</v>
      </c>
      <c r="AW228" s="10" t="s">
        <v>32</v>
      </c>
      <c r="AX228" s="10" t="s">
        <v>82</v>
      </c>
      <c r="AY228" s="156" t="s">
        <v>166</v>
      </c>
    </row>
    <row r="229" spans="2:65" s="1" customFormat="1" ht="16.5" customHeight="1">
      <c r="B229" s="139"/>
      <c r="C229" s="176" t="s">
        <v>382</v>
      </c>
      <c r="D229" s="176" t="s">
        <v>388</v>
      </c>
      <c r="E229" s="177" t="s">
        <v>389</v>
      </c>
      <c r="F229" s="266" t="s">
        <v>390</v>
      </c>
      <c r="G229" s="266"/>
      <c r="H229" s="266"/>
      <c r="I229" s="266"/>
      <c r="J229" s="178" t="s">
        <v>374</v>
      </c>
      <c r="K229" s="179">
        <v>69.84</v>
      </c>
      <c r="L229" s="267">
        <v>0</v>
      </c>
      <c r="M229" s="267"/>
      <c r="N229" s="267">
        <f>ROUND(L229*K229,2)</f>
        <v>0</v>
      </c>
      <c r="O229" s="232"/>
      <c r="P229" s="232"/>
      <c r="Q229" s="232"/>
      <c r="R229" s="144"/>
      <c r="T229" s="145" t="s">
        <v>5</v>
      </c>
      <c r="U229" s="43" t="s">
        <v>40</v>
      </c>
      <c r="V229" s="146">
        <v>0</v>
      </c>
      <c r="W229" s="146">
        <f>V229*K229</f>
        <v>0</v>
      </c>
      <c r="X229" s="146">
        <v>1</v>
      </c>
      <c r="Y229" s="146">
        <f>X229*K229</f>
        <v>69.84</v>
      </c>
      <c r="Z229" s="146">
        <v>0</v>
      </c>
      <c r="AA229" s="147">
        <f>Z229*K229</f>
        <v>0</v>
      </c>
      <c r="AR229" s="21" t="s">
        <v>104</v>
      </c>
      <c r="AT229" s="21" t="s">
        <v>388</v>
      </c>
      <c r="AU229" s="21" t="s">
        <v>86</v>
      </c>
      <c r="AY229" s="21" t="s">
        <v>166</v>
      </c>
      <c r="BE229" s="148">
        <f>IF(U229="základní",N229,0)</f>
        <v>0</v>
      </c>
      <c r="BF229" s="148">
        <f>IF(U229="snížená",N229,0)</f>
        <v>0</v>
      </c>
      <c r="BG229" s="148">
        <f>IF(U229="zákl. přenesená",N229,0)</f>
        <v>0</v>
      </c>
      <c r="BH229" s="148">
        <f>IF(U229="sníž. přenesená",N229,0)</f>
        <v>0</v>
      </c>
      <c r="BI229" s="148">
        <f>IF(U229="nulová",N229,0)</f>
        <v>0</v>
      </c>
      <c r="BJ229" s="21" t="s">
        <v>82</v>
      </c>
      <c r="BK229" s="148">
        <f>ROUND(L229*K229,2)</f>
        <v>0</v>
      </c>
      <c r="BL229" s="21" t="s">
        <v>92</v>
      </c>
      <c r="BM229" s="21" t="s">
        <v>807</v>
      </c>
    </row>
    <row r="230" spans="2:65" s="10" customFormat="1" ht="16.5" customHeight="1">
      <c r="B230" s="149"/>
      <c r="C230" s="150"/>
      <c r="D230" s="150"/>
      <c r="E230" s="151" t="s">
        <v>5</v>
      </c>
      <c r="F230" s="240" t="s">
        <v>808</v>
      </c>
      <c r="G230" s="241"/>
      <c r="H230" s="241"/>
      <c r="I230" s="241"/>
      <c r="J230" s="150"/>
      <c r="K230" s="152">
        <v>69.84</v>
      </c>
      <c r="L230" s="150"/>
      <c r="M230" s="150"/>
      <c r="N230" s="150"/>
      <c r="O230" s="150"/>
      <c r="P230" s="150"/>
      <c r="Q230" s="150"/>
      <c r="R230" s="153"/>
      <c r="T230" s="154"/>
      <c r="U230" s="150"/>
      <c r="V230" s="150"/>
      <c r="W230" s="150"/>
      <c r="X230" s="150"/>
      <c r="Y230" s="150"/>
      <c r="Z230" s="150"/>
      <c r="AA230" s="155"/>
      <c r="AT230" s="156" t="s">
        <v>173</v>
      </c>
      <c r="AU230" s="156" t="s">
        <v>86</v>
      </c>
      <c r="AV230" s="10" t="s">
        <v>86</v>
      </c>
      <c r="AW230" s="10" t="s">
        <v>32</v>
      </c>
      <c r="AX230" s="10" t="s">
        <v>82</v>
      </c>
      <c r="AY230" s="156" t="s">
        <v>166</v>
      </c>
    </row>
    <row r="231" spans="2:65" s="1" customFormat="1" ht="38.25" customHeight="1">
      <c r="B231" s="139"/>
      <c r="C231" s="140" t="s">
        <v>387</v>
      </c>
      <c r="D231" s="140" t="s">
        <v>167</v>
      </c>
      <c r="E231" s="141" t="s">
        <v>394</v>
      </c>
      <c r="F231" s="231" t="s">
        <v>395</v>
      </c>
      <c r="G231" s="231"/>
      <c r="H231" s="231"/>
      <c r="I231" s="231"/>
      <c r="J231" s="142" t="s">
        <v>322</v>
      </c>
      <c r="K231" s="143">
        <v>60.9</v>
      </c>
      <c r="L231" s="232">
        <v>0</v>
      </c>
      <c r="M231" s="232"/>
      <c r="N231" s="232">
        <f>ROUND(L231*K231,2)</f>
        <v>0</v>
      </c>
      <c r="O231" s="232"/>
      <c r="P231" s="232"/>
      <c r="Q231" s="232"/>
      <c r="R231" s="144"/>
      <c r="T231" s="145" t="s">
        <v>5</v>
      </c>
      <c r="U231" s="43" t="s">
        <v>40</v>
      </c>
      <c r="V231" s="146">
        <v>2.2559999999999998</v>
      </c>
      <c r="W231" s="146">
        <f>V231*K231</f>
        <v>137.39039999999997</v>
      </c>
      <c r="X231" s="146">
        <v>0</v>
      </c>
      <c r="Y231" s="146">
        <f>X231*K231</f>
        <v>0</v>
      </c>
      <c r="Z231" s="146">
        <v>0</v>
      </c>
      <c r="AA231" s="147">
        <f>Z231*K231</f>
        <v>0</v>
      </c>
      <c r="AR231" s="21" t="s">
        <v>92</v>
      </c>
      <c r="AT231" s="21" t="s">
        <v>167</v>
      </c>
      <c r="AU231" s="21" t="s">
        <v>86</v>
      </c>
      <c r="AY231" s="21" t="s">
        <v>166</v>
      </c>
      <c r="BE231" s="148">
        <f>IF(U231="základní",N231,0)</f>
        <v>0</v>
      </c>
      <c r="BF231" s="148">
        <f>IF(U231="snížená",N231,0)</f>
        <v>0</v>
      </c>
      <c r="BG231" s="148">
        <f>IF(U231="zákl. přenesená",N231,0)</f>
        <v>0</v>
      </c>
      <c r="BH231" s="148">
        <f>IF(U231="sníž. přenesená",N231,0)</f>
        <v>0</v>
      </c>
      <c r="BI231" s="148">
        <f>IF(U231="nulová",N231,0)</f>
        <v>0</v>
      </c>
      <c r="BJ231" s="21" t="s">
        <v>82</v>
      </c>
      <c r="BK231" s="148">
        <f>ROUND(L231*K231,2)</f>
        <v>0</v>
      </c>
      <c r="BL231" s="21" t="s">
        <v>92</v>
      </c>
      <c r="BM231" s="21" t="s">
        <v>809</v>
      </c>
    </row>
    <row r="232" spans="2:65" s="11" customFormat="1" ht="16.5" customHeight="1">
      <c r="B232" s="157"/>
      <c r="C232" s="158"/>
      <c r="D232" s="158"/>
      <c r="E232" s="159" t="s">
        <v>5</v>
      </c>
      <c r="F232" s="264" t="s">
        <v>275</v>
      </c>
      <c r="G232" s="265"/>
      <c r="H232" s="265"/>
      <c r="I232" s="265"/>
      <c r="J232" s="158"/>
      <c r="K232" s="159" t="s">
        <v>5</v>
      </c>
      <c r="L232" s="158"/>
      <c r="M232" s="158"/>
      <c r="N232" s="158"/>
      <c r="O232" s="158"/>
      <c r="P232" s="158"/>
      <c r="Q232" s="158"/>
      <c r="R232" s="160"/>
      <c r="T232" s="161"/>
      <c r="U232" s="158"/>
      <c r="V232" s="158"/>
      <c r="W232" s="158"/>
      <c r="X232" s="158"/>
      <c r="Y232" s="158"/>
      <c r="Z232" s="158"/>
      <c r="AA232" s="162"/>
      <c r="AT232" s="163" t="s">
        <v>173</v>
      </c>
      <c r="AU232" s="163" t="s">
        <v>86</v>
      </c>
      <c r="AV232" s="11" t="s">
        <v>82</v>
      </c>
      <c r="AW232" s="11" t="s">
        <v>32</v>
      </c>
      <c r="AX232" s="11" t="s">
        <v>75</v>
      </c>
      <c r="AY232" s="163" t="s">
        <v>166</v>
      </c>
    </row>
    <row r="233" spans="2:65" s="11" customFormat="1" ht="16.5" customHeight="1">
      <c r="B233" s="157"/>
      <c r="C233" s="158"/>
      <c r="D233" s="158"/>
      <c r="E233" s="159" t="s">
        <v>5</v>
      </c>
      <c r="F233" s="229" t="s">
        <v>276</v>
      </c>
      <c r="G233" s="230"/>
      <c r="H233" s="230"/>
      <c r="I233" s="230"/>
      <c r="J233" s="158"/>
      <c r="K233" s="159" t="s">
        <v>5</v>
      </c>
      <c r="L233" s="158"/>
      <c r="M233" s="158"/>
      <c r="N233" s="158"/>
      <c r="O233" s="158"/>
      <c r="P233" s="158"/>
      <c r="Q233" s="158"/>
      <c r="R233" s="160"/>
      <c r="T233" s="161"/>
      <c r="U233" s="158"/>
      <c r="V233" s="158"/>
      <c r="W233" s="158"/>
      <c r="X233" s="158"/>
      <c r="Y233" s="158"/>
      <c r="Z233" s="158"/>
      <c r="AA233" s="162"/>
      <c r="AT233" s="163" t="s">
        <v>173</v>
      </c>
      <c r="AU233" s="163" t="s">
        <v>86</v>
      </c>
      <c r="AV233" s="11" t="s">
        <v>82</v>
      </c>
      <c r="AW233" s="11" t="s">
        <v>32</v>
      </c>
      <c r="AX233" s="11" t="s">
        <v>75</v>
      </c>
      <c r="AY233" s="163" t="s">
        <v>166</v>
      </c>
    </row>
    <row r="234" spans="2:65" s="11" customFormat="1" ht="16.5" customHeight="1">
      <c r="B234" s="157"/>
      <c r="C234" s="158"/>
      <c r="D234" s="158"/>
      <c r="E234" s="159" t="s">
        <v>5</v>
      </c>
      <c r="F234" s="229" t="s">
        <v>277</v>
      </c>
      <c r="G234" s="230"/>
      <c r="H234" s="230"/>
      <c r="I234" s="230"/>
      <c r="J234" s="158"/>
      <c r="K234" s="159" t="s">
        <v>5</v>
      </c>
      <c r="L234" s="158"/>
      <c r="M234" s="158"/>
      <c r="N234" s="158"/>
      <c r="O234" s="158"/>
      <c r="P234" s="158"/>
      <c r="Q234" s="158"/>
      <c r="R234" s="160"/>
      <c r="T234" s="161"/>
      <c r="U234" s="158"/>
      <c r="V234" s="158"/>
      <c r="W234" s="158"/>
      <c r="X234" s="158"/>
      <c r="Y234" s="158"/>
      <c r="Z234" s="158"/>
      <c r="AA234" s="162"/>
      <c r="AT234" s="163" t="s">
        <v>173</v>
      </c>
      <c r="AU234" s="163" t="s">
        <v>86</v>
      </c>
      <c r="AV234" s="11" t="s">
        <v>82</v>
      </c>
      <c r="AW234" s="11" t="s">
        <v>32</v>
      </c>
      <c r="AX234" s="11" t="s">
        <v>75</v>
      </c>
      <c r="AY234" s="163" t="s">
        <v>166</v>
      </c>
    </row>
    <row r="235" spans="2:65" s="11" customFormat="1" ht="16.5" customHeight="1">
      <c r="B235" s="157"/>
      <c r="C235" s="158"/>
      <c r="D235" s="158"/>
      <c r="E235" s="159" t="s">
        <v>5</v>
      </c>
      <c r="F235" s="229" t="s">
        <v>397</v>
      </c>
      <c r="G235" s="230"/>
      <c r="H235" s="230"/>
      <c r="I235" s="230"/>
      <c r="J235" s="158"/>
      <c r="K235" s="159" t="s">
        <v>5</v>
      </c>
      <c r="L235" s="158"/>
      <c r="M235" s="158"/>
      <c r="N235" s="158"/>
      <c r="O235" s="158"/>
      <c r="P235" s="158"/>
      <c r="Q235" s="158"/>
      <c r="R235" s="160"/>
      <c r="T235" s="161"/>
      <c r="U235" s="158"/>
      <c r="V235" s="158"/>
      <c r="W235" s="158"/>
      <c r="X235" s="158"/>
      <c r="Y235" s="158"/>
      <c r="Z235" s="158"/>
      <c r="AA235" s="162"/>
      <c r="AT235" s="163" t="s">
        <v>173</v>
      </c>
      <c r="AU235" s="163" t="s">
        <v>86</v>
      </c>
      <c r="AV235" s="11" t="s">
        <v>82</v>
      </c>
      <c r="AW235" s="11" t="s">
        <v>32</v>
      </c>
      <c r="AX235" s="11" t="s">
        <v>75</v>
      </c>
      <c r="AY235" s="163" t="s">
        <v>166</v>
      </c>
    </row>
    <row r="236" spans="2:65" s="10" customFormat="1" ht="16.5" customHeight="1">
      <c r="B236" s="149"/>
      <c r="C236" s="150"/>
      <c r="D236" s="150"/>
      <c r="E236" s="151" t="s">
        <v>5</v>
      </c>
      <c r="F236" s="262" t="s">
        <v>810</v>
      </c>
      <c r="G236" s="263"/>
      <c r="H236" s="263"/>
      <c r="I236" s="263"/>
      <c r="J236" s="150"/>
      <c r="K236" s="152">
        <v>60.9</v>
      </c>
      <c r="L236" s="150"/>
      <c r="M236" s="150"/>
      <c r="N236" s="150"/>
      <c r="O236" s="150"/>
      <c r="P236" s="150"/>
      <c r="Q236" s="150"/>
      <c r="R236" s="153"/>
      <c r="T236" s="154"/>
      <c r="U236" s="150"/>
      <c r="V236" s="150"/>
      <c r="W236" s="150"/>
      <c r="X236" s="150"/>
      <c r="Y236" s="150"/>
      <c r="Z236" s="150"/>
      <c r="AA236" s="155"/>
      <c r="AT236" s="156" t="s">
        <v>173</v>
      </c>
      <c r="AU236" s="156" t="s">
        <v>86</v>
      </c>
      <c r="AV236" s="10" t="s">
        <v>86</v>
      </c>
      <c r="AW236" s="10" t="s">
        <v>32</v>
      </c>
      <c r="AX236" s="10" t="s">
        <v>82</v>
      </c>
      <c r="AY236" s="156" t="s">
        <v>166</v>
      </c>
    </row>
    <row r="237" spans="2:65" s="1" customFormat="1" ht="25.5" customHeight="1">
      <c r="B237" s="139"/>
      <c r="C237" s="140" t="s">
        <v>393</v>
      </c>
      <c r="D237" s="140" t="s">
        <v>167</v>
      </c>
      <c r="E237" s="141" t="s">
        <v>400</v>
      </c>
      <c r="F237" s="231" t="s">
        <v>401</v>
      </c>
      <c r="G237" s="231"/>
      <c r="H237" s="231"/>
      <c r="I237" s="231"/>
      <c r="J237" s="142" t="s">
        <v>322</v>
      </c>
      <c r="K237" s="143">
        <v>127.65</v>
      </c>
      <c r="L237" s="232">
        <v>0</v>
      </c>
      <c r="M237" s="232"/>
      <c r="N237" s="232">
        <f>ROUND(L237*K237,2)</f>
        <v>0</v>
      </c>
      <c r="O237" s="232"/>
      <c r="P237" s="232"/>
      <c r="Q237" s="232"/>
      <c r="R237" s="144"/>
      <c r="T237" s="145" t="s">
        <v>5</v>
      </c>
      <c r="U237" s="43" t="s">
        <v>40</v>
      </c>
      <c r="V237" s="146">
        <v>0.28599999999999998</v>
      </c>
      <c r="W237" s="146">
        <f>V237*K237</f>
        <v>36.507899999999999</v>
      </c>
      <c r="X237" s="146">
        <v>0</v>
      </c>
      <c r="Y237" s="146">
        <f>X237*K237</f>
        <v>0</v>
      </c>
      <c r="Z237" s="146">
        <v>0</v>
      </c>
      <c r="AA237" s="147">
        <f>Z237*K237</f>
        <v>0</v>
      </c>
      <c r="AR237" s="21" t="s">
        <v>92</v>
      </c>
      <c r="AT237" s="21" t="s">
        <v>167</v>
      </c>
      <c r="AU237" s="21" t="s">
        <v>86</v>
      </c>
      <c r="AY237" s="21" t="s">
        <v>166</v>
      </c>
      <c r="BE237" s="148">
        <f>IF(U237="základní",N237,0)</f>
        <v>0</v>
      </c>
      <c r="BF237" s="148">
        <f>IF(U237="snížená",N237,0)</f>
        <v>0</v>
      </c>
      <c r="BG237" s="148">
        <f>IF(U237="zákl. přenesená",N237,0)</f>
        <v>0</v>
      </c>
      <c r="BH237" s="148">
        <f>IF(U237="sníž. přenesená",N237,0)</f>
        <v>0</v>
      </c>
      <c r="BI237" s="148">
        <f>IF(U237="nulová",N237,0)</f>
        <v>0</v>
      </c>
      <c r="BJ237" s="21" t="s">
        <v>82</v>
      </c>
      <c r="BK237" s="148">
        <f>ROUND(L237*K237,2)</f>
        <v>0</v>
      </c>
      <c r="BL237" s="21" t="s">
        <v>92</v>
      </c>
      <c r="BM237" s="21" t="s">
        <v>811</v>
      </c>
    </row>
    <row r="238" spans="2:65" s="11" customFormat="1" ht="16.5" customHeight="1">
      <c r="B238" s="157"/>
      <c r="C238" s="158"/>
      <c r="D238" s="158"/>
      <c r="E238" s="159" t="s">
        <v>5</v>
      </c>
      <c r="F238" s="264" t="s">
        <v>275</v>
      </c>
      <c r="G238" s="265"/>
      <c r="H238" s="265"/>
      <c r="I238" s="265"/>
      <c r="J238" s="158"/>
      <c r="K238" s="159" t="s">
        <v>5</v>
      </c>
      <c r="L238" s="158"/>
      <c r="M238" s="158"/>
      <c r="N238" s="158"/>
      <c r="O238" s="158"/>
      <c r="P238" s="158"/>
      <c r="Q238" s="158"/>
      <c r="R238" s="160"/>
      <c r="T238" s="161"/>
      <c r="U238" s="158"/>
      <c r="V238" s="158"/>
      <c r="W238" s="158"/>
      <c r="X238" s="158"/>
      <c r="Y238" s="158"/>
      <c r="Z238" s="158"/>
      <c r="AA238" s="162"/>
      <c r="AT238" s="163" t="s">
        <v>173</v>
      </c>
      <c r="AU238" s="163" t="s">
        <v>86</v>
      </c>
      <c r="AV238" s="11" t="s">
        <v>82</v>
      </c>
      <c r="AW238" s="11" t="s">
        <v>32</v>
      </c>
      <c r="AX238" s="11" t="s">
        <v>75</v>
      </c>
      <c r="AY238" s="163" t="s">
        <v>166</v>
      </c>
    </row>
    <row r="239" spans="2:65" s="11" customFormat="1" ht="16.5" customHeight="1">
      <c r="B239" s="157"/>
      <c r="C239" s="158"/>
      <c r="D239" s="158"/>
      <c r="E239" s="159" t="s">
        <v>5</v>
      </c>
      <c r="F239" s="229" t="s">
        <v>276</v>
      </c>
      <c r="G239" s="230"/>
      <c r="H239" s="230"/>
      <c r="I239" s="230"/>
      <c r="J239" s="158"/>
      <c r="K239" s="159" t="s">
        <v>5</v>
      </c>
      <c r="L239" s="158"/>
      <c r="M239" s="158"/>
      <c r="N239" s="158"/>
      <c r="O239" s="158"/>
      <c r="P239" s="158"/>
      <c r="Q239" s="158"/>
      <c r="R239" s="160"/>
      <c r="T239" s="161"/>
      <c r="U239" s="158"/>
      <c r="V239" s="158"/>
      <c r="W239" s="158"/>
      <c r="X239" s="158"/>
      <c r="Y239" s="158"/>
      <c r="Z239" s="158"/>
      <c r="AA239" s="162"/>
      <c r="AT239" s="163" t="s">
        <v>173</v>
      </c>
      <c r="AU239" s="163" t="s">
        <v>86</v>
      </c>
      <c r="AV239" s="11" t="s">
        <v>82</v>
      </c>
      <c r="AW239" s="11" t="s">
        <v>32</v>
      </c>
      <c r="AX239" s="11" t="s">
        <v>75</v>
      </c>
      <c r="AY239" s="163" t="s">
        <v>166</v>
      </c>
    </row>
    <row r="240" spans="2:65" s="11" customFormat="1" ht="16.5" customHeight="1">
      <c r="B240" s="157"/>
      <c r="C240" s="158"/>
      <c r="D240" s="158"/>
      <c r="E240" s="159" t="s">
        <v>5</v>
      </c>
      <c r="F240" s="229" t="s">
        <v>277</v>
      </c>
      <c r="G240" s="230"/>
      <c r="H240" s="230"/>
      <c r="I240" s="230"/>
      <c r="J240" s="158"/>
      <c r="K240" s="159" t="s">
        <v>5</v>
      </c>
      <c r="L240" s="158"/>
      <c r="M240" s="158"/>
      <c r="N240" s="158"/>
      <c r="O240" s="158"/>
      <c r="P240" s="158"/>
      <c r="Q240" s="158"/>
      <c r="R240" s="160"/>
      <c r="T240" s="161"/>
      <c r="U240" s="158"/>
      <c r="V240" s="158"/>
      <c r="W240" s="158"/>
      <c r="X240" s="158"/>
      <c r="Y240" s="158"/>
      <c r="Z240" s="158"/>
      <c r="AA240" s="162"/>
      <c r="AT240" s="163" t="s">
        <v>173</v>
      </c>
      <c r="AU240" s="163" t="s">
        <v>86</v>
      </c>
      <c r="AV240" s="11" t="s">
        <v>82</v>
      </c>
      <c r="AW240" s="11" t="s">
        <v>32</v>
      </c>
      <c r="AX240" s="11" t="s">
        <v>75</v>
      </c>
      <c r="AY240" s="163" t="s">
        <v>166</v>
      </c>
    </row>
    <row r="241" spans="2:65" s="10" customFormat="1" ht="16.5" customHeight="1">
      <c r="B241" s="149"/>
      <c r="C241" s="150"/>
      <c r="D241" s="150"/>
      <c r="E241" s="151" t="s">
        <v>5</v>
      </c>
      <c r="F241" s="262" t="s">
        <v>812</v>
      </c>
      <c r="G241" s="263"/>
      <c r="H241" s="263"/>
      <c r="I241" s="263"/>
      <c r="J241" s="150"/>
      <c r="K241" s="152">
        <v>19.399999999999999</v>
      </c>
      <c r="L241" s="150"/>
      <c r="M241" s="150"/>
      <c r="N241" s="150"/>
      <c r="O241" s="150"/>
      <c r="P241" s="150"/>
      <c r="Q241" s="150"/>
      <c r="R241" s="153"/>
      <c r="T241" s="154"/>
      <c r="U241" s="150"/>
      <c r="V241" s="150"/>
      <c r="W241" s="150"/>
      <c r="X241" s="150"/>
      <c r="Y241" s="150"/>
      <c r="Z241" s="150"/>
      <c r="AA241" s="155"/>
      <c r="AT241" s="156" t="s">
        <v>173</v>
      </c>
      <c r="AU241" s="156" t="s">
        <v>86</v>
      </c>
      <c r="AV241" s="10" t="s">
        <v>86</v>
      </c>
      <c r="AW241" s="10" t="s">
        <v>32</v>
      </c>
      <c r="AX241" s="10" t="s">
        <v>75</v>
      </c>
      <c r="AY241" s="156" t="s">
        <v>166</v>
      </c>
    </row>
    <row r="242" spans="2:65" s="10" customFormat="1" ht="16.5" customHeight="1">
      <c r="B242" s="149"/>
      <c r="C242" s="150"/>
      <c r="D242" s="150"/>
      <c r="E242" s="151" t="s">
        <v>5</v>
      </c>
      <c r="F242" s="262" t="s">
        <v>789</v>
      </c>
      <c r="G242" s="263"/>
      <c r="H242" s="263"/>
      <c r="I242" s="263"/>
      <c r="J242" s="150"/>
      <c r="K242" s="152">
        <v>108.25</v>
      </c>
      <c r="L242" s="150"/>
      <c r="M242" s="150"/>
      <c r="N242" s="150"/>
      <c r="O242" s="150"/>
      <c r="P242" s="150"/>
      <c r="Q242" s="150"/>
      <c r="R242" s="153"/>
      <c r="T242" s="154"/>
      <c r="U242" s="150"/>
      <c r="V242" s="150"/>
      <c r="W242" s="150"/>
      <c r="X242" s="150"/>
      <c r="Y242" s="150"/>
      <c r="Z242" s="150"/>
      <c r="AA242" s="155"/>
      <c r="AT242" s="156" t="s">
        <v>173</v>
      </c>
      <c r="AU242" s="156" t="s">
        <v>86</v>
      </c>
      <c r="AV242" s="10" t="s">
        <v>86</v>
      </c>
      <c r="AW242" s="10" t="s">
        <v>32</v>
      </c>
      <c r="AX242" s="10" t="s">
        <v>75</v>
      </c>
      <c r="AY242" s="156" t="s">
        <v>166</v>
      </c>
    </row>
    <row r="243" spans="2:65" s="12" customFormat="1" ht="16.5" customHeight="1">
      <c r="B243" s="168"/>
      <c r="C243" s="169"/>
      <c r="D243" s="169"/>
      <c r="E243" s="170" t="s">
        <v>5</v>
      </c>
      <c r="F243" s="268" t="s">
        <v>294</v>
      </c>
      <c r="G243" s="269"/>
      <c r="H243" s="269"/>
      <c r="I243" s="269"/>
      <c r="J243" s="169"/>
      <c r="K243" s="171">
        <v>127.65</v>
      </c>
      <c r="L243" s="169"/>
      <c r="M243" s="169"/>
      <c r="N243" s="169"/>
      <c r="O243" s="169"/>
      <c r="P243" s="169"/>
      <c r="Q243" s="169"/>
      <c r="R243" s="172"/>
      <c r="T243" s="173"/>
      <c r="U243" s="169"/>
      <c r="V243" s="169"/>
      <c r="W243" s="169"/>
      <c r="X243" s="169"/>
      <c r="Y243" s="169"/>
      <c r="Z243" s="169"/>
      <c r="AA243" s="174"/>
      <c r="AT243" s="175" t="s">
        <v>173</v>
      </c>
      <c r="AU243" s="175" t="s">
        <v>86</v>
      </c>
      <c r="AV243" s="12" t="s">
        <v>92</v>
      </c>
      <c r="AW243" s="12" t="s">
        <v>32</v>
      </c>
      <c r="AX243" s="12" t="s">
        <v>82</v>
      </c>
      <c r="AY243" s="175" t="s">
        <v>166</v>
      </c>
    </row>
    <row r="244" spans="2:65" s="1" customFormat="1" ht="16.5" customHeight="1">
      <c r="B244" s="139"/>
      <c r="C244" s="176" t="s">
        <v>399</v>
      </c>
      <c r="D244" s="176" t="s">
        <v>388</v>
      </c>
      <c r="E244" s="177" t="s">
        <v>405</v>
      </c>
      <c r="F244" s="266" t="s">
        <v>406</v>
      </c>
      <c r="G244" s="266"/>
      <c r="H244" s="266"/>
      <c r="I244" s="266"/>
      <c r="J244" s="178" t="s">
        <v>374</v>
      </c>
      <c r="K244" s="179">
        <v>255.3</v>
      </c>
      <c r="L244" s="267">
        <v>0</v>
      </c>
      <c r="M244" s="267"/>
      <c r="N244" s="267">
        <f>ROUND(L244*K244,2)</f>
        <v>0</v>
      </c>
      <c r="O244" s="232"/>
      <c r="P244" s="232"/>
      <c r="Q244" s="232"/>
      <c r="R244" s="144"/>
      <c r="T244" s="145" t="s">
        <v>5</v>
      </c>
      <c r="U244" s="43" t="s">
        <v>40</v>
      </c>
      <c r="V244" s="146">
        <v>0</v>
      </c>
      <c r="W244" s="146">
        <f>V244*K244</f>
        <v>0</v>
      </c>
      <c r="X244" s="146">
        <v>1</v>
      </c>
      <c r="Y244" s="146">
        <f>X244*K244</f>
        <v>255.3</v>
      </c>
      <c r="Z244" s="146">
        <v>0</v>
      </c>
      <c r="AA244" s="147">
        <f>Z244*K244</f>
        <v>0</v>
      </c>
      <c r="AR244" s="21" t="s">
        <v>104</v>
      </c>
      <c r="AT244" s="21" t="s">
        <v>388</v>
      </c>
      <c r="AU244" s="21" t="s">
        <v>86</v>
      </c>
      <c r="AY244" s="21" t="s">
        <v>166</v>
      </c>
      <c r="BE244" s="148">
        <f>IF(U244="základní",N244,0)</f>
        <v>0</v>
      </c>
      <c r="BF244" s="148">
        <f>IF(U244="snížená",N244,0)</f>
        <v>0</v>
      </c>
      <c r="BG244" s="148">
        <f>IF(U244="zákl. přenesená",N244,0)</f>
        <v>0</v>
      </c>
      <c r="BH244" s="148">
        <f>IF(U244="sníž. přenesená",N244,0)</f>
        <v>0</v>
      </c>
      <c r="BI244" s="148">
        <f>IF(U244="nulová",N244,0)</f>
        <v>0</v>
      </c>
      <c r="BJ244" s="21" t="s">
        <v>82</v>
      </c>
      <c r="BK244" s="148">
        <f>ROUND(L244*K244,2)</f>
        <v>0</v>
      </c>
      <c r="BL244" s="21" t="s">
        <v>92</v>
      </c>
      <c r="BM244" s="21" t="s">
        <v>813</v>
      </c>
    </row>
    <row r="245" spans="2:65" s="10" customFormat="1" ht="16.5" customHeight="1">
      <c r="B245" s="149"/>
      <c r="C245" s="150"/>
      <c r="D245" s="150"/>
      <c r="E245" s="151" t="s">
        <v>5</v>
      </c>
      <c r="F245" s="240" t="s">
        <v>814</v>
      </c>
      <c r="G245" s="241"/>
      <c r="H245" s="241"/>
      <c r="I245" s="241"/>
      <c r="J245" s="150"/>
      <c r="K245" s="152">
        <v>255.3</v>
      </c>
      <c r="L245" s="150"/>
      <c r="M245" s="150"/>
      <c r="N245" s="150"/>
      <c r="O245" s="150"/>
      <c r="P245" s="150"/>
      <c r="Q245" s="150"/>
      <c r="R245" s="153"/>
      <c r="T245" s="154"/>
      <c r="U245" s="150"/>
      <c r="V245" s="150"/>
      <c r="W245" s="150"/>
      <c r="X245" s="150"/>
      <c r="Y245" s="150"/>
      <c r="Z245" s="150"/>
      <c r="AA245" s="155"/>
      <c r="AT245" s="156" t="s">
        <v>173</v>
      </c>
      <c r="AU245" s="156" t="s">
        <v>86</v>
      </c>
      <c r="AV245" s="10" t="s">
        <v>86</v>
      </c>
      <c r="AW245" s="10" t="s">
        <v>32</v>
      </c>
      <c r="AX245" s="10" t="s">
        <v>82</v>
      </c>
      <c r="AY245" s="156" t="s">
        <v>166</v>
      </c>
    </row>
    <row r="246" spans="2:65" s="1" customFormat="1" ht="16.5" customHeight="1">
      <c r="B246" s="139"/>
      <c r="C246" s="140" t="s">
        <v>404</v>
      </c>
      <c r="D246" s="140" t="s">
        <v>167</v>
      </c>
      <c r="E246" s="141" t="s">
        <v>410</v>
      </c>
      <c r="F246" s="231" t="s">
        <v>411</v>
      </c>
      <c r="G246" s="231"/>
      <c r="H246" s="231"/>
      <c r="I246" s="231"/>
      <c r="J246" s="142" t="s">
        <v>270</v>
      </c>
      <c r="K246" s="143">
        <v>2446.9</v>
      </c>
      <c r="L246" s="232">
        <v>0</v>
      </c>
      <c r="M246" s="232"/>
      <c r="N246" s="232">
        <f>ROUND(L246*K246,2)</f>
        <v>0</v>
      </c>
      <c r="O246" s="232"/>
      <c r="P246" s="232"/>
      <c r="Q246" s="232"/>
      <c r="R246" s="144"/>
      <c r="T246" s="145" t="s">
        <v>5</v>
      </c>
      <c r="U246" s="43" t="s">
        <v>40</v>
      </c>
      <c r="V246" s="146">
        <v>3.5000000000000003E-2</v>
      </c>
      <c r="W246" s="146">
        <f>V246*K246</f>
        <v>85.641500000000008</v>
      </c>
      <c r="X246" s="146">
        <v>0</v>
      </c>
      <c r="Y246" s="146">
        <f>X246*K246</f>
        <v>0</v>
      </c>
      <c r="Z246" s="146">
        <v>0</v>
      </c>
      <c r="AA246" s="147">
        <f>Z246*K246</f>
        <v>0</v>
      </c>
      <c r="AR246" s="21" t="s">
        <v>92</v>
      </c>
      <c r="AT246" s="21" t="s">
        <v>167</v>
      </c>
      <c r="AU246" s="21" t="s">
        <v>86</v>
      </c>
      <c r="AY246" s="21" t="s">
        <v>166</v>
      </c>
      <c r="BE246" s="148">
        <f>IF(U246="základní",N246,0)</f>
        <v>0</v>
      </c>
      <c r="BF246" s="148">
        <f>IF(U246="snížená",N246,0)</f>
        <v>0</v>
      </c>
      <c r="BG246" s="148">
        <f>IF(U246="zákl. přenesená",N246,0)</f>
        <v>0</v>
      </c>
      <c r="BH246" s="148">
        <f>IF(U246="sníž. přenesená",N246,0)</f>
        <v>0</v>
      </c>
      <c r="BI246" s="148">
        <f>IF(U246="nulová",N246,0)</f>
        <v>0</v>
      </c>
      <c r="BJ246" s="21" t="s">
        <v>82</v>
      </c>
      <c r="BK246" s="148">
        <f>ROUND(L246*K246,2)</f>
        <v>0</v>
      </c>
      <c r="BL246" s="21" t="s">
        <v>92</v>
      </c>
      <c r="BM246" s="21" t="s">
        <v>815</v>
      </c>
    </row>
    <row r="247" spans="2:65" s="1" customFormat="1" ht="38.25" customHeight="1">
      <c r="B247" s="139"/>
      <c r="C247" s="140" t="s">
        <v>409</v>
      </c>
      <c r="D247" s="140" t="s">
        <v>167</v>
      </c>
      <c r="E247" s="141" t="s">
        <v>414</v>
      </c>
      <c r="F247" s="231" t="s">
        <v>415</v>
      </c>
      <c r="G247" s="231"/>
      <c r="H247" s="231"/>
      <c r="I247" s="231"/>
      <c r="J247" s="142" t="s">
        <v>270</v>
      </c>
      <c r="K247" s="143">
        <v>304.5</v>
      </c>
      <c r="L247" s="232">
        <v>0</v>
      </c>
      <c r="M247" s="232"/>
      <c r="N247" s="232">
        <f>ROUND(L247*K247,2)</f>
        <v>0</v>
      </c>
      <c r="O247" s="232"/>
      <c r="P247" s="232"/>
      <c r="Q247" s="232"/>
      <c r="R247" s="144"/>
      <c r="T247" s="145" t="s">
        <v>5</v>
      </c>
      <c r="U247" s="43" t="s">
        <v>40</v>
      </c>
      <c r="V247" s="146">
        <v>0.13</v>
      </c>
      <c r="W247" s="146">
        <f>V247*K247</f>
        <v>39.585000000000001</v>
      </c>
      <c r="X247" s="146">
        <v>0</v>
      </c>
      <c r="Y247" s="146">
        <f>X247*K247</f>
        <v>0</v>
      </c>
      <c r="Z247" s="146">
        <v>0</v>
      </c>
      <c r="AA247" s="147">
        <f>Z247*K247</f>
        <v>0</v>
      </c>
      <c r="AR247" s="21" t="s">
        <v>92</v>
      </c>
      <c r="AT247" s="21" t="s">
        <v>167</v>
      </c>
      <c r="AU247" s="21" t="s">
        <v>86</v>
      </c>
      <c r="AY247" s="21" t="s">
        <v>166</v>
      </c>
      <c r="BE247" s="148">
        <f>IF(U247="základní",N247,0)</f>
        <v>0</v>
      </c>
      <c r="BF247" s="148">
        <f>IF(U247="snížená",N247,0)</f>
        <v>0</v>
      </c>
      <c r="BG247" s="148">
        <f>IF(U247="zákl. přenesená",N247,0)</f>
        <v>0</v>
      </c>
      <c r="BH247" s="148">
        <f>IF(U247="sníž. přenesená",N247,0)</f>
        <v>0</v>
      </c>
      <c r="BI247" s="148">
        <f>IF(U247="nulová",N247,0)</f>
        <v>0</v>
      </c>
      <c r="BJ247" s="21" t="s">
        <v>82</v>
      </c>
      <c r="BK247" s="148">
        <f>ROUND(L247*K247,2)</f>
        <v>0</v>
      </c>
      <c r="BL247" s="21" t="s">
        <v>92</v>
      </c>
      <c r="BM247" s="21" t="s">
        <v>816</v>
      </c>
    </row>
    <row r="248" spans="2:65" s="11" customFormat="1" ht="16.5" customHeight="1">
      <c r="B248" s="157"/>
      <c r="C248" s="158"/>
      <c r="D248" s="158"/>
      <c r="E248" s="159" t="s">
        <v>5</v>
      </c>
      <c r="F248" s="264" t="s">
        <v>275</v>
      </c>
      <c r="G248" s="265"/>
      <c r="H248" s="265"/>
      <c r="I248" s="265"/>
      <c r="J248" s="158"/>
      <c r="K248" s="159" t="s">
        <v>5</v>
      </c>
      <c r="L248" s="158"/>
      <c r="M248" s="158"/>
      <c r="N248" s="158"/>
      <c r="O248" s="158"/>
      <c r="P248" s="158"/>
      <c r="Q248" s="158"/>
      <c r="R248" s="160"/>
      <c r="T248" s="161"/>
      <c r="U248" s="158"/>
      <c r="V248" s="158"/>
      <c r="W248" s="158"/>
      <c r="X248" s="158"/>
      <c r="Y248" s="158"/>
      <c r="Z248" s="158"/>
      <c r="AA248" s="162"/>
      <c r="AT248" s="163" t="s">
        <v>173</v>
      </c>
      <c r="AU248" s="163" t="s">
        <v>86</v>
      </c>
      <c r="AV248" s="11" t="s">
        <v>82</v>
      </c>
      <c r="AW248" s="11" t="s">
        <v>32</v>
      </c>
      <c r="AX248" s="11" t="s">
        <v>75</v>
      </c>
      <c r="AY248" s="163" t="s">
        <v>166</v>
      </c>
    </row>
    <row r="249" spans="2:65" s="11" customFormat="1" ht="16.5" customHeight="1">
      <c r="B249" s="157"/>
      <c r="C249" s="158"/>
      <c r="D249" s="158"/>
      <c r="E249" s="159" t="s">
        <v>5</v>
      </c>
      <c r="F249" s="229" t="s">
        <v>276</v>
      </c>
      <c r="G249" s="230"/>
      <c r="H249" s="230"/>
      <c r="I249" s="230"/>
      <c r="J249" s="158"/>
      <c r="K249" s="159" t="s">
        <v>5</v>
      </c>
      <c r="L249" s="158"/>
      <c r="M249" s="158"/>
      <c r="N249" s="158"/>
      <c r="O249" s="158"/>
      <c r="P249" s="158"/>
      <c r="Q249" s="158"/>
      <c r="R249" s="160"/>
      <c r="T249" s="161"/>
      <c r="U249" s="158"/>
      <c r="V249" s="158"/>
      <c r="W249" s="158"/>
      <c r="X249" s="158"/>
      <c r="Y249" s="158"/>
      <c r="Z249" s="158"/>
      <c r="AA249" s="162"/>
      <c r="AT249" s="163" t="s">
        <v>173</v>
      </c>
      <c r="AU249" s="163" t="s">
        <v>86</v>
      </c>
      <c r="AV249" s="11" t="s">
        <v>82</v>
      </c>
      <c r="AW249" s="11" t="s">
        <v>32</v>
      </c>
      <c r="AX249" s="11" t="s">
        <v>75</v>
      </c>
      <c r="AY249" s="163" t="s">
        <v>166</v>
      </c>
    </row>
    <row r="250" spans="2:65" s="11" customFormat="1" ht="16.5" customHeight="1">
      <c r="B250" s="157"/>
      <c r="C250" s="158"/>
      <c r="D250" s="158"/>
      <c r="E250" s="159" t="s">
        <v>5</v>
      </c>
      <c r="F250" s="229" t="s">
        <v>277</v>
      </c>
      <c r="G250" s="230"/>
      <c r="H250" s="230"/>
      <c r="I250" s="230"/>
      <c r="J250" s="158"/>
      <c r="K250" s="159" t="s">
        <v>5</v>
      </c>
      <c r="L250" s="158"/>
      <c r="M250" s="158"/>
      <c r="N250" s="158"/>
      <c r="O250" s="158"/>
      <c r="P250" s="158"/>
      <c r="Q250" s="158"/>
      <c r="R250" s="160"/>
      <c r="T250" s="161"/>
      <c r="U250" s="158"/>
      <c r="V250" s="158"/>
      <c r="W250" s="158"/>
      <c r="X250" s="158"/>
      <c r="Y250" s="158"/>
      <c r="Z250" s="158"/>
      <c r="AA250" s="162"/>
      <c r="AT250" s="163" t="s">
        <v>173</v>
      </c>
      <c r="AU250" s="163" t="s">
        <v>86</v>
      </c>
      <c r="AV250" s="11" t="s">
        <v>82</v>
      </c>
      <c r="AW250" s="11" t="s">
        <v>32</v>
      </c>
      <c r="AX250" s="11" t="s">
        <v>75</v>
      </c>
      <c r="AY250" s="163" t="s">
        <v>166</v>
      </c>
    </row>
    <row r="251" spans="2:65" s="10" customFormat="1" ht="16.5" customHeight="1">
      <c r="B251" s="149"/>
      <c r="C251" s="150"/>
      <c r="D251" s="150"/>
      <c r="E251" s="151" t="s">
        <v>5</v>
      </c>
      <c r="F251" s="262" t="s">
        <v>817</v>
      </c>
      <c r="G251" s="263"/>
      <c r="H251" s="263"/>
      <c r="I251" s="263"/>
      <c r="J251" s="150"/>
      <c r="K251" s="152">
        <v>304.5</v>
      </c>
      <c r="L251" s="150"/>
      <c r="M251" s="150"/>
      <c r="N251" s="150"/>
      <c r="O251" s="150"/>
      <c r="P251" s="150"/>
      <c r="Q251" s="150"/>
      <c r="R251" s="153"/>
      <c r="T251" s="154"/>
      <c r="U251" s="150"/>
      <c r="V251" s="150"/>
      <c r="W251" s="150"/>
      <c r="X251" s="150"/>
      <c r="Y251" s="150"/>
      <c r="Z251" s="150"/>
      <c r="AA251" s="155"/>
      <c r="AT251" s="156" t="s">
        <v>173</v>
      </c>
      <c r="AU251" s="156" t="s">
        <v>86</v>
      </c>
      <c r="AV251" s="10" t="s">
        <v>86</v>
      </c>
      <c r="AW251" s="10" t="s">
        <v>32</v>
      </c>
      <c r="AX251" s="10" t="s">
        <v>82</v>
      </c>
      <c r="AY251" s="156" t="s">
        <v>166</v>
      </c>
    </row>
    <row r="252" spans="2:65" s="1" customFormat="1" ht="16.5" customHeight="1">
      <c r="B252" s="139"/>
      <c r="C252" s="176" t="s">
        <v>413</v>
      </c>
      <c r="D252" s="176" t="s">
        <v>388</v>
      </c>
      <c r="E252" s="177" t="s">
        <v>419</v>
      </c>
      <c r="F252" s="266" t="s">
        <v>420</v>
      </c>
      <c r="G252" s="266"/>
      <c r="H252" s="266"/>
      <c r="I252" s="266"/>
      <c r="J252" s="178" t="s">
        <v>322</v>
      </c>
      <c r="K252" s="179">
        <v>30.45</v>
      </c>
      <c r="L252" s="267">
        <v>0</v>
      </c>
      <c r="M252" s="267"/>
      <c r="N252" s="267">
        <f>ROUND(L252*K252,2)</f>
        <v>0</v>
      </c>
      <c r="O252" s="232"/>
      <c r="P252" s="232"/>
      <c r="Q252" s="232"/>
      <c r="R252" s="144"/>
      <c r="T252" s="145" t="s">
        <v>5</v>
      </c>
      <c r="U252" s="43" t="s">
        <v>40</v>
      </c>
      <c r="V252" s="146">
        <v>0</v>
      </c>
      <c r="W252" s="146">
        <f>V252*K252</f>
        <v>0</v>
      </c>
      <c r="X252" s="146">
        <v>0</v>
      </c>
      <c r="Y252" s="146">
        <f>X252*K252</f>
        <v>0</v>
      </c>
      <c r="Z252" s="146">
        <v>0</v>
      </c>
      <c r="AA252" s="147">
        <f>Z252*K252</f>
        <v>0</v>
      </c>
      <c r="AR252" s="21" t="s">
        <v>104</v>
      </c>
      <c r="AT252" s="21" t="s">
        <v>388</v>
      </c>
      <c r="AU252" s="21" t="s">
        <v>86</v>
      </c>
      <c r="AY252" s="21" t="s">
        <v>166</v>
      </c>
      <c r="BE252" s="148">
        <f>IF(U252="základní",N252,0)</f>
        <v>0</v>
      </c>
      <c r="BF252" s="148">
        <f>IF(U252="snížená",N252,0)</f>
        <v>0</v>
      </c>
      <c r="BG252" s="148">
        <f>IF(U252="zákl. přenesená",N252,0)</f>
        <v>0</v>
      </c>
      <c r="BH252" s="148">
        <f>IF(U252="sníž. přenesená",N252,0)</f>
        <v>0</v>
      </c>
      <c r="BI252" s="148">
        <f>IF(U252="nulová",N252,0)</f>
        <v>0</v>
      </c>
      <c r="BJ252" s="21" t="s">
        <v>82</v>
      </c>
      <c r="BK252" s="148">
        <f>ROUND(L252*K252,2)</f>
        <v>0</v>
      </c>
      <c r="BL252" s="21" t="s">
        <v>92</v>
      </c>
      <c r="BM252" s="21" t="s">
        <v>818</v>
      </c>
    </row>
    <row r="253" spans="2:65" s="10" customFormat="1" ht="16.5" customHeight="1">
      <c r="B253" s="149"/>
      <c r="C253" s="150"/>
      <c r="D253" s="150"/>
      <c r="E253" s="151" t="s">
        <v>5</v>
      </c>
      <c r="F253" s="240" t="s">
        <v>819</v>
      </c>
      <c r="G253" s="241"/>
      <c r="H253" s="241"/>
      <c r="I253" s="241"/>
      <c r="J253" s="150"/>
      <c r="K253" s="152">
        <v>30.45</v>
      </c>
      <c r="L253" s="150"/>
      <c r="M253" s="150"/>
      <c r="N253" s="150"/>
      <c r="O253" s="150"/>
      <c r="P253" s="150"/>
      <c r="Q253" s="150"/>
      <c r="R253" s="153"/>
      <c r="T253" s="154"/>
      <c r="U253" s="150"/>
      <c r="V253" s="150"/>
      <c r="W253" s="150"/>
      <c r="X253" s="150"/>
      <c r="Y253" s="150"/>
      <c r="Z253" s="150"/>
      <c r="AA253" s="155"/>
      <c r="AT253" s="156" t="s">
        <v>173</v>
      </c>
      <c r="AU253" s="156" t="s">
        <v>86</v>
      </c>
      <c r="AV253" s="10" t="s">
        <v>86</v>
      </c>
      <c r="AW253" s="10" t="s">
        <v>32</v>
      </c>
      <c r="AX253" s="10" t="s">
        <v>82</v>
      </c>
      <c r="AY253" s="156" t="s">
        <v>166</v>
      </c>
    </row>
    <row r="254" spans="2:65" s="1" customFormat="1" ht="38.25" customHeight="1">
      <c r="B254" s="139"/>
      <c r="C254" s="140" t="s">
        <v>418</v>
      </c>
      <c r="D254" s="140" t="s">
        <v>167</v>
      </c>
      <c r="E254" s="141" t="s">
        <v>424</v>
      </c>
      <c r="F254" s="231" t="s">
        <v>425</v>
      </c>
      <c r="G254" s="231"/>
      <c r="H254" s="231"/>
      <c r="I254" s="231"/>
      <c r="J254" s="142" t="s">
        <v>270</v>
      </c>
      <c r="K254" s="143">
        <v>304.5</v>
      </c>
      <c r="L254" s="232">
        <v>0</v>
      </c>
      <c r="M254" s="232"/>
      <c r="N254" s="232">
        <f>ROUND(L254*K254,2)</f>
        <v>0</v>
      </c>
      <c r="O254" s="232"/>
      <c r="P254" s="232"/>
      <c r="Q254" s="232"/>
      <c r="R254" s="144"/>
      <c r="T254" s="145" t="s">
        <v>5</v>
      </c>
      <c r="U254" s="43" t="s">
        <v>40</v>
      </c>
      <c r="V254" s="146">
        <v>5.8000000000000003E-2</v>
      </c>
      <c r="W254" s="146">
        <f>V254*K254</f>
        <v>17.661000000000001</v>
      </c>
      <c r="X254" s="146">
        <v>0</v>
      </c>
      <c r="Y254" s="146">
        <f>X254*K254</f>
        <v>0</v>
      </c>
      <c r="Z254" s="146">
        <v>0</v>
      </c>
      <c r="AA254" s="147">
        <f>Z254*K254</f>
        <v>0</v>
      </c>
      <c r="AR254" s="21" t="s">
        <v>92</v>
      </c>
      <c r="AT254" s="21" t="s">
        <v>167</v>
      </c>
      <c r="AU254" s="21" t="s">
        <v>86</v>
      </c>
      <c r="AY254" s="21" t="s">
        <v>166</v>
      </c>
      <c r="BE254" s="148">
        <f>IF(U254="základní",N254,0)</f>
        <v>0</v>
      </c>
      <c r="BF254" s="148">
        <f>IF(U254="snížená",N254,0)</f>
        <v>0</v>
      </c>
      <c r="BG254" s="148">
        <f>IF(U254="zákl. přenesená",N254,0)</f>
        <v>0</v>
      </c>
      <c r="BH254" s="148">
        <f>IF(U254="sníž. přenesená",N254,0)</f>
        <v>0</v>
      </c>
      <c r="BI254" s="148">
        <f>IF(U254="nulová",N254,0)</f>
        <v>0</v>
      </c>
      <c r="BJ254" s="21" t="s">
        <v>82</v>
      </c>
      <c r="BK254" s="148">
        <f>ROUND(L254*K254,2)</f>
        <v>0</v>
      </c>
      <c r="BL254" s="21" t="s">
        <v>92</v>
      </c>
      <c r="BM254" s="21" t="s">
        <v>820</v>
      </c>
    </row>
    <row r="255" spans="2:65" s="1" customFormat="1" ht="16.5" customHeight="1">
      <c r="B255" s="139"/>
      <c r="C255" s="176" t="s">
        <v>423</v>
      </c>
      <c r="D255" s="176" t="s">
        <v>388</v>
      </c>
      <c r="E255" s="177" t="s">
        <v>428</v>
      </c>
      <c r="F255" s="266" t="s">
        <v>429</v>
      </c>
      <c r="G255" s="266"/>
      <c r="H255" s="266"/>
      <c r="I255" s="266"/>
      <c r="J255" s="178" t="s">
        <v>430</v>
      </c>
      <c r="K255" s="179">
        <v>4.5679999999999996</v>
      </c>
      <c r="L255" s="267">
        <v>0</v>
      </c>
      <c r="M255" s="267"/>
      <c r="N255" s="267">
        <f>ROUND(L255*K255,2)</f>
        <v>0</v>
      </c>
      <c r="O255" s="232"/>
      <c r="P255" s="232"/>
      <c r="Q255" s="232"/>
      <c r="R255" s="144"/>
      <c r="T255" s="145" t="s">
        <v>5</v>
      </c>
      <c r="U255" s="43" t="s">
        <v>40</v>
      </c>
      <c r="V255" s="146">
        <v>0</v>
      </c>
      <c r="W255" s="146">
        <f>V255*K255</f>
        <v>0</v>
      </c>
      <c r="X255" s="146">
        <v>1E-3</v>
      </c>
      <c r="Y255" s="146">
        <f>X255*K255</f>
        <v>4.568E-3</v>
      </c>
      <c r="Z255" s="146">
        <v>0</v>
      </c>
      <c r="AA255" s="147">
        <f>Z255*K255</f>
        <v>0</v>
      </c>
      <c r="AR255" s="21" t="s">
        <v>104</v>
      </c>
      <c r="AT255" s="21" t="s">
        <v>388</v>
      </c>
      <c r="AU255" s="21" t="s">
        <v>86</v>
      </c>
      <c r="AY255" s="21" t="s">
        <v>166</v>
      </c>
      <c r="BE255" s="148">
        <f>IF(U255="základní",N255,0)</f>
        <v>0</v>
      </c>
      <c r="BF255" s="148">
        <f>IF(U255="snížená",N255,0)</f>
        <v>0</v>
      </c>
      <c r="BG255" s="148">
        <f>IF(U255="zákl. přenesená",N255,0)</f>
        <v>0</v>
      </c>
      <c r="BH255" s="148">
        <f>IF(U255="sníž. přenesená",N255,0)</f>
        <v>0</v>
      </c>
      <c r="BI255" s="148">
        <f>IF(U255="nulová",N255,0)</f>
        <v>0</v>
      </c>
      <c r="BJ255" s="21" t="s">
        <v>82</v>
      </c>
      <c r="BK255" s="148">
        <f>ROUND(L255*K255,2)</f>
        <v>0</v>
      </c>
      <c r="BL255" s="21" t="s">
        <v>92</v>
      </c>
      <c r="BM255" s="21" t="s">
        <v>821</v>
      </c>
    </row>
    <row r="256" spans="2:65" s="9" customFormat="1" ht="29.85" customHeight="1">
      <c r="B256" s="129"/>
      <c r="C256" s="130"/>
      <c r="D256" s="164" t="s">
        <v>260</v>
      </c>
      <c r="E256" s="164"/>
      <c r="F256" s="164"/>
      <c r="G256" s="164"/>
      <c r="H256" s="164"/>
      <c r="I256" s="164"/>
      <c r="J256" s="164"/>
      <c r="K256" s="164"/>
      <c r="L256" s="164"/>
      <c r="M256" s="164"/>
      <c r="N256" s="260">
        <f>BK256</f>
        <v>0</v>
      </c>
      <c r="O256" s="261"/>
      <c r="P256" s="261"/>
      <c r="Q256" s="261"/>
      <c r="R256" s="132"/>
      <c r="T256" s="133"/>
      <c r="U256" s="130"/>
      <c r="V256" s="130"/>
      <c r="W256" s="134">
        <f>SUM(W257:W264)</f>
        <v>164.54000000000002</v>
      </c>
      <c r="X256" s="130"/>
      <c r="Y256" s="134">
        <f>SUM(Y257:Y264)</f>
        <v>100.33476000000002</v>
      </c>
      <c r="Z256" s="130"/>
      <c r="AA256" s="135">
        <f>SUM(AA257:AA264)</f>
        <v>0</v>
      </c>
      <c r="AR256" s="136" t="s">
        <v>82</v>
      </c>
      <c r="AT256" s="137" t="s">
        <v>74</v>
      </c>
      <c r="AU256" s="137" t="s">
        <v>82</v>
      </c>
      <c r="AY256" s="136" t="s">
        <v>166</v>
      </c>
      <c r="BK256" s="138">
        <f>SUM(BK257:BK264)</f>
        <v>0</v>
      </c>
    </row>
    <row r="257" spans="2:65" s="1" customFormat="1" ht="38.25" customHeight="1">
      <c r="B257" s="139"/>
      <c r="C257" s="140" t="s">
        <v>427</v>
      </c>
      <c r="D257" s="140" t="s">
        <v>167</v>
      </c>
      <c r="E257" s="141" t="s">
        <v>433</v>
      </c>
      <c r="F257" s="231" t="s">
        <v>434</v>
      </c>
      <c r="G257" s="231"/>
      <c r="H257" s="231"/>
      <c r="I257" s="231"/>
      <c r="J257" s="142" t="s">
        <v>270</v>
      </c>
      <c r="K257" s="143">
        <v>866</v>
      </c>
      <c r="L257" s="232">
        <v>0</v>
      </c>
      <c r="M257" s="232"/>
      <c r="N257" s="232">
        <f>ROUND(L257*K257,2)</f>
        <v>0</v>
      </c>
      <c r="O257" s="232"/>
      <c r="P257" s="232"/>
      <c r="Q257" s="232"/>
      <c r="R257" s="144"/>
      <c r="T257" s="145" t="s">
        <v>5</v>
      </c>
      <c r="U257" s="43" t="s">
        <v>40</v>
      </c>
      <c r="V257" s="146">
        <v>7.4999999999999997E-2</v>
      </c>
      <c r="W257" s="146">
        <f>V257*K257</f>
        <v>64.95</v>
      </c>
      <c r="X257" s="146">
        <v>1.7000000000000001E-4</v>
      </c>
      <c r="Y257" s="146">
        <f>X257*K257</f>
        <v>0.14722000000000002</v>
      </c>
      <c r="Z257" s="146">
        <v>0</v>
      </c>
      <c r="AA257" s="147">
        <f>Z257*K257</f>
        <v>0</v>
      </c>
      <c r="AR257" s="21" t="s">
        <v>92</v>
      </c>
      <c r="AT257" s="21" t="s">
        <v>167</v>
      </c>
      <c r="AU257" s="21" t="s">
        <v>86</v>
      </c>
      <c r="AY257" s="21" t="s">
        <v>166</v>
      </c>
      <c r="BE257" s="148">
        <f>IF(U257="základní",N257,0)</f>
        <v>0</v>
      </c>
      <c r="BF257" s="148">
        <f>IF(U257="snížená",N257,0)</f>
        <v>0</v>
      </c>
      <c r="BG257" s="148">
        <f>IF(U257="zákl. přenesená",N257,0)</f>
        <v>0</v>
      </c>
      <c r="BH257" s="148">
        <f>IF(U257="sníž. přenesená",N257,0)</f>
        <v>0</v>
      </c>
      <c r="BI257" s="148">
        <f>IF(U257="nulová",N257,0)</f>
        <v>0</v>
      </c>
      <c r="BJ257" s="21" t="s">
        <v>82</v>
      </c>
      <c r="BK257" s="148">
        <f>ROUND(L257*K257,2)</f>
        <v>0</v>
      </c>
      <c r="BL257" s="21" t="s">
        <v>92</v>
      </c>
      <c r="BM257" s="21" t="s">
        <v>822</v>
      </c>
    </row>
    <row r="258" spans="2:65" s="10" customFormat="1" ht="16.5" customHeight="1">
      <c r="B258" s="149"/>
      <c r="C258" s="150"/>
      <c r="D258" s="150"/>
      <c r="E258" s="151" t="s">
        <v>5</v>
      </c>
      <c r="F258" s="240" t="s">
        <v>823</v>
      </c>
      <c r="G258" s="241"/>
      <c r="H258" s="241"/>
      <c r="I258" s="241"/>
      <c r="J258" s="150"/>
      <c r="K258" s="152">
        <v>866</v>
      </c>
      <c r="L258" s="150"/>
      <c r="M258" s="150"/>
      <c r="N258" s="150"/>
      <c r="O258" s="150"/>
      <c r="P258" s="150"/>
      <c r="Q258" s="150"/>
      <c r="R258" s="153"/>
      <c r="T258" s="154"/>
      <c r="U258" s="150"/>
      <c r="V258" s="150"/>
      <c r="W258" s="150"/>
      <c r="X258" s="150"/>
      <c r="Y258" s="150"/>
      <c r="Z258" s="150"/>
      <c r="AA258" s="155"/>
      <c r="AT258" s="156" t="s">
        <v>173</v>
      </c>
      <c r="AU258" s="156" t="s">
        <v>86</v>
      </c>
      <c r="AV258" s="10" t="s">
        <v>86</v>
      </c>
      <c r="AW258" s="10" t="s">
        <v>32</v>
      </c>
      <c r="AX258" s="10" t="s">
        <v>82</v>
      </c>
      <c r="AY258" s="156" t="s">
        <v>166</v>
      </c>
    </row>
    <row r="259" spans="2:65" s="1" customFormat="1" ht="16.5" customHeight="1">
      <c r="B259" s="139"/>
      <c r="C259" s="176" t="s">
        <v>432</v>
      </c>
      <c r="D259" s="176" t="s">
        <v>388</v>
      </c>
      <c r="E259" s="177" t="s">
        <v>438</v>
      </c>
      <c r="F259" s="266" t="s">
        <v>439</v>
      </c>
      <c r="G259" s="266"/>
      <c r="H259" s="266"/>
      <c r="I259" s="266"/>
      <c r="J259" s="178" t="s">
        <v>270</v>
      </c>
      <c r="K259" s="179">
        <v>866</v>
      </c>
      <c r="L259" s="267">
        <v>0</v>
      </c>
      <c r="M259" s="267"/>
      <c r="N259" s="267">
        <f>ROUND(L259*K259,2)</f>
        <v>0</v>
      </c>
      <c r="O259" s="232"/>
      <c r="P259" s="232"/>
      <c r="Q259" s="232"/>
      <c r="R259" s="144"/>
      <c r="T259" s="145" t="s">
        <v>5</v>
      </c>
      <c r="U259" s="43" t="s">
        <v>40</v>
      </c>
      <c r="V259" s="146">
        <v>0</v>
      </c>
      <c r="W259" s="146">
        <f>V259*K259</f>
        <v>0</v>
      </c>
      <c r="X259" s="146">
        <v>4.0000000000000002E-4</v>
      </c>
      <c r="Y259" s="146">
        <f>X259*K259</f>
        <v>0.34640000000000004</v>
      </c>
      <c r="Z259" s="146">
        <v>0</v>
      </c>
      <c r="AA259" s="147">
        <f>Z259*K259</f>
        <v>0</v>
      </c>
      <c r="AR259" s="21" t="s">
        <v>104</v>
      </c>
      <c r="AT259" s="21" t="s">
        <v>388</v>
      </c>
      <c r="AU259" s="21" t="s">
        <v>86</v>
      </c>
      <c r="AY259" s="21" t="s">
        <v>166</v>
      </c>
      <c r="BE259" s="148">
        <f>IF(U259="základní",N259,0)</f>
        <v>0</v>
      </c>
      <c r="BF259" s="148">
        <f>IF(U259="snížená",N259,0)</f>
        <v>0</v>
      </c>
      <c r="BG259" s="148">
        <f>IF(U259="zákl. přenesená",N259,0)</f>
        <v>0</v>
      </c>
      <c r="BH259" s="148">
        <f>IF(U259="sníž. přenesená",N259,0)</f>
        <v>0</v>
      </c>
      <c r="BI259" s="148">
        <f>IF(U259="nulová",N259,0)</f>
        <v>0</v>
      </c>
      <c r="BJ259" s="21" t="s">
        <v>82</v>
      </c>
      <c r="BK259" s="148">
        <f>ROUND(L259*K259,2)</f>
        <v>0</v>
      </c>
      <c r="BL259" s="21" t="s">
        <v>92</v>
      </c>
      <c r="BM259" s="21" t="s">
        <v>824</v>
      </c>
    </row>
    <row r="260" spans="2:65" s="1" customFormat="1" ht="38.25" customHeight="1">
      <c r="B260" s="139"/>
      <c r="C260" s="140" t="s">
        <v>437</v>
      </c>
      <c r="D260" s="140" t="s">
        <v>167</v>
      </c>
      <c r="E260" s="141" t="s">
        <v>442</v>
      </c>
      <c r="F260" s="231" t="s">
        <v>443</v>
      </c>
      <c r="G260" s="231"/>
      <c r="H260" s="231"/>
      <c r="I260" s="231"/>
      <c r="J260" s="142" t="s">
        <v>309</v>
      </c>
      <c r="K260" s="143">
        <v>433</v>
      </c>
      <c r="L260" s="232">
        <v>0</v>
      </c>
      <c r="M260" s="232"/>
      <c r="N260" s="232">
        <f>ROUND(L260*K260,2)</f>
        <v>0</v>
      </c>
      <c r="O260" s="232"/>
      <c r="P260" s="232"/>
      <c r="Q260" s="232"/>
      <c r="R260" s="144"/>
      <c r="T260" s="145" t="s">
        <v>5</v>
      </c>
      <c r="U260" s="43" t="s">
        <v>40</v>
      </c>
      <c r="V260" s="146">
        <v>0.23</v>
      </c>
      <c r="W260" s="146">
        <f>V260*K260</f>
        <v>99.59</v>
      </c>
      <c r="X260" s="146">
        <v>0.23058000000000001</v>
      </c>
      <c r="Y260" s="146">
        <f>X260*K260</f>
        <v>99.84114000000001</v>
      </c>
      <c r="Z260" s="146">
        <v>0</v>
      </c>
      <c r="AA260" s="147">
        <f>Z260*K260</f>
        <v>0</v>
      </c>
      <c r="AR260" s="21" t="s">
        <v>92</v>
      </c>
      <c r="AT260" s="21" t="s">
        <v>167</v>
      </c>
      <c r="AU260" s="21" t="s">
        <v>86</v>
      </c>
      <c r="AY260" s="21" t="s">
        <v>166</v>
      </c>
      <c r="BE260" s="148">
        <f>IF(U260="základní",N260,0)</f>
        <v>0</v>
      </c>
      <c r="BF260" s="148">
        <f>IF(U260="snížená",N260,0)</f>
        <v>0</v>
      </c>
      <c r="BG260" s="148">
        <f>IF(U260="zákl. přenesená",N260,0)</f>
        <v>0</v>
      </c>
      <c r="BH260" s="148">
        <f>IF(U260="sníž. přenesená",N260,0)</f>
        <v>0</v>
      </c>
      <c r="BI260" s="148">
        <f>IF(U260="nulová",N260,0)</f>
        <v>0</v>
      </c>
      <c r="BJ260" s="21" t="s">
        <v>82</v>
      </c>
      <c r="BK260" s="148">
        <f>ROUND(L260*K260,2)</f>
        <v>0</v>
      </c>
      <c r="BL260" s="21" t="s">
        <v>92</v>
      </c>
      <c r="BM260" s="21" t="s">
        <v>825</v>
      </c>
    </row>
    <row r="261" spans="2:65" s="11" customFormat="1" ht="16.5" customHeight="1">
      <c r="B261" s="157"/>
      <c r="C261" s="158"/>
      <c r="D261" s="158"/>
      <c r="E261" s="159" t="s">
        <v>5</v>
      </c>
      <c r="F261" s="264" t="s">
        <v>275</v>
      </c>
      <c r="G261" s="265"/>
      <c r="H261" s="265"/>
      <c r="I261" s="265"/>
      <c r="J261" s="158"/>
      <c r="K261" s="159" t="s">
        <v>5</v>
      </c>
      <c r="L261" s="158"/>
      <c r="M261" s="158"/>
      <c r="N261" s="158"/>
      <c r="O261" s="158"/>
      <c r="P261" s="158"/>
      <c r="Q261" s="158"/>
      <c r="R261" s="160"/>
      <c r="T261" s="161"/>
      <c r="U261" s="158"/>
      <c r="V261" s="158"/>
      <c r="W261" s="158"/>
      <c r="X261" s="158"/>
      <c r="Y261" s="158"/>
      <c r="Z261" s="158"/>
      <c r="AA261" s="162"/>
      <c r="AT261" s="163" t="s">
        <v>173</v>
      </c>
      <c r="AU261" s="163" t="s">
        <v>86</v>
      </c>
      <c r="AV261" s="11" t="s">
        <v>82</v>
      </c>
      <c r="AW261" s="11" t="s">
        <v>32</v>
      </c>
      <c r="AX261" s="11" t="s">
        <v>75</v>
      </c>
      <c r="AY261" s="163" t="s">
        <v>166</v>
      </c>
    </row>
    <row r="262" spans="2:65" s="11" customFormat="1" ht="16.5" customHeight="1">
      <c r="B262" s="157"/>
      <c r="C262" s="158"/>
      <c r="D262" s="158"/>
      <c r="E262" s="159" t="s">
        <v>5</v>
      </c>
      <c r="F262" s="229" t="s">
        <v>276</v>
      </c>
      <c r="G262" s="230"/>
      <c r="H262" s="230"/>
      <c r="I262" s="230"/>
      <c r="J262" s="158"/>
      <c r="K262" s="159" t="s">
        <v>5</v>
      </c>
      <c r="L262" s="158"/>
      <c r="M262" s="158"/>
      <c r="N262" s="158"/>
      <c r="O262" s="158"/>
      <c r="P262" s="158"/>
      <c r="Q262" s="158"/>
      <c r="R262" s="160"/>
      <c r="T262" s="161"/>
      <c r="U262" s="158"/>
      <c r="V262" s="158"/>
      <c r="W262" s="158"/>
      <c r="X262" s="158"/>
      <c r="Y262" s="158"/>
      <c r="Z262" s="158"/>
      <c r="AA262" s="162"/>
      <c r="AT262" s="163" t="s">
        <v>173</v>
      </c>
      <c r="AU262" s="163" t="s">
        <v>86</v>
      </c>
      <c r="AV262" s="11" t="s">
        <v>82</v>
      </c>
      <c r="AW262" s="11" t="s">
        <v>32</v>
      </c>
      <c r="AX262" s="11" t="s">
        <v>75</v>
      </c>
      <c r="AY262" s="163" t="s">
        <v>166</v>
      </c>
    </row>
    <row r="263" spans="2:65" s="11" customFormat="1" ht="16.5" customHeight="1">
      <c r="B263" s="157"/>
      <c r="C263" s="158"/>
      <c r="D263" s="158"/>
      <c r="E263" s="159" t="s">
        <v>5</v>
      </c>
      <c r="F263" s="229" t="s">
        <v>277</v>
      </c>
      <c r="G263" s="230"/>
      <c r="H263" s="230"/>
      <c r="I263" s="230"/>
      <c r="J263" s="158"/>
      <c r="K263" s="159" t="s">
        <v>5</v>
      </c>
      <c r="L263" s="158"/>
      <c r="M263" s="158"/>
      <c r="N263" s="158"/>
      <c r="O263" s="158"/>
      <c r="P263" s="158"/>
      <c r="Q263" s="158"/>
      <c r="R263" s="160"/>
      <c r="T263" s="161"/>
      <c r="U263" s="158"/>
      <c r="V263" s="158"/>
      <c r="W263" s="158"/>
      <c r="X263" s="158"/>
      <c r="Y263" s="158"/>
      <c r="Z263" s="158"/>
      <c r="AA263" s="162"/>
      <c r="AT263" s="163" t="s">
        <v>173</v>
      </c>
      <c r="AU263" s="163" t="s">
        <v>86</v>
      </c>
      <c r="AV263" s="11" t="s">
        <v>82</v>
      </c>
      <c r="AW263" s="11" t="s">
        <v>32</v>
      </c>
      <c r="AX263" s="11" t="s">
        <v>75</v>
      </c>
      <c r="AY263" s="163" t="s">
        <v>166</v>
      </c>
    </row>
    <row r="264" spans="2:65" s="10" customFormat="1" ht="25.5" customHeight="1">
      <c r="B264" s="149"/>
      <c r="C264" s="150"/>
      <c r="D264" s="150"/>
      <c r="E264" s="151" t="s">
        <v>5</v>
      </c>
      <c r="F264" s="262" t="s">
        <v>826</v>
      </c>
      <c r="G264" s="263"/>
      <c r="H264" s="263"/>
      <c r="I264" s="263"/>
      <c r="J264" s="150"/>
      <c r="K264" s="152">
        <v>433</v>
      </c>
      <c r="L264" s="150"/>
      <c r="M264" s="150"/>
      <c r="N264" s="150"/>
      <c r="O264" s="150"/>
      <c r="P264" s="150"/>
      <c r="Q264" s="150"/>
      <c r="R264" s="153"/>
      <c r="T264" s="154"/>
      <c r="U264" s="150"/>
      <c r="V264" s="150"/>
      <c r="W264" s="150"/>
      <c r="X264" s="150"/>
      <c r="Y264" s="150"/>
      <c r="Z264" s="150"/>
      <c r="AA264" s="155"/>
      <c r="AT264" s="156" t="s">
        <v>173</v>
      </c>
      <c r="AU264" s="156" t="s">
        <v>86</v>
      </c>
      <c r="AV264" s="10" t="s">
        <v>86</v>
      </c>
      <c r="AW264" s="10" t="s">
        <v>32</v>
      </c>
      <c r="AX264" s="10" t="s">
        <v>82</v>
      </c>
      <c r="AY264" s="156" t="s">
        <v>166</v>
      </c>
    </row>
    <row r="265" spans="2:65" s="9" customFormat="1" ht="29.85" customHeight="1">
      <c r="B265" s="129"/>
      <c r="C265" s="130"/>
      <c r="D265" s="164" t="s">
        <v>261</v>
      </c>
      <c r="E265" s="164"/>
      <c r="F265" s="164"/>
      <c r="G265" s="164"/>
      <c r="H265" s="164"/>
      <c r="I265" s="164"/>
      <c r="J265" s="164"/>
      <c r="K265" s="164"/>
      <c r="L265" s="164"/>
      <c r="M265" s="164"/>
      <c r="N265" s="237">
        <f>BK265</f>
        <v>0</v>
      </c>
      <c r="O265" s="238"/>
      <c r="P265" s="238"/>
      <c r="Q265" s="238"/>
      <c r="R265" s="132"/>
      <c r="T265" s="133"/>
      <c r="U265" s="130"/>
      <c r="V265" s="130"/>
      <c r="W265" s="134">
        <f>SUM(W266:W271)</f>
        <v>13.714158000000001</v>
      </c>
      <c r="X265" s="130"/>
      <c r="Y265" s="134">
        <f>SUM(Y266:Y271)</f>
        <v>0</v>
      </c>
      <c r="Z265" s="130"/>
      <c r="AA265" s="135">
        <f>SUM(AA266:AA271)</f>
        <v>3.8676000000000004</v>
      </c>
      <c r="AR265" s="136" t="s">
        <v>82</v>
      </c>
      <c r="AT265" s="137" t="s">
        <v>74</v>
      </c>
      <c r="AU265" s="137" t="s">
        <v>82</v>
      </c>
      <c r="AY265" s="136" t="s">
        <v>166</v>
      </c>
      <c r="BK265" s="138">
        <f>SUM(BK266:BK271)</f>
        <v>0</v>
      </c>
    </row>
    <row r="266" spans="2:65" s="1" customFormat="1" ht="38.25" customHeight="1">
      <c r="B266" s="139"/>
      <c r="C266" s="140" t="s">
        <v>441</v>
      </c>
      <c r="D266" s="140" t="s">
        <v>167</v>
      </c>
      <c r="E266" s="141" t="s">
        <v>447</v>
      </c>
      <c r="F266" s="231" t="s">
        <v>448</v>
      </c>
      <c r="G266" s="231"/>
      <c r="H266" s="231"/>
      <c r="I266" s="231"/>
      <c r="J266" s="142" t="s">
        <v>322</v>
      </c>
      <c r="K266" s="143">
        <v>1.758</v>
      </c>
      <c r="L266" s="232">
        <v>0</v>
      </c>
      <c r="M266" s="232"/>
      <c r="N266" s="232">
        <f>ROUND(L266*K266,2)</f>
        <v>0</v>
      </c>
      <c r="O266" s="232"/>
      <c r="P266" s="232"/>
      <c r="Q266" s="232"/>
      <c r="R266" s="144"/>
      <c r="T266" s="145" t="s">
        <v>5</v>
      </c>
      <c r="U266" s="43" t="s">
        <v>40</v>
      </c>
      <c r="V266" s="146">
        <v>7.8010000000000002</v>
      </c>
      <c r="W266" s="146">
        <f>V266*K266</f>
        <v>13.714158000000001</v>
      </c>
      <c r="X266" s="146">
        <v>0</v>
      </c>
      <c r="Y266" s="146">
        <f>X266*K266</f>
        <v>0</v>
      </c>
      <c r="Z266" s="146">
        <v>2.2000000000000002</v>
      </c>
      <c r="AA266" s="147">
        <f>Z266*K266</f>
        <v>3.8676000000000004</v>
      </c>
      <c r="AR266" s="21" t="s">
        <v>92</v>
      </c>
      <c r="AT266" s="21" t="s">
        <v>167</v>
      </c>
      <c r="AU266" s="21" t="s">
        <v>86</v>
      </c>
      <c r="AY266" s="21" t="s">
        <v>166</v>
      </c>
      <c r="BE266" s="148">
        <f>IF(U266="základní",N266,0)</f>
        <v>0</v>
      </c>
      <c r="BF266" s="148">
        <f>IF(U266="snížená",N266,0)</f>
        <v>0</v>
      </c>
      <c r="BG266" s="148">
        <f>IF(U266="zákl. přenesená",N266,0)</f>
        <v>0</v>
      </c>
      <c r="BH266" s="148">
        <f>IF(U266="sníž. přenesená",N266,0)</f>
        <v>0</v>
      </c>
      <c r="BI266" s="148">
        <f>IF(U266="nulová",N266,0)</f>
        <v>0</v>
      </c>
      <c r="BJ266" s="21" t="s">
        <v>82</v>
      </c>
      <c r="BK266" s="148">
        <f>ROUND(L266*K266,2)</f>
        <v>0</v>
      </c>
      <c r="BL266" s="21" t="s">
        <v>92</v>
      </c>
      <c r="BM266" s="21" t="s">
        <v>827</v>
      </c>
    </row>
    <row r="267" spans="2:65" s="11" customFormat="1" ht="16.5" customHeight="1">
      <c r="B267" s="157"/>
      <c r="C267" s="158"/>
      <c r="D267" s="158"/>
      <c r="E267" s="159" t="s">
        <v>5</v>
      </c>
      <c r="F267" s="264" t="s">
        <v>275</v>
      </c>
      <c r="G267" s="265"/>
      <c r="H267" s="265"/>
      <c r="I267" s="265"/>
      <c r="J267" s="158"/>
      <c r="K267" s="159" t="s">
        <v>5</v>
      </c>
      <c r="L267" s="158"/>
      <c r="M267" s="158"/>
      <c r="N267" s="158"/>
      <c r="O267" s="158"/>
      <c r="P267" s="158"/>
      <c r="Q267" s="158"/>
      <c r="R267" s="160"/>
      <c r="T267" s="161"/>
      <c r="U267" s="158"/>
      <c r="V267" s="158"/>
      <c r="W267" s="158"/>
      <c r="X267" s="158"/>
      <c r="Y267" s="158"/>
      <c r="Z267" s="158"/>
      <c r="AA267" s="162"/>
      <c r="AT267" s="163" t="s">
        <v>173</v>
      </c>
      <c r="AU267" s="163" t="s">
        <v>86</v>
      </c>
      <c r="AV267" s="11" t="s">
        <v>82</v>
      </c>
      <c r="AW267" s="11" t="s">
        <v>32</v>
      </c>
      <c r="AX267" s="11" t="s">
        <v>75</v>
      </c>
      <c r="AY267" s="163" t="s">
        <v>166</v>
      </c>
    </row>
    <row r="268" spans="2:65" s="11" customFormat="1" ht="16.5" customHeight="1">
      <c r="B268" s="157"/>
      <c r="C268" s="158"/>
      <c r="D268" s="158"/>
      <c r="E268" s="159" t="s">
        <v>5</v>
      </c>
      <c r="F268" s="229" t="s">
        <v>276</v>
      </c>
      <c r="G268" s="230"/>
      <c r="H268" s="230"/>
      <c r="I268" s="230"/>
      <c r="J268" s="158"/>
      <c r="K268" s="159" t="s">
        <v>5</v>
      </c>
      <c r="L268" s="158"/>
      <c r="M268" s="158"/>
      <c r="N268" s="158"/>
      <c r="O268" s="158"/>
      <c r="P268" s="158"/>
      <c r="Q268" s="158"/>
      <c r="R268" s="160"/>
      <c r="T268" s="161"/>
      <c r="U268" s="158"/>
      <c r="V268" s="158"/>
      <c r="W268" s="158"/>
      <c r="X268" s="158"/>
      <c r="Y268" s="158"/>
      <c r="Z268" s="158"/>
      <c r="AA268" s="162"/>
      <c r="AT268" s="163" t="s">
        <v>173</v>
      </c>
      <c r="AU268" s="163" t="s">
        <v>86</v>
      </c>
      <c r="AV268" s="11" t="s">
        <v>82</v>
      </c>
      <c r="AW268" s="11" t="s">
        <v>32</v>
      </c>
      <c r="AX268" s="11" t="s">
        <v>75</v>
      </c>
      <c r="AY268" s="163" t="s">
        <v>166</v>
      </c>
    </row>
    <row r="269" spans="2:65" s="11" customFormat="1" ht="16.5" customHeight="1">
      <c r="B269" s="157"/>
      <c r="C269" s="158"/>
      <c r="D269" s="158"/>
      <c r="E269" s="159" t="s">
        <v>5</v>
      </c>
      <c r="F269" s="229" t="s">
        <v>277</v>
      </c>
      <c r="G269" s="230"/>
      <c r="H269" s="230"/>
      <c r="I269" s="230"/>
      <c r="J269" s="158"/>
      <c r="K269" s="159" t="s">
        <v>5</v>
      </c>
      <c r="L269" s="158"/>
      <c r="M269" s="158"/>
      <c r="N269" s="158"/>
      <c r="O269" s="158"/>
      <c r="P269" s="158"/>
      <c r="Q269" s="158"/>
      <c r="R269" s="160"/>
      <c r="T269" s="161"/>
      <c r="U269" s="158"/>
      <c r="V269" s="158"/>
      <c r="W269" s="158"/>
      <c r="X269" s="158"/>
      <c r="Y269" s="158"/>
      <c r="Z269" s="158"/>
      <c r="AA269" s="162"/>
      <c r="AT269" s="163" t="s">
        <v>173</v>
      </c>
      <c r="AU269" s="163" t="s">
        <v>86</v>
      </c>
      <c r="AV269" s="11" t="s">
        <v>82</v>
      </c>
      <c r="AW269" s="11" t="s">
        <v>32</v>
      </c>
      <c r="AX269" s="11" t="s">
        <v>75</v>
      </c>
      <c r="AY269" s="163" t="s">
        <v>166</v>
      </c>
    </row>
    <row r="270" spans="2:65" s="11" customFormat="1" ht="16.5" customHeight="1">
      <c r="B270" s="157"/>
      <c r="C270" s="158"/>
      <c r="D270" s="158"/>
      <c r="E270" s="159" t="s">
        <v>5</v>
      </c>
      <c r="F270" s="229" t="s">
        <v>450</v>
      </c>
      <c r="G270" s="230"/>
      <c r="H270" s="230"/>
      <c r="I270" s="230"/>
      <c r="J270" s="158"/>
      <c r="K270" s="159" t="s">
        <v>5</v>
      </c>
      <c r="L270" s="158"/>
      <c r="M270" s="158"/>
      <c r="N270" s="158"/>
      <c r="O270" s="158"/>
      <c r="P270" s="158"/>
      <c r="Q270" s="158"/>
      <c r="R270" s="160"/>
      <c r="T270" s="161"/>
      <c r="U270" s="158"/>
      <c r="V270" s="158"/>
      <c r="W270" s="158"/>
      <c r="X270" s="158"/>
      <c r="Y270" s="158"/>
      <c r="Z270" s="158"/>
      <c r="AA270" s="162"/>
      <c r="AT270" s="163" t="s">
        <v>173</v>
      </c>
      <c r="AU270" s="163" t="s">
        <v>86</v>
      </c>
      <c r="AV270" s="11" t="s">
        <v>82</v>
      </c>
      <c r="AW270" s="11" t="s">
        <v>32</v>
      </c>
      <c r="AX270" s="11" t="s">
        <v>75</v>
      </c>
      <c r="AY270" s="163" t="s">
        <v>166</v>
      </c>
    </row>
    <row r="271" spans="2:65" s="10" customFormat="1" ht="25.5" customHeight="1">
      <c r="B271" s="149"/>
      <c r="C271" s="150"/>
      <c r="D271" s="150"/>
      <c r="E271" s="151" t="s">
        <v>5</v>
      </c>
      <c r="F271" s="262" t="s">
        <v>828</v>
      </c>
      <c r="G271" s="263"/>
      <c r="H271" s="263"/>
      <c r="I271" s="263"/>
      <c r="J271" s="150"/>
      <c r="K271" s="152">
        <v>1.758</v>
      </c>
      <c r="L271" s="150"/>
      <c r="M271" s="150"/>
      <c r="N271" s="150"/>
      <c r="O271" s="150"/>
      <c r="P271" s="150"/>
      <c r="Q271" s="150"/>
      <c r="R271" s="153"/>
      <c r="T271" s="154"/>
      <c r="U271" s="150"/>
      <c r="V271" s="150"/>
      <c r="W271" s="150"/>
      <c r="X271" s="150"/>
      <c r="Y271" s="150"/>
      <c r="Z271" s="150"/>
      <c r="AA271" s="155"/>
      <c r="AT271" s="156" t="s">
        <v>173</v>
      </c>
      <c r="AU271" s="156" t="s">
        <v>86</v>
      </c>
      <c r="AV271" s="10" t="s">
        <v>86</v>
      </c>
      <c r="AW271" s="10" t="s">
        <v>32</v>
      </c>
      <c r="AX271" s="10" t="s">
        <v>82</v>
      </c>
      <c r="AY271" s="156" t="s">
        <v>166</v>
      </c>
    </row>
    <row r="272" spans="2:65" s="9" customFormat="1" ht="29.85" customHeight="1">
      <c r="B272" s="129"/>
      <c r="C272" s="130"/>
      <c r="D272" s="164" t="s">
        <v>262</v>
      </c>
      <c r="E272" s="164"/>
      <c r="F272" s="164"/>
      <c r="G272" s="164"/>
      <c r="H272" s="164"/>
      <c r="I272" s="164"/>
      <c r="J272" s="164"/>
      <c r="K272" s="164"/>
      <c r="L272" s="164"/>
      <c r="M272" s="164"/>
      <c r="N272" s="237">
        <f>BK272</f>
        <v>0</v>
      </c>
      <c r="O272" s="238"/>
      <c r="P272" s="238"/>
      <c r="Q272" s="238"/>
      <c r="R272" s="132"/>
      <c r="T272" s="133"/>
      <c r="U272" s="130"/>
      <c r="V272" s="130"/>
      <c r="W272" s="134">
        <f>SUM(W273:W277)</f>
        <v>5.1099600000000001</v>
      </c>
      <c r="X272" s="130"/>
      <c r="Y272" s="134">
        <f>SUM(Y273:Y277)</f>
        <v>0</v>
      </c>
      <c r="Z272" s="130"/>
      <c r="AA272" s="135">
        <f>SUM(AA273:AA277)</f>
        <v>0</v>
      </c>
      <c r="AR272" s="136" t="s">
        <v>82</v>
      </c>
      <c r="AT272" s="137" t="s">
        <v>74</v>
      </c>
      <c r="AU272" s="137" t="s">
        <v>82</v>
      </c>
      <c r="AY272" s="136" t="s">
        <v>166</v>
      </c>
      <c r="BK272" s="138">
        <f>SUM(BK273:BK277)</f>
        <v>0</v>
      </c>
    </row>
    <row r="273" spans="2:65" s="1" customFormat="1" ht="25.5" customHeight="1">
      <c r="B273" s="139"/>
      <c r="C273" s="140" t="s">
        <v>446</v>
      </c>
      <c r="D273" s="140" t="s">
        <v>167</v>
      </c>
      <c r="E273" s="141" t="s">
        <v>453</v>
      </c>
      <c r="F273" s="231" t="s">
        <v>454</v>
      </c>
      <c r="G273" s="231"/>
      <c r="H273" s="231"/>
      <c r="I273" s="231"/>
      <c r="J273" s="142" t="s">
        <v>322</v>
      </c>
      <c r="K273" s="143">
        <v>3.88</v>
      </c>
      <c r="L273" s="232">
        <v>0</v>
      </c>
      <c r="M273" s="232"/>
      <c r="N273" s="232">
        <f>ROUND(L273*K273,2)</f>
        <v>0</v>
      </c>
      <c r="O273" s="232"/>
      <c r="P273" s="232"/>
      <c r="Q273" s="232"/>
      <c r="R273" s="144"/>
      <c r="T273" s="145" t="s">
        <v>5</v>
      </c>
      <c r="U273" s="43" t="s">
        <v>40</v>
      </c>
      <c r="V273" s="146">
        <v>1.3169999999999999</v>
      </c>
      <c r="W273" s="146">
        <f>V273*K273</f>
        <v>5.1099600000000001</v>
      </c>
      <c r="X273" s="146">
        <v>0</v>
      </c>
      <c r="Y273" s="146">
        <f>X273*K273</f>
        <v>0</v>
      </c>
      <c r="Z273" s="146">
        <v>0</v>
      </c>
      <c r="AA273" s="147">
        <f>Z273*K273</f>
        <v>0</v>
      </c>
      <c r="AR273" s="21" t="s">
        <v>92</v>
      </c>
      <c r="AT273" s="21" t="s">
        <v>167</v>
      </c>
      <c r="AU273" s="21" t="s">
        <v>86</v>
      </c>
      <c r="AY273" s="21" t="s">
        <v>166</v>
      </c>
      <c r="BE273" s="148">
        <f>IF(U273="základní",N273,0)</f>
        <v>0</v>
      </c>
      <c r="BF273" s="148">
        <f>IF(U273="snížená",N273,0)</f>
        <v>0</v>
      </c>
      <c r="BG273" s="148">
        <f>IF(U273="zákl. přenesená",N273,0)</f>
        <v>0</v>
      </c>
      <c r="BH273" s="148">
        <f>IF(U273="sníž. přenesená",N273,0)</f>
        <v>0</v>
      </c>
      <c r="BI273" s="148">
        <f>IF(U273="nulová",N273,0)</f>
        <v>0</v>
      </c>
      <c r="BJ273" s="21" t="s">
        <v>82</v>
      </c>
      <c r="BK273" s="148">
        <f>ROUND(L273*K273,2)</f>
        <v>0</v>
      </c>
      <c r="BL273" s="21" t="s">
        <v>92</v>
      </c>
      <c r="BM273" s="21" t="s">
        <v>829</v>
      </c>
    </row>
    <row r="274" spans="2:65" s="11" customFormat="1" ht="16.5" customHeight="1">
      <c r="B274" s="157"/>
      <c r="C274" s="158"/>
      <c r="D274" s="158"/>
      <c r="E274" s="159" t="s">
        <v>5</v>
      </c>
      <c r="F274" s="264" t="s">
        <v>275</v>
      </c>
      <c r="G274" s="265"/>
      <c r="H274" s="265"/>
      <c r="I274" s="265"/>
      <c r="J274" s="158"/>
      <c r="K274" s="159" t="s">
        <v>5</v>
      </c>
      <c r="L274" s="158"/>
      <c r="M274" s="158"/>
      <c r="N274" s="158"/>
      <c r="O274" s="158"/>
      <c r="P274" s="158"/>
      <c r="Q274" s="158"/>
      <c r="R274" s="160"/>
      <c r="T274" s="161"/>
      <c r="U274" s="158"/>
      <c r="V274" s="158"/>
      <c r="W274" s="158"/>
      <c r="X274" s="158"/>
      <c r="Y274" s="158"/>
      <c r="Z274" s="158"/>
      <c r="AA274" s="162"/>
      <c r="AT274" s="163" t="s">
        <v>173</v>
      </c>
      <c r="AU274" s="163" t="s">
        <v>86</v>
      </c>
      <c r="AV274" s="11" t="s">
        <v>82</v>
      </c>
      <c r="AW274" s="11" t="s">
        <v>32</v>
      </c>
      <c r="AX274" s="11" t="s">
        <v>75</v>
      </c>
      <c r="AY274" s="163" t="s">
        <v>166</v>
      </c>
    </row>
    <row r="275" spans="2:65" s="11" customFormat="1" ht="16.5" customHeight="1">
      <c r="B275" s="157"/>
      <c r="C275" s="158"/>
      <c r="D275" s="158"/>
      <c r="E275" s="159" t="s">
        <v>5</v>
      </c>
      <c r="F275" s="229" t="s">
        <v>276</v>
      </c>
      <c r="G275" s="230"/>
      <c r="H275" s="230"/>
      <c r="I275" s="230"/>
      <c r="J275" s="158"/>
      <c r="K275" s="159" t="s">
        <v>5</v>
      </c>
      <c r="L275" s="158"/>
      <c r="M275" s="158"/>
      <c r="N275" s="158"/>
      <c r="O275" s="158"/>
      <c r="P275" s="158"/>
      <c r="Q275" s="158"/>
      <c r="R275" s="160"/>
      <c r="T275" s="161"/>
      <c r="U275" s="158"/>
      <c r="V275" s="158"/>
      <c r="W275" s="158"/>
      <c r="X275" s="158"/>
      <c r="Y275" s="158"/>
      <c r="Z275" s="158"/>
      <c r="AA275" s="162"/>
      <c r="AT275" s="163" t="s">
        <v>173</v>
      </c>
      <c r="AU275" s="163" t="s">
        <v>86</v>
      </c>
      <c r="AV275" s="11" t="s">
        <v>82</v>
      </c>
      <c r="AW275" s="11" t="s">
        <v>32</v>
      </c>
      <c r="AX275" s="11" t="s">
        <v>75</v>
      </c>
      <c r="AY275" s="163" t="s">
        <v>166</v>
      </c>
    </row>
    <row r="276" spans="2:65" s="11" customFormat="1" ht="16.5" customHeight="1">
      <c r="B276" s="157"/>
      <c r="C276" s="158"/>
      <c r="D276" s="158"/>
      <c r="E276" s="159" t="s">
        <v>5</v>
      </c>
      <c r="F276" s="229" t="s">
        <v>277</v>
      </c>
      <c r="G276" s="230"/>
      <c r="H276" s="230"/>
      <c r="I276" s="230"/>
      <c r="J276" s="158"/>
      <c r="K276" s="159" t="s">
        <v>5</v>
      </c>
      <c r="L276" s="158"/>
      <c r="M276" s="158"/>
      <c r="N276" s="158"/>
      <c r="O276" s="158"/>
      <c r="P276" s="158"/>
      <c r="Q276" s="158"/>
      <c r="R276" s="160"/>
      <c r="T276" s="161"/>
      <c r="U276" s="158"/>
      <c r="V276" s="158"/>
      <c r="W276" s="158"/>
      <c r="X276" s="158"/>
      <c r="Y276" s="158"/>
      <c r="Z276" s="158"/>
      <c r="AA276" s="162"/>
      <c r="AT276" s="163" t="s">
        <v>173</v>
      </c>
      <c r="AU276" s="163" t="s">
        <v>86</v>
      </c>
      <c r="AV276" s="11" t="s">
        <v>82</v>
      </c>
      <c r="AW276" s="11" t="s">
        <v>32</v>
      </c>
      <c r="AX276" s="11" t="s">
        <v>75</v>
      </c>
      <c r="AY276" s="163" t="s">
        <v>166</v>
      </c>
    </row>
    <row r="277" spans="2:65" s="10" customFormat="1" ht="16.5" customHeight="1">
      <c r="B277" s="149"/>
      <c r="C277" s="150"/>
      <c r="D277" s="150"/>
      <c r="E277" s="151" t="s">
        <v>5</v>
      </c>
      <c r="F277" s="262" t="s">
        <v>830</v>
      </c>
      <c r="G277" s="263"/>
      <c r="H277" s="263"/>
      <c r="I277" s="263"/>
      <c r="J277" s="150"/>
      <c r="K277" s="152">
        <v>3.88</v>
      </c>
      <c r="L277" s="150"/>
      <c r="M277" s="150"/>
      <c r="N277" s="150"/>
      <c r="O277" s="150"/>
      <c r="P277" s="150"/>
      <c r="Q277" s="150"/>
      <c r="R277" s="153"/>
      <c r="T277" s="154"/>
      <c r="U277" s="150"/>
      <c r="V277" s="150"/>
      <c r="W277" s="150"/>
      <c r="X277" s="150"/>
      <c r="Y277" s="150"/>
      <c r="Z277" s="150"/>
      <c r="AA277" s="155"/>
      <c r="AT277" s="156" t="s">
        <v>173</v>
      </c>
      <c r="AU277" s="156" t="s">
        <v>86</v>
      </c>
      <c r="AV277" s="10" t="s">
        <v>86</v>
      </c>
      <c r="AW277" s="10" t="s">
        <v>32</v>
      </c>
      <c r="AX277" s="10" t="s">
        <v>82</v>
      </c>
      <c r="AY277" s="156" t="s">
        <v>166</v>
      </c>
    </row>
    <row r="278" spans="2:65" s="9" customFormat="1" ht="29.85" customHeight="1">
      <c r="B278" s="129"/>
      <c r="C278" s="130"/>
      <c r="D278" s="164" t="s">
        <v>263</v>
      </c>
      <c r="E278" s="164"/>
      <c r="F278" s="164"/>
      <c r="G278" s="164"/>
      <c r="H278" s="164"/>
      <c r="I278" s="164"/>
      <c r="J278" s="164"/>
      <c r="K278" s="164"/>
      <c r="L278" s="164"/>
      <c r="M278" s="164"/>
      <c r="N278" s="237">
        <f>BK278</f>
        <v>0</v>
      </c>
      <c r="O278" s="238"/>
      <c r="P278" s="238"/>
      <c r="Q278" s="238"/>
      <c r="R278" s="132"/>
      <c r="T278" s="133"/>
      <c r="U278" s="130"/>
      <c r="V278" s="130"/>
      <c r="W278" s="134">
        <f>SUM(W279:W345)</f>
        <v>601.41340000000002</v>
      </c>
      <c r="X278" s="130"/>
      <c r="Y278" s="134">
        <f>SUM(Y279:Y345)</f>
        <v>10.012080000000001</v>
      </c>
      <c r="Z278" s="130"/>
      <c r="AA278" s="135">
        <f>SUM(AA279:AA345)</f>
        <v>0</v>
      </c>
      <c r="AR278" s="136" t="s">
        <v>82</v>
      </c>
      <c r="AT278" s="137" t="s">
        <v>74</v>
      </c>
      <c r="AU278" s="137" t="s">
        <v>82</v>
      </c>
      <c r="AY278" s="136" t="s">
        <v>166</v>
      </c>
      <c r="BK278" s="138">
        <f>SUM(BK279:BK345)</f>
        <v>0</v>
      </c>
    </row>
    <row r="279" spans="2:65" s="1" customFormat="1" ht="16.5" customHeight="1">
      <c r="B279" s="139"/>
      <c r="C279" s="140" t="s">
        <v>452</v>
      </c>
      <c r="D279" s="140" t="s">
        <v>167</v>
      </c>
      <c r="E279" s="141" t="s">
        <v>458</v>
      </c>
      <c r="F279" s="231" t="s">
        <v>459</v>
      </c>
      <c r="G279" s="231"/>
      <c r="H279" s="231"/>
      <c r="I279" s="231"/>
      <c r="J279" s="142" t="s">
        <v>270</v>
      </c>
      <c r="K279" s="143">
        <v>2094.75</v>
      </c>
      <c r="L279" s="232">
        <v>0</v>
      </c>
      <c r="M279" s="232"/>
      <c r="N279" s="232">
        <f>ROUND(L279*K279,2)</f>
        <v>0</v>
      </c>
      <c r="O279" s="232"/>
      <c r="P279" s="232"/>
      <c r="Q279" s="232"/>
      <c r="R279" s="144"/>
      <c r="T279" s="145" t="s">
        <v>5</v>
      </c>
      <c r="U279" s="43" t="s">
        <v>40</v>
      </c>
      <c r="V279" s="146">
        <v>2.5999999999999999E-2</v>
      </c>
      <c r="W279" s="146">
        <f>V279*K279</f>
        <v>54.463499999999996</v>
      </c>
      <c r="X279" s="146">
        <v>0</v>
      </c>
      <c r="Y279" s="146">
        <f>X279*K279</f>
        <v>0</v>
      </c>
      <c r="Z279" s="146">
        <v>0</v>
      </c>
      <c r="AA279" s="147">
        <f>Z279*K279</f>
        <v>0</v>
      </c>
      <c r="AR279" s="21" t="s">
        <v>92</v>
      </c>
      <c r="AT279" s="21" t="s">
        <v>167</v>
      </c>
      <c r="AU279" s="21" t="s">
        <v>86</v>
      </c>
      <c r="AY279" s="21" t="s">
        <v>166</v>
      </c>
      <c r="BE279" s="148">
        <f>IF(U279="základní",N279,0)</f>
        <v>0</v>
      </c>
      <c r="BF279" s="148">
        <f>IF(U279="snížená",N279,0)</f>
        <v>0</v>
      </c>
      <c r="BG279" s="148">
        <f>IF(U279="zákl. přenesená",N279,0)</f>
        <v>0</v>
      </c>
      <c r="BH279" s="148">
        <f>IF(U279="sníž. přenesená",N279,0)</f>
        <v>0</v>
      </c>
      <c r="BI279" s="148">
        <f>IF(U279="nulová",N279,0)</f>
        <v>0</v>
      </c>
      <c r="BJ279" s="21" t="s">
        <v>82</v>
      </c>
      <c r="BK279" s="148">
        <f>ROUND(L279*K279,2)</f>
        <v>0</v>
      </c>
      <c r="BL279" s="21" t="s">
        <v>92</v>
      </c>
      <c r="BM279" s="21" t="s">
        <v>831</v>
      </c>
    </row>
    <row r="280" spans="2:65" s="10" customFormat="1" ht="16.5" customHeight="1">
      <c r="B280" s="149"/>
      <c r="C280" s="150"/>
      <c r="D280" s="150"/>
      <c r="E280" s="151" t="s">
        <v>5</v>
      </c>
      <c r="F280" s="240" t="s">
        <v>832</v>
      </c>
      <c r="G280" s="241"/>
      <c r="H280" s="241"/>
      <c r="I280" s="241"/>
      <c r="J280" s="150"/>
      <c r="K280" s="152">
        <v>2094.75</v>
      </c>
      <c r="L280" s="150"/>
      <c r="M280" s="150"/>
      <c r="N280" s="150"/>
      <c r="O280" s="150"/>
      <c r="P280" s="150"/>
      <c r="Q280" s="150"/>
      <c r="R280" s="153"/>
      <c r="T280" s="154"/>
      <c r="U280" s="150"/>
      <c r="V280" s="150"/>
      <c r="W280" s="150"/>
      <c r="X280" s="150"/>
      <c r="Y280" s="150"/>
      <c r="Z280" s="150"/>
      <c r="AA280" s="155"/>
      <c r="AT280" s="156" t="s">
        <v>173</v>
      </c>
      <c r="AU280" s="156" t="s">
        <v>86</v>
      </c>
      <c r="AV280" s="10" t="s">
        <v>86</v>
      </c>
      <c r="AW280" s="10" t="s">
        <v>32</v>
      </c>
      <c r="AX280" s="10" t="s">
        <v>82</v>
      </c>
      <c r="AY280" s="156" t="s">
        <v>166</v>
      </c>
    </row>
    <row r="281" spans="2:65" s="1" customFormat="1" ht="16.5" customHeight="1">
      <c r="B281" s="139"/>
      <c r="C281" s="140" t="s">
        <v>457</v>
      </c>
      <c r="D281" s="140" t="s">
        <v>167</v>
      </c>
      <c r="E281" s="141" t="s">
        <v>463</v>
      </c>
      <c r="F281" s="231" t="s">
        <v>464</v>
      </c>
      <c r="G281" s="231"/>
      <c r="H281" s="231"/>
      <c r="I281" s="231"/>
      <c r="J281" s="142" t="s">
        <v>270</v>
      </c>
      <c r="K281" s="143">
        <v>2394</v>
      </c>
      <c r="L281" s="232">
        <v>0</v>
      </c>
      <c r="M281" s="232"/>
      <c r="N281" s="232">
        <f>ROUND(L281*K281,2)</f>
        <v>0</v>
      </c>
      <c r="O281" s="232"/>
      <c r="P281" s="232"/>
      <c r="Q281" s="232"/>
      <c r="R281" s="144"/>
      <c r="T281" s="145" t="s">
        <v>5</v>
      </c>
      <c r="U281" s="43" t="s">
        <v>40</v>
      </c>
      <c r="V281" s="146">
        <v>2.5999999999999999E-2</v>
      </c>
      <c r="W281" s="146">
        <f>V281*K281</f>
        <v>62.244</v>
      </c>
      <c r="X281" s="146">
        <v>0</v>
      </c>
      <c r="Y281" s="146">
        <f>X281*K281</f>
        <v>0</v>
      </c>
      <c r="Z281" s="146">
        <v>0</v>
      </c>
      <c r="AA281" s="147">
        <f>Z281*K281</f>
        <v>0</v>
      </c>
      <c r="AR281" s="21" t="s">
        <v>92</v>
      </c>
      <c r="AT281" s="21" t="s">
        <v>167</v>
      </c>
      <c r="AU281" s="21" t="s">
        <v>86</v>
      </c>
      <c r="AY281" s="21" t="s">
        <v>166</v>
      </c>
      <c r="BE281" s="148">
        <f>IF(U281="základní",N281,0)</f>
        <v>0</v>
      </c>
      <c r="BF281" s="148">
        <f>IF(U281="snížená",N281,0)</f>
        <v>0</v>
      </c>
      <c r="BG281" s="148">
        <f>IF(U281="zákl. přenesená",N281,0)</f>
        <v>0</v>
      </c>
      <c r="BH281" s="148">
        <f>IF(U281="sníž. přenesená",N281,0)</f>
        <v>0</v>
      </c>
      <c r="BI281" s="148">
        <f>IF(U281="nulová",N281,0)</f>
        <v>0</v>
      </c>
      <c r="BJ281" s="21" t="s">
        <v>82</v>
      </c>
      <c r="BK281" s="148">
        <f>ROUND(L281*K281,2)</f>
        <v>0</v>
      </c>
      <c r="BL281" s="21" t="s">
        <v>92</v>
      </c>
      <c r="BM281" s="21" t="s">
        <v>833</v>
      </c>
    </row>
    <row r="282" spans="2:65" s="11" customFormat="1" ht="16.5" customHeight="1">
      <c r="B282" s="157"/>
      <c r="C282" s="158"/>
      <c r="D282" s="158"/>
      <c r="E282" s="159" t="s">
        <v>5</v>
      </c>
      <c r="F282" s="264" t="s">
        <v>298</v>
      </c>
      <c r="G282" s="265"/>
      <c r="H282" s="265"/>
      <c r="I282" s="265"/>
      <c r="J282" s="158"/>
      <c r="K282" s="159" t="s">
        <v>5</v>
      </c>
      <c r="L282" s="158"/>
      <c r="M282" s="158"/>
      <c r="N282" s="158"/>
      <c r="O282" s="158"/>
      <c r="P282" s="158"/>
      <c r="Q282" s="158"/>
      <c r="R282" s="160"/>
      <c r="T282" s="161"/>
      <c r="U282" s="158"/>
      <c r="V282" s="158"/>
      <c r="W282" s="158"/>
      <c r="X282" s="158"/>
      <c r="Y282" s="158"/>
      <c r="Z282" s="158"/>
      <c r="AA282" s="162"/>
      <c r="AT282" s="163" t="s">
        <v>173</v>
      </c>
      <c r="AU282" s="163" t="s">
        <v>86</v>
      </c>
      <c r="AV282" s="11" t="s">
        <v>82</v>
      </c>
      <c r="AW282" s="11" t="s">
        <v>32</v>
      </c>
      <c r="AX282" s="11" t="s">
        <v>75</v>
      </c>
      <c r="AY282" s="163" t="s">
        <v>166</v>
      </c>
    </row>
    <row r="283" spans="2:65" s="10" customFormat="1" ht="16.5" customHeight="1">
      <c r="B283" s="149"/>
      <c r="C283" s="150"/>
      <c r="D283" s="150"/>
      <c r="E283" s="151" t="s">
        <v>5</v>
      </c>
      <c r="F283" s="262" t="s">
        <v>834</v>
      </c>
      <c r="G283" s="263"/>
      <c r="H283" s="263"/>
      <c r="I283" s="263"/>
      <c r="J283" s="150"/>
      <c r="K283" s="152">
        <v>2394</v>
      </c>
      <c r="L283" s="150"/>
      <c r="M283" s="150"/>
      <c r="N283" s="150"/>
      <c r="O283" s="150"/>
      <c r="P283" s="150"/>
      <c r="Q283" s="150"/>
      <c r="R283" s="153"/>
      <c r="T283" s="154"/>
      <c r="U283" s="150"/>
      <c r="V283" s="150"/>
      <c r="W283" s="150"/>
      <c r="X283" s="150"/>
      <c r="Y283" s="150"/>
      <c r="Z283" s="150"/>
      <c r="AA283" s="155"/>
      <c r="AT283" s="156" t="s">
        <v>173</v>
      </c>
      <c r="AU283" s="156" t="s">
        <v>86</v>
      </c>
      <c r="AV283" s="10" t="s">
        <v>86</v>
      </c>
      <c r="AW283" s="10" t="s">
        <v>32</v>
      </c>
      <c r="AX283" s="10" t="s">
        <v>82</v>
      </c>
      <c r="AY283" s="156" t="s">
        <v>166</v>
      </c>
    </row>
    <row r="284" spans="2:65" s="1" customFormat="1" ht="16.5" customHeight="1">
      <c r="B284" s="139"/>
      <c r="C284" s="140" t="s">
        <v>462</v>
      </c>
      <c r="D284" s="140" t="s">
        <v>167</v>
      </c>
      <c r="E284" s="141" t="s">
        <v>468</v>
      </c>
      <c r="F284" s="231" t="s">
        <v>469</v>
      </c>
      <c r="G284" s="231"/>
      <c r="H284" s="231"/>
      <c r="I284" s="231"/>
      <c r="J284" s="142" t="s">
        <v>270</v>
      </c>
      <c r="K284" s="143">
        <v>20</v>
      </c>
      <c r="L284" s="232">
        <v>0</v>
      </c>
      <c r="M284" s="232"/>
      <c r="N284" s="232">
        <f>ROUND(L284*K284,2)</f>
        <v>0</v>
      </c>
      <c r="O284" s="232"/>
      <c r="P284" s="232"/>
      <c r="Q284" s="232"/>
      <c r="R284" s="144"/>
      <c r="T284" s="145" t="s">
        <v>5</v>
      </c>
      <c r="U284" s="43" t="s">
        <v>40</v>
      </c>
      <c r="V284" s="146">
        <v>2.9000000000000001E-2</v>
      </c>
      <c r="W284" s="146">
        <f>V284*K284</f>
        <v>0.58000000000000007</v>
      </c>
      <c r="X284" s="146">
        <v>0</v>
      </c>
      <c r="Y284" s="146">
        <f>X284*K284</f>
        <v>0</v>
      </c>
      <c r="Z284" s="146">
        <v>0</v>
      </c>
      <c r="AA284" s="147">
        <f>Z284*K284</f>
        <v>0</v>
      </c>
      <c r="AR284" s="21" t="s">
        <v>92</v>
      </c>
      <c r="AT284" s="21" t="s">
        <v>167</v>
      </c>
      <c r="AU284" s="21" t="s">
        <v>86</v>
      </c>
      <c r="AY284" s="21" t="s">
        <v>166</v>
      </c>
      <c r="BE284" s="148">
        <f>IF(U284="základní",N284,0)</f>
        <v>0</v>
      </c>
      <c r="BF284" s="148">
        <f>IF(U284="snížená",N284,0)</f>
        <v>0</v>
      </c>
      <c r="BG284" s="148">
        <f>IF(U284="zákl. přenesená",N284,0)</f>
        <v>0</v>
      </c>
      <c r="BH284" s="148">
        <f>IF(U284="sníž. přenesená",N284,0)</f>
        <v>0</v>
      </c>
      <c r="BI284" s="148">
        <f>IF(U284="nulová",N284,0)</f>
        <v>0</v>
      </c>
      <c r="BJ284" s="21" t="s">
        <v>82</v>
      </c>
      <c r="BK284" s="148">
        <f>ROUND(L284*K284,2)</f>
        <v>0</v>
      </c>
      <c r="BL284" s="21" t="s">
        <v>92</v>
      </c>
      <c r="BM284" s="21" t="s">
        <v>835</v>
      </c>
    </row>
    <row r="285" spans="2:65" s="11" customFormat="1" ht="16.5" customHeight="1">
      <c r="B285" s="157"/>
      <c r="C285" s="158"/>
      <c r="D285" s="158"/>
      <c r="E285" s="159" t="s">
        <v>5</v>
      </c>
      <c r="F285" s="264" t="s">
        <v>275</v>
      </c>
      <c r="G285" s="265"/>
      <c r="H285" s="265"/>
      <c r="I285" s="265"/>
      <c r="J285" s="158"/>
      <c r="K285" s="159" t="s">
        <v>5</v>
      </c>
      <c r="L285" s="158"/>
      <c r="M285" s="158"/>
      <c r="N285" s="158"/>
      <c r="O285" s="158"/>
      <c r="P285" s="158"/>
      <c r="Q285" s="158"/>
      <c r="R285" s="160"/>
      <c r="T285" s="161"/>
      <c r="U285" s="158"/>
      <c r="V285" s="158"/>
      <c r="W285" s="158"/>
      <c r="X285" s="158"/>
      <c r="Y285" s="158"/>
      <c r="Z285" s="158"/>
      <c r="AA285" s="162"/>
      <c r="AT285" s="163" t="s">
        <v>173</v>
      </c>
      <c r="AU285" s="163" t="s">
        <v>86</v>
      </c>
      <c r="AV285" s="11" t="s">
        <v>82</v>
      </c>
      <c r="AW285" s="11" t="s">
        <v>32</v>
      </c>
      <c r="AX285" s="11" t="s">
        <v>75</v>
      </c>
      <c r="AY285" s="163" t="s">
        <v>166</v>
      </c>
    </row>
    <row r="286" spans="2:65" s="11" customFormat="1" ht="16.5" customHeight="1">
      <c r="B286" s="157"/>
      <c r="C286" s="158"/>
      <c r="D286" s="158"/>
      <c r="E286" s="159" t="s">
        <v>5</v>
      </c>
      <c r="F286" s="229" t="s">
        <v>276</v>
      </c>
      <c r="G286" s="230"/>
      <c r="H286" s="230"/>
      <c r="I286" s="230"/>
      <c r="J286" s="158"/>
      <c r="K286" s="159" t="s">
        <v>5</v>
      </c>
      <c r="L286" s="158"/>
      <c r="M286" s="158"/>
      <c r="N286" s="158"/>
      <c r="O286" s="158"/>
      <c r="P286" s="158"/>
      <c r="Q286" s="158"/>
      <c r="R286" s="160"/>
      <c r="T286" s="161"/>
      <c r="U286" s="158"/>
      <c r="V286" s="158"/>
      <c r="W286" s="158"/>
      <c r="X286" s="158"/>
      <c r="Y286" s="158"/>
      <c r="Z286" s="158"/>
      <c r="AA286" s="162"/>
      <c r="AT286" s="163" t="s">
        <v>173</v>
      </c>
      <c r="AU286" s="163" t="s">
        <v>86</v>
      </c>
      <c r="AV286" s="11" t="s">
        <v>82</v>
      </c>
      <c r="AW286" s="11" t="s">
        <v>32</v>
      </c>
      <c r="AX286" s="11" t="s">
        <v>75</v>
      </c>
      <c r="AY286" s="163" t="s">
        <v>166</v>
      </c>
    </row>
    <row r="287" spans="2:65" s="11" customFormat="1" ht="16.5" customHeight="1">
      <c r="B287" s="157"/>
      <c r="C287" s="158"/>
      <c r="D287" s="158"/>
      <c r="E287" s="159" t="s">
        <v>5</v>
      </c>
      <c r="F287" s="229" t="s">
        <v>277</v>
      </c>
      <c r="G287" s="230"/>
      <c r="H287" s="230"/>
      <c r="I287" s="230"/>
      <c r="J287" s="158"/>
      <c r="K287" s="159" t="s">
        <v>5</v>
      </c>
      <c r="L287" s="158"/>
      <c r="M287" s="158"/>
      <c r="N287" s="158"/>
      <c r="O287" s="158"/>
      <c r="P287" s="158"/>
      <c r="Q287" s="158"/>
      <c r="R287" s="160"/>
      <c r="T287" s="161"/>
      <c r="U287" s="158"/>
      <c r="V287" s="158"/>
      <c r="W287" s="158"/>
      <c r="X287" s="158"/>
      <c r="Y287" s="158"/>
      <c r="Z287" s="158"/>
      <c r="AA287" s="162"/>
      <c r="AT287" s="163" t="s">
        <v>173</v>
      </c>
      <c r="AU287" s="163" t="s">
        <v>86</v>
      </c>
      <c r="AV287" s="11" t="s">
        <v>82</v>
      </c>
      <c r="AW287" s="11" t="s">
        <v>32</v>
      </c>
      <c r="AX287" s="11" t="s">
        <v>75</v>
      </c>
      <c r="AY287" s="163" t="s">
        <v>166</v>
      </c>
    </row>
    <row r="288" spans="2:65" s="11" customFormat="1" ht="16.5" customHeight="1">
      <c r="B288" s="157"/>
      <c r="C288" s="158"/>
      <c r="D288" s="158"/>
      <c r="E288" s="159" t="s">
        <v>5</v>
      </c>
      <c r="F288" s="229" t="s">
        <v>836</v>
      </c>
      <c r="G288" s="230"/>
      <c r="H288" s="230"/>
      <c r="I288" s="230"/>
      <c r="J288" s="158"/>
      <c r="K288" s="159" t="s">
        <v>5</v>
      </c>
      <c r="L288" s="158"/>
      <c r="M288" s="158"/>
      <c r="N288" s="158"/>
      <c r="O288" s="158"/>
      <c r="P288" s="158"/>
      <c r="Q288" s="158"/>
      <c r="R288" s="160"/>
      <c r="T288" s="161"/>
      <c r="U288" s="158"/>
      <c r="V288" s="158"/>
      <c r="W288" s="158"/>
      <c r="X288" s="158"/>
      <c r="Y288" s="158"/>
      <c r="Z288" s="158"/>
      <c r="AA288" s="162"/>
      <c r="AT288" s="163" t="s">
        <v>173</v>
      </c>
      <c r="AU288" s="163" t="s">
        <v>86</v>
      </c>
      <c r="AV288" s="11" t="s">
        <v>82</v>
      </c>
      <c r="AW288" s="11" t="s">
        <v>32</v>
      </c>
      <c r="AX288" s="11" t="s">
        <v>75</v>
      </c>
      <c r="AY288" s="163" t="s">
        <v>166</v>
      </c>
    </row>
    <row r="289" spans="2:65" s="10" customFormat="1" ht="16.5" customHeight="1">
      <c r="B289" s="149"/>
      <c r="C289" s="150"/>
      <c r="D289" s="150"/>
      <c r="E289" s="151" t="s">
        <v>5</v>
      </c>
      <c r="F289" s="262" t="s">
        <v>736</v>
      </c>
      <c r="G289" s="263"/>
      <c r="H289" s="263"/>
      <c r="I289" s="263"/>
      <c r="J289" s="150"/>
      <c r="K289" s="152">
        <v>20</v>
      </c>
      <c r="L289" s="150"/>
      <c r="M289" s="150"/>
      <c r="N289" s="150"/>
      <c r="O289" s="150"/>
      <c r="P289" s="150"/>
      <c r="Q289" s="150"/>
      <c r="R289" s="153"/>
      <c r="T289" s="154"/>
      <c r="U289" s="150"/>
      <c r="V289" s="150"/>
      <c r="W289" s="150"/>
      <c r="X289" s="150"/>
      <c r="Y289" s="150"/>
      <c r="Z289" s="150"/>
      <c r="AA289" s="155"/>
      <c r="AT289" s="156" t="s">
        <v>173</v>
      </c>
      <c r="AU289" s="156" t="s">
        <v>86</v>
      </c>
      <c r="AV289" s="10" t="s">
        <v>86</v>
      </c>
      <c r="AW289" s="10" t="s">
        <v>32</v>
      </c>
      <c r="AX289" s="10" t="s">
        <v>82</v>
      </c>
      <c r="AY289" s="156" t="s">
        <v>166</v>
      </c>
    </row>
    <row r="290" spans="2:65" s="1" customFormat="1" ht="16.5" customHeight="1">
      <c r="B290" s="139"/>
      <c r="C290" s="140" t="s">
        <v>467</v>
      </c>
      <c r="D290" s="140" t="s">
        <v>167</v>
      </c>
      <c r="E290" s="141" t="s">
        <v>475</v>
      </c>
      <c r="F290" s="231" t="s">
        <v>476</v>
      </c>
      <c r="G290" s="231"/>
      <c r="H290" s="231"/>
      <c r="I290" s="231"/>
      <c r="J290" s="142" t="s">
        <v>270</v>
      </c>
      <c r="K290" s="143">
        <v>52.3</v>
      </c>
      <c r="L290" s="232">
        <v>0</v>
      </c>
      <c r="M290" s="232"/>
      <c r="N290" s="232">
        <f>ROUND(L290*K290,2)</f>
        <v>0</v>
      </c>
      <c r="O290" s="232"/>
      <c r="P290" s="232"/>
      <c r="Q290" s="232"/>
      <c r="R290" s="144"/>
      <c r="T290" s="145" t="s">
        <v>5</v>
      </c>
      <c r="U290" s="43" t="s">
        <v>40</v>
      </c>
      <c r="V290" s="146">
        <v>3.1E-2</v>
      </c>
      <c r="W290" s="146">
        <f>V290*K290</f>
        <v>1.6213</v>
      </c>
      <c r="X290" s="146">
        <v>0</v>
      </c>
      <c r="Y290" s="146">
        <f>X290*K290</f>
        <v>0</v>
      </c>
      <c r="Z290" s="146">
        <v>0</v>
      </c>
      <c r="AA290" s="147">
        <f>Z290*K290</f>
        <v>0</v>
      </c>
      <c r="AR290" s="21" t="s">
        <v>92</v>
      </c>
      <c r="AT290" s="21" t="s">
        <v>167</v>
      </c>
      <c r="AU290" s="21" t="s">
        <v>86</v>
      </c>
      <c r="AY290" s="21" t="s">
        <v>166</v>
      </c>
      <c r="BE290" s="148">
        <f>IF(U290="základní",N290,0)</f>
        <v>0</v>
      </c>
      <c r="BF290" s="148">
        <f>IF(U290="snížená",N290,0)</f>
        <v>0</v>
      </c>
      <c r="BG290" s="148">
        <f>IF(U290="zákl. přenesená",N290,0)</f>
        <v>0</v>
      </c>
      <c r="BH290" s="148">
        <f>IF(U290="sníž. přenesená",N290,0)</f>
        <v>0</v>
      </c>
      <c r="BI290" s="148">
        <f>IF(U290="nulová",N290,0)</f>
        <v>0</v>
      </c>
      <c r="BJ290" s="21" t="s">
        <v>82</v>
      </c>
      <c r="BK290" s="148">
        <f>ROUND(L290*K290,2)</f>
        <v>0</v>
      </c>
      <c r="BL290" s="21" t="s">
        <v>92</v>
      </c>
      <c r="BM290" s="21" t="s">
        <v>837</v>
      </c>
    </row>
    <row r="291" spans="2:65" s="11" customFormat="1" ht="16.5" customHeight="1">
      <c r="B291" s="157"/>
      <c r="C291" s="158"/>
      <c r="D291" s="158"/>
      <c r="E291" s="159" t="s">
        <v>5</v>
      </c>
      <c r="F291" s="264" t="s">
        <v>275</v>
      </c>
      <c r="G291" s="265"/>
      <c r="H291" s="265"/>
      <c r="I291" s="265"/>
      <c r="J291" s="158"/>
      <c r="K291" s="159" t="s">
        <v>5</v>
      </c>
      <c r="L291" s="158"/>
      <c r="M291" s="158"/>
      <c r="N291" s="158"/>
      <c r="O291" s="158"/>
      <c r="P291" s="158"/>
      <c r="Q291" s="158"/>
      <c r="R291" s="160"/>
      <c r="T291" s="161"/>
      <c r="U291" s="158"/>
      <c r="V291" s="158"/>
      <c r="W291" s="158"/>
      <c r="X291" s="158"/>
      <c r="Y291" s="158"/>
      <c r="Z291" s="158"/>
      <c r="AA291" s="162"/>
      <c r="AT291" s="163" t="s">
        <v>173</v>
      </c>
      <c r="AU291" s="163" t="s">
        <v>86</v>
      </c>
      <c r="AV291" s="11" t="s">
        <v>82</v>
      </c>
      <c r="AW291" s="11" t="s">
        <v>32</v>
      </c>
      <c r="AX291" s="11" t="s">
        <v>75</v>
      </c>
      <c r="AY291" s="163" t="s">
        <v>166</v>
      </c>
    </row>
    <row r="292" spans="2:65" s="11" customFormat="1" ht="16.5" customHeight="1">
      <c r="B292" s="157"/>
      <c r="C292" s="158"/>
      <c r="D292" s="158"/>
      <c r="E292" s="159" t="s">
        <v>5</v>
      </c>
      <c r="F292" s="229" t="s">
        <v>276</v>
      </c>
      <c r="G292" s="230"/>
      <c r="H292" s="230"/>
      <c r="I292" s="230"/>
      <c r="J292" s="158"/>
      <c r="K292" s="159" t="s">
        <v>5</v>
      </c>
      <c r="L292" s="158"/>
      <c r="M292" s="158"/>
      <c r="N292" s="158"/>
      <c r="O292" s="158"/>
      <c r="P292" s="158"/>
      <c r="Q292" s="158"/>
      <c r="R292" s="160"/>
      <c r="T292" s="161"/>
      <c r="U292" s="158"/>
      <c r="V292" s="158"/>
      <c r="W292" s="158"/>
      <c r="X292" s="158"/>
      <c r="Y292" s="158"/>
      <c r="Z292" s="158"/>
      <c r="AA292" s="162"/>
      <c r="AT292" s="163" t="s">
        <v>173</v>
      </c>
      <c r="AU292" s="163" t="s">
        <v>86</v>
      </c>
      <c r="AV292" s="11" t="s">
        <v>82</v>
      </c>
      <c r="AW292" s="11" t="s">
        <v>32</v>
      </c>
      <c r="AX292" s="11" t="s">
        <v>75</v>
      </c>
      <c r="AY292" s="163" t="s">
        <v>166</v>
      </c>
    </row>
    <row r="293" spans="2:65" s="11" customFormat="1" ht="16.5" customHeight="1">
      <c r="B293" s="157"/>
      <c r="C293" s="158"/>
      <c r="D293" s="158"/>
      <c r="E293" s="159" t="s">
        <v>5</v>
      </c>
      <c r="F293" s="229" t="s">
        <v>277</v>
      </c>
      <c r="G293" s="230"/>
      <c r="H293" s="230"/>
      <c r="I293" s="230"/>
      <c r="J293" s="158"/>
      <c r="K293" s="159" t="s">
        <v>5</v>
      </c>
      <c r="L293" s="158"/>
      <c r="M293" s="158"/>
      <c r="N293" s="158"/>
      <c r="O293" s="158"/>
      <c r="P293" s="158"/>
      <c r="Q293" s="158"/>
      <c r="R293" s="160"/>
      <c r="T293" s="161"/>
      <c r="U293" s="158"/>
      <c r="V293" s="158"/>
      <c r="W293" s="158"/>
      <c r="X293" s="158"/>
      <c r="Y293" s="158"/>
      <c r="Z293" s="158"/>
      <c r="AA293" s="162"/>
      <c r="AT293" s="163" t="s">
        <v>173</v>
      </c>
      <c r="AU293" s="163" t="s">
        <v>86</v>
      </c>
      <c r="AV293" s="11" t="s">
        <v>82</v>
      </c>
      <c r="AW293" s="11" t="s">
        <v>32</v>
      </c>
      <c r="AX293" s="11" t="s">
        <v>75</v>
      </c>
      <c r="AY293" s="163" t="s">
        <v>166</v>
      </c>
    </row>
    <row r="294" spans="2:65" s="11" customFormat="1" ht="16.5" customHeight="1">
      <c r="B294" s="157"/>
      <c r="C294" s="158"/>
      <c r="D294" s="158"/>
      <c r="E294" s="159" t="s">
        <v>5</v>
      </c>
      <c r="F294" s="229" t="s">
        <v>838</v>
      </c>
      <c r="G294" s="230"/>
      <c r="H294" s="230"/>
      <c r="I294" s="230"/>
      <c r="J294" s="158"/>
      <c r="K294" s="159" t="s">
        <v>5</v>
      </c>
      <c r="L294" s="158"/>
      <c r="M294" s="158"/>
      <c r="N294" s="158"/>
      <c r="O294" s="158"/>
      <c r="P294" s="158"/>
      <c r="Q294" s="158"/>
      <c r="R294" s="160"/>
      <c r="T294" s="161"/>
      <c r="U294" s="158"/>
      <c r="V294" s="158"/>
      <c r="W294" s="158"/>
      <c r="X294" s="158"/>
      <c r="Y294" s="158"/>
      <c r="Z294" s="158"/>
      <c r="AA294" s="162"/>
      <c r="AT294" s="163" t="s">
        <v>173</v>
      </c>
      <c r="AU294" s="163" t="s">
        <v>86</v>
      </c>
      <c r="AV294" s="11" t="s">
        <v>82</v>
      </c>
      <c r="AW294" s="11" t="s">
        <v>32</v>
      </c>
      <c r="AX294" s="11" t="s">
        <v>75</v>
      </c>
      <c r="AY294" s="163" t="s">
        <v>166</v>
      </c>
    </row>
    <row r="295" spans="2:65" s="10" customFormat="1" ht="16.5" customHeight="1">
      <c r="B295" s="149"/>
      <c r="C295" s="150"/>
      <c r="D295" s="150"/>
      <c r="E295" s="151" t="s">
        <v>5</v>
      </c>
      <c r="F295" s="262" t="s">
        <v>760</v>
      </c>
      <c r="G295" s="263"/>
      <c r="H295" s="263"/>
      <c r="I295" s="263"/>
      <c r="J295" s="150"/>
      <c r="K295" s="152">
        <v>19</v>
      </c>
      <c r="L295" s="150"/>
      <c r="M295" s="150"/>
      <c r="N295" s="150"/>
      <c r="O295" s="150"/>
      <c r="P295" s="150"/>
      <c r="Q295" s="150"/>
      <c r="R295" s="153"/>
      <c r="T295" s="154"/>
      <c r="U295" s="150"/>
      <c r="V295" s="150"/>
      <c r="W295" s="150"/>
      <c r="X295" s="150"/>
      <c r="Y295" s="150"/>
      <c r="Z295" s="150"/>
      <c r="AA295" s="155"/>
      <c r="AT295" s="156" t="s">
        <v>173</v>
      </c>
      <c r="AU295" s="156" t="s">
        <v>86</v>
      </c>
      <c r="AV295" s="10" t="s">
        <v>86</v>
      </c>
      <c r="AW295" s="10" t="s">
        <v>32</v>
      </c>
      <c r="AX295" s="10" t="s">
        <v>75</v>
      </c>
      <c r="AY295" s="156" t="s">
        <v>166</v>
      </c>
    </row>
    <row r="296" spans="2:65" s="11" customFormat="1" ht="16.5" customHeight="1">
      <c r="B296" s="157"/>
      <c r="C296" s="158"/>
      <c r="D296" s="158"/>
      <c r="E296" s="159" t="s">
        <v>5</v>
      </c>
      <c r="F296" s="229" t="s">
        <v>839</v>
      </c>
      <c r="G296" s="230"/>
      <c r="H296" s="230"/>
      <c r="I296" s="230"/>
      <c r="J296" s="158"/>
      <c r="K296" s="159" t="s">
        <v>5</v>
      </c>
      <c r="L296" s="158"/>
      <c r="M296" s="158"/>
      <c r="N296" s="158"/>
      <c r="O296" s="158"/>
      <c r="P296" s="158"/>
      <c r="Q296" s="158"/>
      <c r="R296" s="160"/>
      <c r="T296" s="161"/>
      <c r="U296" s="158"/>
      <c r="V296" s="158"/>
      <c r="W296" s="158"/>
      <c r="X296" s="158"/>
      <c r="Y296" s="158"/>
      <c r="Z296" s="158"/>
      <c r="AA296" s="162"/>
      <c r="AT296" s="163" t="s">
        <v>173</v>
      </c>
      <c r="AU296" s="163" t="s">
        <v>86</v>
      </c>
      <c r="AV296" s="11" t="s">
        <v>82</v>
      </c>
      <c r="AW296" s="11" t="s">
        <v>32</v>
      </c>
      <c r="AX296" s="11" t="s">
        <v>75</v>
      </c>
      <c r="AY296" s="163" t="s">
        <v>166</v>
      </c>
    </row>
    <row r="297" spans="2:65" s="10" customFormat="1" ht="16.5" customHeight="1">
      <c r="B297" s="149"/>
      <c r="C297" s="150"/>
      <c r="D297" s="150"/>
      <c r="E297" s="151" t="s">
        <v>5</v>
      </c>
      <c r="F297" s="262" t="s">
        <v>840</v>
      </c>
      <c r="G297" s="263"/>
      <c r="H297" s="263"/>
      <c r="I297" s="263"/>
      <c r="J297" s="150"/>
      <c r="K297" s="152">
        <v>33.299999999999997</v>
      </c>
      <c r="L297" s="150"/>
      <c r="M297" s="150"/>
      <c r="N297" s="150"/>
      <c r="O297" s="150"/>
      <c r="P297" s="150"/>
      <c r="Q297" s="150"/>
      <c r="R297" s="153"/>
      <c r="T297" s="154"/>
      <c r="U297" s="150"/>
      <c r="V297" s="150"/>
      <c r="W297" s="150"/>
      <c r="X297" s="150"/>
      <c r="Y297" s="150"/>
      <c r="Z297" s="150"/>
      <c r="AA297" s="155"/>
      <c r="AT297" s="156" t="s">
        <v>173</v>
      </c>
      <c r="AU297" s="156" t="s">
        <v>86</v>
      </c>
      <c r="AV297" s="10" t="s">
        <v>86</v>
      </c>
      <c r="AW297" s="10" t="s">
        <v>32</v>
      </c>
      <c r="AX297" s="10" t="s">
        <v>75</v>
      </c>
      <c r="AY297" s="156" t="s">
        <v>166</v>
      </c>
    </row>
    <row r="298" spans="2:65" s="12" customFormat="1" ht="16.5" customHeight="1">
      <c r="B298" s="168"/>
      <c r="C298" s="169"/>
      <c r="D298" s="169"/>
      <c r="E298" s="170" t="s">
        <v>5</v>
      </c>
      <c r="F298" s="268" t="s">
        <v>294</v>
      </c>
      <c r="G298" s="269"/>
      <c r="H298" s="269"/>
      <c r="I298" s="269"/>
      <c r="J298" s="169"/>
      <c r="K298" s="171">
        <v>52.3</v>
      </c>
      <c r="L298" s="169"/>
      <c r="M298" s="169"/>
      <c r="N298" s="169"/>
      <c r="O298" s="169"/>
      <c r="P298" s="169"/>
      <c r="Q298" s="169"/>
      <c r="R298" s="172"/>
      <c r="T298" s="173"/>
      <c r="U298" s="169"/>
      <c r="V298" s="169"/>
      <c r="W298" s="169"/>
      <c r="X298" s="169"/>
      <c r="Y298" s="169"/>
      <c r="Z298" s="169"/>
      <c r="AA298" s="174"/>
      <c r="AT298" s="175" t="s">
        <v>173</v>
      </c>
      <c r="AU298" s="175" t="s">
        <v>86</v>
      </c>
      <c r="AV298" s="12" t="s">
        <v>92</v>
      </c>
      <c r="AW298" s="12" t="s">
        <v>32</v>
      </c>
      <c r="AX298" s="12" t="s">
        <v>82</v>
      </c>
      <c r="AY298" s="175" t="s">
        <v>166</v>
      </c>
    </row>
    <row r="299" spans="2:65" s="1" customFormat="1" ht="25.5" customHeight="1">
      <c r="B299" s="139"/>
      <c r="C299" s="140" t="s">
        <v>474</v>
      </c>
      <c r="D299" s="140" t="s">
        <v>167</v>
      </c>
      <c r="E299" s="141" t="s">
        <v>481</v>
      </c>
      <c r="F299" s="231" t="s">
        <v>482</v>
      </c>
      <c r="G299" s="231"/>
      <c r="H299" s="231"/>
      <c r="I299" s="231"/>
      <c r="J299" s="142" t="s">
        <v>270</v>
      </c>
      <c r="K299" s="143">
        <v>2446.9</v>
      </c>
      <c r="L299" s="232">
        <v>0</v>
      </c>
      <c r="M299" s="232"/>
      <c r="N299" s="232">
        <f>ROUND(L299*K299,2)</f>
        <v>0</v>
      </c>
      <c r="O299" s="232"/>
      <c r="P299" s="232"/>
      <c r="Q299" s="232"/>
      <c r="R299" s="144"/>
      <c r="T299" s="145" t="s">
        <v>5</v>
      </c>
      <c r="U299" s="43" t="s">
        <v>40</v>
      </c>
      <c r="V299" s="146">
        <v>4.1000000000000002E-2</v>
      </c>
      <c r="W299" s="146">
        <f>V299*K299</f>
        <v>100.3229</v>
      </c>
      <c r="X299" s="146">
        <v>0</v>
      </c>
      <c r="Y299" s="146">
        <f>X299*K299</f>
        <v>0</v>
      </c>
      <c r="Z299" s="146">
        <v>0</v>
      </c>
      <c r="AA299" s="147">
        <f>Z299*K299</f>
        <v>0</v>
      </c>
      <c r="AR299" s="21" t="s">
        <v>92</v>
      </c>
      <c r="AT299" s="21" t="s">
        <v>167</v>
      </c>
      <c r="AU299" s="21" t="s">
        <v>86</v>
      </c>
      <c r="AY299" s="21" t="s">
        <v>166</v>
      </c>
      <c r="BE299" s="148">
        <f>IF(U299="základní",N299,0)</f>
        <v>0</v>
      </c>
      <c r="BF299" s="148">
        <f>IF(U299="snížená",N299,0)</f>
        <v>0</v>
      </c>
      <c r="BG299" s="148">
        <f>IF(U299="zákl. přenesená",N299,0)</f>
        <v>0</v>
      </c>
      <c r="BH299" s="148">
        <f>IF(U299="sníž. přenesená",N299,0)</f>
        <v>0</v>
      </c>
      <c r="BI299" s="148">
        <f>IF(U299="nulová",N299,0)</f>
        <v>0</v>
      </c>
      <c r="BJ299" s="21" t="s">
        <v>82</v>
      </c>
      <c r="BK299" s="148">
        <f>ROUND(L299*K299,2)</f>
        <v>0</v>
      </c>
      <c r="BL299" s="21" t="s">
        <v>92</v>
      </c>
      <c r="BM299" s="21" t="s">
        <v>841</v>
      </c>
    </row>
    <row r="300" spans="2:65" s="11" customFormat="1" ht="16.5" customHeight="1">
      <c r="B300" s="157"/>
      <c r="C300" s="158"/>
      <c r="D300" s="158"/>
      <c r="E300" s="159" t="s">
        <v>5</v>
      </c>
      <c r="F300" s="264" t="s">
        <v>484</v>
      </c>
      <c r="G300" s="265"/>
      <c r="H300" s="265"/>
      <c r="I300" s="265"/>
      <c r="J300" s="158"/>
      <c r="K300" s="159" t="s">
        <v>5</v>
      </c>
      <c r="L300" s="158"/>
      <c r="M300" s="158"/>
      <c r="N300" s="158"/>
      <c r="O300" s="158"/>
      <c r="P300" s="158"/>
      <c r="Q300" s="158"/>
      <c r="R300" s="160"/>
      <c r="T300" s="161"/>
      <c r="U300" s="158"/>
      <c r="V300" s="158"/>
      <c r="W300" s="158"/>
      <c r="X300" s="158"/>
      <c r="Y300" s="158"/>
      <c r="Z300" s="158"/>
      <c r="AA300" s="162"/>
      <c r="AT300" s="163" t="s">
        <v>173</v>
      </c>
      <c r="AU300" s="163" t="s">
        <v>86</v>
      </c>
      <c r="AV300" s="11" t="s">
        <v>82</v>
      </c>
      <c r="AW300" s="11" t="s">
        <v>32</v>
      </c>
      <c r="AX300" s="11" t="s">
        <v>75</v>
      </c>
      <c r="AY300" s="163" t="s">
        <v>166</v>
      </c>
    </row>
    <row r="301" spans="2:65" s="10" customFormat="1" ht="16.5" customHeight="1">
      <c r="B301" s="149"/>
      <c r="C301" s="150"/>
      <c r="D301" s="150"/>
      <c r="E301" s="151" t="s">
        <v>5</v>
      </c>
      <c r="F301" s="262" t="s">
        <v>834</v>
      </c>
      <c r="G301" s="263"/>
      <c r="H301" s="263"/>
      <c r="I301" s="263"/>
      <c r="J301" s="150"/>
      <c r="K301" s="152">
        <v>2394</v>
      </c>
      <c r="L301" s="150"/>
      <c r="M301" s="150"/>
      <c r="N301" s="150"/>
      <c r="O301" s="150"/>
      <c r="P301" s="150"/>
      <c r="Q301" s="150"/>
      <c r="R301" s="153"/>
      <c r="T301" s="154"/>
      <c r="U301" s="150"/>
      <c r="V301" s="150"/>
      <c r="W301" s="150"/>
      <c r="X301" s="150"/>
      <c r="Y301" s="150"/>
      <c r="Z301" s="150"/>
      <c r="AA301" s="155"/>
      <c r="AT301" s="156" t="s">
        <v>173</v>
      </c>
      <c r="AU301" s="156" t="s">
        <v>86</v>
      </c>
      <c r="AV301" s="10" t="s">
        <v>86</v>
      </c>
      <c r="AW301" s="10" t="s">
        <v>32</v>
      </c>
      <c r="AX301" s="10" t="s">
        <v>75</v>
      </c>
      <c r="AY301" s="156" t="s">
        <v>166</v>
      </c>
    </row>
    <row r="302" spans="2:65" s="11" customFormat="1" ht="16.5" customHeight="1">
      <c r="B302" s="157"/>
      <c r="C302" s="158"/>
      <c r="D302" s="158"/>
      <c r="E302" s="159" t="s">
        <v>5</v>
      </c>
      <c r="F302" s="229" t="s">
        <v>836</v>
      </c>
      <c r="G302" s="230"/>
      <c r="H302" s="230"/>
      <c r="I302" s="230"/>
      <c r="J302" s="158"/>
      <c r="K302" s="159" t="s">
        <v>5</v>
      </c>
      <c r="L302" s="158"/>
      <c r="M302" s="158"/>
      <c r="N302" s="158"/>
      <c r="O302" s="158"/>
      <c r="P302" s="158"/>
      <c r="Q302" s="158"/>
      <c r="R302" s="160"/>
      <c r="T302" s="161"/>
      <c r="U302" s="158"/>
      <c r="V302" s="158"/>
      <c r="W302" s="158"/>
      <c r="X302" s="158"/>
      <c r="Y302" s="158"/>
      <c r="Z302" s="158"/>
      <c r="AA302" s="162"/>
      <c r="AT302" s="163" t="s">
        <v>173</v>
      </c>
      <c r="AU302" s="163" t="s">
        <v>86</v>
      </c>
      <c r="AV302" s="11" t="s">
        <v>82</v>
      </c>
      <c r="AW302" s="11" t="s">
        <v>32</v>
      </c>
      <c r="AX302" s="11" t="s">
        <v>75</v>
      </c>
      <c r="AY302" s="163" t="s">
        <v>166</v>
      </c>
    </row>
    <row r="303" spans="2:65" s="10" customFormat="1" ht="16.5" customHeight="1">
      <c r="B303" s="149"/>
      <c r="C303" s="150"/>
      <c r="D303" s="150"/>
      <c r="E303" s="151" t="s">
        <v>5</v>
      </c>
      <c r="F303" s="262" t="s">
        <v>842</v>
      </c>
      <c r="G303" s="263"/>
      <c r="H303" s="263"/>
      <c r="I303" s="263"/>
      <c r="J303" s="150"/>
      <c r="K303" s="152">
        <v>19.600000000000001</v>
      </c>
      <c r="L303" s="150"/>
      <c r="M303" s="150"/>
      <c r="N303" s="150"/>
      <c r="O303" s="150"/>
      <c r="P303" s="150"/>
      <c r="Q303" s="150"/>
      <c r="R303" s="153"/>
      <c r="T303" s="154"/>
      <c r="U303" s="150"/>
      <c r="V303" s="150"/>
      <c r="W303" s="150"/>
      <c r="X303" s="150"/>
      <c r="Y303" s="150"/>
      <c r="Z303" s="150"/>
      <c r="AA303" s="155"/>
      <c r="AT303" s="156" t="s">
        <v>173</v>
      </c>
      <c r="AU303" s="156" t="s">
        <v>86</v>
      </c>
      <c r="AV303" s="10" t="s">
        <v>86</v>
      </c>
      <c r="AW303" s="10" t="s">
        <v>32</v>
      </c>
      <c r="AX303" s="10" t="s">
        <v>75</v>
      </c>
      <c r="AY303" s="156" t="s">
        <v>166</v>
      </c>
    </row>
    <row r="304" spans="2:65" s="11" customFormat="1" ht="16.5" customHeight="1">
      <c r="B304" s="157"/>
      <c r="C304" s="158"/>
      <c r="D304" s="158"/>
      <c r="E304" s="159" t="s">
        <v>5</v>
      </c>
      <c r="F304" s="229" t="s">
        <v>843</v>
      </c>
      <c r="G304" s="230"/>
      <c r="H304" s="230"/>
      <c r="I304" s="230"/>
      <c r="J304" s="158"/>
      <c r="K304" s="159" t="s">
        <v>5</v>
      </c>
      <c r="L304" s="158"/>
      <c r="M304" s="158"/>
      <c r="N304" s="158"/>
      <c r="O304" s="158"/>
      <c r="P304" s="158"/>
      <c r="Q304" s="158"/>
      <c r="R304" s="160"/>
      <c r="T304" s="161"/>
      <c r="U304" s="158"/>
      <c r="V304" s="158"/>
      <c r="W304" s="158"/>
      <c r="X304" s="158"/>
      <c r="Y304" s="158"/>
      <c r="Z304" s="158"/>
      <c r="AA304" s="162"/>
      <c r="AT304" s="163" t="s">
        <v>173</v>
      </c>
      <c r="AU304" s="163" t="s">
        <v>86</v>
      </c>
      <c r="AV304" s="11" t="s">
        <v>82</v>
      </c>
      <c r="AW304" s="11" t="s">
        <v>32</v>
      </c>
      <c r="AX304" s="11" t="s">
        <v>75</v>
      </c>
      <c r="AY304" s="163" t="s">
        <v>166</v>
      </c>
    </row>
    <row r="305" spans="2:65" s="10" customFormat="1" ht="16.5" customHeight="1">
      <c r="B305" s="149"/>
      <c r="C305" s="150"/>
      <c r="D305" s="150"/>
      <c r="E305" s="151" t="s">
        <v>5</v>
      </c>
      <c r="F305" s="262" t="s">
        <v>840</v>
      </c>
      <c r="G305" s="263"/>
      <c r="H305" s="263"/>
      <c r="I305" s="263"/>
      <c r="J305" s="150"/>
      <c r="K305" s="152">
        <v>33.299999999999997</v>
      </c>
      <c r="L305" s="150"/>
      <c r="M305" s="150"/>
      <c r="N305" s="150"/>
      <c r="O305" s="150"/>
      <c r="P305" s="150"/>
      <c r="Q305" s="150"/>
      <c r="R305" s="153"/>
      <c r="T305" s="154"/>
      <c r="U305" s="150"/>
      <c r="V305" s="150"/>
      <c r="W305" s="150"/>
      <c r="X305" s="150"/>
      <c r="Y305" s="150"/>
      <c r="Z305" s="150"/>
      <c r="AA305" s="155"/>
      <c r="AT305" s="156" t="s">
        <v>173</v>
      </c>
      <c r="AU305" s="156" t="s">
        <v>86</v>
      </c>
      <c r="AV305" s="10" t="s">
        <v>86</v>
      </c>
      <c r="AW305" s="10" t="s">
        <v>32</v>
      </c>
      <c r="AX305" s="10" t="s">
        <v>75</v>
      </c>
      <c r="AY305" s="156" t="s">
        <v>166</v>
      </c>
    </row>
    <row r="306" spans="2:65" s="12" customFormat="1" ht="16.5" customHeight="1">
      <c r="B306" s="168"/>
      <c r="C306" s="169"/>
      <c r="D306" s="169"/>
      <c r="E306" s="170" t="s">
        <v>5</v>
      </c>
      <c r="F306" s="268" t="s">
        <v>294</v>
      </c>
      <c r="G306" s="269"/>
      <c r="H306" s="269"/>
      <c r="I306" s="269"/>
      <c r="J306" s="169"/>
      <c r="K306" s="171">
        <v>2446.9</v>
      </c>
      <c r="L306" s="169"/>
      <c r="M306" s="169"/>
      <c r="N306" s="169"/>
      <c r="O306" s="169"/>
      <c r="P306" s="169"/>
      <c r="Q306" s="169"/>
      <c r="R306" s="172"/>
      <c r="T306" s="173"/>
      <c r="U306" s="169"/>
      <c r="V306" s="169"/>
      <c r="W306" s="169"/>
      <c r="X306" s="169"/>
      <c r="Y306" s="169"/>
      <c r="Z306" s="169"/>
      <c r="AA306" s="174"/>
      <c r="AT306" s="175" t="s">
        <v>173</v>
      </c>
      <c r="AU306" s="175" t="s">
        <v>86</v>
      </c>
      <c r="AV306" s="12" t="s">
        <v>92</v>
      </c>
      <c r="AW306" s="12" t="s">
        <v>32</v>
      </c>
      <c r="AX306" s="12" t="s">
        <v>82</v>
      </c>
      <c r="AY306" s="175" t="s">
        <v>166</v>
      </c>
    </row>
    <row r="307" spans="2:65" s="1" customFormat="1" ht="25.5" customHeight="1">
      <c r="B307" s="139"/>
      <c r="C307" s="140" t="s">
        <v>480</v>
      </c>
      <c r="D307" s="140" t="s">
        <v>167</v>
      </c>
      <c r="E307" s="141" t="s">
        <v>486</v>
      </c>
      <c r="F307" s="231" t="s">
        <v>487</v>
      </c>
      <c r="G307" s="231"/>
      <c r="H307" s="231"/>
      <c r="I307" s="231"/>
      <c r="J307" s="142" t="s">
        <v>270</v>
      </c>
      <c r="K307" s="143">
        <v>1995</v>
      </c>
      <c r="L307" s="232">
        <v>0</v>
      </c>
      <c r="M307" s="232"/>
      <c r="N307" s="232">
        <f>ROUND(L307*K307,2)</f>
        <v>0</v>
      </c>
      <c r="O307" s="232"/>
      <c r="P307" s="232"/>
      <c r="Q307" s="232"/>
      <c r="R307" s="144"/>
      <c r="T307" s="145" t="s">
        <v>5</v>
      </c>
      <c r="U307" s="43" t="s">
        <v>40</v>
      </c>
      <c r="V307" s="146">
        <v>4.8000000000000001E-2</v>
      </c>
      <c r="W307" s="146">
        <f>V307*K307</f>
        <v>95.76</v>
      </c>
      <c r="X307" s="146">
        <v>0</v>
      </c>
      <c r="Y307" s="146">
        <f>X307*K307</f>
        <v>0</v>
      </c>
      <c r="Z307" s="146">
        <v>0</v>
      </c>
      <c r="AA307" s="147">
        <f>Z307*K307</f>
        <v>0</v>
      </c>
      <c r="AR307" s="21" t="s">
        <v>92</v>
      </c>
      <c r="AT307" s="21" t="s">
        <v>167</v>
      </c>
      <c r="AU307" s="21" t="s">
        <v>86</v>
      </c>
      <c r="AY307" s="21" t="s">
        <v>166</v>
      </c>
      <c r="BE307" s="148">
        <f>IF(U307="základní",N307,0)</f>
        <v>0</v>
      </c>
      <c r="BF307" s="148">
        <f>IF(U307="snížená",N307,0)</f>
        <v>0</v>
      </c>
      <c r="BG307" s="148">
        <f>IF(U307="zákl. přenesená",N307,0)</f>
        <v>0</v>
      </c>
      <c r="BH307" s="148">
        <f>IF(U307="sníž. přenesená",N307,0)</f>
        <v>0</v>
      </c>
      <c r="BI307" s="148">
        <f>IF(U307="nulová",N307,0)</f>
        <v>0</v>
      </c>
      <c r="BJ307" s="21" t="s">
        <v>82</v>
      </c>
      <c r="BK307" s="148">
        <f>ROUND(L307*K307,2)</f>
        <v>0</v>
      </c>
      <c r="BL307" s="21" t="s">
        <v>92</v>
      </c>
      <c r="BM307" s="21" t="s">
        <v>844</v>
      </c>
    </row>
    <row r="308" spans="2:65" s="11" customFormat="1" ht="16.5" customHeight="1">
      <c r="B308" s="157"/>
      <c r="C308" s="158"/>
      <c r="D308" s="158"/>
      <c r="E308" s="159" t="s">
        <v>5</v>
      </c>
      <c r="F308" s="264" t="s">
        <v>275</v>
      </c>
      <c r="G308" s="265"/>
      <c r="H308" s="265"/>
      <c r="I308" s="265"/>
      <c r="J308" s="158"/>
      <c r="K308" s="159" t="s">
        <v>5</v>
      </c>
      <c r="L308" s="158"/>
      <c r="M308" s="158"/>
      <c r="N308" s="158"/>
      <c r="O308" s="158"/>
      <c r="P308" s="158"/>
      <c r="Q308" s="158"/>
      <c r="R308" s="160"/>
      <c r="T308" s="161"/>
      <c r="U308" s="158"/>
      <c r="V308" s="158"/>
      <c r="W308" s="158"/>
      <c r="X308" s="158"/>
      <c r="Y308" s="158"/>
      <c r="Z308" s="158"/>
      <c r="AA308" s="162"/>
      <c r="AT308" s="163" t="s">
        <v>173</v>
      </c>
      <c r="AU308" s="163" t="s">
        <v>86</v>
      </c>
      <c r="AV308" s="11" t="s">
        <v>82</v>
      </c>
      <c r="AW308" s="11" t="s">
        <v>32</v>
      </c>
      <c r="AX308" s="11" t="s">
        <v>75</v>
      </c>
      <c r="AY308" s="163" t="s">
        <v>166</v>
      </c>
    </row>
    <row r="309" spans="2:65" s="11" customFormat="1" ht="16.5" customHeight="1">
      <c r="B309" s="157"/>
      <c r="C309" s="158"/>
      <c r="D309" s="158"/>
      <c r="E309" s="159" t="s">
        <v>5</v>
      </c>
      <c r="F309" s="229" t="s">
        <v>276</v>
      </c>
      <c r="G309" s="230"/>
      <c r="H309" s="230"/>
      <c r="I309" s="230"/>
      <c r="J309" s="158"/>
      <c r="K309" s="159" t="s">
        <v>5</v>
      </c>
      <c r="L309" s="158"/>
      <c r="M309" s="158"/>
      <c r="N309" s="158"/>
      <c r="O309" s="158"/>
      <c r="P309" s="158"/>
      <c r="Q309" s="158"/>
      <c r="R309" s="160"/>
      <c r="T309" s="161"/>
      <c r="U309" s="158"/>
      <c r="V309" s="158"/>
      <c r="W309" s="158"/>
      <c r="X309" s="158"/>
      <c r="Y309" s="158"/>
      <c r="Z309" s="158"/>
      <c r="AA309" s="162"/>
      <c r="AT309" s="163" t="s">
        <v>173</v>
      </c>
      <c r="AU309" s="163" t="s">
        <v>86</v>
      </c>
      <c r="AV309" s="11" t="s">
        <v>82</v>
      </c>
      <c r="AW309" s="11" t="s">
        <v>32</v>
      </c>
      <c r="AX309" s="11" t="s">
        <v>75</v>
      </c>
      <c r="AY309" s="163" t="s">
        <v>166</v>
      </c>
    </row>
    <row r="310" spans="2:65" s="11" customFormat="1" ht="16.5" customHeight="1">
      <c r="B310" s="157"/>
      <c r="C310" s="158"/>
      <c r="D310" s="158"/>
      <c r="E310" s="159" t="s">
        <v>5</v>
      </c>
      <c r="F310" s="229" t="s">
        <v>277</v>
      </c>
      <c r="G310" s="230"/>
      <c r="H310" s="230"/>
      <c r="I310" s="230"/>
      <c r="J310" s="158"/>
      <c r="K310" s="159" t="s">
        <v>5</v>
      </c>
      <c r="L310" s="158"/>
      <c r="M310" s="158"/>
      <c r="N310" s="158"/>
      <c r="O310" s="158"/>
      <c r="P310" s="158"/>
      <c r="Q310" s="158"/>
      <c r="R310" s="160"/>
      <c r="T310" s="161"/>
      <c r="U310" s="158"/>
      <c r="V310" s="158"/>
      <c r="W310" s="158"/>
      <c r="X310" s="158"/>
      <c r="Y310" s="158"/>
      <c r="Z310" s="158"/>
      <c r="AA310" s="162"/>
      <c r="AT310" s="163" t="s">
        <v>173</v>
      </c>
      <c r="AU310" s="163" t="s">
        <v>86</v>
      </c>
      <c r="AV310" s="11" t="s">
        <v>82</v>
      </c>
      <c r="AW310" s="11" t="s">
        <v>32</v>
      </c>
      <c r="AX310" s="11" t="s">
        <v>75</v>
      </c>
      <c r="AY310" s="163" t="s">
        <v>166</v>
      </c>
    </row>
    <row r="311" spans="2:65" s="11" customFormat="1" ht="16.5" customHeight="1">
      <c r="B311" s="157"/>
      <c r="C311" s="158"/>
      <c r="D311" s="158"/>
      <c r="E311" s="159" t="s">
        <v>5</v>
      </c>
      <c r="F311" s="229" t="s">
        <v>298</v>
      </c>
      <c r="G311" s="230"/>
      <c r="H311" s="230"/>
      <c r="I311" s="230"/>
      <c r="J311" s="158"/>
      <c r="K311" s="159" t="s">
        <v>5</v>
      </c>
      <c r="L311" s="158"/>
      <c r="M311" s="158"/>
      <c r="N311" s="158"/>
      <c r="O311" s="158"/>
      <c r="P311" s="158"/>
      <c r="Q311" s="158"/>
      <c r="R311" s="160"/>
      <c r="T311" s="161"/>
      <c r="U311" s="158"/>
      <c r="V311" s="158"/>
      <c r="W311" s="158"/>
      <c r="X311" s="158"/>
      <c r="Y311" s="158"/>
      <c r="Z311" s="158"/>
      <c r="AA311" s="162"/>
      <c r="AT311" s="163" t="s">
        <v>173</v>
      </c>
      <c r="AU311" s="163" t="s">
        <v>86</v>
      </c>
      <c r="AV311" s="11" t="s">
        <v>82</v>
      </c>
      <c r="AW311" s="11" t="s">
        <v>32</v>
      </c>
      <c r="AX311" s="11" t="s">
        <v>75</v>
      </c>
      <c r="AY311" s="163" t="s">
        <v>166</v>
      </c>
    </row>
    <row r="312" spans="2:65" s="10" customFormat="1" ht="16.5" customHeight="1">
      <c r="B312" s="149"/>
      <c r="C312" s="150"/>
      <c r="D312" s="150"/>
      <c r="E312" s="151" t="s">
        <v>5</v>
      </c>
      <c r="F312" s="262" t="s">
        <v>769</v>
      </c>
      <c r="G312" s="263"/>
      <c r="H312" s="263"/>
      <c r="I312" s="263"/>
      <c r="J312" s="150"/>
      <c r="K312" s="152">
        <v>1995</v>
      </c>
      <c r="L312" s="150"/>
      <c r="M312" s="150"/>
      <c r="N312" s="150"/>
      <c r="O312" s="150"/>
      <c r="P312" s="150"/>
      <c r="Q312" s="150"/>
      <c r="R312" s="153"/>
      <c r="T312" s="154"/>
      <c r="U312" s="150"/>
      <c r="V312" s="150"/>
      <c r="W312" s="150"/>
      <c r="X312" s="150"/>
      <c r="Y312" s="150"/>
      <c r="Z312" s="150"/>
      <c r="AA312" s="155"/>
      <c r="AT312" s="156" t="s">
        <v>173</v>
      </c>
      <c r="AU312" s="156" t="s">
        <v>86</v>
      </c>
      <c r="AV312" s="10" t="s">
        <v>86</v>
      </c>
      <c r="AW312" s="10" t="s">
        <v>32</v>
      </c>
      <c r="AX312" s="10" t="s">
        <v>82</v>
      </c>
      <c r="AY312" s="156" t="s">
        <v>166</v>
      </c>
    </row>
    <row r="313" spans="2:65" s="1" customFormat="1" ht="25.5" customHeight="1">
      <c r="B313" s="139"/>
      <c r="C313" s="140" t="s">
        <v>485</v>
      </c>
      <c r="D313" s="140" t="s">
        <v>167</v>
      </c>
      <c r="E313" s="141" t="s">
        <v>490</v>
      </c>
      <c r="F313" s="231" t="s">
        <v>491</v>
      </c>
      <c r="G313" s="231"/>
      <c r="H313" s="231"/>
      <c r="I313" s="231"/>
      <c r="J313" s="142" t="s">
        <v>270</v>
      </c>
      <c r="K313" s="143">
        <v>2394</v>
      </c>
      <c r="L313" s="232">
        <v>0</v>
      </c>
      <c r="M313" s="232"/>
      <c r="N313" s="232">
        <f>ROUND(L313*K313,2)</f>
        <v>0</v>
      </c>
      <c r="O313" s="232"/>
      <c r="P313" s="232"/>
      <c r="Q313" s="232"/>
      <c r="R313" s="144"/>
      <c r="T313" s="145" t="s">
        <v>5</v>
      </c>
      <c r="U313" s="43" t="s">
        <v>40</v>
      </c>
      <c r="V313" s="146">
        <v>4.0000000000000001E-3</v>
      </c>
      <c r="W313" s="146">
        <f>V313*K313</f>
        <v>9.5760000000000005</v>
      </c>
      <c r="X313" s="146">
        <v>0</v>
      </c>
      <c r="Y313" s="146">
        <f>X313*K313</f>
        <v>0</v>
      </c>
      <c r="Z313" s="146">
        <v>0</v>
      </c>
      <c r="AA313" s="147">
        <f>Z313*K313</f>
        <v>0</v>
      </c>
      <c r="AR313" s="21" t="s">
        <v>92</v>
      </c>
      <c r="AT313" s="21" t="s">
        <v>167</v>
      </c>
      <c r="AU313" s="21" t="s">
        <v>86</v>
      </c>
      <c r="AY313" s="21" t="s">
        <v>166</v>
      </c>
      <c r="BE313" s="148">
        <f>IF(U313="základní",N313,0)</f>
        <v>0</v>
      </c>
      <c r="BF313" s="148">
        <f>IF(U313="snížená",N313,0)</f>
        <v>0</v>
      </c>
      <c r="BG313" s="148">
        <f>IF(U313="zákl. přenesená",N313,0)</f>
        <v>0</v>
      </c>
      <c r="BH313" s="148">
        <f>IF(U313="sníž. přenesená",N313,0)</f>
        <v>0</v>
      </c>
      <c r="BI313" s="148">
        <f>IF(U313="nulová",N313,0)</f>
        <v>0</v>
      </c>
      <c r="BJ313" s="21" t="s">
        <v>82</v>
      </c>
      <c r="BK313" s="148">
        <f>ROUND(L313*K313,2)</f>
        <v>0</v>
      </c>
      <c r="BL313" s="21" t="s">
        <v>92</v>
      </c>
      <c r="BM313" s="21" t="s">
        <v>845</v>
      </c>
    </row>
    <row r="314" spans="2:65" s="10" customFormat="1" ht="16.5" customHeight="1">
      <c r="B314" s="149"/>
      <c r="C314" s="150"/>
      <c r="D314" s="150"/>
      <c r="E314" s="151" t="s">
        <v>5</v>
      </c>
      <c r="F314" s="240" t="s">
        <v>834</v>
      </c>
      <c r="G314" s="241"/>
      <c r="H314" s="241"/>
      <c r="I314" s="241"/>
      <c r="J314" s="150"/>
      <c r="K314" s="152">
        <v>2394</v>
      </c>
      <c r="L314" s="150"/>
      <c r="M314" s="150"/>
      <c r="N314" s="150"/>
      <c r="O314" s="150"/>
      <c r="P314" s="150"/>
      <c r="Q314" s="150"/>
      <c r="R314" s="153"/>
      <c r="T314" s="154"/>
      <c r="U314" s="150"/>
      <c r="V314" s="150"/>
      <c r="W314" s="150"/>
      <c r="X314" s="150"/>
      <c r="Y314" s="150"/>
      <c r="Z314" s="150"/>
      <c r="AA314" s="155"/>
      <c r="AT314" s="156" t="s">
        <v>173</v>
      </c>
      <c r="AU314" s="156" t="s">
        <v>86</v>
      </c>
      <c r="AV314" s="10" t="s">
        <v>86</v>
      </c>
      <c r="AW314" s="10" t="s">
        <v>32</v>
      </c>
      <c r="AX314" s="10" t="s">
        <v>82</v>
      </c>
      <c r="AY314" s="156" t="s">
        <v>166</v>
      </c>
    </row>
    <row r="315" spans="2:65" s="1" customFormat="1" ht="25.5" customHeight="1">
      <c r="B315" s="139"/>
      <c r="C315" s="140" t="s">
        <v>489</v>
      </c>
      <c r="D315" s="140" t="s">
        <v>167</v>
      </c>
      <c r="E315" s="141" t="s">
        <v>494</v>
      </c>
      <c r="F315" s="231" t="s">
        <v>495</v>
      </c>
      <c r="G315" s="231"/>
      <c r="H315" s="231"/>
      <c r="I315" s="231"/>
      <c r="J315" s="142" t="s">
        <v>270</v>
      </c>
      <c r="K315" s="143">
        <v>4112</v>
      </c>
      <c r="L315" s="232">
        <v>0</v>
      </c>
      <c r="M315" s="232"/>
      <c r="N315" s="232">
        <f>ROUND(L315*K315,2)</f>
        <v>0</v>
      </c>
      <c r="O315" s="232"/>
      <c r="P315" s="232"/>
      <c r="Q315" s="232"/>
      <c r="R315" s="144"/>
      <c r="T315" s="145" t="s">
        <v>5</v>
      </c>
      <c r="U315" s="43" t="s">
        <v>40</v>
      </c>
      <c r="V315" s="146">
        <v>2E-3</v>
      </c>
      <c r="W315" s="146">
        <f>V315*K315</f>
        <v>8.2240000000000002</v>
      </c>
      <c r="X315" s="146">
        <v>0</v>
      </c>
      <c r="Y315" s="146">
        <f>X315*K315</f>
        <v>0</v>
      </c>
      <c r="Z315" s="146">
        <v>0</v>
      </c>
      <c r="AA315" s="147">
        <f>Z315*K315</f>
        <v>0</v>
      </c>
      <c r="AR315" s="21" t="s">
        <v>92</v>
      </c>
      <c r="AT315" s="21" t="s">
        <v>167</v>
      </c>
      <c r="AU315" s="21" t="s">
        <v>86</v>
      </c>
      <c r="AY315" s="21" t="s">
        <v>166</v>
      </c>
      <c r="BE315" s="148">
        <f>IF(U315="základní",N315,0)</f>
        <v>0</v>
      </c>
      <c r="BF315" s="148">
        <f>IF(U315="snížená",N315,0)</f>
        <v>0</v>
      </c>
      <c r="BG315" s="148">
        <f>IF(U315="zákl. přenesená",N315,0)</f>
        <v>0</v>
      </c>
      <c r="BH315" s="148">
        <f>IF(U315="sníž. přenesená",N315,0)</f>
        <v>0</v>
      </c>
      <c r="BI315" s="148">
        <f>IF(U315="nulová",N315,0)</f>
        <v>0</v>
      </c>
      <c r="BJ315" s="21" t="s">
        <v>82</v>
      </c>
      <c r="BK315" s="148">
        <f>ROUND(L315*K315,2)</f>
        <v>0</v>
      </c>
      <c r="BL315" s="21" t="s">
        <v>92</v>
      </c>
      <c r="BM315" s="21" t="s">
        <v>846</v>
      </c>
    </row>
    <row r="316" spans="2:65" s="10" customFormat="1" ht="16.5" customHeight="1">
      <c r="B316" s="149"/>
      <c r="C316" s="150"/>
      <c r="D316" s="150"/>
      <c r="E316" s="151" t="s">
        <v>5</v>
      </c>
      <c r="F316" s="240" t="s">
        <v>847</v>
      </c>
      <c r="G316" s="241"/>
      <c r="H316" s="241"/>
      <c r="I316" s="241"/>
      <c r="J316" s="150"/>
      <c r="K316" s="152">
        <v>4112</v>
      </c>
      <c r="L316" s="150"/>
      <c r="M316" s="150"/>
      <c r="N316" s="150"/>
      <c r="O316" s="150"/>
      <c r="P316" s="150"/>
      <c r="Q316" s="150"/>
      <c r="R316" s="153"/>
      <c r="T316" s="154"/>
      <c r="U316" s="150"/>
      <c r="V316" s="150"/>
      <c r="W316" s="150"/>
      <c r="X316" s="150"/>
      <c r="Y316" s="150"/>
      <c r="Z316" s="150"/>
      <c r="AA316" s="155"/>
      <c r="AT316" s="156" t="s">
        <v>173</v>
      </c>
      <c r="AU316" s="156" t="s">
        <v>86</v>
      </c>
      <c r="AV316" s="10" t="s">
        <v>86</v>
      </c>
      <c r="AW316" s="10" t="s">
        <v>32</v>
      </c>
      <c r="AX316" s="10" t="s">
        <v>82</v>
      </c>
      <c r="AY316" s="156" t="s">
        <v>166</v>
      </c>
    </row>
    <row r="317" spans="2:65" s="1" customFormat="1" ht="25.5" customHeight="1">
      <c r="B317" s="139"/>
      <c r="C317" s="140" t="s">
        <v>493</v>
      </c>
      <c r="D317" s="140" t="s">
        <v>167</v>
      </c>
      <c r="E317" s="141" t="s">
        <v>499</v>
      </c>
      <c r="F317" s="231" t="s">
        <v>500</v>
      </c>
      <c r="G317" s="231"/>
      <c r="H317" s="231"/>
      <c r="I317" s="231"/>
      <c r="J317" s="142" t="s">
        <v>270</v>
      </c>
      <c r="K317" s="143">
        <v>2056</v>
      </c>
      <c r="L317" s="232">
        <v>0</v>
      </c>
      <c r="M317" s="232"/>
      <c r="N317" s="232">
        <f>ROUND(L317*K317,2)</f>
        <v>0</v>
      </c>
      <c r="O317" s="232"/>
      <c r="P317" s="232"/>
      <c r="Q317" s="232"/>
      <c r="R317" s="144"/>
      <c r="T317" s="145" t="s">
        <v>5</v>
      </c>
      <c r="U317" s="43" t="s">
        <v>40</v>
      </c>
      <c r="V317" s="146">
        <v>4.8000000000000001E-2</v>
      </c>
      <c r="W317" s="146">
        <f>V317*K317</f>
        <v>98.688000000000002</v>
      </c>
      <c r="X317" s="146">
        <v>0</v>
      </c>
      <c r="Y317" s="146">
        <f>X317*K317</f>
        <v>0</v>
      </c>
      <c r="Z317" s="146">
        <v>0</v>
      </c>
      <c r="AA317" s="147">
        <f>Z317*K317</f>
        <v>0</v>
      </c>
      <c r="AR317" s="21" t="s">
        <v>92</v>
      </c>
      <c r="AT317" s="21" t="s">
        <v>167</v>
      </c>
      <c r="AU317" s="21" t="s">
        <v>86</v>
      </c>
      <c r="AY317" s="21" t="s">
        <v>166</v>
      </c>
      <c r="BE317" s="148">
        <f>IF(U317="základní",N317,0)</f>
        <v>0</v>
      </c>
      <c r="BF317" s="148">
        <f>IF(U317="snížená",N317,0)</f>
        <v>0</v>
      </c>
      <c r="BG317" s="148">
        <f>IF(U317="zákl. přenesená",N317,0)</f>
        <v>0</v>
      </c>
      <c r="BH317" s="148">
        <f>IF(U317="sníž. přenesená",N317,0)</f>
        <v>0</v>
      </c>
      <c r="BI317" s="148">
        <f>IF(U317="nulová",N317,0)</f>
        <v>0</v>
      </c>
      <c r="BJ317" s="21" t="s">
        <v>82</v>
      </c>
      <c r="BK317" s="148">
        <f>ROUND(L317*K317,2)</f>
        <v>0</v>
      </c>
      <c r="BL317" s="21" t="s">
        <v>92</v>
      </c>
      <c r="BM317" s="21" t="s">
        <v>848</v>
      </c>
    </row>
    <row r="318" spans="2:65" s="11" customFormat="1" ht="16.5" customHeight="1">
      <c r="B318" s="157"/>
      <c r="C318" s="158"/>
      <c r="D318" s="158"/>
      <c r="E318" s="159" t="s">
        <v>5</v>
      </c>
      <c r="F318" s="264" t="s">
        <v>275</v>
      </c>
      <c r="G318" s="265"/>
      <c r="H318" s="265"/>
      <c r="I318" s="265"/>
      <c r="J318" s="158"/>
      <c r="K318" s="159" t="s">
        <v>5</v>
      </c>
      <c r="L318" s="158"/>
      <c r="M318" s="158"/>
      <c r="N318" s="158"/>
      <c r="O318" s="158"/>
      <c r="P318" s="158"/>
      <c r="Q318" s="158"/>
      <c r="R318" s="160"/>
      <c r="T318" s="161"/>
      <c r="U318" s="158"/>
      <c r="V318" s="158"/>
      <c r="W318" s="158"/>
      <c r="X318" s="158"/>
      <c r="Y318" s="158"/>
      <c r="Z318" s="158"/>
      <c r="AA318" s="162"/>
      <c r="AT318" s="163" t="s">
        <v>173</v>
      </c>
      <c r="AU318" s="163" t="s">
        <v>86</v>
      </c>
      <c r="AV318" s="11" t="s">
        <v>82</v>
      </c>
      <c r="AW318" s="11" t="s">
        <v>32</v>
      </c>
      <c r="AX318" s="11" t="s">
        <v>75</v>
      </c>
      <c r="AY318" s="163" t="s">
        <v>166</v>
      </c>
    </row>
    <row r="319" spans="2:65" s="11" customFormat="1" ht="16.5" customHeight="1">
      <c r="B319" s="157"/>
      <c r="C319" s="158"/>
      <c r="D319" s="158"/>
      <c r="E319" s="159" t="s">
        <v>5</v>
      </c>
      <c r="F319" s="229" t="s">
        <v>276</v>
      </c>
      <c r="G319" s="230"/>
      <c r="H319" s="230"/>
      <c r="I319" s="230"/>
      <c r="J319" s="158"/>
      <c r="K319" s="159" t="s">
        <v>5</v>
      </c>
      <c r="L319" s="158"/>
      <c r="M319" s="158"/>
      <c r="N319" s="158"/>
      <c r="O319" s="158"/>
      <c r="P319" s="158"/>
      <c r="Q319" s="158"/>
      <c r="R319" s="160"/>
      <c r="T319" s="161"/>
      <c r="U319" s="158"/>
      <c r="V319" s="158"/>
      <c r="W319" s="158"/>
      <c r="X319" s="158"/>
      <c r="Y319" s="158"/>
      <c r="Z319" s="158"/>
      <c r="AA319" s="162"/>
      <c r="AT319" s="163" t="s">
        <v>173</v>
      </c>
      <c r="AU319" s="163" t="s">
        <v>86</v>
      </c>
      <c r="AV319" s="11" t="s">
        <v>82</v>
      </c>
      <c r="AW319" s="11" t="s">
        <v>32</v>
      </c>
      <c r="AX319" s="11" t="s">
        <v>75</v>
      </c>
      <c r="AY319" s="163" t="s">
        <v>166</v>
      </c>
    </row>
    <row r="320" spans="2:65" s="11" customFormat="1" ht="16.5" customHeight="1">
      <c r="B320" s="157"/>
      <c r="C320" s="158"/>
      <c r="D320" s="158"/>
      <c r="E320" s="159" t="s">
        <v>5</v>
      </c>
      <c r="F320" s="229" t="s">
        <v>277</v>
      </c>
      <c r="G320" s="230"/>
      <c r="H320" s="230"/>
      <c r="I320" s="230"/>
      <c r="J320" s="158"/>
      <c r="K320" s="159" t="s">
        <v>5</v>
      </c>
      <c r="L320" s="158"/>
      <c r="M320" s="158"/>
      <c r="N320" s="158"/>
      <c r="O320" s="158"/>
      <c r="P320" s="158"/>
      <c r="Q320" s="158"/>
      <c r="R320" s="160"/>
      <c r="T320" s="161"/>
      <c r="U320" s="158"/>
      <c r="V320" s="158"/>
      <c r="W320" s="158"/>
      <c r="X320" s="158"/>
      <c r="Y320" s="158"/>
      <c r="Z320" s="158"/>
      <c r="AA320" s="162"/>
      <c r="AT320" s="163" t="s">
        <v>173</v>
      </c>
      <c r="AU320" s="163" t="s">
        <v>86</v>
      </c>
      <c r="AV320" s="11" t="s">
        <v>82</v>
      </c>
      <c r="AW320" s="11" t="s">
        <v>32</v>
      </c>
      <c r="AX320" s="11" t="s">
        <v>75</v>
      </c>
      <c r="AY320" s="163" t="s">
        <v>166</v>
      </c>
    </row>
    <row r="321" spans="2:65" s="11" customFormat="1" ht="16.5" customHeight="1">
      <c r="B321" s="157"/>
      <c r="C321" s="158"/>
      <c r="D321" s="158"/>
      <c r="E321" s="159" t="s">
        <v>5</v>
      </c>
      <c r="F321" s="229" t="s">
        <v>298</v>
      </c>
      <c r="G321" s="230"/>
      <c r="H321" s="230"/>
      <c r="I321" s="230"/>
      <c r="J321" s="158"/>
      <c r="K321" s="159" t="s">
        <v>5</v>
      </c>
      <c r="L321" s="158"/>
      <c r="M321" s="158"/>
      <c r="N321" s="158"/>
      <c r="O321" s="158"/>
      <c r="P321" s="158"/>
      <c r="Q321" s="158"/>
      <c r="R321" s="160"/>
      <c r="T321" s="161"/>
      <c r="U321" s="158"/>
      <c r="V321" s="158"/>
      <c r="W321" s="158"/>
      <c r="X321" s="158"/>
      <c r="Y321" s="158"/>
      <c r="Z321" s="158"/>
      <c r="AA321" s="162"/>
      <c r="AT321" s="163" t="s">
        <v>173</v>
      </c>
      <c r="AU321" s="163" t="s">
        <v>86</v>
      </c>
      <c r="AV321" s="11" t="s">
        <v>82</v>
      </c>
      <c r="AW321" s="11" t="s">
        <v>32</v>
      </c>
      <c r="AX321" s="11" t="s">
        <v>75</v>
      </c>
      <c r="AY321" s="163" t="s">
        <v>166</v>
      </c>
    </row>
    <row r="322" spans="2:65" s="10" customFormat="1" ht="16.5" customHeight="1">
      <c r="B322" s="149"/>
      <c r="C322" s="150"/>
      <c r="D322" s="150"/>
      <c r="E322" s="151" t="s">
        <v>5</v>
      </c>
      <c r="F322" s="262" t="s">
        <v>769</v>
      </c>
      <c r="G322" s="263"/>
      <c r="H322" s="263"/>
      <c r="I322" s="263"/>
      <c r="J322" s="150"/>
      <c r="K322" s="152">
        <v>1995</v>
      </c>
      <c r="L322" s="150"/>
      <c r="M322" s="150"/>
      <c r="N322" s="150"/>
      <c r="O322" s="150"/>
      <c r="P322" s="150"/>
      <c r="Q322" s="150"/>
      <c r="R322" s="153"/>
      <c r="T322" s="154"/>
      <c r="U322" s="150"/>
      <c r="V322" s="150"/>
      <c r="W322" s="150"/>
      <c r="X322" s="150"/>
      <c r="Y322" s="150"/>
      <c r="Z322" s="150"/>
      <c r="AA322" s="155"/>
      <c r="AT322" s="156" t="s">
        <v>173</v>
      </c>
      <c r="AU322" s="156" t="s">
        <v>86</v>
      </c>
      <c r="AV322" s="10" t="s">
        <v>86</v>
      </c>
      <c r="AW322" s="10" t="s">
        <v>32</v>
      </c>
      <c r="AX322" s="10" t="s">
        <v>75</v>
      </c>
      <c r="AY322" s="156" t="s">
        <v>166</v>
      </c>
    </row>
    <row r="323" spans="2:65" s="11" customFormat="1" ht="16.5" customHeight="1">
      <c r="B323" s="157"/>
      <c r="C323" s="158"/>
      <c r="D323" s="158"/>
      <c r="E323" s="159" t="s">
        <v>5</v>
      </c>
      <c r="F323" s="229" t="s">
        <v>849</v>
      </c>
      <c r="G323" s="230"/>
      <c r="H323" s="230"/>
      <c r="I323" s="230"/>
      <c r="J323" s="158"/>
      <c r="K323" s="159" t="s">
        <v>5</v>
      </c>
      <c r="L323" s="158"/>
      <c r="M323" s="158"/>
      <c r="N323" s="158"/>
      <c r="O323" s="158"/>
      <c r="P323" s="158"/>
      <c r="Q323" s="158"/>
      <c r="R323" s="160"/>
      <c r="T323" s="161"/>
      <c r="U323" s="158"/>
      <c r="V323" s="158"/>
      <c r="W323" s="158"/>
      <c r="X323" s="158"/>
      <c r="Y323" s="158"/>
      <c r="Z323" s="158"/>
      <c r="AA323" s="162"/>
      <c r="AT323" s="163" t="s">
        <v>173</v>
      </c>
      <c r="AU323" s="163" t="s">
        <v>86</v>
      </c>
      <c r="AV323" s="11" t="s">
        <v>82</v>
      </c>
      <c r="AW323" s="11" t="s">
        <v>32</v>
      </c>
      <c r="AX323" s="11" t="s">
        <v>75</v>
      </c>
      <c r="AY323" s="163" t="s">
        <v>166</v>
      </c>
    </row>
    <row r="324" spans="2:65" s="10" customFormat="1" ht="16.5" customHeight="1">
      <c r="B324" s="149"/>
      <c r="C324" s="150"/>
      <c r="D324" s="150"/>
      <c r="E324" s="151" t="s">
        <v>5</v>
      </c>
      <c r="F324" s="262" t="s">
        <v>700</v>
      </c>
      <c r="G324" s="263"/>
      <c r="H324" s="263"/>
      <c r="I324" s="263"/>
      <c r="J324" s="150"/>
      <c r="K324" s="152">
        <v>61</v>
      </c>
      <c r="L324" s="150"/>
      <c r="M324" s="150"/>
      <c r="N324" s="150"/>
      <c r="O324" s="150"/>
      <c r="P324" s="150"/>
      <c r="Q324" s="150"/>
      <c r="R324" s="153"/>
      <c r="T324" s="154"/>
      <c r="U324" s="150"/>
      <c r="V324" s="150"/>
      <c r="W324" s="150"/>
      <c r="X324" s="150"/>
      <c r="Y324" s="150"/>
      <c r="Z324" s="150"/>
      <c r="AA324" s="155"/>
      <c r="AT324" s="156" t="s">
        <v>173</v>
      </c>
      <c r="AU324" s="156" t="s">
        <v>86</v>
      </c>
      <c r="AV324" s="10" t="s">
        <v>86</v>
      </c>
      <c r="AW324" s="10" t="s">
        <v>32</v>
      </c>
      <c r="AX324" s="10" t="s">
        <v>75</v>
      </c>
      <c r="AY324" s="156" t="s">
        <v>166</v>
      </c>
    </row>
    <row r="325" spans="2:65" s="12" customFormat="1" ht="16.5" customHeight="1">
      <c r="B325" s="168"/>
      <c r="C325" s="169"/>
      <c r="D325" s="169"/>
      <c r="E325" s="170" t="s">
        <v>5</v>
      </c>
      <c r="F325" s="268" t="s">
        <v>294</v>
      </c>
      <c r="G325" s="269"/>
      <c r="H325" s="269"/>
      <c r="I325" s="269"/>
      <c r="J325" s="169"/>
      <c r="K325" s="171">
        <v>2056</v>
      </c>
      <c r="L325" s="169"/>
      <c r="M325" s="169"/>
      <c r="N325" s="169"/>
      <c r="O325" s="169"/>
      <c r="P325" s="169"/>
      <c r="Q325" s="169"/>
      <c r="R325" s="172"/>
      <c r="T325" s="173"/>
      <c r="U325" s="169"/>
      <c r="V325" s="169"/>
      <c r="W325" s="169"/>
      <c r="X325" s="169"/>
      <c r="Y325" s="169"/>
      <c r="Z325" s="169"/>
      <c r="AA325" s="174"/>
      <c r="AT325" s="175" t="s">
        <v>173</v>
      </c>
      <c r="AU325" s="175" t="s">
        <v>86</v>
      </c>
      <c r="AV325" s="12" t="s">
        <v>92</v>
      </c>
      <c r="AW325" s="12" t="s">
        <v>32</v>
      </c>
      <c r="AX325" s="12" t="s">
        <v>82</v>
      </c>
      <c r="AY325" s="175" t="s">
        <v>166</v>
      </c>
    </row>
    <row r="326" spans="2:65" s="1" customFormat="1" ht="25.5" customHeight="1">
      <c r="B326" s="139"/>
      <c r="C326" s="140" t="s">
        <v>498</v>
      </c>
      <c r="D326" s="140" t="s">
        <v>167</v>
      </c>
      <c r="E326" s="141" t="s">
        <v>504</v>
      </c>
      <c r="F326" s="231" t="s">
        <v>505</v>
      </c>
      <c r="G326" s="231"/>
      <c r="H326" s="231"/>
      <c r="I326" s="231"/>
      <c r="J326" s="142" t="s">
        <v>270</v>
      </c>
      <c r="K326" s="143">
        <v>2056</v>
      </c>
      <c r="L326" s="232">
        <v>0</v>
      </c>
      <c r="M326" s="232"/>
      <c r="N326" s="232">
        <f>ROUND(L326*K326,2)</f>
        <v>0</v>
      </c>
      <c r="O326" s="232"/>
      <c r="P326" s="232"/>
      <c r="Q326" s="232"/>
      <c r="R326" s="144"/>
      <c r="T326" s="145" t="s">
        <v>5</v>
      </c>
      <c r="U326" s="43" t="s">
        <v>40</v>
      </c>
      <c r="V326" s="146">
        <v>6.3E-2</v>
      </c>
      <c r="W326" s="146">
        <f>V326*K326</f>
        <v>129.52799999999999</v>
      </c>
      <c r="X326" s="146">
        <v>0</v>
      </c>
      <c r="Y326" s="146">
        <f>X326*K326</f>
        <v>0</v>
      </c>
      <c r="Z326" s="146">
        <v>0</v>
      </c>
      <c r="AA326" s="147">
        <f>Z326*K326</f>
        <v>0</v>
      </c>
      <c r="AR326" s="21" t="s">
        <v>92</v>
      </c>
      <c r="AT326" s="21" t="s">
        <v>167</v>
      </c>
      <c r="AU326" s="21" t="s">
        <v>86</v>
      </c>
      <c r="AY326" s="21" t="s">
        <v>166</v>
      </c>
      <c r="BE326" s="148">
        <f>IF(U326="základní",N326,0)</f>
        <v>0</v>
      </c>
      <c r="BF326" s="148">
        <f>IF(U326="snížená",N326,0)</f>
        <v>0</v>
      </c>
      <c r="BG326" s="148">
        <f>IF(U326="zákl. přenesená",N326,0)</f>
        <v>0</v>
      </c>
      <c r="BH326" s="148">
        <f>IF(U326="sníž. přenesená",N326,0)</f>
        <v>0</v>
      </c>
      <c r="BI326" s="148">
        <f>IF(U326="nulová",N326,0)</f>
        <v>0</v>
      </c>
      <c r="BJ326" s="21" t="s">
        <v>82</v>
      </c>
      <c r="BK326" s="148">
        <f>ROUND(L326*K326,2)</f>
        <v>0</v>
      </c>
      <c r="BL326" s="21" t="s">
        <v>92</v>
      </c>
      <c r="BM326" s="21" t="s">
        <v>850</v>
      </c>
    </row>
    <row r="327" spans="2:65" s="1" customFormat="1" ht="25.5" customHeight="1">
      <c r="B327" s="139"/>
      <c r="C327" s="140" t="s">
        <v>503</v>
      </c>
      <c r="D327" s="140" t="s">
        <v>167</v>
      </c>
      <c r="E327" s="141" t="s">
        <v>851</v>
      </c>
      <c r="F327" s="231" t="s">
        <v>852</v>
      </c>
      <c r="G327" s="231"/>
      <c r="H327" s="231"/>
      <c r="I327" s="231"/>
      <c r="J327" s="142" t="s">
        <v>270</v>
      </c>
      <c r="K327" s="143">
        <v>33.299999999999997</v>
      </c>
      <c r="L327" s="232">
        <v>0</v>
      </c>
      <c r="M327" s="232"/>
      <c r="N327" s="232">
        <f>ROUND(L327*K327,2)</f>
        <v>0</v>
      </c>
      <c r="O327" s="232"/>
      <c r="P327" s="232"/>
      <c r="Q327" s="232"/>
      <c r="R327" s="144"/>
      <c r="T327" s="145" t="s">
        <v>5</v>
      </c>
      <c r="U327" s="43" t="s">
        <v>40</v>
      </c>
      <c r="V327" s="146">
        <v>0.35899999999999999</v>
      </c>
      <c r="W327" s="146">
        <f>V327*K327</f>
        <v>11.954699999999999</v>
      </c>
      <c r="X327" s="146">
        <v>0</v>
      </c>
      <c r="Y327" s="146">
        <f>X327*K327</f>
        <v>0</v>
      </c>
      <c r="Z327" s="146">
        <v>0</v>
      </c>
      <c r="AA327" s="147">
        <f>Z327*K327</f>
        <v>0</v>
      </c>
      <c r="AR327" s="21" t="s">
        <v>92</v>
      </c>
      <c r="AT327" s="21" t="s">
        <v>167</v>
      </c>
      <c r="AU327" s="21" t="s">
        <v>86</v>
      </c>
      <c r="AY327" s="21" t="s">
        <v>166</v>
      </c>
      <c r="BE327" s="148">
        <f>IF(U327="základní",N327,0)</f>
        <v>0</v>
      </c>
      <c r="BF327" s="148">
        <f>IF(U327="snížená",N327,0)</f>
        <v>0</v>
      </c>
      <c r="BG327" s="148">
        <f>IF(U327="zákl. přenesená",N327,0)</f>
        <v>0</v>
      </c>
      <c r="BH327" s="148">
        <f>IF(U327="sníž. přenesená",N327,0)</f>
        <v>0</v>
      </c>
      <c r="BI327" s="148">
        <f>IF(U327="nulová",N327,0)</f>
        <v>0</v>
      </c>
      <c r="BJ327" s="21" t="s">
        <v>82</v>
      </c>
      <c r="BK327" s="148">
        <f>ROUND(L327*K327,2)</f>
        <v>0</v>
      </c>
      <c r="BL327" s="21" t="s">
        <v>92</v>
      </c>
      <c r="BM327" s="21" t="s">
        <v>853</v>
      </c>
    </row>
    <row r="328" spans="2:65" s="11" customFormat="1" ht="16.5" customHeight="1">
      <c r="B328" s="157"/>
      <c r="C328" s="158"/>
      <c r="D328" s="158"/>
      <c r="E328" s="159" t="s">
        <v>5</v>
      </c>
      <c r="F328" s="264" t="s">
        <v>843</v>
      </c>
      <c r="G328" s="265"/>
      <c r="H328" s="265"/>
      <c r="I328" s="265"/>
      <c r="J328" s="158"/>
      <c r="K328" s="159" t="s">
        <v>5</v>
      </c>
      <c r="L328" s="158"/>
      <c r="M328" s="158"/>
      <c r="N328" s="158"/>
      <c r="O328" s="158"/>
      <c r="P328" s="158"/>
      <c r="Q328" s="158"/>
      <c r="R328" s="160"/>
      <c r="T328" s="161"/>
      <c r="U328" s="158"/>
      <c r="V328" s="158"/>
      <c r="W328" s="158"/>
      <c r="X328" s="158"/>
      <c r="Y328" s="158"/>
      <c r="Z328" s="158"/>
      <c r="AA328" s="162"/>
      <c r="AT328" s="163" t="s">
        <v>173</v>
      </c>
      <c r="AU328" s="163" t="s">
        <v>86</v>
      </c>
      <c r="AV328" s="11" t="s">
        <v>82</v>
      </c>
      <c r="AW328" s="11" t="s">
        <v>32</v>
      </c>
      <c r="AX328" s="11" t="s">
        <v>75</v>
      </c>
      <c r="AY328" s="163" t="s">
        <v>166</v>
      </c>
    </row>
    <row r="329" spans="2:65" s="10" customFormat="1" ht="16.5" customHeight="1">
      <c r="B329" s="149"/>
      <c r="C329" s="150"/>
      <c r="D329" s="150"/>
      <c r="E329" s="151" t="s">
        <v>5</v>
      </c>
      <c r="F329" s="262" t="s">
        <v>840</v>
      </c>
      <c r="G329" s="263"/>
      <c r="H329" s="263"/>
      <c r="I329" s="263"/>
      <c r="J329" s="150"/>
      <c r="K329" s="152">
        <v>33.299999999999997</v>
      </c>
      <c r="L329" s="150"/>
      <c r="M329" s="150"/>
      <c r="N329" s="150"/>
      <c r="O329" s="150"/>
      <c r="P329" s="150"/>
      <c r="Q329" s="150"/>
      <c r="R329" s="153"/>
      <c r="T329" s="154"/>
      <c r="U329" s="150"/>
      <c r="V329" s="150"/>
      <c r="W329" s="150"/>
      <c r="X329" s="150"/>
      <c r="Y329" s="150"/>
      <c r="Z329" s="150"/>
      <c r="AA329" s="155"/>
      <c r="AT329" s="156" t="s">
        <v>173</v>
      </c>
      <c r="AU329" s="156" t="s">
        <v>86</v>
      </c>
      <c r="AV329" s="10" t="s">
        <v>86</v>
      </c>
      <c r="AW329" s="10" t="s">
        <v>32</v>
      </c>
      <c r="AX329" s="10" t="s">
        <v>82</v>
      </c>
      <c r="AY329" s="156" t="s">
        <v>166</v>
      </c>
    </row>
    <row r="330" spans="2:65" s="1" customFormat="1" ht="25.5" customHeight="1">
      <c r="B330" s="139"/>
      <c r="C330" s="140" t="s">
        <v>507</v>
      </c>
      <c r="D330" s="140" t="s">
        <v>167</v>
      </c>
      <c r="E330" s="141" t="s">
        <v>514</v>
      </c>
      <c r="F330" s="231" t="s">
        <v>515</v>
      </c>
      <c r="G330" s="231"/>
      <c r="H330" s="231"/>
      <c r="I330" s="231"/>
      <c r="J330" s="142" t="s">
        <v>270</v>
      </c>
      <c r="K330" s="143">
        <v>19.600000000000001</v>
      </c>
      <c r="L330" s="232">
        <v>0</v>
      </c>
      <c r="M330" s="232"/>
      <c r="N330" s="232">
        <f>ROUND(L330*K330,2)</f>
        <v>0</v>
      </c>
      <c r="O330" s="232"/>
      <c r="P330" s="232"/>
      <c r="Q330" s="232"/>
      <c r="R330" s="144"/>
      <c r="T330" s="145" t="s">
        <v>5</v>
      </c>
      <c r="U330" s="43" t="s">
        <v>40</v>
      </c>
      <c r="V330" s="146">
        <v>0.53</v>
      </c>
      <c r="W330" s="146">
        <f>V330*K330</f>
        <v>10.388000000000002</v>
      </c>
      <c r="X330" s="146">
        <v>8.4250000000000005E-2</v>
      </c>
      <c r="Y330" s="146">
        <f>X330*K330</f>
        <v>1.6513000000000002</v>
      </c>
      <c r="Z330" s="146">
        <v>0</v>
      </c>
      <c r="AA330" s="147">
        <f>Z330*K330</f>
        <v>0</v>
      </c>
      <c r="AR330" s="21" t="s">
        <v>92</v>
      </c>
      <c r="AT330" s="21" t="s">
        <v>167</v>
      </c>
      <c r="AU330" s="21" t="s">
        <v>86</v>
      </c>
      <c r="AY330" s="21" t="s">
        <v>166</v>
      </c>
      <c r="BE330" s="148">
        <f>IF(U330="základní",N330,0)</f>
        <v>0</v>
      </c>
      <c r="BF330" s="148">
        <f>IF(U330="snížená",N330,0)</f>
        <v>0</v>
      </c>
      <c r="BG330" s="148">
        <f>IF(U330="zákl. přenesená",N330,0)</f>
        <v>0</v>
      </c>
      <c r="BH330" s="148">
        <f>IF(U330="sníž. přenesená",N330,0)</f>
        <v>0</v>
      </c>
      <c r="BI330" s="148">
        <f>IF(U330="nulová",N330,0)</f>
        <v>0</v>
      </c>
      <c r="BJ330" s="21" t="s">
        <v>82</v>
      </c>
      <c r="BK330" s="148">
        <f>ROUND(L330*K330,2)</f>
        <v>0</v>
      </c>
      <c r="BL330" s="21" t="s">
        <v>92</v>
      </c>
      <c r="BM330" s="21" t="s">
        <v>854</v>
      </c>
    </row>
    <row r="331" spans="2:65" s="1" customFormat="1" ht="16.5" customHeight="1">
      <c r="B331" s="139"/>
      <c r="C331" s="176" t="s">
        <v>513</v>
      </c>
      <c r="D331" s="176" t="s">
        <v>388</v>
      </c>
      <c r="E331" s="177" t="s">
        <v>518</v>
      </c>
      <c r="F331" s="266" t="s">
        <v>519</v>
      </c>
      <c r="G331" s="266"/>
      <c r="H331" s="266"/>
      <c r="I331" s="266"/>
      <c r="J331" s="178" t="s">
        <v>270</v>
      </c>
      <c r="K331" s="179">
        <v>13.6</v>
      </c>
      <c r="L331" s="267">
        <v>0</v>
      </c>
      <c r="M331" s="267"/>
      <c r="N331" s="267">
        <f>ROUND(L331*K331,2)</f>
        <v>0</v>
      </c>
      <c r="O331" s="232"/>
      <c r="P331" s="232"/>
      <c r="Q331" s="232"/>
      <c r="R331" s="144"/>
      <c r="T331" s="145" t="s">
        <v>5</v>
      </c>
      <c r="U331" s="43" t="s">
        <v>40</v>
      </c>
      <c r="V331" s="146">
        <v>0</v>
      </c>
      <c r="W331" s="146">
        <f>V331*K331</f>
        <v>0</v>
      </c>
      <c r="X331" s="146">
        <v>0.14000000000000001</v>
      </c>
      <c r="Y331" s="146">
        <f>X331*K331</f>
        <v>1.9040000000000001</v>
      </c>
      <c r="Z331" s="146">
        <v>0</v>
      </c>
      <c r="AA331" s="147">
        <f>Z331*K331</f>
        <v>0</v>
      </c>
      <c r="AR331" s="21" t="s">
        <v>104</v>
      </c>
      <c r="AT331" s="21" t="s">
        <v>388</v>
      </c>
      <c r="AU331" s="21" t="s">
        <v>86</v>
      </c>
      <c r="AY331" s="21" t="s">
        <v>166</v>
      </c>
      <c r="BE331" s="148">
        <f>IF(U331="základní",N331,0)</f>
        <v>0</v>
      </c>
      <c r="BF331" s="148">
        <f>IF(U331="snížená",N331,0)</f>
        <v>0</v>
      </c>
      <c r="BG331" s="148">
        <f>IF(U331="zákl. přenesená",N331,0)</f>
        <v>0</v>
      </c>
      <c r="BH331" s="148">
        <f>IF(U331="sníž. přenesená",N331,0)</f>
        <v>0</v>
      </c>
      <c r="BI331" s="148">
        <f>IF(U331="nulová",N331,0)</f>
        <v>0</v>
      </c>
      <c r="BJ331" s="21" t="s">
        <v>82</v>
      </c>
      <c r="BK331" s="148">
        <f>ROUND(L331*K331,2)</f>
        <v>0</v>
      </c>
      <c r="BL331" s="21" t="s">
        <v>92</v>
      </c>
      <c r="BM331" s="21" t="s">
        <v>855</v>
      </c>
    </row>
    <row r="332" spans="2:65" s="11" customFormat="1" ht="16.5" customHeight="1">
      <c r="B332" s="157"/>
      <c r="C332" s="158"/>
      <c r="D332" s="158"/>
      <c r="E332" s="159" t="s">
        <v>5</v>
      </c>
      <c r="F332" s="264" t="s">
        <v>836</v>
      </c>
      <c r="G332" s="265"/>
      <c r="H332" s="265"/>
      <c r="I332" s="265"/>
      <c r="J332" s="158"/>
      <c r="K332" s="159" t="s">
        <v>5</v>
      </c>
      <c r="L332" s="158"/>
      <c r="M332" s="158"/>
      <c r="N332" s="158"/>
      <c r="O332" s="158"/>
      <c r="P332" s="158"/>
      <c r="Q332" s="158"/>
      <c r="R332" s="160"/>
      <c r="T332" s="161"/>
      <c r="U332" s="158"/>
      <c r="V332" s="158"/>
      <c r="W332" s="158"/>
      <c r="X332" s="158"/>
      <c r="Y332" s="158"/>
      <c r="Z332" s="158"/>
      <c r="AA332" s="162"/>
      <c r="AT332" s="163" t="s">
        <v>173</v>
      </c>
      <c r="AU332" s="163" t="s">
        <v>86</v>
      </c>
      <c r="AV332" s="11" t="s">
        <v>82</v>
      </c>
      <c r="AW332" s="11" t="s">
        <v>32</v>
      </c>
      <c r="AX332" s="11" t="s">
        <v>75</v>
      </c>
      <c r="AY332" s="163" t="s">
        <v>166</v>
      </c>
    </row>
    <row r="333" spans="2:65" s="10" customFormat="1" ht="16.5" customHeight="1">
      <c r="B333" s="149"/>
      <c r="C333" s="150"/>
      <c r="D333" s="150"/>
      <c r="E333" s="151" t="s">
        <v>5</v>
      </c>
      <c r="F333" s="262" t="s">
        <v>856</v>
      </c>
      <c r="G333" s="263"/>
      <c r="H333" s="263"/>
      <c r="I333" s="263"/>
      <c r="J333" s="150"/>
      <c r="K333" s="152">
        <v>13.6</v>
      </c>
      <c r="L333" s="150"/>
      <c r="M333" s="150"/>
      <c r="N333" s="150"/>
      <c r="O333" s="150"/>
      <c r="P333" s="150"/>
      <c r="Q333" s="150"/>
      <c r="R333" s="153"/>
      <c r="T333" s="154"/>
      <c r="U333" s="150"/>
      <c r="V333" s="150"/>
      <c r="W333" s="150"/>
      <c r="X333" s="150"/>
      <c r="Y333" s="150"/>
      <c r="Z333" s="150"/>
      <c r="AA333" s="155"/>
      <c r="AT333" s="156" t="s">
        <v>173</v>
      </c>
      <c r="AU333" s="156" t="s">
        <v>86</v>
      </c>
      <c r="AV333" s="10" t="s">
        <v>86</v>
      </c>
      <c r="AW333" s="10" t="s">
        <v>32</v>
      </c>
      <c r="AX333" s="10" t="s">
        <v>82</v>
      </c>
      <c r="AY333" s="156" t="s">
        <v>166</v>
      </c>
    </row>
    <row r="334" spans="2:65" s="1" customFormat="1" ht="25.5" customHeight="1">
      <c r="B334" s="139"/>
      <c r="C334" s="176" t="s">
        <v>517</v>
      </c>
      <c r="D334" s="176" t="s">
        <v>388</v>
      </c>
      <c r="E334" s="177" t="s">
        <v>524</v>
      </c>
      <c r="F334" s="266" t="s">
        <v>525</v>
      </c>
      <c r="G334" s="266"/>
      <c r="H334" s="266"/>
      <c r="I334" s="266"/>
      <c r="J334" s="178" t="s">
        <v>270</v>
      </c>
      <c r="K334" s="179">
        <v>6</v>
      </c>
      <c r="L334" s="267">
        <v>0</v>
      </c>
      <c r="M334" s="267"/>
      <c r="N334" s="267">
        <f>ROUND(L334*K334,2)</f>
        <v>0</v>
      </c>
      <c r="O334" s="232"/>
      <c r="P334" s="232"/>
      <c r="Q334" s="232"/>
      <c r="R334" s="144"/>
      <c r="T334" s="145" t="s">
        <v>5</v>
      </c>
      <c r="U334" s="43" t="s">
        <v>40</v>
      </c>
      <c r="V334" s="146">
        <v>0</v>
      </c>
      <c r="W334" s="146">
        <f>V334*K334</f>
        <v>0</v>
      </c>
      <c r="X334" s="146">
        <v>0.13</v>
      </c>
      <c r="Y334" s="146">
        <f>X334*K334</f>
        <v>0.78</v>
      </c>
      <c r="Z334" s="146">
        <v>0</v>
      </c>
      <c r="AA334" s="147">
        <f>Z334*K334</f>
        <v>0</v>
      </c>
      <c r="AR334" s="21" t="s">
        <v>104</v>
      </c>
      <c r="AT334" s="21" t="s">
        <v>388</v>
      </c>
      <c r="AU334" s="21" t="s">
        <v>86</v>
      </c>
      <c r="AY334" s="21" t="s">
        <v>166</v>
      </c>
      <c r="BE334" s="148">
        <f>IF(U334="základní",N334,0)</f>
        <v>0</v>
      </c>
      <c r="BF334" s="148">
        <f>IF(U334="snížená",N334,0)</f>
        <v>0</v>
      </c>
      <c r="BG334" s="148">
        <f>IF(U334="zákl. přenesená",N334,0)</f>
        <v>0</v>
      </c>
      <c r="BH334" s="148">
        <f>IF(U334="sníž. přenesená",N334,0)</f>
        <v>0</v>
      </c>
      <c r="BI334" s="148">
        <f>IF(U334="nulová",N334,0)</f>
        <v>0</v>
      </c>
      <c r="BJ334" s="21" t="s">
        <v>82</v>
      </c>
      <c r="BK334" s="148">
        <f>ROUND(L334*K334,2)</f>
        <v>0</v>
      </c>
      <c r="BL334" s="21" t="s">
        <v>92</v>
      </c>
      <c r="BM334" s="21" t="s">
        <v>857</v>
      </c>
    </row>
    <row r="335" spans="2:65" s="11" customFormat="1" ht="16.5" customHeight="1">
      <c r="B335" s="157"/>
      <c r="C335" s="158"/>
      <c r="D335" s="158"/>
      <c r="E335" s="159" t="s">
        <v>5</v>
      </c>
      <c r="F335" s="264" t="s">
        <v>836</v>
      </c>
      <c r="G335" s="265"/>
      <c r="H335" s="265"/>
      <c r="I335" s="265"/>
      <c r="J335" s="158"/>
      <c r="K335" s="159" t="s">
        <v>5</v>
      </c>
      <c r="L335" s="158"/>
      <c r="M335" s="158"/>
      <c r="N335" s="158"/>
      <c r="O335" s="158"/>
      <c r="P335" s="158"/>
      <c r="Q335" s="158"/>
      <c r="R335" s="160"/>
      <c r="T335" s="161"/>
      <c r="U335" s="158"/>
      <c r="V335" s="158"/>
      <c r="W335" s="158"/>
      <c r="X335" s="158"/>
      <c r="Y335" s="158"/>
      <c r="Z335" s="158"/>
      <c r="AA335" s="162"/>
      <c r="AT335" s="163" t="s">
        <v>173</v>
      </c>
      <c r="AU335" s="163" t="s">
        <v>86</v>
      </c>
      <c r="AV335" s="11" t="s">
        <v>82</v>
      </c>
      <c r="AW335" s="11" t="s">
        <v>32</v>
      </c>
      <c r="AX335" s="11" t="s">
        <v>75</v>
      </c>
      <c r="AY335" s="163" t="s">
        <v>166</v>
      </c>
    </row>
    <row r="336" spans="2:65" s="10" customFormat="1" ht="16.5" customHeight="1">
      <c r="B336" s="149"/>
      <c r="C336" s="150"/>
      <c r="D336" s="150"/>
      <c r="E336" s="151" t="s">
        <v>5</v>
      </c>
      <c r="F336" s="262" t="s">
        <v>858</v>
      </c>
      <c r="G336" s="263"/>
      <c r="H336" s="263"/>
      <c r="I336" s="263"/>
      <c r="J336" s="150"/>
      <c r="K336" s="152">
        <v>6</v>
      </c>
      <c r="L336" s="150"/>
      <c r="M336" s="150"/>
      <c r="N336" s="150"/>
      <c r="O336" s="150"/>
      <c r="P336" s="150"/>
      <c r="Q336" s="150"/>
      <c r="R336" s="153"/>
      <c r="T336" s="154"/>
      <c r="U336" s="150"/>
      <c r="V336" s="150"/>
      <c r="W336" s="150"/>
      <c r="X336" s="150"/>
      <c r="Y336" s="150"/>
      <c r="Z336" s="150"/>
      <c r="AA336" s="155"/>
      <c r="AT336" s="156" t="s">
        <v>173</v>
      </c>
      <c r="AU336" s="156" t="s">
        <v>86</v>
      </c>
      <c r="AV336" s="10" t="s">
        <v>86</v>
      </c>
      <c r="AW336" s="10" t="s">
        <v>32</v>
      </c>
      <c r="AX336" s="10" t="s">
        <v>82</v>
      </c>
      <c r="AY336" s="156" t="s">
        <v>166</v>
      </c>
    </row>
    <row r="337" spans="2:65" s="1" customFormat="1" ht="38.25" customHeight="1">
      <c r="B337" s="139"/>
      <c r="C337" s="140" t="s">
        <v>523</v>
      </c>
      <c r="D337" s="140" t="s">
        <v>167</v>
      </c>
      <c r="E337" s="141" t="s">
        <v>529</v>
      </c>
      <c r="F337" s="231" t="s">
        <v>530</v>
      </c>
      <c r="G337" s="231"/>
      <c r="H337" s="231"/>
      <c r="I337" s="231"/>
      <c r="J337" s="142" t="s">
        <v>270</v>
      </c>
      <c r="K337" s="143">
        <v>19</v>
      </c>
      <c r="L337" s="232">
        <v>0</v>
      </c>
      <c r="M337" s="232"/>
      <c r="N337" s="232">
        <f>ROUND(L337*K337,2)</f>
        <v>0</v>
      </c>
      <c r="O337" s="232"/>
      <c r="P337" s="232"/>
      <c r="Q337" s="232"/>
      <c r="R337" s="144"/>
      <c r="T337" s="145" t="s">
        <v>5</v>
      </c>
      <c r="U337" s="43" t="s">
        <v>40</v>
      </c>
      <c r="V337" s="146">
        <v>0.75700000000000001</v>
      </c>
      <c r="W337" s="146">
        <f>V337*K337</f>
        <v>14.383000000000001</v>
      </c>
      <c r="X337" s="146">
        <v>0.10362</v>
      </c>
      <c r="Y337" s="146">
        <f>X337*K337</f>
        <v>1.96878</v>
      </c>
      <c r="Z337" s="146">
        <v>0</v>
      </c>
      <c r="AA337" s="147">
        <f>Z337*K337</f>
        <v>0</v>
      </c>
      <c r="AR337" s="21" t="s">
        <v>92</v>
      </c>
      <c r="AT337" s="21" t="s">
        <v>167</v>
      </c>
      <c r="AU337" s="21" t="s">
        <v>86</v>
      </c>
      <c r="AY337" s="21" t="s">
        <v>166</v>
      </c>
      <c r="BE337" s="148">
        <f>IF(U337="základní",N337,0)</f>
        <v>0</v>
      </c>
      <c r="BF337" s="148">
        <f>IF(U337="snížená",N337,0)</f>
        <v>0</v>
      </c>
      <c r="BG337" s="148">
        <f>IF(U337="zákl. přenesená",N337,0)</f>
        <v>0</v>
      </c>
      <c r="BH337" s="148">
        <f>IF(U337="sníž. přenesená",N337,0)</f>
        <v>0</v>
      </c>
      <c r="BI337" s="148">
        <f>IF(U337="nulová",N337,0)</f>
        <v>0</v>
      </c>
      <c r="BJ337" s="21" t="s">
        <v>82</v>
      </c>
      <c r="BK337" s="148">
        <f>ROUND(L337*K337,2)</f>
        <v>0</v>
      </c>
      <c r="BL337" s="21" t="s">
        <v>92</v>
      </c>
      <c r="BM337" s="21" t="s">
        <v>859</v>
      </c>
    </row>
    <row r="338" spans="2:65" s="1" customFormat="1" ht="16.5" customHeight="1">
      <c r="B338" s="139"/>
      <c r="C338" s="176" t="s">
        <v>528</v>
      </c>
      <c r="D338" s="176" t="s">
        <v>388</v>
      </c>
      <c r="E338" s="177" t="s">
        <v>533</v>
      </c>
      <c r="F338" s="266" t="s">
        <v>534</v>
      </c>
      <c r="G338" s="266"/>
      <c r="H338" s="266"/>
      <c r="I338" s="266"/>
      <c r="J338" s="178" t="s">
        <v>270</v>
      </c>
      <c r="K338" s="179">
        <v>19</v>
      </c>
      <c r="L338" s="267">
        <v>0</v>
      </c>
      <c r="M338" s="267"/>
      <c r="N338" s="267">
        <f>ROUND(L338*K338,2)</f>
        <v>0</v>
      </c>
      <c r="O338" s="232"/>
      <c r="P338" s="232"/>
      <c r="Q338" s="232"/>
      <c r="R338" s="144"/>
      <c r="T338" s="145" t="s">
        <v>5</v>
      </c>
      <c r="U338" s="43" t="s">
        <v>40</v>
      </c>
      <c r="V338" s="146">
        <v>0</v>
      </c>
      <c r="W338" s="146">
        <f>V338*K338</f>
        <v>0</v>
      </c>
      <c r="X338" s="146">
        <v>0.18</v>
      </c>
      <c r="Y338" s="146">
        <f>X338*K338</f>
        <v>3.42</v>
      </c>
      <c r="Z338" s="146">
        <v>0</v>
      </c>
      <c r="AA338" s="147">
        <f>Z338*K338</f>
        <v>0</v>
      </c>
      <c r="AR338" s="21" t="s">
        <v>104</v>
      </c>
      <c r="AT338" s="21" t="s">
        <v>388</v>
      </c>
      <c r="AU338" s="21" t="s">
        <v>86</v>
      </c>
      <c r="AY338" s="21" t="s">
        <v>166</v>
      </c>
      <c r="BE338" s="148">
        <f>IF(U338="základní",N338,0)</f>
        <v>0</v>
      </c>
      <c r="BF338" s="148">
        <f>IF(U338="snížená",N338,0)</f>
        <v>0</v>
      </c>
      <c r="BG338" s="148">
        <f>IF(U338="zákl. přenesená",N338,0)</f>
        <v>0</v>
      </c>
      <c r="BH338" s="148">
        <f>IF(U338="sníž. přenesená",N338,0)</f>
        <v>0</v>
      </c>
      <c r="BI338" s="148">
        <f>IF(U338="nulová",N338,0)</f>
        <v>0</v>
      </c>
      <c r="BJ338" s="21" t="s">
        <v>82</v>
      </c>
      <c r="BK338" s="148">
        <f>ROUND(L338*K338,2)</f>
        <v>0</v>
      </c>
      <c r="BL338" s="21" t="s">
        <v>92</v>
      </c>
      <c r="BM338" s="21" t="s">
        <v>860</v>
      </c>
    </row>
    <row r="339" spans="2:65" s="11" customFormat="1" ht="16.5" customHeight="1">
      <c r="B339" s="157"/>
      <c r="C339" s="158"/>
      <c r="D339" s="158"/>
      <c r="E339" s="159" t="s">
        <v>5</v>
      </c>
      <c r="F339" s="264" t="s">
        <v>861</v>
      </c>
      <c r="G339" s="265"/>
      <c r="H339" s="265"/>
      <c r="I339" s="265"/>
      <c r="J339" s="158"/>
      <c r="K339" s="159" t="s">
        <v>5</v>
      </c>
      <c r="L339" s="158"/>
      <c r="M339" s="158"/>
      <c r="N339" s="158"/>
      <c r="O339" s="158"/>
      <c r="P339" s="158"/>
      <c r="Q339" s="158"/>
      <c r="R339" s="160"/>
      <c r="T339" s="161"/>
      <c r="U339" s="158"/>
      <c r="V339" s="158"/>
      <c r="W339" s="158"/>
      <c r="X339" s="158"/>
      <c r="Y339" s="158"/>
      <c r="Z339" s="158"/>
      <c r="AA339" s="162"/>
      <c r="AT339" s="163" t="s">
        <v>173</v>
      </c>
      <c r="AU339" s="163" t="s">
        <v>86</v>
      </c>
      <c r="AV339" s="11" t="s">
        <v>82</v>
      </c>
      <c r="AW339" s="11" t="s">
        <v>32</v>
      </c>
      <c r="AX339" s="11" t="s">
        <v>75</v>
      </c>
      <c r="AY339" s="163" t="s">
        <v>166</v>
      </c>
    </row>
    <row r="340" spans="2:65" s="10" customFormat="1" ht="16.5" customHeight="1">
      <c r="B340" s="149"/>
      <c r="C340" s="150"/>
      <c r="D340" s="150"/>
      <c r="E340" s="151" t="s">
        <v>5</v>
      </c>
      <c r="F340" s="262" t="s">
        <v>760</v>
      </c>
      <c r="G340" s="263"/>
      <c r="H340" s="263"/>
      <c r="I340" s="263"/>
      <c r="J340" s="150"/>
      <c r="K340" s="152">
        <v>19</v>
      </c>
      <c r="L340" s="150"/>
      <c r="M340" s="150"/>
      <c r="N340" s="150"/>
      <c r="O340" s="150"/>
      <c r="P340" s="150"/>
      <c r="Q340" s="150"/>
      <c r="R340" s="153"/>
      <c r="T340" s="154"/>
      <c r="U340" s="150"/>
      <c r="V340" s="150"/>
      <c r="W340" s="150"/>
      <c r="X340" s="150"/>
      <c r="Y340" s="150"/>
      <c r="Z340" s="150"/>
      <c r="AA340" s="155"/>
      <c r="AT340" s="156" t="s">
        <v>173</v>
      </c>
      <c r="AU340" s="156" t="s">
        <v>86</v>
      </c>
      <c r="AV340" s="10" t="s">
        <v>86</v>
      </c>
      <c r="AW340" s="10" t="s">
        <v>32</v>
      </c>
      <c r="AX340" s="10" t="s">
        <v>82</v>
      </c>
      <c r="AY340" s="156" t="s">
        <v>166</v>
      </c>
    </row>
    <row r="341" spans="2:65" s="1" customFormat="1" ht="25.5" customHeight="1">
      <c r="B341" s="139"/>
      <c r="C341" s="140" t="s">
        <v>532</v>
      </c>
      <c r="D341" s="140" t="s">
        <v>167</v>
      </c>
      <c r="E341" s="141" t="s">
        <v>544</v>
      </c>
      <c r="F341" s="231" t="s">
        <v>545</v>
      </c>
      <c r="G341" s="231"/>
      <c r="H341" s="231"/>
      <c r="I341" s="231"/>
      <c r="J341" s="142" t="s">
        <v>309</v>
      </c>
      <c r="K341" s="143">
        <v>80</v>
      </c>
      <c r="L341" s="232">
        <v>0</v>
      </c>
      <c r="M341" s="232"/>
      <c r="N341" s="232">
        <f>ROUND(L341*K341,2)</f>
        <v>0</v>
      </c>
      <c r="O341" s="232"/>
      <c r="P341" s="232"/>
      <c r="Q341" s="232"/>
      <c r="R341" s="144"/>
      <c r="T341" s="145" t="s">
        <v>5</v>
      </c>
      <c r="U341" s="43" t="s">
        <v>40</v>
      </c>
      <c r="V341" s="146">
        <v>4.5999999999999999E-2</v>
      </c>
      <c r="W341" s="146">
        <f>V341*K341</f>
        <v>3.6799999999999997</v>
      </c>
      <c r="X341" s="146">
        <v>3.5999999999999999E-3</v>
      </c>
      <c r="Y341" s="146">
        <f>X341*K341</f>
        <v>0.28799999999999998</v>
      </c>
      <c r="Z341" s="146">
        <v>0</v>
      </c>
      <c r="AA341" s="147">
        <f>Z341*K341</f>
        <v>0</v>
      </c>
      <c r="AR341" s="21" t="s">
        <v>92</v>
      </c>
      <c r="AT341" s="21" t="s">
        <v>167</v>
      </c>
      <c r="AU341" s="21" t="s">
        <v>86</v>
      </c>
      <c r="AY341" s="21" t="s">
        <v>166</v>
      </c>
      <c r="BE341" s="148">
        <f>IF(U341="základní",N341,0)</f>
        <v>0</v>
      </c>
      <c r="BF341" s="148">
        <f>IF(U341="snížená",N341,0)</f>
        <v>0</v>
      </c>
      <c r="BG341" s="148">
        <f>IF(U341="zákl. přenesená",N341,0)</f>
        <v>0</v>
      </c>
      <c r="BH341" s="148">
        <f>IF(U341="sníž. přenesená",N341,0)</f>
        <v>0</v>
      </c>
      <c r="BI341" s="148">
        <f>IF(U341="nulová",N341,0)</f>
        <v>0</v>
      </c>
      <c r="BJ341" s="21" t="s">
        <v>82</v>
      </c>
      <c r="BK341" s="148">
        <f>ROUND(L341*K341,2)</f>
        <v>0</v>
      </c>
      <c r="BL341" s="21" t="s">
        <v>92</v>
      </c>
      <c r="BM341" s="21" t="s">
        <v>862</v>
      </c>
    </row>
    <row r="342" spans="2:65" s="11" customFormat="1" ht="16.5" customHeight="1">
      <c r="B342" s="157"/>
      <c r="C342" s="158"/>
      <c r="D342" s="158"/>
      <c r="E342" s="159" t="s">
        <v>5</v>
      </c>
      <c r="F342" s="264" t="s">
        <v>275</v>
      </c>
      <c r="G342" s="265"/>
      <c r="H342" s="265"/>
      <c r="I342" s="265"/>
      <c r="J342" s="158"/>
      <c r="K342" s="159" t="s">
        <v>5</v>
      </c>
      <c r="L342" s="158"/>
      <c r="M342" s="158"/>
      <c r="N342" s="158"/>
      <c r="O342" s="158"/>
      <c r="P342" s="158"/>
      <c r="Q342" s="158"/>
      <c r="R342" s="160"/>
      <c r="T342" s="161"/>
      <c r="U342" s="158"/>
      <c r="V342" s="158"/>
      <c r="W342" s="158"/>
      <c r="X342" s="158"/>
      <c r="Y342" s="158"/>
      <c r="Z342" s="158"/>
      <c r="AA342" s="162"/>
      <c r="AT342" s="163" t="s">
        <v>173</v>
      </c>
      <c r="AU342" s="163" t="s">
        <v>86</v>
      </c>
      <c r="AV342" s="11" t="s">
        <v>82</v>
      </c>
      <c r="AW342" s="11" t="s">
        <v>32</v>
      </c>
      <c r="AX342" s="11" t="s">
        <v>75</v>
      </c>
      <c r="AY342" s="163" t="s">
        <v>166</v>
      </c>
    </row>
    <row r="343" spans="2:65" s="11" customFormat="1" ht="16.5" customHeight="1">
      <c r="B343" s="157"/>
      <c r="C343" s="158"/>
      <c r="D343" s="158"/>
      <c r="E343" s="159" t="s">
        <v>5</v>
      </c>
      <c r="F343" s="229" t="s">
        <v>276</v>
      </c>
      <c r="G343" s="230"/>
      <c r="H343" s="230"/>
      <c r="I343" s="230"/>
      <c r="J343" s="158"/>
      <c r="K343" s="159" t="s">
        <v>5</v>
      </c>
      <c r="L343" s="158"/>
      <c r="M343" s="158"/>
      <c r="N343" s="158"/>
      <c r="O343" s="158"/>
      <c r="P343" s="158"/>
      <c r="Q343" s="158"/>
      <c r="R343" s="160"/>
      <c r="T343" s="161"/>
      <c r="U343" s="158"/>
      <c r="V343" s="158"/>
      <c r="W343" s="158"/>
      <c r="X343" s="158"/>
      <c r="Y343" s="158"/>
      <c r="Z343" s="158"/>
      <c r="AA343" s="162"/>
      <c r="AT343" s="163" t="s">
        <v>173</v>
      </c>
      <c r="AU343" s="163" t="s">
        <v>86</v>
      </c>
      <c r="AV343" s="11" t="s">
        <v>82</v>
      </c>
      <c r="AW343" s="11" t="s">
        <v>32</v>
      </c>
      <c r="AX343" s="11" t="s">
        <v>75</v>
      </c>
      <c r="AY343" s="163" t="s">
        <v>166</v>
      </c>
    </row>
    <row r="344" spans="2:65" s="11" customFormat="1" ht="16.5" customHeight="1">
      <c r="B344" s="157"/>
      <c r="C344" s="158"/>
      <c r="D344" s="158"/>
      <c r="E344" s="159" t="s">
        <v>5</v>
      </c>
      <c r="F344" s="229" t="s">
        <v>277</v>
      </c>
      <c r="G344" s="230"/>
      <c r="H344" s="230"/>
      <c r="I344" s="230"/>
      <c r="J344" s="158"/>
      <c r="K344" s="159" t="s">
        <v>5</v>
      </c>
      <c r="L344" s="158"/>
      <c r="M344" s="158"/>
      <c r="N344" s="158"/>
      <c r="O344" s="158"/>
      <c r="P344" s="158"/>
      <c r="Q344" s="158"/>
      <c r="R344" s="160"/>
      <c r="T344" s="161"/>
      <c r="U344" s="158"/>
      <c r="V344" s="158"/>
      <c r="W344" s="158"/>
      <c r="X344" s="158"/>
      <c r="Y344" s="158"/>
      <c r="Z344" s="158"/>
      <c r="AA344" s="162"/>
      <c r="AT344" s="163" t="s">
        <v>173</v>
      </c>
      <c r="AU344" s="163" t="s">
        <v>86</v>
      </c>
      <c r="AV344" s="11" t="s">
        <v>82</v>
      </c>
      <c r="AW344" s="11" t="s">
        <v>32</v>
      </c>
      <c r="AX344" s="11" t="s">
        <v>75</v>
      </c>
      <c r="AY344" s="163" t="s">
        <v>166</v>
      </c>
    </row>
    <row r="345" spans="2:65" s="10" customFormat="1" ht="16.5" customHeight="1">
      <c r="B345" s="149"/>
      <c r="C345" s="150"/>
      <c r="D345" s="150"/>
      <c r="E345" s="151" t="s">
        <v>5</v>
      </c>
      <c r="F345" s="262" t="s">
        <v>863</v>
      </c>
      <c r="G345" s="263"/>
      <c r="H345" s="263"/>
      <c r="I345" s="263"/>
      <c r="J345" s="150"/>
      <c r="K345" s="152">
        <v>80</v>
      </c>
      <c r="L345" s="150"/>
      <c r="M345" s="150"/>
      <c r="N345" s="150"/>
      <c r="O345" s="150"/>
      <c r="P345" s="150"/>
      <c r="Q345" s="150"/>
      <c r="R345" s="153"/>
      <c r="T345" s="154"/>
      <c r="U345" s="150"/>
      <c r="V345" s="150"/>
      <c r="W345" s="150"/>
      <c r="X345" s="150"/>
      <c r="Y345" s="150"/>
      <c r="Z345" s="150"/>
      <c r="AA345" s="155"/>
      <c r="AT345" s="156" t="s">
        <v>173</v>
      </c>
      <c r="AU345" s="156" t="s">
        <v>86</v>
      </c>
      <c r="AV345" s="10" t="s">
        <v>86</v>
      </c>
      <c r="AW345" s="10" t="s">
        <v>32</v>
      </c>
      <c r="AX345" s="10" t="s">
        <v>82</v>
      </c>
      <c r="AY345" s="156" t="s">
        <v>166</v>
      </c>
    </row>
    <row r="346" spans="2:65" s="9" customFormat="1" ht="29.85" customHeight="1">
      <c r="B346" s="129"/>
      <c r="C346" s="130"/>
      <c r="D346" s="164" t="s">
        <v>264</v>
      </c>
      <c r="E346" s="164"/>
      <c r="F346" s="164"/>
      <c r="G346" s="164"/>
      <c r="H346" s="164"/>
      <c r="I346" s="164"/>
      <c r="J346" s="164"/>
      <c r="K346" s="164"/>
      <c r="L346" s="164"/>
      <c r="M346" s="164"/>
      <c r="N346" s="237">
        <f>BK346</f>
        <v>0</v>
      </c>
      <c r="O346" s="238"/>
      <c r="P346" s="238"/>
      <c r="Q346" s="238"/>
      <c r="R346" s="132"/>
      <c r="T346" s="133"/>
      <c r="U346" s="130"/>
      <c r="V346" s="130"/>
      <c r="W346" s="134">
        <f>SUM(W347:W382)</f>
        <v>196.06260000000003</v>
      </c>
      <c r="X346" s="130"/>
      <c r="Y346" s="134">
        <f>SUM(Y347:Y382)</f>
        <v>25.319907999999998</v>
      </c>
      <c r="Z346" s="130"/>
      <c r="AA346" s="135">
        <f>SUM(AA347:AA382)</f>
        <v>0</v>
      </c>
      <c r="AR346" s="136" t="s">
        <v>82</v>
      </c>
      <c r="AT346" s="137" t="s">
        <v>74</v>
      </c>
      <c r="AU346" s="137" t="s">
        <v>82</v>
      </c>
      <c r="AY346" s="136" t="s">
        <v>166</v>
      </c>
      <c r="BK346" s="138">
        <f>SUM(BK347:BK382)</f>
        <v>0</v>
      </c>
    </row>
    <row r="347" spans="2:65" s="1" customFormat="1" ht="38.25" customHeight="1">
      <c r="B347" s="139"/>
      <c r="C347" s="140" t="s">
        <v>538</v>
      </c>
      <c r="D347" s="140" t="s">
        <v>167</v>
      </c>
      <c r="E347" s="141" t="s">
        <v>549</v>
      </c>
      <c r="F347" s="231" t="s">
        <v>550</v>
      </c>
      <c r="G347" s="231"/>
      <c r="H347" s="231"/>
      <c r="I347" s="231"/>
      <c r="J347" s="142" t="s">
        <v>309</v>
      </c>
      <c r="K347" s="143">
        <v>38.799999999999997</v>
      </c>
      <c r="L347" s="232">
        <v>0</v>
      </c>
      <c r="M347" s="232"/>
      <c r="N347" s="232">
        <f>ROUND(L347*K347,2)</f>
        <v>0</v>
      </c>
      <c r="O347" s="232"/>
      <c r="P347" s="232"/>
      <c r="Q347" s="232"/>
      <c r="R347" s="144"/>
      <c r="T347" s="145" t="s">
        <v>5</v>
      </c>
      <c r="U347" s="43" t="s">
        <v>40</v>
      </c>
      <c r="V347" s="146">
        <v>0.29199999999999998</v>
      </c>
      <c r="W347" s="146">
        <f>V347*K347</f>
        <v>11.329599999999999</v>
      </c>
      <c r="X347" s="146">
        <v>1.0000000000000001E-5</v>
      </c>
      <c r="Y347" s="146">
        <f>X347*K347</f>
        <v>3.88E-4</v>
      </c>
      <c r="Z347" s="146">
        <v>0</v>
      </c>
      <c r="AA347" s="147">
        <f>Z347*K347</f>
        <v>0</v>
      </c>
      <c r="AR347" s="21" t="s">
        <v>92</v>
      </c>
      <c r="AT347" s="21" t="s">
        <v>167</v>
      </c>
      <c r="AU347" s="21" t="s">
        <v>86</v>
      </c>
      <c r="AY347" s="21" t="s">
        <v>166</v>
      </c>
      <c r="BE347" s="148">
        <f>IF(U347="základní",N347,0)</f>
        <v>0</v>
      </c>
      <c r="BF347" s="148">
        <f>IF(U347="snížená",N347,0)</f>
        <v>0</v>
      </c>
      <c r="BG347" s="148">
        <f>IF(U347="zákl. přenesená",N347,0)</f>
        <v>0</v>
      </c>
      <c r="BH347" s="148">
        <f>IF(U347="sníž. přenesená",N347,0)</f>
        <v>0</v>
      </c>
      <c r="BI347" s="148">
        <f>IF(U347="nulová",N347,0)</f>
        <v>0</v>
      </c>
      <c r="BJ347" s="21" t="s">
        <v>82</v>
      </c>
      <c r="BK347" s="148">
        <f>ROUND(L347*K347,2)</f>
        <v>0</v>
      </c>
      <c r="BL347" s="21" t="s">
        <v>92</v>
      </c>
      <c r="BM347" s="21" t="s">
        <v>864</v>
      </c>
    </row>
    <row r="348" spans="2:65" s="1" customFormat="1" ht="16.5" customHeight="1">
      <c r="B348" s="139"/>
      <c r="C348" s="176" t="s">
        <v>543</v>
      </c>
      <c r="D348" s="176" t="s">
        <v>388</v>
      </c>
      <c r="E348" s="177" t="s">
        <v>553</v>
      </c>
      <c r="F348" s="266" t="s">
        <v>554</v>
      </c>
      <c r="G348" s="266"/>
      <c r="H348" s="266"/>
      <c r="I348" s="266"/>
      <c r="J348" s="178" t="s">
        <v>309</v>
      </c>
      <c r="K348" s="179">
        <v>38.799999999999997</v>
      </c>
      <c r="L348" s="267">
        <v>0</v>
      </c>
      <c r="M348" s="267"/>
      <c r="N348" s="267">
        <f>ROUND(L348*K348,2)</f>
        <v>0</v>
      </c>
      <c r="O348" s="232"/>
      <c r="P348" s="232"/>
      <c r="Q348" s="232"/>
      <c r="R348" s="144"/>
      <c r="T348" s="145" t="s">
        <v>5</v>
      </c>
      <c r="U348" s="43" t="s">
        <v>40</v>
      </c>
      <c r="V348" s="146">
        <v>0</v>
      </c>
      <c r="W348" s="146">
        <f>V348*K348</f>
        <v>0</v>
      </c>
      <c r="X348" s="146">
        <v>2.8999999999999998E-3</v>
      </c>
      <c r="Y348" s="146">
        <f>X348*K348</f>
        <v>0.11251999999999998</v>
      </c>
      <c r="Z348" s="146">
        <v>0</v>
      </c>
      <c r="AA348" s="147">
        <f>Z348*K348</f>
        <v>0</v>
      </c>
      <c r="AR348" s="21" t="s">
        <v>104</v>
      </c>
      <c r="AT348" s="21" t="s">
        <v>388</v>
      </c>
      <c r="AU348" s="21" t="s">
        <v>86</v>
      </c>
      <c r="AY348" s="21" t="s">
        <v>166</v>
      </c>
      <c r="BE348" s="148">
        <f>IF(U348="základní",N348,0)</f>
        <v>0</v>
      </c>
      <c r="BF348" s="148">
        <f>IF(U348="snížená",N348,0)</f>
        <v>0</v>
      </c>
      <c r="BG348" s="148">
        <f>IF(U348="zákl. přenesená",N348,0)</f>
        <v>0</v>
      </c>
      <c r="BH348" s="148">
        <f>IF(U348="sníž. přenesená",N348,0)</f>
        <v>0</v>
      </c>
      <c r="BI348" s="148">
        <f>IF(U348="nulová",N348,0)</f>
        <v>0</v>
      </c>
      <c r="BJ348" s="21" t="s">
        <v>82</v>
      </c>
      <c r="BK348" s="148">
        <f>ROUND(L348*K348,2)</f>
        <v>0</v>
      </c>
      <c r="BL348" s="21" t="s">
        <v>92</v>
      </c>
      <c r="BM348" s="21" t="s">
        <v>865</v>
      </c>
    </row>
    <row r="349" spans="2:65" s="11" customFormat="1" ht="16.5" customHeight="1">
      <c r="B349" s="157"/>
      <c r="C349" s="158"/>
      <c r="D349" s="158"/>
      <c r="E349" s="159" t="s">
        <v>5</v>
      </c>
      <c r="F349" s="264" t="s">
        <v>275</v>
      </c>
      <c r="G349" s="265"/>
      <c r="H349" s="265"/>
      <c r="I349" s="265"/>
      <c r="J349" s="158"/>
      <c r="K349" s="159" t="s">
        <v>5</v>
      </c>
      <c r="L349" s="158"/>
      <c r="M349" s="158"/>
      <c r="N349" s="158"/>
      <c r="O349" s="158"/>
      <c r="P349" s="158"/>
      <c r="Q349" s="158"/>
      <c r="R349" s="160"/>
      <c r="T349" s="161"/>
      <c r="U349" s="158"/>
      <c r="V349" s="158"/>
      <c r="W349" s="158"/>
      <c r="X349" s="158"/>
      <c r="Y349" s="158"/>
      <c r="Z349" s="158"/>
      <c r="AA349" s="162"/>
      <c r="AT349" s="163" t="s">
        <v>173</v>
      </c>
      <c r="AU349" s="163" t="s">
        <v>86</v>
      </c>
      <c r="AV349" s="11" t="s">
        <v>82</v>
      </c>
      <c r="AW349" s="11" t="s">
        <v>32</v>
      </c>
      <c r="AX349" s="11" t="s">
        <v>75</v>
      </c>
      <c r="AY349" s="163" t="s">
        <v>166</v>
      </c>
    </row>
    <row r="350" spans="2:65" s="11" customFormat="1" ht="16.5" customHeight="1">
      <c r="B350" s="157"/>
      <c r="C350" s="158"/>
      <c r="D350" s="158"/>
      <c r="E350" s="159" t="s">
        <v>5</v>
      </c>
      <c r="F350" s="229" t="s">
        <v>276</v>
      </c>
      <c r="G350" s="230"/>
      <c r="H350" s="230"/>
      <c r="I350" s="230"/>
      <c r="J350" s="158"/>
      <c r="K350" s="159" t="s">
        <v>5</v>
      </c>
      <c r="L350" s="158"/>
      <c r="M350" s="158"/>
      <c r="N350" s="158"/>
      <c r="O350" s="158"/>
      <c r="P350" s="158"/>
      <c r="Q350" s="158"/>
      <c r="R350" s="160"/>
      <c r="T350" s="161"/>
      <c r="U350" s="158"/>
      <c r="V350" s="158"/>
      <c r="W350" s="158"/>
      <c r="X350" s="158"/>
      <c r="Y350" s="158"/>
      <c r="Z350" s="158"/>
      <c r="AA350" s="162"/>
      <c r="AT350" s="163" t="s">
        <v>173</v>
      </c>
      <c r="AU350" s="163" t="s">
        <v>86</v>
      </c>
      <c r="AV350" s="11" t="s">
        <v>82</v>
      </c>
      <c r="AW350" s="11" t="s">
        <v>32</v>
      </c>
      <c r="AX350" s="11" t="s">
        <v>75</v>
      </c>
      <c r="AY350" s="163" t="s">
        <v>166</v>
      </c>
    </row>
    <row r="351" spans="2:65" s="11" customFormat="1" ht="16.5" customHeight="1">
      <c r="B351" s="157"/>
      <c r="C351" s="158"/>
      <c r="D351" s="158"/>
      <c r="E351" s="159" t="s">
        <v>5</v>
      </c>
      <c r="F351" s="229" t="s">
        <v>277</v>
      </c>
      <c r="G351" s="230"/>
      <c r="H351" s="230"/>
      <c r="I351" s="230"/>
      <c r="J351" s="158"/>
      <c r="K351" s="159" t="s">
        <v>5</v>
      </c>
      <c r="L351" s="158"/>
      <c r="M351" s="158"/>
      <c r="N351" s="158"/>
      <c r="O351" s="158"/>
      <c r="P351" s="158"/>
      <c r="Q351" s="158"/>
      <c r="R351" s="160"/>
      <c r="T351" s="161"/>
      <c r="U351" s="158"/>
      <c r="V351" s="158"/>
      <c r="W351" s="158"/>
      <c r="X351" s="158"/>
      <c r="Y351" s="158"/>
      <c r="Z351" s="158"/>
      <c r="AA351" s="162"/>
      <c r="AT351" s="163" t="s">
        <v>173</v>
      </c>
      <c r="AU351" s="163" t="s">
        <v>86</v>
      </c>
      <c r="AV351" s="11" t="s">
        <v>82</v>
      </c>
      <c r="AW351" s="11" t="s">
        <v>32</v>
      </c>
      <c r="AX351" s="11" t="s">
        <v>75</v>
      </c>
      <c r="AY351" s="163" t="s">
        <v>166</v>
      </c>
    </row>
    <row r="352" spans="2:65" s="10" customFormat="1" ht="16.5" customHeight="1">
      <c r="B352" s="149"/>
      <c r="C352" s="150"/>
      <c r="D352" s="150"/>
      <c r="E352" s="151" t="s">
        <v>5</v>
      </c>
      <c r="F352" s="262" t="s">
        <v>866</v>
      </c>
      <c r="G352" s="263"/>
      <c r="H352" s="263"/>
      <c r="I352" s="263"/>
      <c r="J352" s="150"/>
      <c r="K352" s="152">
        <v>38.799999999999997</v>
      </c>
      <c r="L352" s="150"/>
      <c r="M352" s="150"/>
      <c r="N352" s="150"/>
      <c r="O352" s="150"/>
      <c r="P352" s="150"/>
      <c r="Q352" s="150"/>
      <c r="R352" s="153"/>
      <c r="T352" s="154"/>
      <c r="U352" s="150"/>
      <c r="V352" s="150"/>
      <c r="W352" s="150"/>
      <c r="X352" s="150"/>
      <c r="Y352" s="150"/>
      <c r="Z352" s="150"/>
      <c r="AA352" s="155"/>
      <c r="AT352" s="156" t="s">
        <v>173</v>
      </c>
      <c r="AU352" s="156" t="s">
        <v>86</v>
      </c>
      <c r="AV352" s="10" t="s">
        <v>86</v>
      </c>
      <c r="AW352" s="10" t="s">
        <v>32</v>
      </c>
      <c r="AX352" s="10" t="s">
        <v>82</v>
      </c>
      <c r="AY352" s="156" t="s">
        <v>166</v>
      </c>
    </row>
    <row r="353" spans="2:65" s="1" customFormat="1" ht="16.5" customHeight="1">
      <c r="B353" s="139"/>
      <c r="C353" s="140" t="s">
        <v>548</v>
      </c>
      <c r="D353" s="140" t="s">
        <v>167</v>
      </c>
      <c r="E353" s="141" t="s">
        <v>558</v>
      </c>
      <c r="F353" s="231" t="s">
        <v>559</v>
      </c>
      <c r="G353" s="231"/>
      <c r="H353" s="231"/>
      <c r="I353" s="231"/>
      <c r="J353" s="142" t="s">
        <v>560</v>
      </c>
      <c r="K353" s="143">
        <v>14</v>
      </c>
      <c r="L353" s="232">
        <v>0</v>
      </c>
      <c r="M353" s="232"/>
      <c r="N353" s="232">
        <f>ROUND(L353*K353,2)</f>
        <v>0</v>
      </c>
      <c r="O353" s="232"/>
      <c r="P353" s="232"/>
      <c r="Q353" s="232"/>
      <c r="R353" s="144"/>
      <c r="T353" s="145" t="s">
        <v>5</v>
      </c>
      <c r="U353" s="43" t="s">
        <v>40</v>
      </c>
      <c r="V353" s="146">
        <v>4.1980000000000004</v>
      </c>
      <c r="W353" s="146">
        <f>V353*K353</f>
        <v>58.772000000000006</v>
      </c>
      <c r="X353" s="146">
        <v>0.34089999999999998</v>
      </c>
      <c r="Y353" s="146">
        <f>X353*K353</f>
        <v>4.7725999999999997</v>
      </c>
      <c r="Z353" s="146">
        <v>0</v>
      </c>
      <c r="AA353" s="147">
        <f>Z353*K353</f>
        <v>0</v>
      </c>
      <c r="AR353" s="21" t="s">
        <v>92</v>
      </c>
      <c r="AT353" s="21" t="s">
        <v>167</v>
      </c>
      <c r="AU353" s="21" t="s">
        <v>86</v>
      </c>
      <c r="AY353" s="21" t="s">
        <v>166</v>
      </c>
      <c r="BE353" s="148">
        <f>IF(U353="základní",N353,0)</f>
        <v>0</v>
      </c>
      <c r="BF353" s="148">
        <f>IF(U353="snížená",N353,0)</f>
        <v>0</v>
      </c>
      <c r="BG353" s="148">
        <f>IF(U353="zákl. přenesená",N353,0)</f>
        <v>0</v>
      </c>
      <c r="BH353" s="148">
        <f>IF(U353="sníž. přenesená",N353,0)</f>
        <v>0</v>
      </c>
      <c r="BI353" s="148">
        <f>IF(U353="nulová",N353,0)</f>
        <v>0</v>
      </c>
      <c r="BJ353" s="21" t="s">
        <v>82</v>
      </c>
      <c r="BK353" s="148">
        <f>ROUND(L353*K353,2)</f>
        <v>0</v>
      </c>
      <c r="BL353" s="21" t="s">
        <v>92</v>
      </c>
      <c r="BM353" s="21" t="s">
        <v>867</v>
      </c>
    </row>
    <row r="354" spans="2:65" s="1" customFormat="1" ht="25.5" customHeight="1">
      <c r="B354" s="139"/>
      <c r="C354" s="176" t="s">
        <v>552</v>
      </c>
      <c r="D354" s="176" t="s">
        <v>388</v>
      </c>
      <c r="E354" s="177" t="s">
        <v>572</v>
      </c>
      <c r="F354" s="266" t="s">
        <v>573</v>
      </c>
      <c r="G354" s="266"/>
      <c r="H354" s="266"/>
      <c r="I354" s="266"/>
      <c r="J354" s="178" t="s">
        <v>560</v>
      </c>
      <c r="K354" s="179">
        <v>14</v>
      </c>
      <c r="L354" s="267">
        <v>0</v>
      </c>
      <c r="M354" s="267"/>
      <c r="N354" s="267">
        <f>ROUND(L354*K354,2)</f>
        <v>0</v>
      </c>
      <c r="O354" s="232"/>
      <c r="P354" s="232"/>
      <c r="Q354" s="232"/>
      <c r="R354" s="144"/>
      <c r="T354" s="145" t="s">
        <v>5</v>
      </c>
      <c r="U354" s="43" t="s">
        <v>40</v>
      </c>
      <c r="V354" s="146">
        <v>0</v>
      </c>
      <c r="W354" s="146">
        <f>V354*K354</f>
        <v>0</v>
      </c>
      <c r="X354" s="146">
        <v>7.1999999999999995E-2</v>
      </c>
      <c r="Y354" s="146">
        <f>X354*K354</f>
        <v>1.008</v>
      </c>
      <c r="Z354" s="146">
        <v>0</v>
      </c>
      <c r="AA354" s="147">
        <f>Z354*K354</f>
        <v>0</v>
      </c>
      <c r="AR354" s="21" t="s">
        <v>104</v>
      </c>
      <c r="AT354" s="21" t="s">
        <v>388</v>
      </c>
      <c r="AU354" s="21" t="s">
        <v>86</v>
      </c>
      <c r="AY354" s="21" t="s">
        <v>166</v>
      </c>
      <c r="BE354" s="148">
        <f>IF(U354="základní",N354,0)</f>
        <v>0</v>
      </c>
      <c r="BF354" s="148">
        <f>IF(U354="snížená",N354,0)</f>
        <v>0</v>
      </c>
      <c r="BG354" s="148">
        <f>IF(U354="zákl. přenesená",N354,0)</f>
        <v>0</v>
      </c>
      <c r="BH354" s="148">
        <f>IF(U354="sníž. přenesená",N354,0)</f>
        <v>0</v>
      </c>
      <c r="BI354" s="148">
        <f>IF(U354="nulová",N354,0)</f>
        <v>0</v>
      </c>
      <c r="BJ354" s="21" t="s">
        <v>82</v>
      </c>
      <c r="BK354" s="148">
        <f>ROUND(L354*K354,2)</f>
        <v>0</v>
      </c>
      <c r="BL354" s="21" t="s">
        <v>92</v>
      </c>
      <c r="BM354" s="21" t="s">
        <v>868</v>
      </c>
    </row>
    <row r="355" spans="2:65" s="11" customFormat="1" ht="16.5" customHeight="1">
      <c r="B355" s="157"/>
      <c r="C355" s="158"/>
      <c r="D355" s="158"/>
      <c r="E355" s="159" t="s">
        <v>5</v>
      </c>
      <c r="F355" s="264" t="s">
        <v>566</v>
      </c>
      <c r="G355" s="265"/>
      <c r="H355" s="265"/>
      <c r="I355" s="265"/>
      <c r="J355" s="158"/>
      <c r="K355" s="159" t="s">
        <v>5</v>
      </c>
      <c r="L355" s="158"/>
      <c r="M355" s="158"/>
      <c r="N355" s="158"/>
      <c r="O355" s="158"/>
      <c r="P355" s="158"/>
      <c r="Q355" s="158"/>
      <c r="R355" s="160"/>
      <c r="T355" s="161"/>
      <c r="U355" s="158"/>
      <c r="V355" s="158"/>
      <c r="W355" s="158"/>
      <c r="X355" s="158"/>
      <c r="Y355" s="158"/>
      <c r="Z355" s="158"/>
      <c r="AA355" s="162"/>
      <c r="AT355" s="163" t="s">
        <v>173</v>
      </c>
      <c r="AU355" s="163" t="s">
        <v>86</v>
      </c>
      <c r="AV355" s="11" t="s">
        <v>82</v>
      </c>
      <c r="AW355" s="11" t="s">
        <v>32</v>
      </c>
      <c r="AX355" s="11" t="s">
        <v>75</v>
      </c>
      <c r="AY355" s="163" t="s">
        <v>166</v>
      </c>
    </row>
    <row r="356" spans="2:65" s="10" customFormat="1" ht="16.5" customHeight="1">
      <c r="B356" s="149"/>
      <c r="C356" s="150"/>
      <c r="D356" s="150"/>
      <c r="E356" s="151" t="s">
        <v>5</v>
      </c>
      <c r="F356" s="262" t="s">
        <v>122</v>
      </c>
      <c r="G356" s="263"/>
      <c r="H356" s="263"/>
      <c r="I356" s="263"/>
      <c r="J356" s="150"/>
      <c r="K356" s="152">
        <v>14</v>
      </c>
      <c r="L356" s="150"/>
      <c r="M356" s="150"/>
      <c r="N356" s="150"/>
      <c r="O356" s="150"/>
      <c r="P356" s="150"/>
      <c r="Q356" s="150"/>
      <c r="R356" s="153"/>
      <c r="T356" s="154"/>
      <c r="U356" s="150"/>
      <c r="V356" s="150"/>
      <c r="W356" s="150"/>
      <c r="X356" s="150"/>
      <c r="Y356" s="150"/>
      <c r="Z356" s="150"/>
      <c r="AA356" s="155"/>
      <c r="AT356" s="156" t="s">
        <v>173</v>
      </c>
      <c r="AU356" s="156" t="s">
        <v>86</v>
      </c>
      <c r="AV356" s="10" t="s">
        <v>86</v>
      </c>
      <c r="AW356" s="10" t="s">
        <v>32</v>
      </c>
      <c r="AX356" s="10" t="s">
        <v>82</v>
      </c>
      <c r="AY356" s="156" t="s">
        <v>166</v>
      </c>
    </row>
    <row r="357" spans="2:65" s="1" customFormat="1" ht="25.5" customHeight="1">
      <c r="B357" s="139"/>
      <c r="C357" s="176" t="s">
        <v>557</v>
      </c>
      <c r="D357" s="176" t="s">
        <v>388</v>
      </c>
      <c r="E357" s="177" t="s">
        <v>563</v>
      </c>
      <c r="F357" s="266" t="s">
        <v>564</v>
      </c>
      <c r="G357" s="266"/>
      <c r="H357" s="266"/>
      <c r="I357" s="266"/>
      <c r="J357" s="178" t="s">
        <v>560</v>
      </c>
      <c r="K357" s="179">
        <v>1</v>
      </c>
      <c r="L357" s="267">
        <v>0</v>
      </c>
      <c r="M357" s="267"/>
      <c r="N357" s="267">
        <f>ROUND(L357*K357,2)</f>
        <v>0</v>
      </c>
      <c r="O357" s="232"/>
      <c r="P357" s="232"/>
      <c r="Q357" s="232"/>
      <c r="R357" s="144"/>
      <c r="T357" s="145" t="s">
        <v>5</v>
      </c>
      <c r="U357" s="43" t="s">
        <v>40</v>
      </c>
      <c r="V357" s="146">
        <v>0</v>
      </c>
      <c r="W357" s="146">
        <f>V357*K357</f>
        <v>0</v>
      </c>
      <c r="X357" s="146">
        <v>5.7000000000000002E-2</v>
      </c>
      <c r="Y357" s="146">
        <f>X357*K357</f>
        <v>5.7000000000000002E-2</v>
      </c>
      <c r="Z357" s="146">
        <v>0</v>
      </c>
      <c r="AA357" s="147">
        <f>Z357*K357</f>
        <v>0</v>
      </c>
      <c r="AR357" s="21" t="s">
        <v>104</v>
      </c>
      <c r="AT357" s="21" t="s">
        <v>388</v>
      </c>
      <c r="AU357" s="21" t="s">
        <v>86</v>
      </c>
      <c r="AY357" s="21" t="s">
        <v>166</v>
      </c>
      <c r="BE357" s="148">
        <f>IF(U357="základní",N357,0)</f>
        <v>0</v>
      </c>
      <c r="BF357" s="148">
        <f>IF(U357="snížená",N357,0)</f>
        <v>0</v>
      </c>
      <c r="BG357" s="148">
        <f>IF(U357="zákl. přenesená",N357,0)</f>
        <v>0</v>
      </c>
      <c r="BH357" s="148">
        <f>IF(U357="sníž. přenesená",N357,0)</f>
        <v>0</v>
      </c>
      <c r="BI357" s="148">
        <f>IF(U357="nulová",N357,0)</f>
        <v>0</v>
      </c>
      <c r="BJ357" s="21" t="s">
        <v>82</v>
      </c>
      <c r="BK357" s="148">
        <f>ROUND(L357*K357,2)</f>
        <v>0</v>
      </c>
      <c r="BL357" s="21" t="s">
        <v>92</v>
      </c>
      <c r="BM357" s="21" t="s">
        <v>869</v>
      </c>
    </row>
    <row r="358" spans="2:65" s="11" customFormat="1" ht="16.5" customHeight="1">
      <c r="B358" s="157"/>
      <c r="C358" s="158"/>
      <c r="D358" s="158"/>
      <c r="E358" s="159" t="s">
        <v>5</v>
      </c>
      <c r="F358" s="264" t="s">
        <v>566</v>
      </c>
      <c r="G358" s="265"/>
      <c r="H358" s="265"/>
      <c r="I358" s="265"/>
      <c r="J358" s="158"/>
      <c r="K358" s="159" t="s">
        <v>5</v>
      </c>
      <c r="L358" s="158"/>
      <c r="M358" s="158"/>
      <c r="N358" s="158"/>
      <c r="O358" s="158"/>
      <c r="P358" s="158"/>
      <c r="Q358" s="158"/>
      <c r="R358" s="160"/>
      <c r="T358" s="161"/>
      <c r="U358" s="158"/>
      <c r="V358" s="158"/>
      <c r="W358" s="158"/>
      <c r="X358" s="158"/>
      <c r="Y358" s="158"/>
      <c r="Z358" s="158"/>
      <c r="AA358" s="162"/>
      <c r="AT358" s="163" t="s">
        <v>173</v>
      </c>
      <c r="AU358" s="163" t="s">
        <v>86</v>
      </c>
      <c r="AV358" s="11" t="s">
        <v>82</v>
      </c>
      <c r="AW358" s="11" t="s">
        <v>32</v>
      </c>
      <c r="AX358" s="11" t="s">
        <v>75</v>
      </c>
      <c r="AY358" s="163" t="s">
        <v>166</v>
      </c>
    </row>
    <row r="359" spans="2:65" s="10" customFormat="1" ht="16.5" customHeight="1">
      <c r="B359" s="149"/>
      <c r="C359" s="150"/>
      <c r="D359" s="150"/>
      <c r="E359" s="151" t="s">
        <v>5</v>
      </c>
      <c r="F359" s="262" t="s">
        <v>82</v>
      </c>
      <c r="G359" s="263"/>
      <c r="H359" s="263"/>
      <c r="I359" s="263"/>
      <c r="J359" s="150"/>
      <c r="K359" s="152">
        <v>1</v>
      </c>
      <c r="L359" s="150"/>
      <c r="M359" s="150"/>
      <c r="N359" s="150"/>
      <c r="O359" s="150"/>
      <c r="P359" s="150"/>
      <c r="Q359" s="150"/>
      <c r="R359" s="153"/>
      <c r="T359" s="154"/>
      <c r="U359" s="150"/>
      <c r="V359" s="150"/>
      <c r="W359" s="150"/>
      <c r="X359" s="150"/>
      <c r="Y359" s="150"/>
      <c r="Z359" s="150"/>
      <c r="AA359" s="155"/>
      <c r="AT359" s="156" t="s">
        <v>173</v>
      </c>
      <c r="AU359" s="156" t="s">
        <v>86</v>
      </c>
      <c r="AV359" s="10" t="s">
        <v>86</v>
      </c>
      <c r="AW359" s="10" t="s">
        <v>32</v>
      </c>
      <c r="AX359" s="10" t="s">
        <v>82</v>
      </c>
      <c r="AY359" s="156" t="s">
        <v>166</v>
      </c>
    </row>
    <row r="360" spans="2:65" s="1" customFormat="1" ht="25.5" customHeight="1">
      <c r="B360" s="139"/>
      <c r="C360" s="176" t="s">
        <v>562</v>
      </c>
      <c r="D360" s="176" t="s">
        <v>388</v>
      </c>
      <c r="E360" s="177" t="s">
        <v>576</v>
      </c>
      <c r="F360" s="266" t="s">
        <v>577</v>
      </c>
      <c r="G360" s="266"/>
      <c r="H360" s="266"/>
      <c r="I360" s="266"/>
      <c r="J360" s="178" t="s">
        <v>560</v>
      </c>
      <c r="K360" s="179">
        <v>14</v>
      </c>
      <c r="L360" s="267">
        <v>0</v>
      </c>
      <c r="M360" s="267"/>
      <c r="N360" s="267">
        <f>ROUND(L360*K360,2)</f>
        <v>0</v>
      </c>
      <c r="O360" s="232"/>
      <c r="P360" s="232"/>
      <c r="Q360" s="232"/>
      <c r="R360" s="144"/>
      <c r="T360" s="145" t="s">
        <v>5</v>
      </c>
      <c r="U360" s="43" t="s">
        <v>40</v>
      </c>
      <c r="V360" s="146">
        <v>0</v>
      </c>
      <c r="W360" s="146">
        <f>V360*K360</f>
        <v>0</v>
      </c>
      <c r="X360" s="146">
        <v>0.08</v>
      </c>
      <c r="Y360" s="146">
        <f>X360*K360</f>
        <v>1.1200000000000001</v>
      </c>
      <c r="Z360" s="146">
        <v>0</v>
      </c>
      <c r="AA360" s="147">
        <f>Z360*K360</f>
        <v>0</v>
      </c>
      <c r="AR360" s="21" t="s">
        <v>104</v>
      </c>
      <c r="AT360" s="21" t="s">
        <v>388</v>
      </c>
      <c r="AU360" s="21" t="s">
        <v>86</v>
      </c>
      <c r="AY360" s="21" t="s">
        <v>166</v>
      </c>
      <c r="BE360" s="148">
        <f>IF(U360="základní",N360,0)</f>
        <v>0</v>
      </c>
      <c r="BF360" s="148">
        <f>IF(U360="snížená",N360,0)</f>
        <v>0</v>
      </c>
      <c r="BG360" s="148">
        <f>IF(U360="zákl. přenesená",N360,0)</f>
        <v>0</v>
      </c>
      <c r="BH360" s="148">
        <f>IF(U360="sníž. přenesená",N360,0)</f>
        <v>0</v>
      </c>
      <c r="BI360" s="148">
        <f>IF(U360="nulová",N360,0)</f>
        <v>0</v>
      </c>
      <c r="BJ360" s="21" t="s">
        <v>82</v>
      </c>
      <c r="BK360" s="148">
        <f>ROUND(L360*K360,2)</f>
        <v>0</v>
      </c>
      <c r="BL360" s="21" t="s">
        <v>92</v>
      </c>
      <c r="BM360" s="21" t="s">
        <v>870</v>
      </c>
    </row>
    <row r="361" spans="2:65" s="11" customFormat="1" ht="16.5" customHeight="1">
      <c r="B361" s="157"/>
      <c r="C361" s="158"/>
      <c r="D361" s="158"/>
      <c r="E361" s="159" t="s">
        <v>5</v>
      </c>
      <c r="F361" s="264" t="s">
        <v>566</v>
      </c>
      <c r="G361" s="265"/>
      <c r="H361" s="265"/>
      <c r="I361" s="265"/>
      <c r="J361" s="158"/>
      <c r="K361" s="159" t="s">
        <v>5</v>
      </c>
      <c r="L361" s="158"/>
      <c r="M361" s="158"/>
      <c r="N361" s="158"/>
      <c r="O361" s="158"/>
      <c r="P361" s="158"/>
      <c r="Q361" s="158"/>
      <c r="R361" s="160"/>
      <c r="T361" s="161"/>
      <c r="U361" s="158"/>
      <c r="V361" s="158"/>
      <c r="W361" s="158"/>
      <c r="X361" s="158"/>
      <c r="Y361" s="158"/>
      <c r="Z361" s="158"/>
      <c r="AA361" s="162"/>
      <c r="AT361" s="163" t="s">
        <v>173</v>
      </c>
      <c r="AU361" s="163" t="s">
        <v>86</v>
      </c>
      <c r="AV361" s="11" t="s">
        <v>82</v>
      </c>
      <c r="AW361" s="11" t="s">
        <v>32</v>
      </c>
      <c r="AX361" s="11" t="s">
        <v>75</v>
      </c>
      <c r="AY361" s="163" t="s">
        <v>166</v>
      </c>
    </row>
    <row r="362" spans="2:65" s="10" customFormat="1" ht="16.5" customHeight="1">
      <c r="B362" s="149"/>
      <c r="C362" s="150"/>
      <c r="D362" s="150"/>
      <c r="E362" s="151" t="s">
        <v>5</v>
      </c>
      <c r="F362" s="262" t="s">
        <v>122</v>
      </c>
      <c r="G362" s="263"/>
      <c r="H362" s="263"/>
      <c r="I362" s="263"/>
      <c r="J362" s="150"/>
      <c r="K362" s="152">
        <v>14</v>
      </c>
      <c r="L362" s="150"/>
      <c r="M362" s="150"/>
      <c r="N362" s="150"/>
      <c r="O362" s="150"/>
      <c r="P362" s="150"/>
      <c r="Q362" s="150"/>
      <c r="R362" s="153"/>
      <c r="T362" s="154"/>
      <c r="U362" s="150"/>
      <c r="V362" s="150"/>
      <c r="W362" s="150"/>
      <c r="X362" s="150"/>
      <c r="Y362" s="150"/>
      <c r="Z362" s="150"/>
      <c r="AA362" s="155"/>
      <c r="AT362" s="156" t="s">
        <v>173</v>
      </c>
      <c r="AU362" s="156" t="s">
        <v>86</v>
      </c>
      <c r="AV362" s="10" t="s">
        <v>86</v>
      </c>
      <c r="AW362" s="10" t="s">
        <v>32</v>
      </c>
      <c r="AX362" s="10" t="s">
        <v>82</v>
      </c>
      <c r="AY362" s="156" t="s">
        <v>166</v>
      </c>
    </row>
    <row r="363" spans="2:65" s="1" customFormat="1" ht="25.5" customHeight="1">
      <c r="B363" s="139"/>
      <c r="C363" s="176" t="s">
        <v>567</v>
      </c>
      <c r="D363" s="176" t="s">
        <v>388</v>
      </c>
      <c r="E363" s="177" t="s">
        <v>871</v>
      </c>
      <c r="F363" s="266" t="s">
        <v>872</v>
      </c>
      <c r="G363" s="266"/>
      <c r="H363" s="266"/>
      <c r="I363" s="266"/>
      <c r="J363" s="178" t="s">
        <v>560</v>
      </c>
      <c r="K363" s="179">
        <v>7</v>
      </c>
      <c r="L363" s="267">
        <v>0</v>
      </c>
      <c r="M363" s="267"/>
      <c r="N363" s="267">
        <f>ROUND(L363*K363,2)</f>
        <v>0</v>
      </c>
      <c r="O363" s="232"/>
      <c r="P363" s="232"/>
      <c r="Q363" s="232"/>
      <c r="R363" s="144"/>
      <c r="T363" s="145" t="s">
        <v>5</v>
      </c>
      <c r="U363" s="43" t="s">
        <v>40</v>
      </c>
      <c r="V363" s="146">
        <v>0</v>
      </c>
      <c r="W363" s="146">
        <f>V363*K363</f>
        <v>0</v>
      </c>
      <c r="X363" s="146">
        <v>0.111</v>
      </c>
      <c r="Y363" s="146">
        <f>X363*K363</f>
        <v>0.77700000000000002</v>
      </c>
      <c r="Z363" s="146">
        <v>0</v>
      </c>
      <c r="AA363" s="147">
        <f>Z363*K363</f>
        <v>0</v>
      </c>
      <c r="AR363" s="21" t="s">
        <v>104</v>
      </c>
      <c r="AT363" s="21" t="s">
        <v>388</v>
      </c>
      <c r="AU363" s="21" t="s">
        <v>86</v>
      </c>
      <c r="AY363" s="21" t="s">
        <v>166</v>
      </c>
      <c r="BE363" s="148">
        <f>IF(U363="základní",N363,0)</f>
        <v>0</v>
      </c>
      <c r="BF363" s="148">
        <f>IF(U363="snížená",N363,0)</f>
        <v>0</v>
      </c>
      <c r="BG363" s="148">
        <f>IF(U363="zákl. přenesená",N363,0)</f>
        <v>0</v>
      </c>
      <c r="BH363" s="148">
        <f>IF(U363="sníž. přenesená",N363,0)</f>
        <v>0</v>
      </c>
      <c r="BI363" s="148">
        <f>IF(U363="nulová",N363,0)</f>
        <v>0</v>
      </c>
      <c r="BJ363" s="21" t="s">
        <v>82</v>
      </c>
      <c r="BK363" s="148">
        <f>ROUND(L363*K363,2)</f>
        <v>0</v>
      </c>
      <c r="BL363" s="21" t="s">
        <v>92</v>
      </c>
      <c r="BM363" s="21" t="s">
        <v>873</v>
      </c>
    </row>
    <row r="364" spans="2:65" s="11" customFormat="1" ht="16.5" customHeight="1">
      <c r="B364" s="157"/>
      <c r="C364" s="158"/>
      <c r="D364" s="158"/>
      <c r="E364" s="159" t="s">
        <v>5</v>
      </c>
      <c r="F364" s="264" t="s">
        <v>566</v>
      </c>
      <c r="G364" s="265"/>
      <c r="H364" s="265"/>
      <c r="I364" s="265"/>
      <c r="J364" s="158"/>
      <c r="K364" s="159" t="s">
        <v>5</v>
      </c>
      <c r="L364" s="158"/>
      <c r="M364" s="158"/>
      <c r="N364" s="158"/>
      <c r="O364" s="158"/>
      <c r="P364" s="158"/>
      <c r="Q364" s="158"/>
      <c r="R364" s="160"/>
      <c r="T364" s="161"/>
      <c r="U364" s="158"/>
      <c r="V364" s="158"/>
      <c r="W364" s="158"/>
      <c r="X364" s="158"/>
      <c r="Y364" s="158"/>
      <c r="Z364" s="158"/>
      <c r="AA364" s="162"/>
      <c r="AT364" s="163" t="s">
        <v>173</v>
      </c>
      <c r="AU364" s="163" t="s">
        <v>86</v>
      </c>
      <c r="AV364" s="11" t="s">
        <v>82</v>
      </c>
      <c r="AW364" s="11" t="s">
        <v>32</v>
      </c>
      <c r="AX364" s="11" t="s">
        <v>75</v>
      </c>
      <c r="AY364" s="163" t="s">
        <v>166</v>
      </c>
    </row>
    <row r="365" spans="2:65" s="10" customFormat="1" ht="16.5" customHeight="1">
      <c r="B365" s="149"/>
      <c r="C365" s="150"/>
      <c r="D365" s="150"/>
      <c r="E365" s="151" t="s">
        <v>5</v>
      </c>
      <c r="F365" s="262" t="s">
        <v>101</v>
      </c>
      <c r="G365" s="263"/>
      <c r="H365" s="263"/>
      <c r="I365" s="263"/>
      <c r="J365" s="150"/>
      <c r="K365" s="152">
        <v>7</v>
      </c>
      <c r="L365" s="150"/>
      <c r="M365" s="150"/>
      <c r="N365" s="150"/>
      <c r="O365" s="150"/>
      <c r="P365" s="150"/>
      <c r="Q365" s="150"/>
      <c r="R365" s="153"/>
      <c r="T365" s="154"/>
      <c r="U365" s="150"/>
      <c r="V365" s="150"/>
      <c r="W365" s="150"/>
      <c r="X365" s="150"/>
      <c r="Y365" s="150"/>
      <c r="Z365" s="150"/>
      <c r="AA365" s="155"/>
      <c r="AT365" s="156" t="s">
        <v>173</v>
      </c>
      <c r="AU365" s="156" t="s">
        <v>86</v>
      </c>
      <c r="AV365" s="10" t="s">
        <v>86</v>
      </c>
      <c r="AW365" s="10" t="s">
        <v>32</v>
      </c>
      <c r="AX365" s="10" t="s">
        <v>82</v>
      </c>
      <c r="AY365" s="156" t="s">
        <v>166</v>
      </c>
    </row>
    <row r="366" spans="2:65" s="1" customFormat="1" ht="25.5" customHeight="1">
      <c r="B366" s="139"/>
      <c r="C366" s="176" t="s">
        <v>571</v>
      </c>
      <c r="D366" s="176" t="s">
        <v>388</v>
      </c>
      <c r="E366" s="177" t="s">
        <v>584</v>
      </c>
      <c r="F366" s="266" t="s">
        <v>585</v>
      </c>
      <c r="G366" s="266"/>
      <c r="H366" s="266"/>
      <c r="I366" s="266"/>
      <c r="J366" s="178" t="s">
        <v>560</v>
      </c>
      <c r="K366" s="179">
        <v>12</v>
      </c>
      <c r="L366" s="267">
        <v>0</v>
      </c>
      <c r="M366" s="267"/>
      <c r="N366" s="267">
        <f>ROUND(L366*K366,2)</f>
        <v>0</v>
      </c>
      <c r="O366" s="232"/>
      <c r="P366" s="232"/>
      <c r="Q366" s="232"/>
      <c r="R366" s="144"/>
      <c r="T366" s="145" t="s">
        <v>5</v>
      </c>
      <c r="U366" s="43" t="s">
        <v>40</v>
      </c>
      <c r="V366" s="146">
        <v>0</v>
      </c>
      <c r="W366" s="146">
        <f>V366*K366</f>
        <v>0</v>
      </c>
      <c r="X366" s="146">
        <v>0.111</v>
      </c>
      <c r="Y366" s="146">
        <f>X366*K366</f>
        <v>1.3320000000000001</v>
      </c>
      <c r="Z366" s="146">
        <v>0</v>
      </c>
      <c r="AA366" s="147">
        <f>Z366*K366</f>
        <v>0</v>
      </c>
      <c r="AR366" s="21" t="s">
        <v>104</v>
      </c>
      <c r="AT366" s="21" t="s">
        <v>388</v>
      </c>
      <c r="AU366" s="21" t="s">
        <v>86</v>
      </c>
      <c r="AY366" s="21" t="s">
        <v>166</v>
      </c>
      <c r="BE366" s="148">
        <f>IF(U366="základní",N366,0)</f>
        <v>0</v>
      </c>
      <c r="BF366" s="148">
        <f>IF(U366="snížená",N366,0)</f>
        <v>0</v>
      </c>
      <c r="BG366" s="148">
        <f>IF(U366="zákl. přenesená",N366,0)</f>
        <v>0</v>
      </c>
      <c r="BH366" s="148">
        <f>IF(U366="sníž. přenesená",N366,0)</f>
        <v>0</v>
      </c>
      <c r="BI366" s="148">
        <f>IF(U366="nulová",N366,0)</f>
        <v>0</v>
      </c>
      <c r="BJ366" s="21" t="s">
        <v>82</v>
      </c>
      <c r="BK366" s="148">
        <f>ROUND(L366*K366,2)</f>
        <v>0</v>
      </c>
      <c r="BL366" s="21" t="s">
        <v>92</v>
      </c>
      <c r="BM366" s="21" t="s">
        <v>874</v>
      </c>
    </row>
    <row r="367" spans="2:65" s="11" customFormat="1" ht="16.5" customHeight="1">
      <c r="B367" s="157"/>
      <c r="C367" s="158"/>
      <c r="D367" s="158"/>
      <c r="E367" s="159" t="s">
        <v>5</v>
      </c>
      <c r="F367" s="264" t="s">
        <v>566</v>
      </c>
      <c r="G367" s="265"/>
      <c r="H367" s="265"/>
      <c r="I367" s="265"/>
      <c r="J367" s="158"/>
      <c r="K367" s="159" t="s">
        <v>5</v>
      </c>
      <c r="L367" s="158"/>
      <c r="M367" s="158"/>
      <c r="N367" s="158"/>
      <c r="O367" s="158"/>
      <c r="P367" s="158"/>
      <c r="Q367" s="158"/>
      <c r="R367" s="160"/>
      <c r="T367" s="161"/>
      <c r="U367" s="158"/>
      <c r="V367" s="158"/>
      <c r="W367" s="158"/>
      <c r="X367" s="158"/>
      <c r="Y367" s="158"/>
      <c r="Z367" s="158"/>
      <c r="AA367" s="162"/>
      <c r="AT367" s="163" t="s">
        <v>173</v>
      </c>
      <c r="AU367" s="163" t="s">
        <v>86</v>
      </c>
      <c r="AV367" s="11" t="s">
        <v>82</v>
      </c>
      <c r="AW367" s="11" t="s">
        <v>32</v>
      </c>
      <c r="AX367" s="11" t="s">
        <v>75</v>
      </c>
      <c r="AY367" s="163" t="s">
        <v>166</v>
      </c>
    </row>
    <row r="368" spans="2:65" s="10" customFormat="1" ht="16.5" customHeight="1">
      <c r="B368" s="149"/>
      <c r="C368" s="150"/>
      <c r="D368" s="150"/>
      <c r="E368" s="151" t="s">
        <v>5</v>
      </c>
      <c r="F368" s="262" t="s">
        <v>116</v>
      </c>
      <c r="G368" s="263"/>
      <c r="H368" s="263"/>
      <c r="I368" s="263"/>
      <c r="J368" s="150"/>
      <c r="K368" s="152">
        <v>12</v>
      </c>
      <c r="L368" s="150"/>
      <c r="M368" s="150"/>
      <c r="N368" s="150"/>
      <c r="O368" s="150"/>
      <c r="P368" s="150"/>
      <c r="Q368" s="150"/>
      <c r="R368" s="153"/>
      <c r="T368" s="154"/>
      <c r="U368" s="150"/>
      <c r="V368" s="150"/>
      <c r="W368" s="150"/>
      <c r="X368" s="150"/>
      <c r="Y368" s="150"/>
      <c r="Z368" s="150"/>
      <c r="AA368" s="155"/>
      <c r="AT368" s="156" t="s">
        <v>173</v>
      </c>
      <c r="AU368" s="156" t="s">
        <v>86</v>
      </c>
      <c r="AV368" s="10" t="s">
        <v>86</v>
      </c>
      <c r="AW368" s="10" t="s">
        <v>32</v>
      </c>
      <c r="AX368" s="10" t="s">
        <v>82</v>
      </c>
      <c r="AY368" s="156" t="s">
        <v>166</v>
      </c>
    </row>
    <row r="369" spans="2:65" s="1" customFormat="1" ht="16.5" customHeight="1">
      <c r="B369" s="139"/>
      <c r="C369" s="176" t="s">
        <v>575</v>
      </c>
      <c r="D369" s="176" t="s">
        <v>388</v>
      </c>
      <c r="E369" s="177" t="s">
        <v>588</v>
      </c>
      <c r="F369" s="266" t="s">
        <v>589</v>
      </c>
      <c r="G369" s="266"/>
      <c r="H369" s="266"/>
      <c r="I369" s="266"/>
      <c r="J369" s="178" t="s">
        <v>560</v>
      </c>
      <c r="K369" s="179">
        <v>14</v>
      </c>
      <c r="L369" s="267">
        <v>0</v>
      </c>
      <c r="M369" s="267"/>
      <c r="N369" s="267">
        <f>ROUND(L369*K369,2)</f>
        <v>0</v>
      </c>
      <c r="O369" s="232"/>
      <c r="P369" s="232"/>
      <c r="Q369" s="232"/>
      <c r="R369" s="144"/>
      <c r="T369" s="145" t="s">
        <v>5</v>
      </c>
      <c r="U369" s="43" t="s">
        <v>40</v>
      </c>
      <c r="V369" s="146">
        <v>0</v>
      </c>
      <c r="W369" s="146">
        <f>V369*K369</f>
        <v>0</v>
      </c>
      <c r="X369" s="146">
        <v>9.7000000000000003E-2</v>
      </c>
      <c r="Y369" s="146">
        <f>X369*K369</f>
        <v>1.3580000000000001</v>
      </c>
      <c r="Z369" s="146">
        <v>0</v>
      </c>
      <c r="AA369" s="147">
        <f>Z369*K369</f>
        <v>0</v>
      </c>
      <c r="AR369" s="21" t="s">
        <v>104</v>
      </c>
      <c r="AT369" s="21" t="s">
        <v>388</v>
      </c>
      <c r="AU369" s="21" t="s">
        <v>86</v>
      </c>
      <c r="AY369" s="21" t="s">
        <v>166</v>
      </c>
      <c r="BE369" s="148">
        <f>IF(U369="základní",N369,0)</f>
        <v>0</v>
      </c>
      <c r="BF369" s="148">
        <f>IF(U369="snížená",N369,0)</f>
        <v>0</v>
      </c>
      <c r="BG369" s="148">
        <f>IF(U369="zákl. přenesená",N369,0)</f>
        <v>0</v>
      </c>
      <c r="BH369" s="148">
        <f>IF(U369="sníž. přenesená",N369,0)</f>
        <v>0</v>
      </c>
      <c r="BI369" s="148">
        <f>IF(U369="nulová",N369,0)</f>
        <v>0</v>
      </c>
      <c r="BJ369" s="21" t="s">
        <v>82</v>
      </c>
      <c r="BK369" s="148">
        <f>ROUND(L369*K369,2)</f>
        <v>0</v>
      </c>
      <c r="BL369" s="21" t="s">
        <v>92</v>
      </c>
      <c r="BM369" s="21" t="s">
        <v>875</v>
      </c>
    </row>
    <row r="370" spans="2:65" s="11" customFormat="1" ht="16.5" customHeight="1">
      <c r="B370" s="157"/>
      <c r="C370" s="158"/>
      <c r="D370" s="158"/>
      <c r="E370" s="159" t="s">
        <v>5</v>
      </c>
      <c r="F370" s="264" t="s">
        <v>566</v>
      </c>
      <c r="G370" s="265"/>
      <c r="H370" s="265"/>
      <c r="I370" s="265"/>
      <c r="J370" s="158"/>
      <c r="K370" s="159" t="s">
        <v>5</v>
      </c>
      <c r="L370" s="158"/>
      <c r="M370" s="158"/>
      <c r="N370" s="158"/>
      <c r="O370" s="158"/>
      <c r="P370" s="158"/>
      <c r="Q370" s="158"/>
      <c r="R370" s="160"/>
      <c r="T370" s="161"/>
      <c r="U370" s="158"/>
      <c r="V370" s="158"/>
      <c r="W370" s="158"/>
      <c r="X370" s="158"/>
      <c r="Y370" s="158"/>
      <c r="Z370" s="158"/>
      <c r="AA370" s="162"/>
      <c r="AT370" s="163" t="s">
        <v>173</v>
      </c>
      <c r="AU370" s="163" t="s">
        <v>86</v>
      </c>
      <c r="AV370" s="11" t="s">
        <v>82</v>
      </c>
      <c r="AW370" s="11" t="s">
        <v>32</v>
      </c>
      <c r="AX370" s="11" t="s">
        <v>75</v>
      </c>
      <c r="AY370" s="163" t="s">
        <v>166</v>
      </c>
    </row>
    <row r="371" spans="2:65" s="10" customFormat="1" ht="16.5" customHeight="1">
      <c r="B371" s="149"/>
      <c r="C371" s="150"/>
      <c r="D371" s="150"/>
      <c r="E371" s="151" t="s">
        <v>5</v>
      </c>
      <c r="F371" s="262" t="s">
        <v>122</v>
      </c>
      <c r="G371" s="263"/>
      <c r="H371" s="263"/>
      <c r="I371" s="263"/>
      <c r="J371" s="150"/>
      <c r="K371" s="152">
        <v>14</v>
      </c>
      <c r="L371" s="150"/>
      <c r="M371" s="150"/>
      <c r="N371" s="150"/>
      <c r="O371" s="150"/>
      <c r="P371" s="150"/>
      <c r="Q371" s="150"/>
      <c r="R371" s="153"/>
      <c r="T371" s="154"/>
      <c r="U371" s="150"/>
      <c r="V371" s="150"/>
      <c r="W371" s="150"/>
      <c r="X371" s="150"/>
      <c r="Y371" s="150"/>
      <c r="Z371" s="150"/>
      <c r="AA371" s="155"/>
      <c r="AT371" s="156" t="s">
        <v>173</v>
      </c>
      <c r="AU371" s="156" t="s">
        <v>86</v>
      </c>
      <c r="AV371" s="10" t="s">
        <v>86</v>
      </c>
      <c r="AW371" s="10" t="s">
        <v>32</v>
      </c>
      <c r="AX371" s="10" t="s">
        <v>82</v>
      </c>
      <c r="AY371" s="156" t="s">
        <v>166</v>
      </c>
    </row>
    <row r="372" spans="2:65" s="1" customFormat="1" ht="16.5" customHeight="1">
      <c r="B372" s="139"/>
      <c r="C372" s="176" t="s">
        <v>579</v>
      </c>
      <c r="D372" s="176" t="s">
        <v>388</v>
      </c>
      <c r="E372" s="177" t="s">
        <v>592</v>
      </c>
      <c r="F372" s="266" t="s">
        <v>593</v>
      </c>
      <c r="G372" s="266"/>
      <c r="H372" s="266"/>
      <c r="I372" s="266"/>
      <c r="J372" s="178" t="s">
        <v>560</v>
      </c>
      <c r="K372" s="179">
        <v>14</v>
      </c>
      <c r="L372" s="267">
        <v>0</v>
      </c>
      <c r="M372" s="267"/>
      <c r="N372" s="267">
        <f>ROUND(L372*K372,2)</f>
        <v>0</v>
      </c>
      <c r="O372" s="232"/>
      <c r="P372" s="232"/>
      <c r="Q372" s="232"/>
      <c r="R372" s="144"/>
      <c r="T372" s="145" t="s">
        <v>5</v>
      </c>
      <c r="U372" s="43" t="s">
        <v>40</v>
      </c>
      <c r="V372" s="146">
        <v>0</v>
      </c>
      <c r="W372" s="146">
        <f>V372*K372</f>
        <v>0</v>
      </c>
      <c r="X372" s="146">
        <v>5.8000000000000003E-2</v>
      </c>
      <c r="Y372" s="146">
        <f>X372*K372</f>
        <v>0.81200000000000006</v>
      </c>
      <c r="Z372" s="146">
        <v>0</v>
      </c>
      <c r="AA372" s="147">
        <f>Z372*K372</f>
        <v>0</v>
      </c>
      <c r="AR372" s="21" t="s">
        <v>104</v>
      </c>
      <c r="AT372" s="21" t="s">
        <v>388</v>
      </c>
      <c r="AU372" s="21" t="s">
        <v>86</v>
      </c>
      <c r="AY372" s="21" t="s">
        <v>166</v>
      </c>
      <c r="BE372" s="148">
        <f>IF(U372="základní",N372,0)</f>
        <v>0</v>
      </c>
      <c r="BF372" s="148">
        <f>IF(U372="snížená",N372,0)</f>
        <v>0</v>
      </c>
      <c r="BG372" s="148">
        <f>IF(U372="zákl. přenesená",N372,0)</f>
        <v>0</v>
      </c>
      <c r="BH372" s="148">
        <f>IF(U372="sníž. přenesená",N372,0)</f>
        <v>0</v>
      </c>
      <c r="BI372" s="148">
        <f>IF(U372="nulová",N372,0)</f>
        <v>0</v>
      </c>
      <c r="BJ372" s="21" t="s">
        <v>82</v>
      </c>
      <c r="BK372" s="148">
        <f>ROUND(L372*K372,2)</f>
        <v>0</v>
      </c>
      <c r="BL372" s="21" t="s">
        <v>92</v>
      </c>
      <c r="BM372" s="21" t="s">
        <v>876</v>
      </c>
    </row>
    <row r="373" spans="2:65" s="11" customFormat="1" ht="16.5" customHeight="1">
      <c r="B373" s="157"/>
      <c r="C373" s="158"/>
      <c r="D373" s="158"/>
      <c r="E373" s="159" t="s">
        <v>5</v>
      </c>
      <c r="F373" s="264" t="s">
        <v>566</v>
      </c>
      <c r="G373" s="265"/>
      <c r="H373" s="265"/>
      <c r="I373" s="265"/>
      <c r="J373" s="158"/>
      <c r="K373" s="159" t="s">
        <v>5</v>
      </c>
      <c r="L373" s="158"/>
      <c r="M373" s="158"/>
      <c r="N373" s="158"/>
      <c r="O373" s="158"/>
      <c r="P373" s="158"/>
      <c r="Q373" s="158"/>
      <c r="R373" s="160"/>
      <c r="T373" s="161"/>
      <c r="U373" s="158"/>
      <c r="V373" s="158"/>
      <c r="W373" s="158"/>
      <c r="X373" s="158"/>
      <c r="Y373" s="158"/>
      <c r="Z373" s="158"/>
      <c r="AA373" s="162"/>
      <c r="AT373" s="163" t="s">
        <v>173</v>
      </c>
      <c r="AU373" s="163" t="s">
        <v>86</v>
      </c>
      <c r="AV373" s="11" t="s">
        <v>82</v>
      </c>
      <c r="AW373" s="11" t="s">
        <v>32</v>
      </c>
      <c r="AX373" s="11" t="s">
        <v>75</v>
      </c>
      <c r="AY373" s="163" t="s">
        <v>166</v>
      </c>
    </row>
    <row r="374" spans="2:65" s="10" customFormat="1" ht="16.5" customHeight="1">
      <c r="B374" s="149"/>
      <c r="C374" s="150"/>
      <c r="D374" s="150"/>
      <c r="E374" s="151" t="s">
        <v>5</v>
      </c>
      <c r="F374" s="262" t="s">
        <v>122</v>
      </c>
      <c r="G374" s="263"/>
      <c r="H374" s="263"/>
      <c r="I374" s="263"/>
      <c r="J374" s="150"/>
      <c r="K374" s="152">
        <v>14</v>
      </c>
      <c r="L374" s="150"/>
      <c r="M374" s="150"/>
      <c r="N374" s="150"/>
      <c r="O374" s="150"/>
      <c r="P374" s="150"/>
      <c r="Q374" s="150"/>
      <c r="R374" s="153"/>
      <c r="T374" s="154"/>
      <c r="U374" s="150"/>
      <c r="V374" s="150"/>
      <c r="W374" s="150"/>
      <c r="X374" s="150"/>
      <c r="Y374" s="150"/>
      <c r="Z374" s="150"/>
      <c r="AA374" s="155"/>
      <c r="AT374" s="156" t="s">
        <v>173</v>
      </c>
      <c r="AU374" s="156" t="s">
        <v>86</v>
      </c>
      <c r="AV374" s="10" t="s">
        <v>86</v>
      </c>
      <c r="AW374" s="10" t="s">
        <v>32</v>
      </c>
      <c r="AX374" s="10" t="s">
        <v>82</v>
      </c>
      <c r="AY374" s="156" t="s">
        <v>166</v>
      </c>
    </row>
    <row r="375" spans="2:65" s="1" customFormat="1" ht="16.5" customHeight="1">
      <c r="B375" s="139"/>
      <c r="C375" s="176" t="s">
        <v>583</v>
      </c>
      <c r="D375" s="176" t="s">
        <v>388</v>
      </c>
      <c r="E375" s="177" t="s">
        <v>596</v>
      </c>
      <c r="F375" s="266" t="s">
        <v>597</v>
      </c>
      <c r="G375" s="266"/>
      <c r="H375" s="266"/>
      <c r="I375" s="266"/>
      <c r="J375" s="178" t="s">
        <v>560</v>
      </c>
      <c r="K375" s="179">
        <v>14</v>
      </c>
      <c r="L375" s="267">
        <v>0</v>
      </c>
      <c r="M375" s="267"/>
      <c r="N375" s="267">
        <f>ROUND(L375*K375,2)</f>
        <v>0</v>
      </c>
      <c r="O375" s="232"/>
      <c r="P375" s="232"/>
      <c r="Q375" s="232"/>
      <c r="R375" s="144"/>
      <c r="T375" s="145" t="s">
        <v>5</v>
      </c>
      <c r="U375" s="43" t="s">
        <v>40</v>
      </c>
      <c r="V375" s="146">
        <v>0</v>
      </c>
      <c r="W375" s="146">
        <f>V375*K375</f>
        <v>0</v>
      </c>
      <c r="X375" s="146">
        <v>6.0000000000000001E-3</v>
      </c>
      <c r="Y375" s="146">
        <f>X375*K375</f>
        <v>8.4000000000000005E-2</v>
      </c>
      <c r="Z375" s="146">
        <v>0</v>
      </c>
      <c r="AA375" s="147">
        <f>Z375*K375</f>
        <v>0</v>
      </c>
      <c r="AR375" s="21" t="s">
        <v>104</v>
      </c>
      <c r="AT375" s="21" t="s">
        <v>388</v>
      </c>
      <c r="AU375" s="21" t="s">
        <v>86</v>
      </c>
      <c r="AY375" s="21" t="s">
        <v>166</v>
      </c>
      <c r="BE375" s="148">
        <f>IF(U375="základní",N375,0)</f>
        <v>0</v>
      </c>
      <c r="BF375" s="148">
        <f>IF(U375="snížená",N375,0)</f>
        <v>0</v>
      </c>
      <c r="BG375" s="148">
        <f>IF(U375="zákl. přenesená",N375,0)</f>
        <v>0</v>
      </c>
      <c r="BH375" s="148">
        <f>IF(U375="sníž. přenesená",N375,0)</f>
        <v>0</v>
      </c>
      <c r="BI375" s="148">
        <f>IF(U375="nulová",N375,0)</f>
        <v>0</v>
      </c>
      <c r="BJ375" s="21" t="s">
        <v>82</v>
      </c>
      <c r="BK375" s="148">
        <f>ROUND(L375*K375,2)</f>
        <v>0</v>
      </c>
      <c r="BL375" s="21" t="s">
        <v>92</v>
      </c>
      <c r="BM375" s="21" t="s">
        <v>877</v>
      </c>
    </row>
    <row r="376" spans="2:65" s="11" customFormat="1" ht="16.5" customHeight="1">
      <c r="B376" s="157"/>
      <c r="C376" s="158"/>
      <c r="D376" s="158"/>
      <c r="E376" s="159" t="s">
        <v>5</v>
      </c>
      <c r="F376" s="264" t="s">
        <v>566</v>
      </c>
      <c r="G376" s="265"/>
      <c r="H376" s="265"/>
      <c r="I376" s="265"/>
      <c r="J376" s="158"/>
      <c r="K376" s="159" t="s">
        <v>5</v>
      </c>
      <c r="L376" s="158"/>
      <c r="M376" s="158"/>
      <c r="N376" s="158"/>
      <c r="O376" s="158"/>
      <c r="P376" s="158"/>
      <c r="Q376" s="158"/>
      <c r="R376" s="160"/>
      <c r="T376" s="161"/>
      <c r="U376" s="158"/>
      <c r="V376" s="158"/>
      <c r="W376" s="158"/>
      <c r="X376" s="158"/>
      <c r="Y376" s="158"/>
      <c r="Z376" s="158"/>
      <c r="AA376" s="162"/>
      <c r="AT376" s="163" t="s">
        <v>173</v>
      </c>
      <c r="AU376" s="163" t="s">
        <v>86</v>
      </c>
      <c r="AV376" s="11" t="s">
        <v>82</v>
      </c>
      <c r="AW376" s="11" t="s">
        <v>32</v>
      </c>
      <c r="AX376" s="11" t="s">
        <v>75</v>
      </c>
      <c r="AY376" s="163" t="s">
        <v>166</v>
      </c>
    </row>
    <row r="377" spans="2:65" s="10" customFormat="1" ht="16.5" customHeight="1">
      <c r="B377" s="149"/>
      <c r="C377" s="150"/>
      <c r="D377" s="150"/>
      <c r="E377" s="151" t="s">
        <v>5</v>
      </c>
      <c r="F377" s="262" t="s">
        <v>122</v>
      </c>
      <c r="G377" s="263"/>
      <c r="H377" s="263"/>
      <c r="I377" s="263"/>
      <c r="J377" s="150"/>
      <c r="K377" s="152">
        <v>14</v>
      </c>
      <c r="L377" s="150"/>
      <c r="M377" s="150"/>
      <c r="N377" s="150"/>
      <c r="O377" s="150"/>
      <c r="P377" s="150"/>
      <c r="Q377" s="150"/>
      <c r="R377" s="153"/>
      <c r="T377" s="154"/>
      <c r="U377" s="150"/>
      <c r="V377" s="150"/>
      <c r="W377" s="150"/>
      <c r="X377" s="150"/>
      <c r="Y377" s="150"/>
      <c r="Z377" s="150"/>
      <c r="AA377" s="155"/>
      <c r="AT377" s="156" t="s">
        <v>173</v>
      </c>
      <c r="AU377" s="156" t="s">
        <v>86</v>
      </c>
      <c r="AV377" s="10" t="s">
        <v>86</v>
      </c>
      <c r="AW377" s="10" t="s">
        <v>32</v>
      </c>
      <c r="AX377" s="10" t="s">
        <v>82</v>
      </c>
      <c r="AY377" s="156" t="s">
        <v>166</v>
      </c>
    </row>
    <row r="378" spans="2:65" s="1" customFormat="1" ht="25.5" customHeight="1">
      <c r="B378" s="139"/>
      <c r="C378" s="140" t="s">
        <v>587</v>
      </c>
      <c r="D378" s="140" t="s">
        <v>167</v>
      </c>
      <c r="E378" s="141" t="s">
        <v>600</v>
      </c>
      <c r="F378" s="231" t="s">
        <v>601</v>
      </c>
      <c r="G378" s="231"/>
      <c r="H378" s="231"/>
      <c r="I378" s="231"/>
      <c r="J378" s="142" t="s">
        <v>560</v>
      </c>
      <c r="K378" s="143">
        <v>33</v>
      </c>
      <c r="L378" s="232">
        <v>0</v>
      </c>
      <c r="M378" s="232"/>
      <c r="N378" s="232">
        <f>ROUND(L378*K378,2)</f>
        <v>0</v>
      </c>
      <c r="O378" s="232"/>
      <c r="P378" s="232"/>
      <c r="Q378" s="232"/>
      <c r="R378" s="144"/>
      <c r="T378" s="145" t="s">
        <v>5</v>
      </c>
      <c r="U378" s="43" t="s">
        <v>40</v>
      </c>
      <c r="V378" s="146">
        <v>3.8170000000000002</v>
      </c>
      <c r="W378" s="146">
        <f>V378*K378</f>
        <v>125.96100000000001</v>
      </c>
      <c r="X378" s="146">
        <v>0.42080000000000001</v>
      </c>
      <c r="Y378" s="146">
        <f>X378*K378</f>
        <v>13.8864</v>
      </c>
      <c r="Z378" s="146">
        <v>0</v>
      </c>
      <c r="AA378" s="147">
        <f>Z378*K378</f>
        <v>0</v>
      </c>
      <c r="AR378" s="21" t="s">
        <v>92</v>
      </c>
      <c r="AT378" s="21" t="s">
        <v>167</v>
      </c>
      <c r="AU378" s="21" t="s">
        <v>86</v>
      </c>
      <c r="AY378" s="21" t="s">
        <v>166</v>
      </c>
      <c r="BE378" s="148">
        <f>IF(U378="základní",N378,0)</f>
        <v>0</v>
      </c>
      <c r="BF378" s="148">
        <f>IF(U378="snížená",N378,0)</f>
        <v>0</v>
      </c>
      <c r="BG378" s="148">
        <f>IF(U378="zákl. přenesená",N378,0)</f>
        <v>0</v>
      </c>
      <c r="BH378" s="148">
        <f>IF(U378="sníž. přenesená",N378,0)</f>
        <v>0</v>
      </c>
      <c r="BI378" s="148">
        <f>IF(U378="nulová",N378,0)</f>
        <v>0</v>
      </c>
      <c r="BJ378" s="21" t="s">
        <v>82</v>
      </c>
      <c r="BK378" s="148">
        <f>ROUND(L378*K378,2)</f>
        <v>0</v>
      </c>
      <c r="BL378" s="21" t="s">
        <v>92</v>
      </c>
      <c r="BM378" s="21" t="s">
        <v>878</v>
      </c>
    </row>
    <row r="379" spans="2:65" s="11" customFormat="1" ht="16.5" customHeight="1">
      <c r="B379" s="157"/>
      <c r="C379" s="158"/>
      <c r="D379" s="158"/>
      <c r="E379" s="159" t="s">
        <v>5</v>
      </c>
      <c r="F379" s="264" t="s">
        <v>275</v>
      </c>
      <c r="G379" s="265"/>
      <c r="H379" s="265"/>
      <c r="I379" s="265"/>
      <c r="J379" s="158"/>
      <c r="K379" s="159" t="s">
        <v>5</v>
      </c>
      <c r="L379" s="158"/>
      <c r="M379" s="158"/>
      <c r="N379" s="158"/>
      <c r="O379" s="158"/>
      <c r="P379" s="158"/>
      <c r="Q379" s="158"/>
      <c r="R379" s="160"/>
      <c r="T379" s="161"/>
      <c r="U379" s="158"/>
      <c r="V379" s="158"/>
      <c r="W379" s="158"/>
      <c r="X379" s="158"/>
      <c r="Y379" s="158"/>
      <c r="Z379" s="158"/>
      <c r="AA379" s="162"/>
      <c r="AT379" s="163" t="s">
        <v>173</v>
      </c>
      <c r="AU379" s="163" t="s">
        <v>86</v>
      </c>
      <c r="AV379" s="11" t="s">
        <v>82</v>
      </c>
      <c r="AW379" s="11" t="s">
        <v>32</v>
      </c>
      <c r="AX379" s="11" t="s">
        <v>75</v>
      </c>
      <c r="AY379" s="163" t="s">
        <v>166</v>
      </c>
    </row>
    <row r="380" spans="2:65" s="11" customFormat="1" ht="16.5" customHeight="1">
      <c r="B380" s="157"/>
      <c r="C380" s="158"/>
      <c r="D380" s="158"/>
      <c r="E380" s="159" t="s">
        <v>5</v>
      </c>
      <c r="F380" s="229" t="s">
        <v>276</v>
      </c>
      <c r="G380" s="230"/>
      <c r="H380" s="230"/>
      <c r="I380" s="230"/>
      <c r="J380" s="158"/>
      <c r="K380" s="159" t="s">
        <v>5</v>
      </c>
      <c r="L380" s="158"/>
      <c r="M380" s="158"/>
      <c r="N380" s="158"/>
      <c r="O380" s="158"/>
      <c r="P380" s="158"/>
      <c r="Q380" s="158"/>
      <c r="R380" s="160"/>
      <c r="T380" s="161"/>
      <c r="U380" s="158"/>
      <c r="V380" s="158"/>
      <c r="W380" s="158"/>
      <c r="X380" s="158"/>
      <c r="Y380" s="158"/>
      <c r="Z380" s="158"/>
      <c r="AA380" s="162"/>
      <c r="AT380" s="163" t="s">
        <v>173</v>
      </c>
      <c r="AU380" s="163" t="s">
        <v>86</v>
      </c>
      <c r="AV380" s="11" t="s">
        <v>82</v>
      </c>
      <c r="AW380" s="11" t="s">
        <v>32</v>
      </c>
      <c r="AX380" s="11" t="s">
        <v>75</v>
      </c>
      <c r="AY380" s="163" t="s">
        <v>166</v>
      </c>
    </row>
    <row r="381" spans="2:65" s="11" customFormat="1" ht="16.5" customHeight="1">
      <c r="B381" s="157"/>
      <c r="C381" s="158"/>
      <c r="D381" s="158"/>
      <c r="E381" s="159" t="s">
        <v>5</v>
      </c>
      <c r="F381" s="229" t="s">
        <v>277</v>
      </c>
      <c r="G381" s="230"/>
      <c r="H381" s="230"/>
      <c r="I381" s="230"/>
      <c r="J381" s="158"/>
      <c r="K381" s="159" t="s">
        <v>5</v>
      </c>
      <c r="L381" s="158"/>
      <c r="M381" s="158"/>
      <c r="N381" s="158"/>
      <c r="O381" s="158"/>
      <c r="P381" s="158"/>
      <c r="Q381" s="158"/>
      <c r="R381" s="160"/>
      <c r="T381" s="161"/>
      <c r="U381" s="158"/>
      <c r="V381" s="158"/>
      <c r="W381" s="158"/>
      <c r="X381" s="158"/>
      <c r="Y381" s="158"/>
      <c r="Z381" s="158"/>
      <c r="AA381" s="162"/>
      <c r="AT381" s="163" t="s">
        <v>173</v>
      </c>
      <c r="AU381" s="163" t="s">
        <v>86</v>
      </c>
      <c r="AV381" s="11" t="s">
        <v>82</v>
      </c>
      <c r="AW381" s="11" t="s">
        <v>32</v>
      </c>
      <c r="AX381" s="11" t="s">
        <v>75</v>
      </c>
      <c r="AY381" s="163" t="s">
        <v>166</v>
      </c>
    </row>
    <row r="382" spans="2:65" s="10" customFormat="1" ht="16.5" customHeight="1">
      <c r="B382" s="149"/>
      <c r="C382" s="150"/>
      <c r="D382" s="150"/>
      <c r="E382" s="151" t="s">
        <v>5</v>
      </c>
      <c r="F382" s="262" t="s">
        <v>423</v>
      </c>
      <c r="G382" s="263"/>
      <c r="H382" s="263"/>
      <c r="I382" s="263"/>
      <c r="J382" s="150"/>
      <c r="K382" s="152">
        <v>33</v>
      </c>
      <c r="L382" s="150"/>
      <c r="M382" s="150"/>
      <c r="N382" s="150"/>
      <c r="O382" s="150"/>
      <c r="P382" s="150"/>
      <c r="Q382" s="150"/>
      <c r="R382" s="153"/>
      <c r="T382" s="154"/>
      <c r="U382" s="150"/>
      <c r="V382" s="150"/>
      <c r="W382" s="150"/>
      <c r="X382" s="150"/>
      <c r="Y382" s="150"/>
      <c r="Z382" s="150"/>
      <c r="AA382" s="155"/>
      <c r="AT382" s="156" t="s">
        <v>173</v>
      </c>
      <c r="AU382" s="156" t="s">
        <v>86</v>
      </c>
      <c r="AV382" s="10" t="s">
        <v>86</v>
      </c>
      <c r="AW382" s="10" t="s">
        <v>32</v>
      </c>
      <c r="AX382" s="10" t="s">
        <v>82</v>
      </c>
      <c r="AY382" s="156" t="s">
        <v>166</v>
      </c>
    </row>
    <row r="383" spans="2:65" s="9" customFormat="1" ht="29.85" customHeight="1">
      <c r="B383" s="129"/>
      <c r="C383" s="130"/>
      <c r="D383" s="164" t="s">
        <v>265</v>
      </c>
      <c r="E383" s="164"/>
      <c r="F383" s="164"/>
      <c r="G383" s="164"/>
      <c r="H383" s="164"/>
      <c r="I383" s="164"/>
      <c r="J383" s="164"/>
      <c r="K383" s="164"/>
      <c r="L383" s="164"/>
      <c r="M383" s="164"/>
      <c r="N383" s="237">
        <f>BK383</f>
        <v>0</v>
      </c>
      <c r="O383" s="238"/>
      <c r="P383" s="238"/>
      <c r="Q383" s="238"/>
      <c r="R383" s="132"/>
      <c r="T383" s="133"/>
      <c r="U383" s="130"/>
      <c r="V383" s="130"/>
      <c r="W383" s="134">
        <f>SUM(W384:W431)</f>
        <v>492.64539999999994</v>
      </c>
      <c r="X383" s="130"/>
      <c r="Y383" s="134">
        <f>SUM(Y384:Y431)</f>
        <v>255.2931912</v>
      </c>
      <c r="Z383" s="130"/>
      <c r="AA383" s="135">
        <f>SUM(AA384:AA431)</f>
        <v>0.246</v>
      </c>
      <c r="AR383" s="136" t="s">
        <v>82</v>
      </c>
      <c r="AT383" s="137" t="s">
        <v>74</v>
      </c>
      <c r="AU383" s="137" t="s">
        <v>82</v>
      </c>
      <c r="AY383" s="136" t="s">
        <v>166</v>
      </c>
      <c r="BK383" s="138">
        <f>SUM(BK384:BK431)</f>
        <v>0</v>
      </c>
    </row>
    <row r="384" spans="2:65" s="1" customFormat="1" ht="16.5" customHeight="1">
      <c r="B384" s="139"/>
      <c r="C384" s="140" t="s">
        <v>591</v>
      </c>
      <c r="D384" s="140" t="s">
        <v>167</v>
      </c>
      <c r="E384" s="141" t="s">
        <v>604</v>
      </c>
      <c r="F384" s="231" t="s">
        <v>605</v>
      </c>
      <c r="G384" s="231"/>
      <c r="H384" s="231"/>
      <c r="I384" s="231"/>
      <c r="J384" s="142" t="s">
        <v>560</v>
      </c>
      <c r="K384" s="189">
        <v>9</v>
      </c>
      <c r="L384" s="232">
        <v>0</v>
      </c>
      <c r="M384" s="232"/>
      <c r="N384" s="232">
        <f>ROUND(L384*K384,2)</f>
        <v>0</v>
      </c>
      <c r="O384" s="232"/>
      <c r="P384" s="232"/>
      <c r="Q384" s="232"/>
      <c r="R384" s="144"/>
      <c r="T384" s="145" t="s">
        <v>5</v>
      </c>
      <c r="U384" s="43" t="s">
        <v>40</v>
      </c>
      <c r="V384" s="146">
        <v>0</v>
      </c>
      <c r="W384" s="146">
        <f>V384*K384</f>
        <v>0</v>
      </c>
      <c r="X384" s="146">
        <v>0</v>
      </c>
      <c r="Y384" s="146">
        <f>X384*K384</f>
        <v>0</v>
      </c>
      <c r="Z384" s="146">
        <v>0</v>
      </c>
      <c r="AA384" s="147">
        <f>Z384*K384</f>
        <v>0</v>
      </c>
      <c r="AR384" s="21" t="s">
        <v>92</v>
      </c>
      <c r="AT384" s="21" t="s">
        <v>167</v>
      </c>
      <c r="AU384" s="21" t="s">
        <v>86</v>
      </c>
      <c r="AY384" s="21" t="s">
        <v>166</v>
      </c>
      <c r="BE384" s="148">
        <f>IF(U384="základní",N384,0)</f>
        <v>0</v>
      </c>
      <c r="BF384" s="148">
        <f>IF(U384="snížená",N384,0)</f>
        <v>0</v>
      </c>
      <c r="BG384" s="148">
        <f>IF(U384="zákl. přenesená",N384,0)</f>
        <v>0</v>
      </c>
      <c r="BH384" s="148">
        <f>IF(U384="sníž. přenesená",N384,0)</f>
        <v>0</v>
      </c>
      <c r="BI384" s="148">
        <f>IF(U384="nulová",N384,0)</f>
        <v>0</v>
      </c>
      <c r="BJ384" s="21" t="s">
        <v>82</v>
      </c>
      <c r="BK384" s="148">
        <f>ROUND(L384*K384,2)</f>
        <v>0</v>
      </c>
      <c r="BL384" s="21" t="s">
        <v>92</v>
      </c>
      <c r="BM384" s="21" t="s">
        <v>879</v>
      </c>
    </row>
    <row r="385" spans="2:65" s="1" customFormat="1" ht="25.5" customHeight="1">
      <c r="B385" s="139"/>
      <c r="C385" s="140" t="s">
        <v>595</v>
      </c>
      <c r="D385" s="140" t="s">
        <v>167</v>
      </c>
      <c r="E385" s="141" t="s">
        <v>608</v>
      </c>
      <c r="F385" s="231" t="s">
        <v>609</v>
      </c>
      <c r="G385" s="231"/>
      <c r="H385" s="231"/>
      <c r="I385" s="231"/>
      <c r="J385" s="142" t="s">
        <v>560</v>
      </c>
      <c r="K385" s="143">
        <v>3</v>
      </c>
      <c r="L385" s="232">
        <v>0</v>
      </c>
      <c r="M385" s="232"/>
      <c r="N385" s="232">
        <f>ROUND(L385*K385,2)</f>
        <v>0</v>
      </c>
      <c r="O385" s="232"/>
      <c r="P385" s="232"/>
      <c r="Q385" s="232"/>
      <c r="R385" s="144"/>
      <c r="T385" s="145" t="s">
        <v>5</v>
      </c>
      <c r="U385" s="43" t="s">
        <v>40</v>
      </c>
      <c r="V385" s="146">
        <v>0.2</v>
      </c>
      <c r="W385" s="146">
        <f>V385*K385</f>
        <v>0.60000000000000009</v>
      </c>
      <c r="X385" s="146">
        <v>6.9999999999999999E-4</v>
      </c>
      <c r="Y385" s="146">
        <f>X385*K385</f>
        <v>2.0999999999999999E-3</v>
      </c>
      <c r="Z385" s="146">
        <v>0</v>
      </c>
      <c r="AA385" s="147">
        <f>Z385*K385</f>
        <v>0</v>
      </c>
      <c r="AR385" s="21" t="s">
        <v>92</v>
      </c>
      <c r="AT385" s="21" t="s">
        <v>167</v>
      </c>
      <c r="AU385" s="21" t="s">
        <v>86</v>
      </c>
      <c r="AY385" s="21" t="s">
        <v>166</v>
      </c>
      <c r="BE385" s="148">
        <f>IF(U385="základní",N385,0)</f>
        <v>0</v>
      </c>
      <c r="BF385" s="148">
        <f>IF(U385="snížená",N385,0)</f>
        <v>0</v>
      </c>
      <c r="BG385" s="148">
        <f>IF(U385="zákl. přenesená",N385,0)</f>
        <v>0</v>
      </c>
      <c r="BH385" s="148">
        <f>IF(U385="sníž. přenesená",N385,0)</f>
        <v>0</v>
      </c>
      <c r="BI385" s="148">
        <f>IF(U385="nulová",N385,0)</f>
        <v>0</v>
      </c>
      <c r="BJ385" s="21" t="s">
        <v>82</v>
      </c>
      <c r="BK385" s="148">
        <f>ROUND(L385*K385,2)</f>
        <v>0</v>
      </c>
      <c r="BL385" s="21" t="s">
        <v>92</v>
      </c>
      <c r="BM385" s="21" t="s">
        <v>880</v>
      </c>
    </row>
    <row r="386" spans="2:65" s="11" customFormat="1" ht="16.5" customHeight="1">
      <c r="B386" s="157"/>
      <c r="C386" s="158"/>
      <c r="D386" s="158"/>
      <c r="E386" s="159" t="s">
        <v>5</v>
      </c>
      <c r="F386" s="264" t="s">
        <v>275</v>
      </c>
      <c r="G386" s="265"/>
      <c r="H386" s="265"/>
      <c r="I386" s="265"/>
      <c r="J386" s="158"/>
      <c r="K386" s="159" t="s">
        <v>5</v>
      </c>
      <c r="L386" s="158"/>
      <c r="M386" s="158"/>
      <c r="N386" s="158"/>
      <c r="O386" s="158"/>
      <c r="P386" s="158"/>
      <c r="Q386" s="158"/>
      <c r="R386" s="160"/>
      <c r="T386" s="161"/>
      <c r="U386" s="158"/>
      <c r="V386" s="158"/>
      <c r="W386" s="158"/>
      <c r="X386" s="158"/>
      <c r="Y386" s="158"/>
      <c r="Z386" s="158"/>
      <c r="AA386" s="162"/>
      <c r="AT386" s="163" t="s">
        <v>173</v>
      </c>
      <c r="AU386" s="163" t="s">
        <v>86</v>
      </c>
      <c r="AV386" s="11" t="s">
        <v>82</v>
      </c>
      <c r="AW386" s="11" t="s">
        <v>32</v>
      </c>
      <c r="AX386" s="11" t="s">
        <v>75</v>
      </c>
      <c r="AY386" s="163" t="s">
        <v>166</v>
      </c>
    </row>
    <row r="387" spans="2:65" s="11" customFormat="1" ht="16.5" customHeight="1">
      <c r="B387" s="157"/>
      <c r="C387" s="158"/>
      <c r="D387" s="158"/>
      <c r="E387" s="159" t="s">
        <v>5</v>
      </c>
      <c r="F387" s="229" t="s">
        <v>276</v>
      </c>
      <c r="G387" s="230"/>
      <c r="H387" s="230"/>
      <c r="I387" s="230"/>
      <c r="J387" s="158"/>
      <c r="K387" s="159" t="s">
        <v>5</v>
      </c>
      <c r="L387" s="158"/>
      <c r="M387" s="158"/>
      <c r="N387" s="158"/>
      <c r="O387" s="158"/>
      <c r="P387" s="158"/>
      <c r="Q387" s="158"/>
      <c r="R387" s="160"/>
      <c r="T387" s="161"/>
      <c r="U387" s="158"/>
      <c r="V387" s="158"/>
      <c r="W387" s="158"/>
      <c r="X387" s="158"/>
      <c r="Y387" s="158"/>
      <c r="Z387" s="158"/>
      <c r="AA387" s="162"/>
      <c r="AT387" s="163" t="s">
        <v>173</v>
      </c>
      <c r="AU387" s="163" t="s">
        <v>86</v>
      </c>
      <c r="AV387" s="11" t="s">
        <v>82</v>
      </c>
      <c r="AW387" s="11" t="s">
        <v>32</v>
      </c>
      <c r="AX387" s="11" t="s">
        <v>75</v>
      </c>
      <c r="AY387" s="163" t="s">
        <v>166</v>
      </c>
    </row>
    <row r="388" spans="2:65" s="11" customFormat="1" ht="16.5" customHeight="1">
      <c r="B388" s="157"/>
      <c r="C388" s="158"/>
      <c r="D388" s="158"/>
      <c r="E388" s="159" t="s">
        <v>5</v>
      </c>
      <c r="F388" s="229" t="s">
        <v>277</v>
      </c>
      <c r="G388" s="230"/>
      <c r="H388" s="230"/>
      <c r="I388" s="230"/>
      <c r="J388" s="158"/>
      <c r="K388" s="159" t="s">
        <v>5</v>
      </c>
      <c r="L388" s="158"/>
      <c r="M388" s="158"/>
      <c r="N388" s="158"/>
      <c r="O388" s="158"/>
      <c r="P388" s="158"/>
      <c r="Q388" s="158"/>
      <c r="R388" s="160"/>
      <c r="T388" s="161"/>
      <c r="U388" s="158"/>
      <c r="V388" s="158"/>
      <c r="W388" s="158"/>
      <c r="X388" s="158"/>
      <c r="Y388" s="158"/>
      <c r="Z388" s="158"/>
      <c r="AA388" s="162"/>
      <c r="AT388" s="163" t="s">
        <v>173</v>
      </c>
      <c r="AU388" s="163" t="s">
        <v>86</v>
      </c>
      <c r="AV388" s="11" t="s">
        <v>82</v>
      </c>
      <c r="AW388" s="11" t="s">
        <v>32</v>
      </c>
      <c r="AX388" s="11" t="s">
        <v>75</v>
      </c>
      <c r="AY388" s="163" t="s">
        <v>166</v>
      </c>
    </row>
    <row r="389" spans="2:65" s="10" customFormat="1" ht="16.5" customHeight="1">
      <c r="B389" s="149"/>
      <c r="C389" s="150"/>
      <c r="D389" s="150"/>
      <c r="E389" s="151" t="s">
        <v>5</v>
      </c>
      <c r="F389" s="262" t="s">
        <v>89</v>
      </c>
      <c r="G389" s="263"/>
      <c r="H389" s="263"/>
      <c r="I389" s="263"/>
      <c r="J389" s="150"/>
      <c r="K389" s="152">
        <v>3</v>
      </c>
      <c r="L389" s="150"/>
      <c r="M389" s="150"/>
      <c r="N389" s="150"/>
      <c r="O389" s="150"/>
      <c r="P389" s="150"/>
      <c r="Q389" s="150"/>
      <c r="R389" s="153"/>
      <c r="T389" s="154"/>
      <c r="U389" s="150"/>
      <c r="V389" s="150"/>
      <c r="W389" s="150"/>
      <c r="X389" s="150"/>
      <c r="Y389" s="150"/>
      <c r="Z389" s="150"/>
      <c r="AA389" s="155"/>
      <c r="AT389" s="156" t="s">
        <v>173</v>
      </c>
      <c r="AU389" s="156" t="s">
        <v>86</v>
      </c>
      <c r="AV389" s="10" t="s">
        <v>86</v>
      </c>
      <c r="AW389" s="10" t="s">
        <v>32</v>
      </c>
      <c r="AX389" s="10" t="s">
        <v>82</v>
      </c>
      <c r="AY389" s="156" t="s">
        <v>166</v>
      </c>
    </row>
    <row r="390" spans="2:65" s="1" customFormat="1" ht="38.25" customHeight="1">
      <c r="B390" s="139"/>
      <c r="C390" s="140" t="s">
        <v>599</v>
      </c>
      <c r="D390" s="140" t="s">
        <v>167</v>
      </c>
      <c r="E390" s="141" t="s">
        <v>612</v>
      </c>
      <c r="F390" s="231" t="s">
        <v>613</v>
      </c>
      <c r="G390" s="231"/>
      <c r="H390" s="231"/>
      <c r="I390" s="231"/>
      <c r="J390" s="142" t="s">
        <v>560</v>
      </c>
      <c r="K390" s="143">
        <v>3</v>
      </c>
      <c r="L390" s="232">
        <v>0</v>
      </c>
      <c r="M390" s="232"/>
      <c r="N390" s="232">
        <f>ROUND(L390*K390,2)</f>
        <v>0</v>
      </c>
      <c r="O390" s="232"/>
      <c r="P390" s="232"/>
      <c r="Q390" s="232"/>
      <c r="R390" s="144"/>
      <c r="T390" s="145" t="s">
        <v>5</v>
      </c>
      <c r="U390" s="43" t="s">
        <v>40</v>
      </c>
      <c r="V390" s="146">
        <v>0.54900000000000004</v>
      </c>
      <c r="W390" s="146">
        <f>V390*K390</f>
        <v>1.6470000000000002</v>
      </c>
      <c r="X390" s="146">
        <v>0.11241</v>
      </c>
      <c r="Y390" s="146">
        <f>X390*K390</f>
        <v>0.33722999999999997</v>
      </c>
      <c r="Z390" s="146">
        <v>0</v>
      </c>
      <c r="AA390" s="147">
        <f>Z390*K390</f>
        <v>0</v>
      </c>
      <c r="AR390" s="21" t="s">
        <v>92</v>
      </c>
      <c r="AT390" s="21" t="s">
        <v>167</v>
      </c>
      <c r="AU390" s="21" t="s">
        <v>86</v>
      </c>
      <c r="AY390" s="21" t="s">
        <v>166</v>
      </c>
      <c r="BE390" s="148">
        <f>IF(U390="základní",N390,0)</f>
        <v>0</v>
      </c>
      <c r="BF390" s="148">
        <f>IF(U390="snížená",N390,0)</f>
        <v>0</v>
      </c>
      <c r="BG390" s="148">
        <f>IF(U390="zákl. přenesená",N390,0)</f>
        <v>0</v>
      </c>
      <c r="BH390" s="148">
        <f>IF(U390="sníž. přenesená",N390,0)</f>
        <v>0</v>
      </c>
      <c r="BI390" s="148">
        <f>IF(U390="nulová",N390,0)</f>
        <v>0</v>
      </c>
      <c r="BJ390" s="21" t="s">
        <v>82</v>
      </c>
      <c r="BK390" s="148">
        <f>ROUND(L390*K390,2)</f>
        <v>0</v>
      </c>
      <c r="BL390" s="21" t="s">
        <v>92</v>
      </c>
      <c r="BM390" s="21" t="s">
        <v>881</v>
      </c>
    </row>
    <row r="391" spans="2:65" s="1" customFormat="1" ht="25.5" customHeight="1">
      <c r="B391" s="139"/>
      <c r="C391" s="140" t="s">
        <v>603</v>
      </c>
      <c r="D391" s="140" t="s">
        <v>167</v>
      </c>
      <c r="E391" s="141" t="s">
        <v>626</v>
      </c>
      <c r="F391" s="231" t="s">
        <v>627</v>
      </c>
      <c r="G391" s="231"/>
      <c r="H391" s="231"/>
      <c r="I391" s="231"/>
      <c r="J391" s="142" t="s">
        <v>309</v>
      </c>
      <c r="K391" s="143">
        <v>715</v>
      </c>
      <c r="L391" s="232">
        <v>0</v>
      </c>
      <c r="M391" s="232"/>
      <c r="N391" s="232">
        <f>ROUND(L391*K391,2)</f>
        <v>0</v>
      </c>
      <c r="O391" s="232"/>
      <c r="P391" s="232"/>
      <c r="Q391" s="232"/>
      <c r="R391" s="144"/>
      <c r="T391" s="145" t="s">
        <v>5</v>
      </c>
      <c r="U391" s="43" t="s">
        <v>40</v>
      </c>
      <c r="V391" s="146">
        <v>0.11899999999999999</v>
      </c>
      <c r="W391" s="146">
        <f>V391*K391</f>
        <v>85.084999999999994</v>
      </c>
      <c r="X391" s="146">
        <v>8.9779999999999999E-2</v>
      </c>
      <c r="Y391" s="146">
        <f>X391*K391</f>
        <v>64.192700000000002</v>
      </c>
      <c r="Z391" s="146">
        <v>0</v>
      </c>
      <c r="AA391" s="147">
        <f>Z391*K391</f>
        <v>0</v>
      </c>
      <c r="AR391" s="21" t="s">
        <v>92</v>
      </c>
      <c r="AT391" s="21" t="s">
        <v>167</v>
      </c>
      <c r="AU391" s="21" t="s">
        <v>86</v>
      </c>
      <c r="AY391" s="21" t="s">
        <v>166</v>
      </c>
      <c r="BE391" s="148">
        <f>IF(U391="základní",N391,0)</f>
        <v>0</v>
      </c>
      <c r="BF391" s="148">
        <f>IF(U391="snížená",N391,0)</f>
        <v>0</v>
      </c>
      <c r="BG391" s="148">
        <f>IF(U391="zákl. přenesená",N391,0)</f>
        <v>0</v>
      </c>
      <c r="BH391" s="148">
        <f>IF(U391="sníž. přenesená",N391,0)</f>
        <v>0</v>
      </c>
      <c r="BI391" s="148">
        <f>IF(U391="nulová",N391,0)</f>
        <v>0</v>
      </c>
      <c r="BJ391" s="21" t="s">
        <v>82</v>
      </c>
      <c r="BK391" s="148">
        <f>ROUND(L391*K391,2)</f>
        <v>0</v>
      </c>
      <c r="BL391" s="21" t="s">
        <v>92</v>
      </c>
      <c r="BM391" s="21" t="s">
        <v>882</v>
      </c>
    </row>
    <row r="392" spans="2:65" s="11" customFormat="1" ht="16.5" customHeight="1">
      <c r="B392" s="157"/>
      <c r="C392" s="158"/>
      <c r="D392" s="158"/>
      <c r="E392" s="159" t="s">
        <v>5</v>
      </c>
      <c r="F392" s="264" t="s">
        <v>275</v>
      </c>
      <c r="G392" s="265"/>
      <c r="H392" s="265"/>
      <c r="I392" s="265"/>
      <c r="J392" s="158"/>
      <c r="K392" s="159" t="s">
        <v>5</v>
      </c>
      <c r="L392" s="158"/>
      <c r="M392" s="158"/>
      <c r="N392" s="158"/>
      <c r="O392" s="158"/>
      <c r="P392" s="158"/>
      <c r="Q392" s="158"/>
      <c r="R392" s="160"/>
      <c r="T392" s="161"/>
      <c r="U392" s="158"/>
      <c r="V392" s="158"/>
      <c r="W392" s="158"/>
      <c r="X392" s="158"/>
      <c r="Y392" s="158"/>
      <c r="Z392" s="158"/>
      <c r="AA392" s="162"/>
      <c r="AT392" s="163" t="s">
        <v>173</v>
      </c>
      <c r="AU392" s="163" t="s">
        <v>86</v>
      </c>
      <c r="AV392" s="11" t="s">
        <v>82</v>
      </c>
      <c r="AW392" s="11" t="s">
        <v>32</v>
      </c>
      <c r="AX392" s="11" t="s">
        <v>75</v>
      </c>
      <c r="AY392" s="163" t="s">
        <v>166</v>
      </c>
    </row>
    <row r="393" spans="2:65" s="11" customFormat="1" ht="16.5" customHeight="1">
      <c r="B393" s="157"/>
      <c r="C393" s="158"/>
      <c r="D393" s="158"/>
      <c r="E393" s="159" t="s">
        <v>5</v>
      </c>
      <c r="F393" s="229" t="s">
        <v>276</v>
      </c>
      <c r="G393" s="230"/>
      <c r="H393" s="230"/>
      <c r="I393" s="230"/>
      <c r="J393" s="158"/>
      <c r="K393" s="159" t="s">
        <v>5</v>
      </c>
      <c r="L393" s="158"/>
      <c r="M393" s="158"/>
      <c r="N393" s="158"/>
      <c r="O393" s="158"/>
      <c r="P393" s="158"/>
      <c r="Q393" s="158"/>
      <c r="R393" s="160"/>
      <c r="T393" s="161"/>
      <c r="U393" s="158"/>
      <c r="V393" s="158"/>
      <c r="W393" s="158"/>
      <c r="X393" s="158"/>
      <c r="Y393" s="158"/>
      <c r="Z393" s="158"/>
      <c r="AA393" s="162"/>
      <c r="AT393" s="163" t="s">
        <v>173</v>
      </c>
      <c r="AU393" s="163" t="s">
        <v>86</v>
      </c>
      <c r="AV393" s="11" t="s">
        <v>82</v>
      </c>
      <c r="AW393" s="11" t="s">
        <v>32</v>
      </c>
      <c r="AX393" s="11" t="s">
        <v>75</v>
      </c>
      <c r="AY393" s="163" t="s">
        <v>166</v>
      </c>
    </row>
    <row r="394" spans="2:65" s="11" customFormat="1" ht="16.5" customHeight="1">
      <c r="B394" s="157"/>
      <c r="C394" s="158"/>
      <c r="D394" s="158"/>
      <c r="E394" s="159" t="s">
        <v>5</v>
      </c>
      <c r="F394" s="229" t="s">
        <v>277</v>
      </c>
      <c r="G394" s="230"/>
      <c r="H394" s="230"/>
      <c r="I394" s="230"/>
      <c r="J394" s="158"/>
      <c r="K394" s="159" t="s">
        <v>5</v>
      </c>
      <c r="L394" s="158"/>
      <c r="M394" s="158"/>
      <c r="N394" s="158"/>
      <c r="O394" s="158"/>
      <c r="P394" s="158"/>
      <c r="Q394" s="158"/>
      <c r="R394" s="160"/>
      <c r="T394" s="161"/>
      <c r="U394" s="158"/>
      <c r="V394" s="158"/>
      <c r="W394" s="158"/>
      <c r="X394" s="158"/>
      <c r="Y394" s="158"/>
      <c r="Z394" s="158"/>
      <c r="AA394" s="162"/>
      <c r="AT394" s="163" t="s">
        <v>173</v>
      </c>
      <c r="AU394" s="163" t="s">
        <v>86</v>
      </c>
      <c r="AV394" s="11" t="s">
        <v>82</v>
      </c>
      <c r="AW394" s="11" t="s">
        <v>32</v>
      </c>
      <c r="AX394" s="11" t="s">
        <v>75</v>
      </c>
      <c r="AY394" s="163" t="s">
        <v>166</v>
      </c>
    </row>
    <row r="395" spans="2:65" s="10" customFormat="1" ht="16.5" customHeight="1">
      <c r="B395" s="149"/>
      <c r="C395" s="150"/>
      <c r="D395" s="150"/>
      <c r="E395" s="151" t="s">
        <v>5</v>
      </c>
      <c r="F395" s="262" t="s">
        <v>883</v>
      </c>
      <c r="G395" s="263"/>
      <c r="H395" s="263"/>
      <c r="I395" s="263"/>
      <c r="J395" s="150"/>
      <c r="K395" s="152">
        <v>715</v>
      </c>
      <c r="L395" s="150"/>
      <c r="M395" s="150"/>
      <c r="N395" s="150"/>
      <c r="O395" s="150"/>
      <c r="P395" s="150"/>
      <c r="Q395" s="150"/>
      <c r="R395" s="153"/>
      <c r="T395" s="154"/>
      <c r="U395" s="150"/>
      <c r="V395" s="150"/>
      <c r="W395" s="150"/>
      <c r="X395" s="150"/>
      <c r="Y395" s="150"/>
      <c r="Z395" s="150"/>
      <c r="AA395" s="155"/>
      <c r="AT395" s="156" t="s">
        <v>173</v>
      </c>
      <c r="AU395" s="156" t="s">
        <v>86</v>
      </c>
      <c r="AV395" s="10" t="s">
        <v>86</v>
      </c>
      <c r="AW395" s="10" t="s">
        <v>32</v>
      </c>
      <c r="AX395" s="10" t="s">
        <v>82</v>
      </c>
      <c r="AY395" s="156" t="s">
        <v>166</v>
      </c>
    </row>
    <row r="396" spans="2:65" s="1" customFormat="1" ht="25.5" customHeight="1">
      <c r="B396" s="139"/>
      <c r="C396" s="176" t="s">
        <v>607</v>
      </c>
      <c r="D396" s="176" t="s">
        <v>388</v>
      </c>
      <c r="E396" s="177" t="s">
        <v>631</v>
      </c>
      <c r="F396" s="266" t="s">
        <v>632</v>
      </c>
      <c r="G396" s="266"/>
      <c r="H396" s="266"/>
      <c r="I396" s="266"/>
      <c r="J396" s="178" t="s">
        <v>374</v>
      </c>
      <c r="K396" s="179">
        <v>17.16</v>
      </c>
      <c r="L396" s="267">
        <v>0</v>
      </c>
      <c r="M396" s="267"/>
      <c r="N396" s="267">
        <f>ROUND(L396*K396,2)</f>
        <v>0</v>
      </c>
      <c r="O396" s="232"/>
      <c r="P396" s="232"/>
      <c r="Q396" s="232"/>
      <c r="R396" s="144"/>
      <c r="T396" s="145" t="s">
        <v>5</v>
      </c>
      <c r="U396" s="43" t="s">
        <v>40</v>
      </c>
      <c r="V396" s="146">
        <v>0</v>
      </c>
      <c r="W396" s="146">
        <f>V396*K396</f>
        <v>0</v>
      </c>
      <c r="X396" s="146">
        <v>1</v>
      </c>
      <c r="Y396" s="146">
        <f>X396*K396</f>
        <v>17.16</v>
      </c>
      <c r="Z396" s="146">
        <v>0</v>
      </c>
      <c r="AA396" s="147">
        <f>Z396*K396</f>
        <v>0</v>
      </c>
      <c r="AR396" s="21" t="s">
        <v>104</v>
      </c>
      <c r="AT396" s="21" t="s">
        <v>388</v>
      </c>
      <c r="AU396" s="21" t="s">
        <v>86</v>
      </c>
      <c r="AY396" s="21" t="s">
        <v>166</v>
      </c>
      <c r="BE396" s="148">
        <f>IF(U396="základní",N396,0)</f>
        <v>0</v>
      </c>
      <c r="BF396" s="148">
        <f>IF(U396="snížená",N396,0)</f>
        <v>0</v>
      </c>
      <c r="BG396" s="148">
        <f>IF(U396="zákl. přenesená",N396,0)</f>
        <v>0</v>
      </c>
      <c r="BH396" s="148">
        <f>IF(U396="sníž. přenesená",N396,0)</f>
        <v>0</v>
      </c>
      <c r="BI396" s="148">
        <f>IF(U396="nulová",N396,0)</f>
        <v>0</v>
      </c>
      <c r="BJ396" s="21" t="s">
        <v>82</v>
      </c>
      <c r="BK396" s="148">
        <f>ROUND(L396*K396,2)</f>
        <v>0</v>
      </c>
      <c r="BL396" s="21" t="s">
        <v>92</v>
      </c>
      <c r="BM396" s="21" t="s">
        <v>884</v>
      </c>
    </row>
    <row r="397" spans="2:65" s="10" customFormat="1" ht="16.5" customHeight="1">
      <c r="B397" s="149"/>
      <c r="C397" s="150"/>
      <c r="D397" s="150"/>
      <c r="E397" s="151" t="s">
        <v>5</v>
      </c>
      <c r="F397" s="240" t="s">
        <v>885</v>
      </c>
      <c r="G397" s="241"/>
      <c r="H397" s="241"/>
      <c r="I397" s="241"/>
      <c r="J397" s="150"/>
      <c r="K397" s="152">
        <v>17.16</v>
      </c>
      <c r="L397" s="150"/>
      <c r="M397" s="150"/>
      <c r="N397" s="150"/>
      <c r="O397" s="150"/>
      <c r="P397" s="150"/>
      <c r="Q397" s="150"/>
      <c r="R397" s="153"/>
      <c r="T397" s="154"/>
      <c r="U397" s="150"/>
      <c r="V397" s="150"/>
      <c r="W397" s="150"/>
      <c r="X397" s="150"/>
      <c r="Y397" s="150"/>
      <c r="Z397" s="150"/>
      <c r="AA397" s="155"/>
      <c r="AT397" s="156" t="s">
        <v>173</v>
      </c>
      <c r="AU397" s="156" t="s">
        <v>86</v>
      </c>
      <c r="AV397" s="10" t="s">
        <v>86</v>
      </c>
      <c r="AW397" s="10" t="s">
        <v>32</v>
      </c>
      <c r="AX397" s="10" t="s">
        <v>82</v>
      </c>
      <c r="AY397" s="156" t="s">
        <v>166</v>
      </c>
    </row>
    <row r="398" spans="2:65" s="1" customFormat="1" ht="38.25" customHeight="1">
      <c r="B398" s="139"/>
      <c r="C398" s="140" t="s">
        <v>611</v>
      </c>
      <c r="D398" s="140" t="s">
        <v>167</v>
      </c>
      <c r="E398" s="141" t="s">
        <v>636</v>
      </c>
      <c r="F398" s="231" t="s">
        <v>637</v>
      </c>
      <c r="G398" s="231"/>
      <c r="H398" s="231"/>
      <c r="I398" s="231"/>
      <c r="J398" s="142" t="s">
        <v>309</v>
      </c>
      <c r="K398" s="143">
        <v>715</v>
      </c>
      <c r="L398" s="232">
        <v>0</v>
      </c>
      <c r="M398" s="232"/>
      <c r="N398" s="232">
        <f>ROUND(L398*K398,2)</f>
        <v>0</v>
      </c>
      <c r="O398" s="232"/>
      <c r="P398" s="232"/>
      <c r="Q398" s="232"/>
      <c r="R398" s="144"/>
      <c r="T398" s="145" t="s">
        <v>5</v>
      </c>
      <c r="U398" s="43" t="s">
        <v>40</v>
      </c>
      <c r="V398" s="146">
        <v>0.26800000000000002</v>
      </c>
      <c r="W398" s="146">
        <f>V398*K398</f>
        <v>191.62</v>
      </c>
      <c r="X398" s="146">
        <v>0.15540000000000001</v>
      </c>
      <c r="Y398" s="146">
        <f>X398*K398</f>
        <v>111.111</v>
      </c>
      <c r="Z398" s="146">
        <v>0</v>
      </c>
      <c r="AA398" s="147">
        <f>Z398*K398</f>
        <v>0</v>
      </c>
      <c r="AR398" s="21" t="s">
        <v>92</v>
      </c>
      <c r="AT398" s="21" t="s">
        <v>167</v>
      </c>
      <c r="AU398" s="21" t="s">
        <v>86</v>
      </c>
      <c r="AY398" s="21" t="s">
        <v>166</v>
      </c>
      <c r="BE398" s="148">
        <f>IF(U398="základní",N398,0)</f>
        <v>0</v>
      </c>
      <c r="BF398" s="148">
        <f>IF(U398="snížená",N398,0)</f>
        <v>0</v>
      </c>
      <c r="BG398" s="148">
        <f>IF(U398="zákl. přenesená",N398,0)</f>
        <v>0</v>
      </c>
      <c r="BH398" s="148">
        <f>IF(U398="sníž. přenesená",N398,0)</f>
        <v>0</v>
      </c>
      <c r="BI398" s="148">
        <f>IF(U398="nulová",N398,0)</f>
        <v>0</v>
      </c>
      <c r="BJ398" s="21" t="s">
        <v>82</v>
      </c>
      <c r="BK398" s="148">
        <f>ROUND(L398*K398,2)</f>
        <v>0</v>
      </c>
      <c r="BL398" s="21" t="s">
        <v>92</v>
      </c>
      <c r="BM398" s="21" t="s">
        <v>886</v>
      </c>
    </row>
    <row r="399" spans="2:65" s="1" customFormat="1" ht="16.5" customHeight="1">
      <c r="B399" s="139"/>
      <c r="C399" s="176" t="s">
        <v>615</v>
      </c>
      <c r="D399" s="176" t="s">
        <v>388</v>
      </c>
      <c r="E399" s="177" t="s">
        <v>640</v>
      </c>
      <c r="F399" s="266" t="s">
        <v>641</v>
      </c>
      <c r="G399" s="266"/>
      <c r="H399" s="266"/>
      <c r="I399" s="266"/>
      <c r="J399" s="178" t="s">
        <v>560</v>
      </c>
      <c r="K399" s="179">
        <v>715</v>
      </c>
      <c r="L399" s="267">
        <v>0</v>
      </c>
      <c r="M399" s="267"/>
      <c r="N399" s="267">
        <f>ROUND(L399*K399,2)</f>
        <v>0</v>
      </c>
      <c r="O399" s="232"/>
      <c r="P399" s="232"/>
      <c r="Q399" s="232"/>
      <c r="R399" s="144"/>
      <c r="T399" s="145" t="s">
        <v>5</v>
      </c>
      <c r="U399" s="43" t="s">
        <v>40</v>
      </c>
      <c r="V399" s="146">
        <v>0</v>
      </c>
      <c r="W399" s="146">
        <f>V399*K399</f>
        <v>0</v>
      </c>
      <c r="X399" s="146">
        <v>8.2100000000000006E-2</v>
      </c>
      <c r="Y399" s="146">
        <f>X399*K399</f>
        <v>58.701500000000003</v>
      </c>
      <c r="Z399" s="146">
        <v>0</v>
      </c>
      <c r="AA399" s="147">
        <f>Z399*K399</f>
        <v>0</v>
      </c>
      <c r="AR399" s="21" t="s">
        <v>104</v>
      </c>
      <c r="AT399" s="21" t="s">
        <v>388</v>
      </c>
      <c r="AU399" s="21" t="s">
        <v>86</v>
      </c>
      <c r="AY399" s="21" t="s">
        <v>166</v>
      </c>
      <c r="BE399" s="148">
        <f>IF(U399="základní",N399,0)</f>
        <v>0</v>
      </c>
      <c r="BF399" s="148">
        <f>IF(U399="snížená",N399,0)</f>
        <v>0</v>
      </c>
      <c r="BG399" s="148">
        <f>IF(U399="zákl. přenesená",N399,0)</f>
        <v>0</v>
      </c>
      <c r="BH399" s="148">
        <f>IF(U399="sníž. přenesená",N399,0)</f>
        <v>0</v>
      </c>
      <c r="BI399" s="148">
        <f>IF(U399="nulová",N399,0)</f>
        <v>0</v>
      </c>
      <c r="BJ399" s="21" t="s">
        <v>82</v>
      </c>
      <c r="BK399" s="148">
        <f>ROUND(L399*K399,2)</f>
        <v>0</v>
      </c>
      <c r="BL399" s="21" t="s">
        <v>92</v>
      </c>
      <c r="BM399" s="21" t="s">
        <v>887</v>
      </c>
    </row>
    <row r="400" spans="2:65" s="11" customFormat="1" ht="16.5" customHeight="1">
      <c r="B400" s="157"/>
      <c r="C400" s="158"/>
      <c r="D400" s="158"/>
      <c r="E400" s="159" t="s">
        <v>5</v>
      </c>
      <c r="F400" s="264" t="s">
        <v>275</v>
      </c>
      <c r="G400" s="265"/>
      <c r="H400" s="265"/>
      <c r="I400" s="265"/>
      <c r="J400" s="158"/>
      <c r="K400" s="159" t="s">
        <v>5</v>
      </c>
      <c r="L400" s="158"/>
      <c r="M400" s="158"/>
      <c r="N400" s="158"/>
      <c r="O400" s="158"/>
      <c r="P400" s="158"/>
      <c r="Q400" s="158"/>
      <c r="R400" s="160"/>
      <c r="T400" s="161"/>
      <c r="U400" s="158"/>
      <c r="V400" s="158"/>
      <c r="W400" s="158"/>
      <c r="X400" s="158"/>
      <c r="Y400" s="158"/>
      <c r="Z400" s="158"/>
      <c r="AA400" s="162"/>
      <c r="AT400" s="163" t="s">
        <v>173</v>
      </c>
      <c r="AU400" s="163" t="s">
        <v>86</v>
      </c>
      <c r="AV400" s="11" t="s">
        <v>82</v>
      </c>
      <c r="AW400" s="11" t="s">
        <v>32</v>
      </c>
      <c r="AX400" s="11" t="s">
        <v>75</v>
      </c>
      <c r="AY400" s="163" t="s">
        <v>166</v>
      </c>
    </row>
    <row r="401" spans="2:65" s="11" customFormat="1" ht="16.5" customHeight="1">
      <c r="B401" s="157"/>
      <c r="C401" s="158"/>
      <c r="D401" s="158"/>
      <c r="E401" s="159" t="s">
        <v>5</v>
      </c>
      <c r="F401" s="229" t="s">
        <v>276</v>
      </c>
      <c r="G401" s="230"/>
      <c r="H401" s="230"/>
      <c r="I401" s="230"/>
      <c r="J401" s="158"/>
      <c r="K401" s="159" t="s">
        <v>5</v>
      </c>
      <c r="L401" s="158"/>
      <c r="M401" s="158"/>
      <c r="N401" s="158"/>
      <c r="O401" s="158"/>
      <c r="P401" s="158"/>
      <c r="Q401" s="158"/>
      <c r="R401" s="160"/>
      <c r="T401" s="161"/>
      <c r="U401" s="158"/>
      <c r="V401" s="158"/>
      <c r="W401" s="158"/>
      <c r="X401" s="158"/>
      <c r="Y401" s="158"/>
      <c r="Z401" s="158"/>
      <c r="AA401" s="162"/>
      <c r="AT401" s="163" t="s">
        <v>173</v>
      </c>
      <c r="AU401" s="163" t="s">
        <v>86</v>
      </c>
      <c r="AV401" s="11" t="s">
        <v>82</v>
      </c>
      <c r="AW401" s="11" t="s">
        <v>32</v>
      </c>
      <c r="AX401" s="11" t="s">
        <v>75</v>
      </c>
      <c r="AY401" s="163" t="s">
        <v>166</v>
      </c>
    </row>
    <row r="402" spans="2:65" s="11" customFormat="1" ht="16.5" customHeight="1">
      <c r="B402" s="157"/>
      <c r="C402" s="158"/>
      <c r="D402" s="158"/>
      <c r="E402" s="159" t="s">
        <v>5</v>
      </c>
      <c r="F402" s="229" t="s">
        <v>277</v>
      </c>
      <c r="G402" s="230"/>
      <c r="H402" s="230"/>
      <c r="I402" s="230"/>
      <c r="J402" s="158"/>
      <c r="K402" s="159" t="s">
        <v>5</v>
      </c>
      <c r="L402" s="158"/>
      <c r="M402" s="158"/>
      <c r="N402" s="158"/>
      <c r="O402" s="158"/>
      <c r="P402" s="158"/>
      <c r="Q402" s="158"/>
      <c r="R402" s="160"/>
      <c r="T402" s="161"/>
      <c r="U402" s="158"/>
      <c r="V402" s="158"/>
      <c r="W402" s="158"/>
      <c r="X402" s="158"/>
      <c r="Y402" s="158"/>
      <c r="Z402" s="158"/>
      <c r="AA402" s="162"/>
      <c r="AT402" s="163" t="s">
        <v>173</v>
      </c>
      <c r="AU402" s="163" t="s">
        <v>86</v>
      </c>
      <c r="AV402" s="11" t="s">
        <v>82</v>
      </c>
      <c r="AW402" s="11" t="s">
        <v>32</v>
      </c>
      <c r="AX402" s="11" t="s">
        <v>75</v>
      </c>
      <c r="AY402" s="163" t="s">
        <v>166</v>
      </c>
    </row>
    <row r="403" spans="2:65" s="10" customFormat="1" ht="25.5" customHeight="1">
      <c r="B403" s="149"/>
      <c r="C403" s="150"/>
      <c r="D403" s="150"/>
      <c r="E403" s="151" t="s">
        <v>5</v>
      </c>
      <c r="F403" s="262" t="s">
        <v>774</v>
      </c>
      <c r="G403" s="263"/>
      <c r="H403" s="263"/>
      <c r="I403" s="263"/>
      <c r="J403" s="150"/>
      <c r="K403" s="152">
        <v>715</v>
      </c>
      <c r="L403" s="150"/>
      <c r="M403" s="150"/>
      <c r="N403" s="150"/>
      <c r="O403" s="150"/>
      <c r="P403" s="150"/>
      <c r="Q403" s="150"/>
      <c r="R403" s="153"/>
      <c r="T403" s="154"/>
      <c r="U403" s="150"/>
      <c r="V403" s="150"/>
      <c r="W403" s="150"/>
      <c r="X403" s="150"/>
      <c r="Y403" s="150"/>
      <c r="Z403" s="150"/>
      <c r="AA403" s="155"/>
      <c r="AT403" s="156" t="s">
        <v>173</v>
      </c>
      <c r="AU403" s="156" t="s">
        <v>86</v>
      </c>
      <c r="AV403" s="10" t="s">
        <v>86</v>
      </c>
      <c r="AW403" s="10" t="s">
        <v>32</v>
      </c>
      <c r="AX403" s="10" t="s">
        <v>82</v>
      </c>
      <c r="AY403" s="156" t="s">
        <v>166</v>
      </c>
    </row>
    <row r="404" spans="2:65" s="1" customFormat="1" ht="38.25" customHeight="1">
      <c r="B404" s="139"/>
      <c r="C404" s="140" t="s">
        <v>621</v>
      </c>
      <c r="D404" s="140" t="s">
        <v>167</v>
      </c>
      <c r="E404" s="141" t="s">
        <v>645</v>
      </c>
      <c r="F404" s="231" t="s">
        <v>646</v>
      </c>
      <c r="G404" s="231"/>
      <c r="H404" s="231"/>
      <c r="I404" s="231"/>
      <c r="J404" s="142" t="s">
        <v>309</v>
      </c>
      <c r="K404" s="143">
        <v>14</v>
      </c>
      <c r="L404" s="232">
        <v>0</v>
      </c>
      <c r="M404" s="232"/>
      <c r="N404" s="232">
        <f>ROUND(L404*K404,2)</f>
        <v>0</v>
      </c>
      <c r="O404" s="232"/>
      <c r="P404" s="232"/>
      <c r="Q404" s="232"/>
      <c r="R404" s="144"/>
      <c r="T404" s="145" t="s">
        <v>5</v>
      </c>
      <c r="U404" s="43" t="s">
        <v>40</v>
      </c>
      <c r="V404" s="146">
        <v>0.216</v>
      </c>
      <c r="W404" s="146">
        <f>V404*K404</f>
        <v>3.024</v>
      </c>
      <c r="X404" s="146">
        <v>0.1295</v>
      </c>
      <c r="Y404" s="146">
        <f>X404*K404</f>
        <v>1.8130000000000002</v>
      </c>
      <c r="Z404" s="146">
        <v>0</v>
      </c>
      <c r="AA404" s="147">
        <f>Z404*K404</f>
        <v>0</v>
      </c>
      <c r="AR404" s="21" t="s">
        <v>92</v>
      </c>
      <c r="AT404" s="21" t="s">
        <v>167</v>
      </c>
      <c r="AU404" s="21" t="s">
        <v>86</v>
      </c>
      <c r="AY404" s="21" t="s">
        <v>166</v>
      </c>
      <c r="BE404" s="148">
        <f>IF(U404="základní",N404,0)</f>
        <v>0</v>
      </c>
      <c r="BF404" s="148">
        <f>IF(U404="snížená",N404,0)</f>
        <v>0</v>
      </c>
      <c r="BG404" s="148">
        <f>IF(U404="zákl. přenesená",N404,0)</f>
        <v>0</v>
      </c>
      <c r="BH404" s="148">
        <f>IF(U404="sníž. přenesená",N404,0)</f>
        <v>0</v>
      </c>
      <c r="BI404" s="148">
        <f>IF(U404="nulová",N404,0)</f>
        <v>0</v>
      </c>
      <c r="BJ404" s="21" t="s">
        <v>82</v>
      </c>
      <c r="BK404" s="148">
        <f>ROUND(L404*K404,2)</f>
        <v>0</v>
      </c>
      <c r="BL404" s="21" t="s">
        <v>92</v>
      </c>
      <c r="BM404" s="21" t="s">
        <v>888</v>
      </c>
    </row>
    <row r="405" spans="2:65" s="11" customFormat="1" ht="16.5" customHeight="1">
      <c r="B405" s="157"/>
      <c r="C405" s="158"/>
      <c r="D405" s="158"/>
      <c r="E405" s="159" t="s">
        <v>5</v>
      </c>
      <c r="F405" s="264" t="s">
        <v>275</v>
      </c>
      <c r="G405" s="265"/>
      <c r="H405" s="265"/>
      <c r="I405" s="265"/>
      <c r="J405" s="158"/>
      <c r="K405" s="159" t="s">
        <v>5</v>
      </c>
      <c r="L405" s="158"/>
      <c r="M405" s="158"/>
      <c r="N405" s="158"/>
      <c r="O405" s="158"/>
      <c r="P405" s="158"/>
      <c r="Q405" s="158"/>
      <c r="R405" s="160"/>
      <c r="T405" s="161"/>
      <c r="U405" s="158"/>
      <c r="V405" s="158"/>
      <c r="W405" s="158"/>
      <c r="X405" s="158"/>
      <c r="Y405" s="158"/>
      <c r="Z405" s="158"/>
      <c r="AA405" s="162"/>
      <c r="AT405" s="163" t="s">
        <v>173</v>
      </c>
      <c r="AU405" s="163" t="s">
        <v>86</v>
      </c>
      <c r="AV405" s="11" t="s">
        <v>82</v>
      </c>
      <c r="AW405" s="11" t="s">
        <v>32</v>
      </c>
      <c r="AX405" s="11" t="s">
        <v>75</v>
      </c>
      <c r="AY405" s="163" t="s">
        <v>166</v>
      </c>
    </row>
    <row r="406" spans="2:65" s="11" customFormat="1" ht="16.5" customHeight="1">
      <c r="B406" s="157"/>
      <c r="C406" s="158"/>
      <c r="D406" s="158"/>
      <c r="E406" s="159" t="s">
        <v>5</v>
      </c>
      <c r="F406" s="229" t="s">
        <v>276</v>
      </c>
      <c r="G406" s="230"/>
      <c r="H406" s="230"/>
      <c r="I406" s="230"/>
      <c r="J406" s="158"/>
      <c r="K406" s="159" t="s">
        <v>5</v>
      </c>
      <c r="L406" s="158"/>
      <c r="M406" s="158"/>
      <c r="N406" s="158"/>
      <c r="O406" s="158"/>
      <c r="P406" s="158"/>
      <c r="Q406" s="158"/>
      <c r="R406" s="160"/>
      <c r="T406" s="161"/>
      <c r="U406" s="158"/>
      <c r="V406" s="158"/>
      <c r="W406" s="158"/>
      <c r="X406" s="158"/>
      <c r="Y406" s="158"/>
      <c r="Z406" s="158"/>
      <c r="AA406" s="162"/>
      <c r="AT406" s="163" t="s">
        <v>173</v>
      </c>
      <c r="AU406" s="163" t="s">
        <v>86</v>
      </c>
      <c r="AV406" s="11" t="s">
        <v>82</v>
      </c>
      <c r="AW406" s="11" t="s">
        <v>32</v>
      </c>
      <c r="AX406" s="11" t="s">
        <v>75</v>
      </c>
      <c r="AY406" s="163" t="s">
        <v>166</v>
      </c>
    </row>
    <row r="407" spans="2:65" s="11" customFormat="1" ht="16.5" customHeight="1">
      <c r="B407" s="157"/>
      <c r="C407" s="158"/>
      <c r="D407" s="158"/>
      <c r="E407" s="159" t="s">
        <v>5</v>
      </c>
      <c r="F407" s="229" t="s">
        <v>277</v>
      </c>
      <c r="G407" s="230"/>
      <c r="H407" s="230"/>
      <c r="I407" s="230"/>
      <c r="J407" s="158"/>
      <c r="K407" s="159" t="s">
        <v>5</v>
      </c>
      <c r="L407" s="158"/>
      <c r="M407" s="158"/>
      <c r="N407" s="158"/>
      <c r="O407" s="158"/>
      <c r="P407" s="158"/>
      <c r="Q407" s="158"/>
      <c r="R407" s="160"/>
      <c r="T407" s="161"/>
      <c r="U407" s="158"/>
      <c r="V407" s="158"/>
      <c r="W407" s="158"/>
      <c r="X407" s="158"/>
      <c r="Y407" s="158"/>
      <c r="Z407" s="158"/>
      <c r="AA407" s="162"/>
      <c r="AT407" s="163" t="s">
        <v>173</v>
      </c>
      <c r="AU407" s="163" t="s">
        <v>86</v>
      </c>
      <c r="AV407" s="11" t="s">
        <v>82</v>
      </c>
      <c r="AW407" s="11" t="s">
        <v>32</v>
      </c>
      <c r="AX407" s="11" t="s">
        <v>75</v>
      </c>
      <c r="AY407" s="163" t="s">
        <v>166</v>
      </c>
    </row>
    <row r="408" spans="2:65" s="10" customFormat="1" ht="16.5" customHeight="1">
      <c r="B408" s="149"/>
      <c r="C408" s="150"/>
      <c r="D408" s="150"/>
      <c r="E408" s="151" t="s">
        <v>5</v>
      </c>
      <c r="F408" s="262" t="s">
        <v>889</v>
      </c>
      <c r="G408" s="263"/>
      <c r="H408" s="263"/>
      <c r="I408" s="263"/>
      <c r="J408" s="150"/>
      <c r="K408" s="152">
        <v>14</v>
      </c>
      <c r="L408" s="150"/>
      <c r="M408" s="150"/>
      <c r="N408" s="150"/>
      <c r="O408" s="150"/>
      <c r="P408" s="150"/>
      <c r="Q408" s="150"/>
      <c r="R408" s="153"/>
      <c r="T408" s="154"/>
      <c r="U408" s="150"/>
      <c r="V408" s="150"/>
      <c r="W408" s="150"/>
      <c r="X408" s="150"/>
      <c r="Y408" s="150"/>
      <c r="Z408" s="150"/>
      <c r="AA408" s="155"/>
      <c r="AT408" s="156" t="s">
        <v>173</v>
      </c>
      <c r="AU408" s="156" t="s">
        <v>86</v>
      </c>
      <c r="AV408" s="10" t="s">
        <v>86</v>
      </c>
      <c r="AW408" s="10" t="s">
        <v>32</v>
      </c>
      <c r="AX408" s="10" t="s">
        <v>82</v>
      </c>
      <c r="AY408" s="156" t="s">
        <v>166</v>
      </c>
    </row>
    <row r="409" spans="2:65" s="1" customFormat="1" ht="16.5" customHeight="1">
      <c r="B409" s="139"/>
      <c r="C409" s="176" t="s">
        <v>625</v>
      </c>
      <c r="D409" s="176" t="s">
        <v>388</v>
      </c>
      <c r="E409" s="177" t="s">
        <v>650</v>
      </c>
      <c r="F409" s="266" t="s">
        <v>651</v>
      </c>
      <c r="G409" s="266"/>
      <c r="H409" s="266"/>
      <c r="I409" s="266"/>
      <c r="J409" s="178" t="s">
        <v>560</v>
      </c>
      <c r="K409" s="179">
        <v>28</v>
      </c>
      <c r="L409" s="267">
        <v>0</v>
      </c>
      <c r="M409" s="267"/>
      <c r="N409" s="267">
        <f>ROUND(L409*K409,2)</f>
        <v>0</v>
      </c>
      <c r="O409" s="232"/>
      <c r="P409" s="232"/>
      <c r="Q409" s="232"/>
      <c r="R409" s="144"/>
      <c r="T409" s="145" t="s">
        <v>5</v>
      </c>
      <c r="U409" s="43" t="s">
        <v>40</v>
      </c>
      <c r="V409" s="146">
        <v>0</v>
      </c>
      <c r="W409" s="146">
        <f>V409*K409</f>
        <v>0</v>
      </c>
      <c r="X409" s="146">
        <v>0.01</v>
      </c>
      <c r="Y409" s="146">
        <f>X409*K409</f>
        <v>0.28000000000000003</v>
      </c>
      <c r="Z409" s="146">
        <v>0</v>
      </c>
      <c r="AA409" s="147">
        <f>Z409*K409</f>
        <v>0</v>
      </c>
      <c r="AR409" s="21" t="s">
        <v>104</v>
      </c>
      <c r="AT409" s="21" t="s">
        <v>388</v>
      </c>
      <c r="AU409" s="21" t="s">
        <v>86</v>
      </c>
      <c r="AY409" s="21" t="s">
        <v>166</v>
      </c>
      <c r="BE409" s="148">
        <f>IF(U409="základní",N409,0)</f>
        <v>0</v>
      </c>
      <c r="BF409" s="148">
        <f>IF(U409="snížená",N409,0)</f>
        <v>0</v>
      </c>
      <c r="BG409" s="148">
        <f>IF(U409="zákl. přenesená",N409,0)</f>
        <v>0</v>
      </c>
      <c r="BH409" s="148">
        <f>IF(U409="sníž. přenesená",N409,0)</f>
        <v>0</v>
      </c>
      <c r="BI409" s="148">
        <f>IF(U409="nulová",N409,0)</f>
        <v>0</v>
      </c>
      <c r="BJ409" s="21" t="s">
        <v>82</v>
      </c>
      <c r="BK409" s="148">
        <f>ROUND(L409*K409,2)</f>
        <v>0</v>
      </c>
      <c r="BL409" s="21" t="s">
        <v>92</v>
      </c>
      <c r="BM409" s="21" t="s">
        <v>890</v>
      </c>
    </row>
    <row r="410" spans="2:65" s="10" customFormat="1" ht="16.5" customHeight="1">
      <c r="B410" s="149"/>
      <c r="C410" s="150"/>
      <c r="D410" s="150"/>
      <c r="E410" s="151" t="s">
        <v>5</v>
      </c>
      <c r="F410" s="240" t="s">
        <v>755</v>
      </c>
      <c r="G410" s="241"/>
      <c r="H410" s="241"/>
      <c r="I410" s="241"/>
      <c r="J410" s="150"/>
      <c r="K410" s="152">
        <v>28</v>
      </c>
      <c r="L410" s="150"/>
      <c r="M410" s="150"/>
      <c r="N410" s="150"/>
      <c r="O410" s="150"/>
      <c r="P410" s="150"/>
      <c r="Q410" s="150"/>
      <c r="R410" s="153"/>
      <c r="T410" s="154"/>
      <c r="U410" s="150"/>
      <c r="V410" s="150"/>
      <c r="W410" s="150"/>
      <c r="X410" s="150"/>
      <c r="Y410" s="150"/>
      <c r="Z410" s="150"/>
      <c r="AA410" s="155"/>
      <c r="AT410" s="156" t="s">
        <v>173</v>
      </c>
      <c r="AU410" s="156" t="s">
        <v>86</v>
      </c>
      <c r="AV410" s="10" t="s">
        <v>86</v>
      </c>
      <c r="AW410" s="10" t="s">
        <v>32</v>
      </c>
      <c r="AX410" s="10" t="s">
        <v>82</v>
      </c>
      <c r="AY410" s="156" t="s">
        <v>166</v>
      </c>
    </row>
    <row r="411" spans="2:65" s="1" customFormat="1" ht="25.5" customHeight="1">
      <c r="B411" s="139"/>
      <c r="C411" s="140" t="s">
        <v>630</v>
      </c>
      <c r="D411" s="140" t="s">
        <v>167</v>
      </c>
      <c r="E411" s="141" t="s">
        <v>655</v>
      </c>
      <c r="F411" s="231" t="s">
        <v>656</v>
      </c>
      <c r="G411" s="231"/>
      <c r="H411" s="231"/>
      <c r="I411" s="231"/>
      <c r="J411" s="142" t="s">
        <v>270</v>
      </c>
      <c r="K411" s="143">
        <v>2457.48</v>
      </c>
      <c r="L411" s="232">
        <v>0</v>
      </c>
      <c r="M411" s="232"/>
      <c r="N411" s="232">
        <f>ROUND(L411*K411,2)</f>
        <v>0</v>
      </c>
      <c r="O411" s="232"/>
      <c r="P411" s="232"/>
      <c r="Q411" s="232"/>
      <c r="R411" s="144"/>
      <c r="T411" s="145" t="s">
        <v>5</v>
      </c>
      <c r="U411" s="43" t="s">
        <v>40</v>
      </c>
      <c r="V411" s="146">
        <v>0.08</v>
      </c>
      <c r="W411" s="146">
        <f>V411*K411</f>
        <v>196.5984</v>
      </c>
      <c r="X411" s="146">
        <v>6.8999999999999997E-4</v>
      </c>
      <c r="Y411" s="146">
        <f>X411*K411</f>
        <v>1.6956612</v>
      </c>
      <c r="Z411" s="146">
        <v>0</v>
      </c>
      <c r="AA411" s="147">
        <f>Z411*K411</f>
        <v>0</v>
      </c>
      <c r="AR411" s="21" t="s">
        <v>92</v>
      </c>
      <c r="AT411" s="21" t="s">
        <v>167</v>
      </c>
      <c r="AU411" s="21" t="s">
        <v>86</v>
      </c>
      <c r="AY411" s="21" t="s">
        <v>166</v>
      </c>
      <c r="BE411" s="148">
        <f>IF(U411="základní",N411,0)</f>
        <v>0</v>
      </c>
      <c r="BF411" s="148">
        <f>IF(U411="snížená",N411,0)</f>
        <v>0</v>
      </c>
      <c r="BG411" s="148">
        <f>IF(U411="zákl. přenesená",N411,0)</f>
        <v>0</v>
      </c>
      <c r="BH411" s="148">
        <f>IF(U411="sníž. přenesená",N411,0)</f>
        <v>0</v>
      </c>
      <c r="BI411" s="148">
        <f>IF(U411="nulová",N411,0)</f>
        <v>0</v>
      </c>
      <c r="BJ411" s="21" t="s">
        <v>82</v>
      </c>
      <c r="BK411" s="148">
        <f>ROUND(L411*K411,2)</f>
        <v>0</v>
      </c>
      <c r="BL411" s="21" t="s">
        <v>92</v>
      </c>
      <c r="BM411" s="21" t="s">
        <v>891</v>
      </c>
    </row>
    <row r="412" spans="2:65" s="11" customFormat="1" ht="16.5" customHeight="1">
      <c r="B412" s="157"/>
      <c r="C412" s="158"/>
      <c r="D412" s="158"/>
      <c r="E412" s="159" t="s">
        <v>5</v>
      </c>
      <c r="F412" s="264" t="s">
        <v>275</v>
      </c>
      <c r="G412" s="265"/>
      <c r="H412" s="265"/>
      <c r="I412" s="265"/>
      <c r="J412" s="158"/>
      <c r="K412" s="159" t="s">
        <v>5</v>
      </c>
      <c r="L412" s="158"/>
      <c r="M412" s="158"/>
      <c r="N412" s="158"/>
      <c r="O412" s="158"/>
      <c r="P412" s="158"/>
      <c r="Q412" s="158"/>
      <c r="R412" s="160"/>
      <c r="T412" s="161"/>
      <c r="U412" s="158"/>
      <c r="V412" s="158"/>
      <c r="W412" s="158"/>
      <c r="X412" s="158"/>
      <c r="Y412" s="158"/>
      <c r="Z412" s="158"/>
      <c r="AA412" s="162"/>
      <c r="AT412" s="163" t="s">
        <v>173</v>
      </c>
      <c r="AU412" s="163" t="s">
        <v>86</v>
      </c>
      <c r="AV412" s="11" t="s">
        <v>82</v>
      </c>
      <c r="AW412" s="11" t="s">
        <v>32</v>
      </c>
      <c r="AX412" s="11" t="s">
        <v>75</v>
      </c>
      <c r="AY412" s="163" t="s">
        <v>166</v>
      </c>
    </row>
    <row r="413" spans="2:65" s="11" customFormat="1" ht="16.5" customHeight="1">
      <c r="B413" s="157"/>
      <c r="C413" s="158"/>
      <c r="D413" s="158"/>
      <c r="E413" s="159" t="s">
        <v>5</v>
      </c>
      <c r="F413" s="229" t="s">
        <v>276</v>
      </c>
      <c r="G413" s="230"/>
      <c r="H413" s="230"/>
      <c r="I413" s="230"/>
      <c r="J413" s="158"/>
      <c r="K413" s="159" t="s">
        <v>5</v>
      </c>
      <c r="L413" s="158"/>
      <c r="M413" s="158"/>
      <c r="N413" s="158"/>
      <c r="O413" s="158"/>
      <c r="P413" s="158"/>
      <c r="Q413" s="158"/>
      <c r="R413" s="160"/>
      <c r="T413" s="161"/>
      <c r="U413" s="158"/>
      <c r="V413" s="158"/>
      <c r="W413" s="158"/>
      <c r="X413" s="158"/>
      <c r="Y413" s="158"/>
      <c r="Z413" s="158"/>
      <c r="AA413" s="162"/>
      <c r="AT413" s="163" t="s">
        <v>173</v>
      </c>
      <c r="AU413" s="163" t="s">
        <v>86</v>
      </c>
      <c r="AV413" s="11" t="s">
        <v>82</v>
      </c>
      <c r="AW413" s="11" t="s">
        <v>32</v>
      </c>
      <c r="AX413" s="11" t="s">
        <v>75</v>
      </c>
      <c r="AY413" s="163" t="s">
        <v>166</v>
      </c>
    </row>
    <row r="414" spans="2:65" s="11" customFormat="1" ht="16.5" customHeight="1">
      <c r="B414" s="157"/>
      <c r="C414" s="158"/>
      <c r="D414" s="158"/>
      <c r="E414" s="159" t="s">
        <v>5</v>
      </c>
      <c r="F414" s="229" t="s">
        <v>277</v>
      </c>
      <c r="G414" s="230"/>
      <c r="H414" s="230"/>
      <c r="I414" s="230"/>
      <c r="J414" s="158"/>
      <c r="K414" s="159" t="s">
        <v>5</v>
      </c>
      <c r="L414" s="158"/>
      <c r="M414" s="158"/>
      <c r="N414" s="158"/>
      <c r="O414" s="158"/>
      <c r="P414" s="158"/>
      <c r="Q414" s="158"/>
      <c r="R414" s="160"/>
      <c r="T414" s="161"/>
      <c r="U414" s="158"/>
      <c r="V414" s="158"/>
      <c r="W414" s="158"/>
      <c r="X414" s="158"/>
      <c r="Y414" s="158"/>
      <c r="Z414" s="158"/>
      <c r="AA414" s="162"/>
      <c r="AT414" s="163" t="s">
        <v>173</v>
      </c>
      <c r="AU414" s="163" t="s">
        <v>86</v>
      </c>
      <c r="AV414" s="11" t="s">
        <v>82</v>
      </c>
      <c r="AW414" s="11" t="s">
        <v>32</v>
      </c>
      <c r="AX414" s="11" t="s">
        <v>75</v>
      </c>
      <c r="AY414" s="163" t="s">
        <v>166</v>
      </c>
    </row>
    <row r="415" spans="2:65" s="11" customFormat="1" ht="16.5" customHeight="1">
      <c r="B415" s="157"/>
      <c r="C415" s="158"/>
      <c r="D415" s="158"/>
      <c r="E415" s="159" t="s">
        <v>5</v>
      </c>
      <c r="F415" s="229" t="s">
        <v>298</v>
      </c>
      <c r="G415" s="230"/>
      <c r="H415" s="230"/>
      <c r="I415" s="230"/>
      <c r="J415" s="158"/>
      <c r="K415" s="159" t="s">
        <v>5</v>
      </c>
      <c r="L415" s="158"/>
      <c r="M415" s="158"/>
      <c r="N415" s="158"/>
      <c r="O415" s="158"/>
      <c r="P415" s="158"/>
      <c r="Q415" s="158"/>
      <c r="R415" s="160"/>
      <c r="T415" s="161"/>
      <c r="U415" s="158"/>
      <c r="V415" s="158"/>
      <c r="W415" s="158"/>
      <c r="X415" s="158"/>
      <c r="Y415" s="158"/>
      <c r="Z415" s="158"/>
      <c r="AA415" s="162"/>
      <c r="AT415" s="163" t="s">
        <v>173</v>
      </c>
      <c r="AU415" s="163" t="s">
        <v>86</v>
      </c>
      <c r="AV415" s="11" t="s">
        <v>82</v>
      </c>
      <c r="AW415" s="11" t="s">
        <v>32</v>
      </c>
      <c r="AX415" s="11" t="s">
        <v>75</v>
      </c>
      <c r="AY415" s="163" t="s">
        <v>166</v>
      </c>
    </row>
    <row r="416" spans="2:65" s="10" customFormat="1" ht="16.5" customHeight="1">
      <c r="B416" s="149"/>
      <c r="C416" s="150"/>
      <c r="D416" s="150"/>
      <c r="E416" s="151" t="s">
        <v>5</v>
      </c>
      <c r="F416" s="262" t="s">
        <v>834</v>
      </c>
      <c r="G416" s="263"/>
      <c r="H416" s="263"/>
      <c r="I416" s="263"/>
      <c r="J416" s="150"/>
      <c r="K416" s="152">
        <v>2394</v>
      </c>
      <c r="L416" s="150"/>
      <c r="M416" s="150"/>
      <c r="N416" s="150"/>
      <c r="O416" s="150"/>
      <c r="P416" s="150"/>
      <c r="Q416" s="150"/>
      <c r="R416" s="153"/>
      <c r="T416" s="154"/>
      <c r="U416" s="150"/>
      <c r="V416" s="150"/>
      <c r="W416" s="150"/>
      <c r="X416" s="150"/>
      <c r="Y416" s="150"/>
      <c r="Z416" s="150"/>
      <c r="AA416" s="155"/>
      <c r="AT416" s="156" t="s">
        <v>173</v>
      </c>
      <c r="AU416" s="156" t="s">
        <v>86</v>
      </c>
      <c r="AV416" s="10" t="s">
        <v>86</v>
      </c>
      <c r="AW416" s="10" t="s">
        <v>32</v>
      </c>
      <c r="AX416" s="10" t="s">
        <v>75</v>
      </c>
      <c r="AY416" s="156" t="s">
        <v>166</v>
      </c>
    </row>
    <row r="417" spans="2:65" s="11" customFormat="1" ht="16.5" customHeight="1">
      <c r="B417" s="157"/>
      <c r="C417" s="158"/>
      <c r="D417" s="158"/>
      <c r="E417" s="159" t="s">
        <v>5</v>
      </c>
      <c r="F417" s="229" t="s">
        <v>761</v>
      </c>
      <c r="G417" s="230"/>
      <c r="H417" s="230"/>
      <c r="I417" s="230"/>
      <c r="J417" s="158"/>
      <c r="K417" s="159" t="s">
        <v>5</v>
      </c>
      <c r="L417" s="158"/>
      <c r="M417" s="158"/>
      <c r="N417" s="158"/>
      <c r="O417" s="158"/>
      <c r="P417" s="158"/>
      <c r="Q417" s="158"/>
      <c r="R417" s="160"/>
      <c r="T417" s="161"/>
      <c r="U417" s="158"/>
      <c r="V417" s="158"/>
      <c r="W417" s="158"/>
      <c r="X417" s="158"/>
      <c r="Y417" s="158"/>
      <c r="Z417" s="158"/>
      <c r="AA417" s="162"/>
      <c r="AT417" s="163" t="s">
        <v>173</v>
      </c>
      <c r="AU417" s="163" t="s">
        <v>86</v>
      </c>
      <c r="AV417" s="11" t="s">
        <v>82</v>
      </c>
      <c r="AW417" s="11" t="s">
        <v>32</v>
      </c>
      <c r="AX417" s="11" t="s">
        <v>75</v>
      </c>
      <c r="AY417" s="163" t="s">
        <v>166</v>
      </c>
    </row>
    <row r="418" spans="2:65" s="10" customFormat="1" ht="16.5" customHeight="1">
      <c r="B418" s="149"/>
      <c r="C418" s="150"/>
      <c r="D418" s="150"/>
      <c r="E418" s="151" t="s">
        <v>5</v>
      </c>
      <c r="F418" s="262" t="s">
        <v>892</v>
      </c>
      <c r="G418" s="263"/>
      <c r="H418" s="263"/>
      <c r="I418" s="263"/>
      <c r="J418" s="150"/>
      <c r="K418" s="152">
        <v>23.52</v>
      </c>
      <c r="L418" s="150"/>
      <c r="M418" s="150"/>
      <c r="N418" s="150"/>
      <c r="O418" s="150"/>
      <c r="P418" s="150"/>
      <c r="Q418" s="150"/>
      <c r="R418" s="153"/>
      <c r="T418" s="154"/>
      <c r="U418" s="150"/>
      <c r="V418" s="150"/>
      <c r="W418" s="150"/>
      <c r="X418" s="150"/>
      <c r="Y418" s="150"/>
      <c r="Z418" s="150"/>
      <c r="AA418" s="155"/>
      <c r="AT418" s="156" t="s">
        <v>173</v>
      </c>
      <c r="AU418" s="156" t="s">
        <v>86</v>
      </c>
      <c r="AV418" s="10" t="s">
        <v>86</v>
      </c>
      <c r="AW418" s="10" t="s">
        <v>32</v>
      </c>
      <c r="AX418" s="10" t="s">
        <v>75</v>
      </c>
      <c r="AY418" s="156" t="s">
        <v>166</v>
      </c>
    </row>
    <row r="419" spans="2:65" s="11" customFormat="1" ht="16.5" customHeight="1">
      <c r="B419" s="157"/>
      <c r="C419" s="158"/>
      <c r="D419" s="158"/>
      <c r="E419" s="159" t="s">
        <v>5</v>
      </c>
      <c r="F419" s="229" t="s">
        <v>893</v>
      </c>
      <c r="G419" s="230"/>
      <c r="H419" s="230"/>
      <c r="I419" s="230"/>
      <c r="J419" s="158"/>
      <c r="K419" s="159" t="s">
        <v>5</v>
      </c>
      <c r="L419" s="158"/>
      <c r="M419" s="158"/>
      <c r="N419" s="158"/>
      <c r="O419" s="158"/>
      <c r="P419" s="158"/>
      <c r="Q419" s="158"/>
      <c r="R419" s="160"/>
      <c r="T419" s="161"/>
      <c r="U419" s="158"/>
      <c r="V419" s="158"/>
      <c r="W419" s="158"/>
      <c r="X419" s="158"/>
      <c r="Y419" s="158"/>
      <c r="Z419" s="158"/>
      <c r="AA419" s="162"/>
      <c r="AT419" s="163" t="s">
        <v>173</v>
      </c>
      <c r="AU419" s="163" t="s">
        <v>86</v>
      </c>
      <c r="AV419" s="11" t="s">
        <v>82</v>
      </c>
      <c r="AW419" s="11" t="s">
        <v>32</v>
      </c>
      <c r="AX419" s="11" t="s">
        <v>75</v>
      </c>
      <c r="AY419" s="163" t="s">
        <v>166</v>
      </c>
    </row>
    <row r="420" spans="2:65" s="10" customFormat="1" ht="16.5" customHeight="1">
      <c r="B420" s="149"/>
      <c r="C420" s="150"/>
      <c r="D420" s="150"/>
      <c r="E420" s="151" t="s">
        <v>5</v>
      </c>
      <c r="F420" s="262" t="s">
        <v>894</v>
      </c>
      <c r="G420" s="263"/>
      <c r="H420" s="263"/>
      <c r="I420" s="263"/>
      <c r="J420" s="150"/>
      <c r="K420" s="152">
        <v>39.96</v>
      </c>
      <c r="L420" s="150"/>
      <c r="M420" s="150"/>
      <c r="N420" s="150"/>
      <c r="O420" s="150"/>
      <c r="P420" s="150"/>
      <c r="Q420" s="150"/>
      <c r="R420" s="153"/>
      <c r="T420" s="154"/>
      <c r="U420" s="150"/>
      <c r="V420" s="150"/>
      <c r="W420" s="150"/>
      <c r="X420" s="150"/>
      <c r="Y420" s="150"/>
      <c r="Z420" s="150"/>
      <c r="AA420" s="155"/>
      <c r="AT420" s="156" t="s">
        <v>173</v>
      </c>
      <c r="AU420" s="156" t="s">
        <v>86</v>
      </c>
      <c r="AV420" s="10" t="s">
        <v>86</v>
      </c>
      <c r="AW420" s="10" t="s">
        <v>32</v>
      </c>
      <c r="AX420" s="10" t="s">
        <v>75</v>
      </c>
      <c r="AY420" s="156" t="s">
        <v>166</v>
      </c>
    </row>
    <row r="421" spans="2:65" s="12" customFormat="1" ht="16.5" customHeight="1">
      <c r="B421" s="168"/>
      <c r="C421" s="169"/>
      <c r="D421" s="169"/>
      <c r="E421" s="170" t="s">
        <v>5</v>
      </c>
      <c r="F421" s="268" t="s">
        <v>294</v>
      </c>
      <c r="G421" s="269"/>
      <c r="H421" s="269"/>
      <c r="I421" s="269"/>
      <c r="J421" s="169"/>
      <c r="K421" s="171">
        <v>2457.48</v>
      </c>
      <c r="L421" s="169"/>
      <c r="M421" s="169"/>
      <c r="N421" s="169"/>
      <c r="O421" s="169"/>
      <c r="P421" s="169"/>
      <c r="Q421" s="169"/>
      <c r="R421" s="172"/>
      <c r="T421" s="173"/>
      <c r="U421" s="169"/>
      <c r="V421" s="169"/>
      <c r="W421" s="169"/>
      <c r="X421" s="169"/>
      <c r="Y421" s="169"/>
      <c r="Z421" s="169"/>
      <c r="AA421" s="174"/>
      <c r="AT421" s="175" t="s">
        <v>173</v>
      </c>
      <c r="AU421" s="175" t="s">
        <v>86</v>
      </c>
      <c r="AV421" s="12" t="s">
        <v>92</v>
      </c>
      <c r="AW421" s="12" t="s">
        <v>32</v>
      </c>
      <c r="AX421" s="12" t="s">
        <v>82</v>
      </c>
      <c r="AY421" s="175" t="s">
        <v>166</v>
      </c>
    </row>
    <row r="422" spans="2:65" s="1" customFormat="1" ht="25.5" customHeight="1">
      <c r="B422" s="139"/>
      <c r="C422" s="140" t="s">
        <v>635</v>
      </c>
      <c r="D422" s="140" t="s">
        <v>167</v>
      </c>
      <c r="E422" s="141" t="s">
        <v>659</v>
      </c>
      <c r="F422" s="231" t="s">
        <v>660</v>
      </c>
      <c r="G422" s="231"/>
      <c r="H422" s="231"/>
      <c r="I422" s="231"/>
      <c r="J422" s="142" t="s">
        <v>309</v>
      </c>
      <c r="K422" s="143">
        <v>80</v>
      </c>
      <c r="L422" s="232">
        <v>0</v>
      </c>
      <c r="M422" s="232"/>
      <c r="N422" s="232">
        <f>ROUND(L422*K422,2)</f>
        <v>0</v>
      </c>
      <c r="O422" s="232"/>
      <c r="P422" s="232"/>
      <c r="Q422" s="232"/>
      <c r="R422" s="144"/>
      <c r="T422" s="145" t="s">
        <v>5</v>
      </c>
      <c r="U422" s="43" t="s">
        <v>40</v>
      </c>
      <c r="V422" s="146">
        <v>0.155</v>
      </c>
      <c r="W422" s="146">
        <f>V422*K422</f>
        <v>12.4</v>
      </c>
      <c r="X422" s="146">
        <v>0</v>
      </c>
      <c r="Y422" s="146">
        <f>X422*K422</f>
        <v>0</v>
      </c>
      <c r="Z422" s="146">
        <v>0</v>
      </c>
      <c r="AA422" s="147">
        <f>Z422*K422</f>
        <v>0</v>
      </c>
      <c r="AR422" s="21" t="s">
        <v>92</v>
      </c>
      <c r="AT422" s="21" t="s">
        <v>167</v>
      </c>
      <c r="AU422" s="21" t="s">
        <v>86</v>
      </c>
      <c r="AY422" s="21" t="s">
        <v>166</v>
      </c>
      <c r="BE422" s="148">
        <f>IF(U422="základní",N422,0)</f>
        <v>0</v>
      </c>
      <c r="BF422" s="148">
        <f>IF(U422="snížená",N422,0)</f>
        <v>0</v>
      </c>
      <c r="BG422" s="148">
        <f>IF(U422="zákl. přenesená",N422,0)</f>
        <v>0</v>
      </c>
      <c r="BH422" s="148">
        <f>IF(U422="sníž. přenesená",N422,0)</f>
        <v>0</v>
      </c>
      <c r="BI422" s="148">
        <f>IF(U422="nulová",N422,0)</f>
        <v>0</v>
      </c>
      <c r="BJ422" s="21" t="s">
        <v>82</v>
      </c>
      <c r="BK422" s="148">
        <f>ROUND(L422*K422,2)</f>
        <v>0</v>
      </c>
      <c r="BL422" s="21" t="s">
        <v>92</v>
      </c>
      <c r="BM422" s="21" t="s">
        <v>895</v>
      </c>
    </row>
    <row r="423" spans="2:65" s="11" customFormat="1" ht="16.5" customHeight="1">
      <c r="B423" s="157"/>
      <c r="C423" s="158"/>
      <c r="D423" s="158"/>
      <c r="E423" s="159" t="s">
        <v>5</v>
      </c>
      <c r="F423" s="264" t="s">
        <v>275</v>
      </c>
      <c r="G423" s="265"/>
      <c r="H423" s="265"/>
      <c r="I423" s="265"/>
      <c r="J423" s="158"/>
      <c r="K423" s="159" t="s">
        <v>5</v>
      </c>
      <c r="L423" s="158"/>
      <c r="M423" s="158"/>
      <c r="N423" s="158"/>
      <c r="O423" s="158"/>
      <c r="P423" s="158"/>
      <c r="Q423" s="158"/>
      <c r="R423" s="160"/>
      <c r="T423" s="161"/>
      <c r="U423" s="158"/>
      <c r="V423" s="158"/>
      <c r="W423" s="158"/>
      <c r="X423" s="158"/>
      <c r="Y423" s="158"/>
      <c r="Z423" s="158"/>
      <c r="AA423" s="162"/>
      <c r="AT423" s="163" t="s">
        <v>173</v>
      </c>
      <c r="AU423" s="163" t="s">
        <v>86</v>
      </c>
      <c r="AV423" s="11" t="s">
        <v>82</v>
      </c>
      <c r="AW423" s="11" t="s">
        <v>32</v>
      </c>
      <c r="AX423" s="11" t="s">
        <v>75</v>
      </c>
      <c r="AY423" s="163" t="s">
        <v>166</v>
      </c>
    </row>
    <row r="424" spans="2:65" s="11" customFormat="1" ht="16.5" customHeight="1">
      <c r="B424" s="157"/>
      <c r="C424" s="158"/>
      <c r="D424" s="158"/>
      <c r="E424" s="159" t="s">
        <v>5</v>
      </c>
      <c r="F424" s="229" t="s">
        <v>276</v>
      </c>
      <c r="G424" s="230"/>
      <c r="H424" s="230"/>
      <c r="I424" s="230"/>
      <c r="J424" s="158"/>
      <c r="K424" s="159" t="s">
        <v>5</v>
      </c>
      <c r="L424" s="158"/>
      <c r="M424" s="158"/>
      <c r="N424" s="158"/>
      <c r="O424" s="158"/>
      <c r="P424" s="158"/>
      <c r="Q424" s="158"/>
      <c r="R424" s="160"/>
      <c r="T424" s="161"/>
      <c r="U424" s="158"/>
      <c r="V424" s="158"/>
      <c r="W424" s="158"/>
      <c r="X424" s="158"/>
      <c r="Y424" s="158"/>
      <c r="Z424" s="158"/>
      <c r="AA424" s="162"/>
      <c r="AT424" s="163" t="s">
        <v>173</v>
      </c>
      <c r="AU424" s="163" t="s">
        <v>86</v>
      </c>
      <c r="AV424" s="11" t="s">
        <v>82</v>
      </c>
      <c r="AW424" s="11" t="s">
        <v>32</v>
      </c>
      <c r="AX424" s="11" t="s">
        <v>75</v>
      </c>
      <c r="AY424" s="163" t="s">
        <v>166</v>
      </c>
    </row>
    <row r="425" spans="2:65" s="11" customFormat="1" ht="16.5" customHeight="1">
      <c r="B425" s="157"/>
      <c r="C425" s="158"/>
      <c r="D425" s="158"/>
      <c r="E425" s="159" t="s">
        <v>5</v>
      </c>
      <c r="F425" s="229" t="s">
        <v>277</v>
      </c>
      <c r="G425" s="230"/>
      <c r="H425" s="230"/>
      <c r="I425" s="230"/>
      <c r="J425" s="158"/>
      <c r="K425" s="159" t="s">
        <v>5</v>
      </c>
      <c r="L425" s="158"/>
      <c r="M425" s="158"/>
      <c r="N425" s="158"/>
      <c r="O425" s="158"/>
      <c r="P425" s="158"/>
      <c r="Q425" s="158"/>
      <c r="R425" s="160"/>
      <c r="T425" s="161"/>
      <c r="U425" s="158"/>
      <c r="V425" s="158"/>
      <c r="W425" s="158"/>
      <c r="X425" s="158"/>
      <c r="Y425" s="158"/>
      <c r="Z425" s="158"/>
      <c r="AA425" s="162"/>
      <c r="AT425" s="163" t="s">
        <v>173</v>
      </c>
      <c r="AU425" s="163" t="s">
        <v>86</v>
      </c>
      <c r="AV425" s="11" t="s">
        <v>82</v>
      </c>
      <c r="AW425" s="11" t="s">
        <v>32</v>
      </c>
      <c r="AX425" s="11" t="s">
        <v>75</v>
      </c>
      <c r="AY425" s="163" t="s">
        <v>166</v>
      </c>
    </row>
    <row r="426" spans="2:65" s="10" customFormat="1" ht="16.5" customHeight="1">
      <c r="B426" s="149"/>
      <c r="C426" s="150"/>
      <c r="D426" s="150"/>
      <c r="E426" s="151" t="s">
        <v>5</v>
      </c>
      <c r="F426" s="262" t="s">
        <v>896</v>
      </c>
      <c r="G426" s="263"/>
      <c r="H426" s="263"/>
      <c r="I426" s="263"/>
      <c r="J426" s="150"/>
      <c r="K426" s="152">
        <v>80</v>
      </c>
      <c r="L426" s="150"/>
      <c r="M426" s="150"/>
      <c r="N426" s="150"/>
      <c r="O426" s="150"/>
      <c r="P426" s="150"/>
      <c r="Q426" s="150"/>
      <c r="R426" s="153"/>
      <c r="T426" s="154"/>
      <c r="U426" s="150"/>
      <c r="V426" s="150"/>
      <c r="W426" s="150"/>
      <c r="X426" s="150"/>
      <c r="Y426" s="150"/>
      <c r="Z426" s="150"/>
      <c r="AA426" s="155"/>
      <c r="AT426" s="156" t="s">
        <v>173</v>
      </c>
      <c r="AU426" s="156" t="s">
        <v>86</v>
      </c>
      <c r="AV426" s="10" t="s">
        <v>86</v>
      </c>
      <c r="AW426" s="10" t="s">
        <v>32</v>
      </c>
      <c r="AX426" s="10" t="s">
        <v>82</v>
      </c>
      <c r="AY426" s="156" t="s">
        <v>166</v>
      </c>
    </row>
    <row r="427" spans="2:65" s="1" customFormat="1" ht="38.25" customHeight="1">
      <c r="B427" s="139"/>
      <c r="C427" s="140" t="s">
        <v>639</v>
      </c>
      <c r="D427" s="140" t="s">
        <v>167</v>
      </c>
      <c r="E427" s="141" t="s">
        <v>664</v>
      </c>
      <c r="F427" s="231" t="s">
        <v>665</v>
      </c>
      <c r="G427" s="231"/>
      <c r="H427" s="231"/>
      <c r="I427" s="231"/>
      <c r="J427" s="142" t="s">
        <v>560</v>
      </c>
      <c r="K427" s="143">
        <v>3</v>
      </c>
      <c r="L427" s="232">
        <v>0</v>
      </c>
      <c r="M427" s="232"/>
      <c r="N427" s="232">
        <f>ROUND(L427*K427,2)</f>
        <v>0</v>
      </c>
      <c r="O427" s="232"/>
      <c r="P427" s="232"/>
      <c r="Q427" s="232"/>
      <c r="R427" s="144"/>
      <c r="T427" s="145" t="s">
        <v>5</v>
      </c>
      <c r="U427" s="43" t="s">
        <v>40</v>
      </c>
      <c r="V427" s="146">
        <v>0.55700000000000005</v>
      </c>
      <c r="W427" s="146">
        <f>V427*K427</f>
        <v>1.6710000000000003</v>
      </c>
      <c r="X427" s="146">
        <v>0</v>
      </c>
      <c r="Y427" s="146">
        <f>X427*K427</f>
        <v>0</v>
      </c>
      <c r="Z427" s="146">
        <v>8.2000000000000003E-2</v>
      </c>
      <c r="AA427" s="147">
        <f>Z427*K427</f>
        <v>0.246</v>
      </c>
      <c r="AR427" s="21" t="s">
        <v>92</v>
      </c>
      <c r="AT427" s="21" t="s">
        <v>167</v>
      </c>
      <c r="AU427" s="21" t="s">
        <v>86</v>
      </c>
      <c r="AY427" s="21" t="s">
        <v>166</v>
      </c>
      <c r="BE427" s="148">
        <f>IF(U427="základní",N427,0)</f>
        <v>0</v>
      </c>
      <c r="BF427" s="148">
        <f>IF(U427="snížená",N427,0)</f>
        <v>0</v>
      </c>
      <c r="BG427" s="148">
        <f>IF(U427="zákl. přenesená",N427,0)</f>
        <v>0</v>
      </c>
      <c r="BH427" s="148">
        <f>IF(U427="sníž. přenesená",N427,0)</f>
        <v>0</v>
      </c>
      <c r="BI427" s="148">
        <f>IF(U427="nulová",N427,0)</f>
        <v>0</v>
      </c>
      <c r="BJ427" s="21" t="s">
        <v>82</v>
      </c>
      <c r="BK427" s="148">
        <f>ROUND(L427*K427,2)</f>
        <v>0</v>
      </c>
      <c r="BL427" s="21" t="s">
        <v>92</v>
      </c>
      <c r="BM427" s="21" t="s">
        <v>897</v>
      </c>
    </row>
    <row r="428" spans="2:65" s="11" customFormat="1" ht="16.5" customHeight="1">
      <c r="B428" s="157"/>
      <c r="C428" s="158"/>
      <c r="D428" s="158"/>
      <c r="E428" s="159" t="s">
        <v>5</v>
      </c>
      <c r="F428" s="264" t="s">
        <v>275</v>
      </c>
      <c r="G428" s="265"/>
      <c r="H428" s="265"/>
      <c r="I428" s="265"/>
      <c r="J428" s="158"/>
      <c r="K428" s="159" t="s">
        <v>5</v>
      </c>
      <c r="L428" s="158"/>
      <c r="M428" s="158"/>
      <c r="N428" s="158"/>
      <c r="O428" s="158"/>
      <c r="P428" s="158"/>
      <c r="Q428" s="158"/>
      <c r="R428" s="160"/>
      <c r="T428" s="161"/>
      <c r="U428" s="158"/>
      <c r="V428" s="158"/>
      <c r="W428" s="158"/>
      <c r="X428" s="158"/>
      <c r="Y428" s="158"/>
      <c r="Z428" s="158"/>
      <c r="AA428" s="162"/>
      <c r="AT428" s="163" t="s">
        <v>173</v>
      </c>
      <c r="AU428" s="163" t="s">
        <v>86</v>
      </c>
      <c r="AV428" s="11" t="s">
        <v>82</v>
      </c>
      <c r="AW428" s="11" t="s">
        <v>32</v>
      </c>
      <c r="AX428" s="11" t="s">
        <v>75</v>
      </c>
      <c r="AY428" s="163" t="s">
        <v>166</v>
      </c>
    </row>
    <row r="429" spans="2:65" s="11" customFormat="1" ht="16.5" customHeight="1">
      <c r="B429" s="157"/>
      <c r="C429" s="158"/>
      <c r="D429" s="158"/>
      <c r="E429" s="159" t="s">
        <v>5</v>
      </c>
      <c r="F429" s="229" t="s">
        <v>276</v>
      </c>
      <c r="G429" s="230"/>
      <c r="H429" s="230"/>
      <c r="I429" s="230"/>
      <c r="J429" s="158"/>
      <c r="K429" s="159" t="s">
        <v>5</v>
      </c>
      <c r="L429" s="158"/>
      <c r="M429" s="158"/>
      <c r="N429" s="158"/>
      <c r="O429" s="158"/>
      <c r="P429" s="158"/>
      <c r="Q429" s="158"/>
      <c r="R429" s="160"/>
      <c r="T429" s="161"/>
      <c r="U429" s="158"/>
      <c r="V429" s="158"/>
      <c r="W429" s="158"/>
      <c r="X429" s="158"/>
      <c r="Y429" s="158"/>
      <c r="Z429" s="158"/>
      <c r="AA429" s="162"/>
      <c r="AT429" s="163" t="s">
        <v>173</v>
      </c>
      <c r="AU429" s="163" t="s">
        <v>86</v>
      </c>
      <c r="AV429" s="11" t="s">
        <v>82</v>
      </c>
      <c r="AW429" s="11" t="s">
        <v>32</v>
      </c>
      <c r="AX429" s="11" t="s">
        <v>75</v>
      </c>
      <c r="AY429" s="163" t="s">
        <v>166</v>
      </c>
    </row>
    <row r="430" spans="2:65" s="11" customFormat="1" ht="16.5" customHeight="1">
      <c r="B430" s="157"/>
      <c r="C430" s="158"/>
      <c r="D430" s="158"/>
      <c r="E430" s="159" t="s">
        <v>5</v>
      </c>
      <c r="F430" s="229" t="s">
        <v>277</v>
      </c>
      <c r="G430" s="230"/>
      <c r="H430" s="230"/>
      <c r="I430" s="230"/>
      <c r="J430" s="158"/>
      <c r="K430" s="159" t="s">
        <v>5</v>
      </c>
      <c r="L430" s="158"/>
      <c r="M430" s="158"/>
      <c r="N430" s="158"/>
      <c r="O430" s="158"/>
      <c r="P430" s="158"/>
      <c r="Q430" s="158"/>
      <c r="R430" s="160"/>
      <c r="T430" s="161"/>
      <c r="U430" s="158"/>
      <c r="V430" s="158"/>
      <c r="W430" s="158"/>
      <c r="X430" s="158"/>
      <c r="Y430" s="158"/>
      <c r="Z430" s="158"/>
      <c r="AA430" s="162"/>
      <c r="AT430" s="163" t="s">
        <v>173</v>
      </c>
      <c r="AU430" s="163" t="s">
        <v>86</v>
      </c>
      <c r="AV430" s="11" t="s">
        <v>82</v>
      </c>
      <c r="AW430" s="11" t="s">
        <v>32</v>
      </c>
      <c r="AX430" s="11" t="s">
        <v>75</v>
      </c>
      <c r="AY430" s="163" t="s">
        <v>166</v>
      </c>
    </row>
    <row r="431" spans="2:65" s="10" customFormat="1" ht="16.5" customHeight="1">
      <c r="B431" s="149"/>
      <c r="C431" s="150"/>
      <c r="D431" s="150"/>
      <c r="E431" s="151" t="s">
        <v>5</v>
      </c>
      <c r="F431" s="262" t="s">
        <v>89</v>
      </c>
      <c r="G431" s="263"/>
      <c r="H431" s="263"/>
      <c r="I431" s="263"/>
      <c r="J431" s="150"/>
      <c r="K431" s="152">
        <v>3</v>
      </c>
      <c r="L431" s="150"/>
      <c r="M431" s="150"/>
      <c r="N431" s="150"/>
      <c r="O431" s="150"/>
      <c r="P431" s="150"/>
      <c r="Q431" s="150"/>
      <c r="R431" s="153"/>
      <c r="T431" s="154"/>
      <c r="U431" s="150"/>
      <c r="V431" s="150"/>
      <c r="W431" s="150"/>
      <c r="X431" s="150"/>
      <c r="Y431" s="150"/>
      <c r="Z431" s="150"/>
      <c r="AA431" s="155"/>
      <c r="AT431" s="156" t="s">
        <v>173</v>
      </c>
      <c r="AU431" s="156" t="s">
        <v>86</v>
      </c>
      <c r="AV431" s="10" t="s">
        <v>86</v>
      </c>
      <c r="AW431" s="10" t="s">
        <v>32</v>
      </c>
      <c r="AX431" s="10" t="s">
        <v>82</v>
      </c>
      <c r="AY431" s="156" t="s">
        <v>166</v>
      </c>
    </row>
    <row r="432" spans="2:65" s="9" customFormat="1" ht="29.85" customHeight="1">
      <c r="B432" s="129"/>
      <c r="C432" s="130"/>
      <c r="D432" s="164" t="s">
        <v>266</v>
      </c>
      <c r="E432" s="164"/>
      <c r="F432" s="164"/>
      <c r="G432" s="164"/>
      <c r="H432" s="164"/>
      <c r="I432" s="164"/>
      <c r="J432" s="164"/>
      <c r="K432" s="164"/>
      <c r="L432" s="164"/>
      <c r="M432" s="164"/>
      <c r="N432" s="237">
        <f>BK432</f>
        <v>0</v>
      </c>
      <c r="O432" s="238"/>
      <c r="P432" s="238"/>
      <c r="Q432" s="238"/>
      <c r="R432" s="132"/>
      <c r="T432" s="133"/>
      <c r="U432" s="130"/>
      <c r="V432" s="130"/>
      <c r="W432" s="134">
        <f>SUM(W433:W437)</f>
        <v>100.26753600000001</v>
      </c>
      <c r="X432" s="130"/>
      <c r="Y432" s="134">
        <f>SUM(Y433:Y437)</f>
        <v>0</v>
      </c>
      <c r="Z432" s="130"/>
      <c r="AA432" s="135">
        <f>SUM(AA433:AA437)</f>
        <v>0</v>
      </c>
      <c r="AR432" s="136" t="s">
        <v>82</v>
      </c>
      <c r="AT432" s="137" t="s">
        <v>74</v>
      </c>
      <c r="AU432" s="137" t="s">
        <v>82</v>
      </c>
      <c r="AY432" s="136" t="s">
        <v>166</v>
      </c>
      <c r="BK432" s="138">
        <f>SUM(BK433:BK437)</f>
        <v>0</v>
      </c>
    </row>
    <row r="433" spans="2:65" s="1" customFormat="1" ht="25.5" customHeight="1">
      <c r="B433" s="139"/>
      <c r="C433" s="140" t="s">
        <v>644</v>
      </c>
      <c r="D433" s="140" t="s">
        <v>167</v>
      </c>
      <c r="E433" s="141" t="s">
        <v>668</v>
      </c>
      <c r="F433" s="231" t="s">
        <v>669</v>
      </c>
      <c r="G433" s="231"/>
      <c r="H433" s="231"/>
      <c r="I433" s="231"/>
      <c r="J433" s="142" t="s">
        <v>374</v>
      </c>
      <c r="K433" s="143">
        <v>2088.9070000000002</v>
      </c>
      <c r="L433" s="232">
        <v>0</v>
      </c>
      <c r="M433" s="232"/>
      <c r="N433" s="232">
        <f>ROUND(L433*K433,2)</f>
        <v>0</v>
      </c>
      <c r="O433" s="232"/>
      <c r="P433" s="232"/>
      <c r="Q433" s="232"/>
      <c r="R433" s="144"/>
      <c r="T433" s="145" t="s">
        <v>5</v>
      </c>
      <c r="U433" s="43" t="s">
        <v>40</v>
      </c>
      <c r="V433" s="146">
        <v>0.03</v>
      </c>
      <c r="W433" s="146">
        <f>V433*K433</f>
        <v>62.667210000000004</v>
      </c>
      <c r="X433" s="146">
        <v>0</v>
      </c>
      <c r="Y433" s="146">
        <f>X433*K433</f>
        <v>0</v>
      </c>
      <c r="Z433" s="146">
        <v>0</v>
      </c>
      <c r="AA433" s="147">
        <f>Z433*K433</f>
        <v>0</v>
      </c>
      <c r="AR433" s="21" t="s">
        <v>92</v>
      </c>
      <c r="AT433" s="21" t="s">
        <v>167</v>
      </c>
      <c r="AU433" s="21" t="s">
        <v>86</v>
      </c>
      <c r="AY433" s="21" t="s">
        <v>166</v>
      </c>
      <c r="BE433" s="148">
        <f>IF(U433="základní",N433,0)</f>
        <v>0</v>
      </c>
      <c r="BF433" s="148">
        <f>IF(U433="snížená",N433,0)</f>
        <v>0</v>
      </c>
      <c r="BG433" s="148">
        <f>IF(U433="zákl. přenesená",N433,0)</f>
        <v>0</v>
      </c>
      <c r="BH433" s="148">
        <f>IF(U433="sníž. přenesená",N433,0)</f>
        <v>0</v>
      </c>
      <c r="BI433" s="148">
        <f>IF(U433="nulová",N433,0)</f>
        <v>0</v>
      </c>
      <c r="BJ433" s="21" t="s">
        <v>82</v>
      </c>
      <c r="BK433" s="148">
        <f>ROUND(L433*K433,2)</f>
        <v>0</v>
      </c>
      <c r="BL433" s="21" t="s">
        <v>92</v>
      </c>
      <c r="BM433" s="21" t="s">
        <v>898</v>
      </c>
    </row>
    <row r="434" spans="2:65" s="1" customFormat="1" ht="25.5" customHeight="1">
      <c r="B434" s="139"/>
      <c r="C434" s="140" t="s">
        <v>649</v>
      </c>
      <c r="D434" s="140" t="s">
        <v>167</v>
      </c>
      <c r="E434" s="141" t="s">
        <v>672</v>
      </c>
      <c r="F434" s="231" t="s">
        <v>673</v>
      </c>
      <c r="G434" s="231"/>
      <c r="H434" s="231"/>
      <c r="I434" s="231"/>
      <c r="J434" s="142" t="s">
        <v>374</v>
      </c>
      <c r="K434" s="143">
        <v>18800.163</v>
      </c>
      <c r="L434" s="232">
        <v>0</v>
      </c>
      <c r="M434" s="232"/>
      <c r="N434" s="232">
        <f>ROUND(L434*K434,2)</f>
        <v>0</v>
      </c>
      <c r="O434" s="232"/>
      <c r="P434" s="232"/>
      <c r="Q434" s="232"/>
      <c r="R434" s="144"/>
      <c r="T434" s="145" t="s">
        <v>5</v>
      </c>
      <c r="U434" s="43" t="s">
        <v>40</v>
      </c>
      <c r="V434" s="146">
        <v>2E-3</v>
      </c>
      <c r="W434" s="146">
        <f>V434*K434</f>
        <v>37.600326000000003</v>
      </c>
      <c r="X434" s="146">
        <v>0</v>
      </c>
      <c r="Y434" s="146">
        <f>X434*K434</f>
        <v>0</v>
      </c>
      <c r="Z434" s="146">
        <v>0</v>
      </c>
      <c r="AA434" s="147">
        <f>Z434*K434</f>
        <v>0</v>
      </c>
      <c r="AR434" s="21" t="s">
        <v>92</v>
      </c>
      <c r="AT434" s="21" t="s">
        <v>167</v>
      </c>
      <c r="AU434" s="21" t="s">
        <v>86</v>
      </c>
      <c r="AY434" s="21" t="s">
        <v>166</v>
      </c>
      <c r="BE434" s="148">
        <f>IF(U434="základní",N434,0)</f>
        <v>0</v>
      </c>
      <c r="BF434" s="148">
        <f>IF(U434="snížená",N434,0)</f>
        <v>0</v>
      </c>
      <c r="BG434" s="148">
        <f>IF(U434="zákl. přenesená",N434,0)</f>
        <v>0</v>
      </c>
      <c r="BH434" s="148">
        <f>IF(U434="sníž. přenesená",N434,0)</f>
        <v>0</v>
      </c>
      <c r="BI434" s="148">
        <f>IF(U434="nulová",N434,0)</f>
        <v>0</v>
      </c>
      <c r="BJ434" s="21" t="s">
        <v>82</v>
      </c>
      <c r="BK434" s="148">
        <f>ROUND(L434*K434,2)</f>
        <v>0</v>
      </c>
      <c r="BL434" s="21" t="s">
        <v>92</v>
      </c>
      <c r="BM434" s="21" t="s">
        <v>899</v>
      </c>
    </row>
    <row r="435" spans="2:65" s="1" customFormat="1" ht="25.5" customHeight="1">
      <c r="B435" s="139"/>
      <c r="C435" s="140" t="s">
        <v>654</v>
      </c>
      <c r="D435" s="140" t="s">
        <v>167</v>
      </c>
      <c r="E435" s="141" t="s">
        <v>676</v>
      </c>
      <c r="F435" s="231" t="s">
        <v>677</v>
      </c>
      <c r="G435" s="231"/>
      <c r="H435" s="231"/>
      <c r="I435" s="231"/>
      <c r="J435" s="142" t="s">
        <v>374</v>
      </c>
      <c r="K435" s="143">
        <v>381.59899999999999</v>
      </c>
      <c r="L435" s="232">
        <v>0</v>
      </c>
      <c r="M435" s="232"/>
      <c r="N435" s="232">
        <f>ROUND(L435*K435,2)</f>
        <v>0</v>
      </c>
      <c r="O435" s="232"/>
      <c r="P435" s="232"/>
      <c r="Q435" s="232"/>
      <c r="R435" s="144"/>
      <c r="T435" s="145" t="s">
        <v>5</v>
      </c>
      <c r="U435" s="43" t="s">
        <v>40</v>
      </c>
      <c r="V435" s="146">
        <v>0</v>
      </c>
      <c r="W435" s="146">
        <f>V435*K435</f>
        <v>0</v>
      </c>
      <c r="X435" s="146">
        <v>0</v>
      </c>
      <c r="Y435" s="146">
        <f>X435*K435</f>
        <v>0</v>
      </c>
      <c r="Z435" s="146">
        <v>0</v>
      </c>
      <c r="AA435" s="147">
        <f>Z435*K435</f>
        <v>0</v>
      </c>
      <c r="AR435" s="21" t="s">
        <v>92</v>
      </c>
      <c r="AT435" s="21" t="s">
        <v>167</v>
      </c>
      <c r="AU435" s="21" t="s">
        <v>86</v>
      </c>
      <c r="AY435" s="21" t="s">
        <v>166</v>
      </c>
      <c r="BE435" s="148">
        <f>IF(U435="základní",N435,0)</f>
        <v>0</v>
      </c>
      <c r="BF435" s="148">
        <f>IF(U435="snížená",N435,0)</f>
        <v>0</v>
      </c>
      <c r="BG435" s="148">
        <f>IF(U435="zákl. přenesená",N435,0)</f>
        <v>0</v>
      </c>
      <c r="BH435" s="148">
        <f>IF(U435="sníž. přenesená",N435,0)</f>
        <v>0</v>
      </c>
      <c r="BI435" s="148">
        <f>IF(U435="nulová",N435,0)</f>
        <v>0</v>
      </c>
      <c r="BJ435" s="21" t="s">
        <v>82</v>
      </c>
      <c r="BK435" s="148">
        <f>ROUND(L435*K435,2)</f>
        <v>0</v>
      </c>
      <c r="BL435" s="21" t="s">
        <v>92</v>
      </c>
      <c r="BM435" s="21" t="s">
        <v>900</v>
      </c>
    </row>
    <row r="436" spans="2:65" s="1" customFormat="1" ht="25.5" customHeight="1">
      <c r="B436" s="139"/>
      <c r="C436" s="140" t="s">
        <v>658</v>
      </c>
      <c r="D436" s="140" t="s">
        <v>167</v>
      </c>
      <c r="E436" s="141" t="s">
        <v>680</v>
      </c>
      <c r="F436" s="231" t="s">
        <v>681</v>
      </c>
      <c r="G436" s="231"/>
      <c r="H436" s="231"/>
      <c r="I436" s="231"/>
      <c r="J436" s="142" t="s">
        <v>374</v>
      </c>
      <c r="K436" s="143">
        <v>518.52800000000002</v>
      </c>
      <c r="L436" s="232">
        <v>0</v>
      </c>
      <c r="M436" s="232"/>
      <c r="N436" s="232">
        <f>ROUND(L436*K436,2)</f>
        <v>0</v>
      </c>
      <c r="O436" s="232"/>
      <c r="P436" s="232"/>
      <c r="Q436" s="232"/>
      <c r="R436" s="144"/>
      <c r="T436" s="145" t="s">
        <v>5</v>
      </c>
      <c r="U436" s="43" t="s">
        <v>40</v>
      </c>
      <c r="V436" s="146">
        <v>0</v>
      </c>
      <c r="W436" s="146">
        <f>V436*K436</f>
        <v>0</v>
      </c>
      <c r="X436" s="146">
        <v>0</v>
      </c>
      <c r="Y436" s="146">
        <f>X436*K436</f>
        <v>0</v>
      </c>
      <c r="Z436" s="146">
        <v>0</v>
      </c>
      <c r="AA436" s="147">
        <f>Z436*K436</f>
        <v>0</v>
      </c>
      <c r="AR436" s="21" t="s">
        <v>92</v>
      </c>
      <c r="AT436" s="21" t="s">
        <v>167</v>
      </c>
      <c r="AU436" s="21" t="s">
        <v>86</v>
      </c>
      <c r="AY436" s="21" t="s">
        <v>166</v>
      </c>
      <c r="BE436" s="148">
        <f>IF(U436="základní",N436,0)</f>
        <v>0</v>
      </c>
      <c r="BF436" s="148">
        <f>IF(U436="snížená",N436,0)</f>
        <v>0</v>
      </c>
      <c r="BG436" s="148">
        <f>IF(U436="zákl. přenesená",N436,0)</f>
        <v>0</v>
      </c>
      <c r="BH436" s="148">
        <f>IF(U436="sníž. přenesená",N436,0)</f>
        <v>0</v>
      </c>
      <c r="BI436" s="148">
        <f>IF(U436="nulová",N436,0)</f>
        <v>0</v>
      </c>
      <c r="BJ436" s="21" t="s">
        <v>82</v>
      </c>
      <c r="BK436" s="148">
        <f>ROUND(L436*K436,2)</f>
        <v>0</v>
      </c>
      <c r="BL436" s="21" t="s">
        <v>92</v>
      </c>
      <c r="BM436" s="21" t="s">
        <v>901</v>
      </c>
    </row>
    <row r="437" spans="2:65" s="1" customFormat="1" ht="25.5" customHeight="1">
      <c r="B437" s="139"/>
      <c r="C437" s="140" t="s">
        <v>663</v>
      </c>
      <c r="D437" s="140" t="s">
        <v>167</v>
      </c>
      <c r="E437" s="141" t="s">
        <v>684</v>
      </c>
      <c r="F437" s="231" t="s">
        <v>685</v>
      </c>
      <c r="G437" s="231"/>
      <c r="H437" s="231"/>
      <c r="I437" s="231"/>
      <c r="J437" s="142" t="s">
        <v>374</v>
      </c>
      <c r="K437" s="143">
        <v>1188.78</v>
      </c>
      <c r="L437" s="232">
        <v>0</v>
      </c>
      <c r="M437" s="232"/>
      <c r="N437" s="232">
        <f>ROUND(L437*K437,2)</f>
        <v>0</v>
      </c>
      <c r="O437" s="232"/>
      <c r="P437" s="232"/>
      <c r="Q437" s="232"/>
      <c r="R437" s="144"/>
      <c r="T437" s="145" t="s">
        <v>5</v>
      </c>
      <c r="U437" s="43" t="s">
        <v>40</v>
      </c>
      <c r="V437" s="146">
        <v>0</v>
      </c>
      <c r="W437" s="146">
        <f>V437*K437</f>
        <v>0</v>
      </c>
      <c r="X437" s="146">
        <v>0</v>
      </c>
      <c r="Y437" s="146">
        <f>X437*K437</f>
        <v>0</v>
      </c>
      <c r="Z437" s="146">
        <v>0</v>
      </c>
      <c r="AA437" s="147">
        <f>Z437*K437</f>
        <v>0</v>
      </c>
      <c r="AR437" s="21" t="s">
        <v>92</v>
      </c>
      <c r="AT437" s="21" t="s">
        <v>167</v>
      </c>
      <c r="AU437" s="21" t="s">
        <v>86</v>
      </c>
      <c r="AY437" s="21" t="s">
        <v>166</v>
      </c>
      <c r="BE437" s="148">
        <f>IF(U437="základní",N437,0)</f>
        <v>0</v>
      </c>
      <c r="BF437" s="148">
        <f>IF(U437="snížená",N437,0)</f>
        <v>0</v>
      </c>
      <c r="BG437" s="148">
        <f>IF(U437="zákl. přenesená",N437,0)</f>
        <v>0</v>
      </c>
      <c r="BH437" s="148">
        <f>IF(U437="sníž. přenesená",N437,0)</f>
        <v>0</v>
      </c>
      <c r="BI437" s="148">
        <f>IF(U437="nulová",N437,0)</f>
        <v>0</v>
      </c>
      <c r="BJ437" s="21" t="s">
        <v>82</v>
      </c>
      <c r="BK437" s="148">
        <f>ROUND(L437*K437,2)</f>
        <v>0</v>
      </c>
      <c r="BL437" s="21" t="s">
        <v>92</v>
      </c>
      <c r="BM437" s="21" t="s">
        <v>902</v>
      </c>
    </row>
    <row r="438" spans="2:65" s="9" customFormat="1" ht="29.85" customHeight="1">
      <c r="B438" s="129"/>
      <c r="C438" s="130"/>
      <c r="D438" s="164" t="s">
        <v>267</v>
      </c>
      <c r="E438" s="164"/>
      <c r="F438" s="164"/>
      <c r="G438" s="164"/>
      <c r="H438" s="164"/>
      <c r="I438" s="164"/>
      <c r="J438" s="164"/>
      <c r="K438" s="164"/>
      <c r="L438" s="164"/>
      <c r="M438" s="164"/>
      <c r="N438" s="260">
        <f>BK438</f>
        <v>0</v>
      </c>
      <c r="O438" s="261"/>
      <c r="P438" s="261"/>
      <c r="Q438" s="261"/>
      <c r="R438" s="132"/>
      <c r="T438" s="133"/>
      <c r="U438" s="130"/>
      <c r="V438" s="130"/>
      <c r="W438" s="134">
        <f>W439</f>
        <v>47.474393999999997</v>
      </c>
      <c r="X438" s="130"/>
      <c r="Y438" s="134">
        <f>Y439</f>
        <v>0</v>
      </c>
      <c r="Z438" s="130"/>
      <c r="AA438" s="135">
        <f>AA439</f>
        <v>0</v>
      </c>
      <c r="AR438" s="136" t="s">
        <v>82</v>
      </c>
      <c r="AT438" s="137" t="s">
        <v>74</v>
      </c>
      <c r="AU438" s="137" t="s">
        <v>82</v>
      </c>
      <c r="AY438" s="136" t="s">
        <v>166</v>
      </c>
      <c r="BK438" s="138">
        <f>BK439</f>
        <v>0</v>
      </c>
    </row>
    <row r="439" spans="2:65" s="1" customFormat="1" ht="38.25" customHeight="1">
      <c r="B439" s="139"/>
      <c r="C439" s="140" t="s">
        <v>667</v>
      </c>
      <c r="D439" s="140" t="s">
        <v>167</v>
      </c>
      <c r="E439" s="141" t="s">
        <v>688</v>
      </c>
      <c r="F439" s="231" t="s">
        <v>689</v>
      </c>
      <c r="G439" s="231"/>
      <c r="H439" s="231"/>
      <c r="I439" s="231"/>
      <c r="J439" s="142" t="s">
        <v>374</v>
      </c>
      <c r="K439" s="143">
        <v>719.30899999999997</v>
      </c>
      <c r="L439" s="232">
        <v>0</v>
      </c>
      <c r="M439" s="232"/>
      <c r="N439" s="232">
        <f>ROUND(L439*K439,2)</f>
        <v>0</v>
      </c>
      <c r="O439" s="232"/>
      <c r="P439" s="232"/>
      <c r="Q439" s="232"/>
      <c r="R439" s="144"/>
      <c r="T439" s="145" t="s">
        <v>5</v>
      </c>
      <c r="U439" s="165" t="s">
        <v>40</v>
      </c>
      <c r="V439" s="166">
        <v>6.6000000000000003E-2</v>
      </c>
      <c r="W439" s="166">
        <f>V439*K439</f>
        <v>47.474393999999997</v>
      </c>
      <c r="X439" s="166">
        <v>0</v>
      </c>
      <c r="Y439" s="166">
        <f>X439*K439</f>
        <v>0</v>
      </c>
      <c r="Z439" s="166">
        <v>0</v>
      </c>
      <c r="AA439" s="167">
        <f>Z439*K439</f>
        <v>0</v>
      </c>
      <c r="AR439" s="21" t="s">
        <v>92</v>
      </c>
      <c r="AT439" s="21" t="s">
        <v>167</v>
      </c>
      <c r="AU439" s="21" t="s">
        <v>86</v>
      </c>
      <c r="AY439" s="21" t="s">
        <v>166</v>
      </c>
      <c r="BE439" s="148">
        <f>IF(U439="základní",N439,0)</f>
        <v>0</v>
      </c>
      <c r="BF439" s="148">
        <f>IF(U439="snížená",N439,0)</f>
        <v>0</v>
      </c>
      <c r="BG439" s="148">
        <f>IF(U439="zákl. přenesená",N439,0)</f>
        <v>0</v>
      </c>
      <c r="BH439" s="148">
        <f>IF(U439="sníž. přenesená",N439,0)</f>
        <v>0</v>
      </c>
      <c r="BI439" s="148">
        <f>IF(U439="nulová",N439,0)</f>
        <v>0</v>
      </c>
      <c r="BJ439" s="21" t="s">
        <v>82</v>
      </c>
      <c r="BK439" s="148">
        <f>ROUND(L439*K439,2)</f>
        <v>0</v>
      </c>
      <c r="BL439" s="21" t="s">
        <v>92</v>
      </c>
      <c r="BM439" s="21" t="s">
        <v>903</v>
      </c>
    </row>
    <row r="440" spans="2:65" s="1" customFormat="1" ht="6.95" customHeight="1">
      <c r="B440" s="58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60"/>
    </row>
  </sheetData>
  <mergeCells count="551">
    <mergeCell ref="C2:Q2"/>
    <mergeCell ref="C4:Q4"/>
    <mergeCell ref="F6:P6"/>
    <mergeCell ref="F7:P7"/>
    <mergeCell ref="O9:P9"/>
    <mergeCell ref="O11:P11"/>
    <mergeCell ref="O12:P12"/>
    <mergeCell ref="O14:P14"/>
    <mergeCell ref="O15:P15"/>
    <mergeCell ref="O17:P17"/>
    <mergeCell ref="O18:P18"/>
    <mergeCell ref="O20:P20"/>
    <mergeCell ref="O21:P21"/>
    <mergeCell ref="E24:L24"/>
    <mergeCell ref="M27:P27"/>
    <mergeCell ref="M28:P28"/>
    <mergeCell ref="M30:P30"/>
    <mergeCell ref="H32:J32"/>
    <mergeCell ref="M32:P32"/>
    <mergeCell ref="H33:J33"/>
    <mergeCell ref="M33:P33"/>
    <mergeCell ref="H34:J34"/>
    <mergeCell ref="M34:P34"/>
    <mergeCell ref="H35:J35"/>
    <mergeCell ref="M35:P35"/>
    <mergeCell ref="H36:J36"/>
    <mergeCell ref="M36:P36"/>
    <mergeCell ref="L38:P38"/>
    <mergeCell ref="C76:Q76"/>
    <mergeCell ref="F78:P78"/>
    <mergeCell ref="F79:P79"/>
    <mergeCell ref="M81:P81"/>
    <mergeCell ref="M83:Q83"/>
    <mergeCell ref="M84:Q84"/>
    <mergeCell ref="C86:G86"/>
    <mergeCell ref="N86:Q86"/>
    <mergeCell ref="N88:Q88"/>
    <mergeCell ref="N89:Q89"/>
    <mergeCell ref="N90:Q90"/>
    <mergeCell ref="N91:Q91"/>
    <mergeCell ref="N92:Q92"/>
    <mergeCell ref="N93:Q93"/>
    <mergeCell ref="N94:Q94"/>
    <mergeCell ref="N95:Q95"/>
    <mergeCell ref="N96:Q96"/>
    <mergeCell ref="N97:Q97"/>
    <mergeCell ref="N98:Q98"/>
    <mergeCell ref="N100:Q100"/>
    <mergeCell ref="L102:Q102"/>
    <mergeCell ref="C108:Q108"/>
    <mergeCell ref="F110:P110"/>
    <mergeCell ref="F111:P111"/>
    <mergeCell ref="M113:P113"/>
    <mergeCell ref="M115:Q115"/>
    <mergeCell ref="M116:Q116"/>
    <mergeCell ref="F118:I118"/>
    <mergeCell ref="L118:M118"/>
    <mergeCell ref="N118:Q118"/>
    <mergeCell ref="F122:I122"/>
    <mergeCell ref="L122:M122"/>
    <mergeCell ref="N122:Q122"/>
    <mergeCell ref="F123:I123"/>
    <mergeCell ref="F124:I124"/>
    <mergeCell ref="F125:I125"/>
    <mergeCell ref="F126:I126"/>
    <mergeCell ref="F127:I127"/>
    <mergeCell ref="F128:I128"/>
    <mergeCell ref="F129:I129"/>
    <mergeCell ref="F130:I130"/>
    <mergeCell ref="F131:I131"/>
    <mergeCell ref="L131:M131"/>
    <mergeCell ref="N131:Q131"/>
    <mergeCell ref="F132:I132"/>
    <mergeCell ref="F133:I133"/>
    <mergeCell ref="F134:I134"/>
    <mergeCell ref="F135:I135"/>
    <mergeCell ref="F136:I136"/>
    <mergeCell ref="F137:I137"/>
    <mergeCell ref="F138:I138"/>
    <mergeCell ref="F139:I139"/>
    <mergeCell ref="F140:I140"/>
    <mergeCell ref="F141:I141"/>
    <mergeCell ref="F142:I142"/>
    <mergeCell ref="L142:M142"/>
    <mergeCell ref="N142:Q142"/>
    <mergeCell ref="F143:I143"/>
    <mergeCell ref="F144:I144"/>
    <mergeCell ref="F145:I145"/>
    <mergeCell ref="F146:I146"/>
    <mergeCell ref="F147:I147"/>
    <mergeCell ref="L147:M147"/>
    <mergeCell ref="N147:Q147"/>
    <mergeCell ref="F148:I148"/>
    <mergeCell ref="F149:I149"/>
    <mergeCell ref="F150:I150"/>
    <mergeCell ref="F151:I151"/>
    <mergeCell ref="F152:I152"/>
    <mergeCell ref="F153:I153"/>
    <mergeCell ref="L153:M153"/>
    <mergeCell ref="N153:Q153"/>
    <mergeCell ref="F154:I154"/>
    <mergeCell ref="F155:I155"/>
    <mergeCell ref="F156:I156"/>
    <mergeCell ref="F157:I157"/>
    <mergeCell ref="F158:I158"/>
    <mergeCell ref="L158:M158"/>
    <mergeCell ref="N158:Q158"/>
    <mergeCell ref="F159:I159"/>
    <mergeCell ref="F160:I160"/>
    <mergeCell ref="F161:I161"/>
    <mergeCell ref="F162:I162"/>
    <mergeCell ref="F163:I163"/>
    <mergeCell ref="L163:M163"/>
    <mergeCell ref="N163:Q163"/>
    <mergeCell ref="F164:I164"/>
    <mergeCell ref="F165:I165"/>
    <mergeCell ref="F166:I166"/>
    <mergeCell ref="F167:I167"/>
    <mergeCell ref="F168:I168"/>
    <mergeCell ref="L168:M168"/>
    <mergeCell ref="N168:Q168"/>
    <mergeCell ref="F169:I169"/>
    <mergeCell ref="F170:I170"/>
    <mergeCell ref="F171:I171"/>
    <mergeCell ref="F172:I172"/>
    <mergeCell ref="F173:I173"/>
    <mergeCell ref="L173:M173"/>
    <mergeCell ref="N173:Q173"/>
    <mergeCell ref="F174:I174"/>
    <mergeCell ref="F175:I175"/>
    <mergeCell ref="F176:I176"/>
    <mergeCell ref="F177:I177"/>
    <mergeCell ref="F178:I178"/>
    <mergeCell ref="L178:M178"/>
    <mergeCell ref="N178:Q178"/>
    <mergeCell ref="F179:I179"/>
    <mergeCell ref="F180:I180"/>
    <mergeCell ref="F181:I181"/>
    <mergeCell ref="F182:I182"/>
    <mergeCell ref="F183:I183"/>
    <mergeCell ref="F184:I184"/>
    <mergeCell ref="F185:I185"/>
    <mergeCell ref="F186:I186"/>
    <mergeCell ref="F187:I187"/>
    <mergeCell ref="L187:M187"/>
    <mergeCell ref="N187:Q187"/>
    <mergeCell ref="F188:I188"/>
    <mergeCell ref="F189:I189"/>
    <mergeCell ref="F190:I190"/>
    <mergeCell ref="F191:I191"/>
    <mergeCell ref="F192:I192"/>
    <mergeCell ref="F193:I193"/>
    <mergeCell ref="F194:I194"/>
    <mergeCell ref="F195:I195"/>
    <mergeCell ref="L195:M195"/>
    <mergeCell ref="N195:Q195"/>
    <mergeCell ref="F196:I196"/>
    <mergeCell ref="L196:M196"/>
    <mergeCell ref="N196:Q196"/>
    <mergeCell ref="F197:I197"/>
    <mergeCell ref="L197:M197"/>
    <mergeCell ref="N197:Q197"/>
    <mergeCell ref="F198:I198"/>
    <mergeCell ref="F199:I199"/>
    <mergeCell ref="F200:I200"/>
    <mergeCell ref="F201:I201"/>
    <mergeCell ref="F202:I202"/>
    <mergeCell ref="L202:M202"/>
    <mergeCell ref="N202:Q202"/>
    <mergeCell ref="F203:I203"/>
    <mergeCell ref="L203:M203"/>
    <mergeCell ref="N203:Q203"/>
    <mergeCell ref="F204:I204"/>
    <mergeCell ref="F205:I205"/>
    <mergeCell ref="F206:I206"/>
    <mergeCell ref="F207:I207"/>
    <mergeCell ref="F208:I208"/>
    <mergeCell ref="L208:M208"/>
    <mergeCell ref="N208:Q208"/>
    <mergeCell ref="F209:I209"/>
    <mergeCell ref="L209:M209"/>
    <mergeCell ref="N209:Q209"/>
    <mergeCell ref="F210:I210"/>
    <mergeCell ref="F211:I211"/>
    <mergeCell ref="F212:I212"/>
    <mergeCell ref="F213:I213"/>
    <mergeCell ref="F214:I214"/>
    <mergeCell ref="L214:M214"/>
    <mergeCell ref="N214:Q214"/>
    <mergeCell ref="F215:I215"/>
    <mergeCell ref="L215:M215"/>
    <mergeCell ref="N215:Q215"/>
    <mergeCell ref="F216:I216"/>
    <mergeCell ref="F217:I217"/>
    <mergeCell ref="F218:I218"/>
    <mergeCell ref="F219:I219"/>
    <mergeCell ref="L219:M219"/>
    <mergeCell ref="N219:Q219"/>
    <mergeCell ref="F220:I220"/>
    <mergeCell ref="L220:M220"/>
    <mergeCell ref="N220:Q220"/>
    <mergeCell ref="F221:I221"/>
    <mergeCell ref="F222:I222"/>
    <mergeCell ref="L222:M222"/>
    <mergeCell ref="N222:Q222"/>
    <mergeCell ref="F223:I223"/>
    <mergeCell ref="F224:I224"/>
    <mergeCell ref="L224:M224"/>
    <mergeCell ref="N224:Q224"/>
    <mergeCell ref="F225:I225"/>
    <mergeCell ref="F226:I226"/>
    <mergeCell ref="F227:I227"/>
    <mergeCell ref="F228:I228"/>
    <mergeCell ref="F229:I229"/>
    <mergeCell ref="L229:M229"/>
    <mergeCell ref="N229:Q229"/>
    <mergeCell ref="F230:I230"/>
    <mergeCell ref="F231:I231"/>
    <mergeCell ref="L231:M231"/>
    <mergeCell ref="N231:Q231"/>
    <mergeCell ref="F232:I232"/>
    <mergeCell ref="F233:I233"/>
    <mergeCell ref="F234:I234"/>
    <mergeCell ref="F235:I235"/>
    <mergeCell ref="F236:I236"/>
    <mergeCell ref="F237:I237"/>
    <mergeCell ref="L237:M237"/>
    <mergeCell ref="N237:Q237"/>
    <mergeCell ref="F238:I238"/>
    <mergeCell ref="F239:I239"/>
    <mergeCell ref="F240:I240"/>
    <mergeCell ref="F241:I241"/>
    <mergeCell ref="F242:I242"/>
    <mergeCell ref="F243:I243"/>
    <mergeCell ref="F244:I244"/>
    <mergeCell ref="L244:M244"/>
    <mergeCell ref="N244:Q244"/>
    <mergeCell ref="F245:I245"/>
    <mergeCell ref="F246:I246"/>
    <mergeCell ref="L246:M246"/>
    <mergeCell ref="N246:Q246"/>
    <mergeCell ref="F247:I247"/>
    <mergeCell ref="L247:M247"/>
    <mergeCell ref="N247:Q247"/>
    <mergeCell ref="F248:I248"/>
    <mergeCell ref="F249:I249"/>
    <mergeCell ref="F250:I250"/>
    <mergeCell ref="F251:I251"/>
    <mergeCell ref="F252:I252"/>
    <mergeCell ref="L252:M252"/>
    <mergeCell ref="N252:Q252"/>
    <mergeCell ref="F253:I253"/>
    <mergeCell ref="F254:I254"/>
    <mergeCell ref="L254:M254"/>
    <mergeCell ref="N254:Q254"/>
    <mergeCell ref="F255:I255"/>
    <mergeCell ref="L255:M255"/>
    <mergeCell ref="N255:Q255"/>
    <mergeCell ref="F257:I257"/>
    <mergeCell ref="L257:M257"/>
    <mergeCell ref="N257:Q257"/>
    <mergeCell ref="F258:I258"/>
    <mergeCell ref="F259:I259"/>
    <mergeCell ref="L259:M259"/>
    <mergeCell ref="N259:Q259"/>
    <mergeCell ref="F260:I260"/>
    <mergeCell ref="L260:M260"/>
    <mergeCell ref="N260:Q260"/>
    <mergeCell ref="F261:I261"/>
    <mergeCell ref="F262:I262"/>
    <mergeCell ref="F263:I263"/>
    <mergeCell ref="F264:I264"/>
    <mergeCell ref="F266:I266"/>
    <mergeCell ref="L266:M266"/>
    <mergeCell ref="N266:Q266"/>
    <mergeCell ref="F267:I267"/>
    <mergeCell ref="F268:I268"/>
    <mergeCell ref="F269:I269"/>
    <mergeCell ref="F270:I270"/>
    <mergeCell ref="F271:I271"/>
    <mergeCell ref="F273:I273"/>
    <mergeCell ref="L273:M273"/>
    <mergeCell ref="N273:Q273"/>
    <mergeCell ref="F274:I274"/>
    <mergeCell ref="F275:I275"/>
    <mergeCell ref="F276:I276"/>
    <mergeCell ref="F277:I277"/>
    <mergeCell ref="F279:I279"/>
    <mergeCell ref="L279:M279"/>
    <mergeCell ref="N279:Q279"/>
    <mergeCell ref="F280:I280"/>
    <mergeCell ref="F281:I281"/>
    <mergeCell ref="L281:M281"/>
    <mergeCell ref="N281:Q281"/>
    <mergeCell ref="F282:I282"/>
    <mergeCell ref="F283:I283"/>
    <mergeCell ref="F284:I284"/>
    <mergeCell ref="L284:M284"/>
    <mergeCell ref="N284:Q284"/>
    <mergeCell ref="F285:I285"/>
    <mergeCell ref="F286:I286"/>
    <mergeCell ref="F287:I287"/>
    <mergeCell ref="F288:I288"/>
    <mergeCell ref="F289:I289"/>
    <mergeCell ref="F290:I290"/>
    <mergeCell ref="L290:M290"/>
    <mergeCell ref="N290:Q290"/>
    <mergeCell ref="F291:I291"/>
    <mergeCell ref="F292:I292"/>
    <mergeCell ref="F293:I293"/>
    <mergeCell ref="F294:I294"/>
    <mergeCell ref="F295:I295"/>
    <mergeCell ref="F296:I296"/>
    <mergeCell ref="F297:I297"/>
    <mergeCell ref="F298:I298"/>
    <mergeCell ref="F299:I299"/>
    <mergeCell ref="L299:M299"/>
    <mergeCell ref="N299:Q299"/>
    <mergeCell ref="F300:I300"/>
    <mergeCell ref="F301:I301"/>
    <mergeCell ref="F302:I302"/>
    <mergeCell ref="F303:I303"/>
    <mergeCell ref="F304:I304"/>
    <mergeCell ref="F305:I305"/>
    <mergeCell ref="F306:I306"/>
    <mergeCell ref="F307:I307"/>
    <mergeCell ref="L307:M307"/>
    <mergeCell ref="N307:Q307"/>
    <mergeCell ref="F308:I308"/>
    <mergeCell ref="F309:I309"/>
    <mergeCell ref="F310:I310"/>
    <mergeCell ref="F311:I311"/>
    <mergeCell ref="F312:I312"/>
    <mergeCell ref="F313:I313"/>
    <mergeCell ref="L313:M313"/>
    <mergeCell ref="N313:Q313"/>
    <mergeCell ref="F314:I314"/>
    <mergeCell ref="F315:I315"/>
    <mergeCell ref="L315:M315"/>
    <mergeCell ref="N315:Q315"/>
    <mergeCell ref="F316:I316"/>
    <mergeCell ref="F317:I317"/>
    <mergeCell ref="L317:M317"/>
    <mergeCell ref="N317:Q317"/>
    <mergeCell ref="F318:I318"/>
    <mergeCell ref="F319:I319"/>
    <mergeCell ref="F320:I320"/>
    <mergeCell ref="F321:I321"/>
    <mergeCell ref="F322:I322"/>
    <mergeCell ref="F323:I323"/>
    <mergeCell ref="F324:I324"/>
    <mergeCell ref="F325:I325"/>
    <mergeCell ref="F326:I326"/>
    <mergeCell ref="L326:M326"/>
    <mergeCell ref="N326:Q326"/>
    <mergeCell ref="F327:I327"/>
    <mergeCell ref="L327:M327"/>
    <mergeCell ref="N327:Q327"/>
    <mergeCell ref="F328:I328"/>
    <mergeCell ref="F329:I329"/>
    <mergeCell ref="F330:I330"/>
    <mergeCell ref="L330:M330"/>
    <mergeCell ref="N330:Q330"/>
    <mergeCell ref="F331:I331"/>
    <mergeCell ref="L331:M331"/>
    <mergeCell ref="N331:Q331"/>
    <mergeCell ref="F332:I332"/>
    <mergeCell ref="F333:I333"/>
    <mergeCell ref="F334:I334"/>
    <mergeCell ref="L334:M334"/>
    <mergeCell ref="N334:Q334"/>
    <mergeCell ref="F335:I335"/>
    <mergeCell ref="F336:I336"/>
    <mergeCell ref="F337:I337"/>
    <mergeCell ref="L337:M337"/>
    <mergeCell ref="N337:Q337"/>
    <mergeCell ref="F338:I338"/>
    <mergeCell ref="L338:M338"/>
    <mergeCell ref="N338:Q338"/>
    <mergeCell ref="F339:I339"/>
    <mergeCell ref="F340:I340"/>
    <mergeCell ref="F341:I341"/>
    <mergeCell ref="L341:M341"/>
    <mergeCell ref="N341:Q341"/>
    <mergeCell ref="F342:I342"/>
    <mergeCell ref="F343:I343"/>
    <mergeCell ref="F344:I344"/>
    <mergeCell ref="F345:I345"/>
    <mergeCell ref="F347:I347"/>
    <mergeCell ref="L347:M347"/>
    <mergeCell ref="N347:Q347"/>
    <mergeCell ref="F348:I348"/>
    <mergeCell ref="L348:M348"/>
    <mergeCell ref="N348:Q348"/>
    <mergeCell ref="F349:I349"/>
    <mergeCell ref="F350:I350"/>
    <mergeCell ref="F351:I351"/>
    <mergeCell ref="F352:I352"/>
    <mergeCell ref="F353:I353"/>
    <mergeCell ref="L353:M353"/>
    <mergeCell ref="N353:Q353"/>
    <mergeCell ref="F354:I354"/>
    <mergeCell ref="L354:M354"/>
    <mergeCell ref="N354:Q354"/>
    <mergeCell ref="F355:I355"/>
    <mergeCell ref="F356:I356"/>
    <mergeCell ref="F357:I357"/>
    <mergeCell ref="L357:M357"/>
    <mergeCell ref="N357:Q357"/>
    <mergeCell ref="F358:I358"/>
    <mergeCell ref="F359:I359"/>
    <mergeCell ref="F360:I360"/>
    <mergeCell ref="L360:M360"/>
    <mergeCell ref="N360:Q360"/>
    <mergeCell ref="F361:I361"/>
    <mergeCell ref="F362:I362"/>
    <mergeCell ref="F363:I363"/>
    <mergeCell ref="L363:M363"/>
    <mergeCell ref="N363:Q363"/>
    <mergeCell ref="F364:I364"/>
    <mergeCell ref="F365:I365"/>
    <mergeCell ref="F366:I366"/>
    <mergeCell ref="L366:M366"/>
    <mergeCell ref="N366:Q366"/>
    <mergeCell ref="F367:I367"/>
    <mergeCell ref="F368:I368"/>
    <mergeCell ref="F369:I369"/>
    <mergeCell ref="L369:M369"/>
    <mergeCell ref="N369:Q369"/>
    <mergeCell ref="F370:I370"/>
    <mergeCell ref="F371:I371"/>
    <mergeCell ref="F372:I372"/>
    <mergeCell ref="L372:M372"/>
    <mergeCell ref="N372:Q372"/>
    <mergeCell ref="F373:I373"/>
    <mergeCell ref="F374:I374"/>
    <mergeCell ref="F375:I375"/>
    <mergeCell ref="L375:M375"/>
    <mergeCell ref="N375:Q375"/>
    <mergeCell ref="F376:I376"/>
    <mergeCell ref="F377:I377"/>
    <mergeCell ref="F378:I378"/>
    <mergeCell ref="L378:M378"/>
    <mergeCell ref="N378:Q378"/>
    <mergeCell ref="F379:I379"/>
    <mergeCell ref="F380:I380"/>
    <mergeCell ref="F381:I381"/>
    <mergeCell ref="F382:I382"/>
    <mergeCell ref="F384:I384"/>
    <mergeCell ref="L384:M384"/>
    <mergeCell ref="N384:Q384"/>
    <mergeCell ref="F385:I385"/>
    <mergeCell ref="L385:M385"/>
    <mergeCell ref="N385:Q385"/>
    <mergeCell ref="F386:I386"/>
    <mergeCell ref="F387:I387"/>
    <mergeCell ref="F388:I388"/>
    <mergeCell ref="F389:I389"/>
    <mergeCell ref="F390:I390"/>
    <mergeCell ref="L390:M390"/>
    <mergeCell ref="N390:Q390"/>
    <mergeCell ref="F391:I391"/>
    <mergeCell ref="L391:M391"/>
    <mergeCell ref="N391:Q391"/>
    <mergeCell ref="F392:I392"/>
    <mergeCell ref="F393:I393"/>
    <mergeCell ref="F394:I394"/>
    <mergeCell ref="F395:I395"/>
    <mergeCell ref="F396:I396"/>
    <mergeCell ref="L396:M396"/>
    <mergeCell ref="N396:Q396"/>
    <mergeCell ref="F397:I397"/>
    <mergeCell ref="F398:I398"/>
    <mergeCell ref="L398:M398"/>
    <mergeCell ref="N398:Q398"/>
    <mergeCell ref="F399:I399"/>
    <mergeCell ref="L399:M399"/>
    <mergeCell ref="N399:Q399"/>
    <mergeCell ref="F400:I400"/>
    <mergeCell ref="F401:I401"/>
    <mergeCell ref="F402:I402"/>
    <mergeCell ref="F403:I403"/>
    <mergeCell ref="F404:I404"/>
    <mergeCell ref="L404:M404"/>
    <mergeCell ref="N404:Q404"/>
    <mergeCell ref="F405:I405"/>
    <mergeCell ref="F406:I406"/>
    <mergeCell ref="F407:I407"/>
    <mergeCell ref="F408:I408"/>
    <mergeCell ref="F409:I409"/>
    <mergeCell ref="L409:M409"/>
    <mergeCell ref="N409:Q409"/>
    <mergeCell ref="F410:I410"/>
    <mergeCell ref="F411:I411"/>
    <mergeCell ref="L411:M411"/>
    <mergeCell ref="N411:Q411"/>
    <mergeCell ref="F412:I412"/>
    <mergeCell ref="F413:I413"/>
    <mergeCell ref="F414:I414"/>
    <mergeCell ref="F415:I415"/>
    <mergeCell ref="F416:I416"/>
    <mergeCell ref="F417:I417"/>
    <mergeCell ref="F418:I418"/>
    <mergeCell ref="F419:I419"/>
    <mergeCell ref="F420:I420"/>
    <mergeCell ref="F421:I421"/>
    <mergeCell ref="F422:I422"/>
    <mergeCell ref="L422:M422"/>
    <mergeCell ref="N422:Q422"/>
    <mergeCell ref="F423:I423"/>
    <mergeCell ref="F424:I424"/>
    <mergeCell ref="F425:I425"/>
    <mergeCell ref="F426:I426"/>
    <mergeCell ref="F427:I427"/>
    <mergeCell ref="L427:M427"/>
    <mergeCell ref="N427:Q427"/>
    <mergeCell ref="N437:Q437"/>
    <mergeCell ref="F428:I428"/>
    <mergeCell ref="F429:I429"/>
    <mergeCell ref="F430:I430"/>
    <mergeCell ref="F431:I431"/>
    <mergeCell ref="F433:I433"/>
    <mergeCell ref="L433:M433"/>
    <mergeCell ref="N433:Q433"/>
    <mergeCell ref="F434:I434"/>
    <mergeCell ref="L434:M434"/>
    <mergeCell ref="N434:Q434"/>
    <mergeCell ref="H1:K1"/>
    <mergeCell ref="S2:AC2"/>
    <mergeCell ref="F439:I439"/>
    <mergeCell ref="L439:M439"/>
    <mergeCell ref="N439:Q439"/>
    <mergeCell ref="N119:Q119"/>
    <mergeCell ref="N120:Q120"/>
    <mergeCell ref="N121:Q121"/>
    <mergeCell ref="N256:Q256"/>
    <mergeCell ref="N265:Q265"/>
    <mergeCell ref="N272:Q272"/>
    <mergeCell ref="N278:Q278"/>
    <mergeCell ref="N346:Q346"/>
    <mergeCell ref="N383:Q383"/>
    <mergeCell ref="N432:Q432"/>
    <mergeCell ref="N438:Q438"/>
    <mergeCell ref="F435:I435"/>
    <mergeCell ref="L435:M435"/>
    <mergeCell ref="N435:Q435"/>
    <mergeCell ref="F436:I436"/>
    <mergeCell ref="L436:M436"/>
    <mergeCell ref="N436:Q436"/>
    <mergeCell ref="F437:I437"/>
    <mergeCell ref="L437:M437"/>
  </mergeCells>
  <hyperlinks>
    <hyperlink ref="F1:G1" location="C2" display="1) Krycí list rozpočtu"/>
    <hyperlink ref="H1:K1" location="C86" display="2) Rekapitulace rozpočtu"/>
    <hyperlink ref="L1" location="C118" display="3) Rozpočet"/>
    <hyperlink ref="S1:T1" location="'Rekapitulace stavby'!C2" display="Rekapitulace stavby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481"/>
  <sheetViews>
    <sheetView showGridLines="0" workbookViewId="0">
      <pane ySplit="1" topLeftCell="A2" activePane="bottomLeft" state="frozen"/>
      <selection pane="bottomLeft" activeCell="BO482" sqref="BO482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7" width="11.1640625" customWidth="1"/>
    <col min="8" max="8" width="12.5" customWidth="1"/>
    <col min="9" max="9" width="7" customWidth="1"/>
    <col min="10" max="10" width="5.1640625" customWidth="1"/>
    <col min="11" max="11" width="11.5" customWidth="1"/>
    <col min="12" max="12" width="12" customWidth="1"/>
    <col min="13" max="14" width="6" customWidth="1"/>
    <col min="15" max="15" width="2" customWidth="1"/>
    <col min="16" max="16" width="12.5" customWidth="1"/>
    <col min="17" max="17" width="4.1640625" customWidth="1"/>
    <col min="18" max="18" width="1.6640625" customWidth="1"/>
    <col min="19" max="19" width="8.1640625" customWidth="1"/>
    <col min="20" max="20" width="29.6640625" hidden="1" customWidth="1"/>
    <col min="21" max="21" width="16.33203125" hidden="1" customWidth="1"/>
    <col min="22" max="22" width="12.33203125" hidden="1" customWidth="1"/>
    <col min="23" max="23" width="16.33203125" hidden="1" customWidth="1"/>
    <col min="24" max="24" width="12.1640625" hidden="1" customWidth="1"/>
    <col min="25" max="25" width="15" hidden="1" customWidth="1"/>
    <col min="26" max="26" width="11" hidden="1" customWidth="1"/>
    <col min="27" max="27" width="15" hidden="1" customWidth="1"/>
    <col min="28" max="28" width="16.33203125" hidden="1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66" ht="21.75" customHeight="1">
      <c r="A1" s="104"/>
      <c r="B1" s="14"/>
      <c r="C1" s="14"/>
      <c r="D1" s="15" t="s">
        <v>1</v>
      </c>
      <c r="E1" s="14"/>
      <c r="F1" s="16" t="s">
        <v>134</v>
      </c>
      <c r="G1" s="16"/>
      <c r="H1" s="239" t="s">
        <v>135</v>
      </c>
      <c r="I1" s="239"/>
      <c r="J1" s="239"/>
      <c r="K1" s="239"/>
      <c r="L1" s="16" t="s">
        <v>136</v>
      </c>
      <c r="M1" s="14"/>
      <c r="N1" s="14"/>
      <c r="O1" s="15" t="s">
        <v>137</v>
      </c>
      <c r="P1" s="14"/>
      <c r="Q1" s="14"/>
      <c r="R1" s="14"/>
      <c r="S1" s="16" t="s">
        <v>138</v>
      </c>
      <c r="T1" s="16"/>
      <c r="U1" s="104"/>
      <c r="V1" s="104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ht="36.950000000000003" customHeight="1">
      <c r="C2" s="220" t="s">
        <v>7</v>
      </c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S2" s="194" t="s">
        <v>8</v>
      </c>
      <c r="T2" s="195"/>
      <c r="U2" s="195"/>
      <c r="V2" s="195"/>
      <c r="W2" s="195"/>
      <c r="X2" s="195"/>
      <c r="Y2" s="195"/>
      <c r="Z2" s="195"/>
      <c r="AA2" s="195"/>
      <c r="AB2" s="195"/>
      <c r="AC2" s="195"/>
      <c r="AT2" s="21" t="s">
        <v>94</v>
      </c>
    </row>
    <row r="3" spans="1:66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  <c r="AT3" s="21" t="s">
        <v>86</v>
      </c>
    </row>
    <row r="4" spans="1:66" ht="36.950000000000003" customHeight="1">
      <c r="B4" s="25"/>
      <c r="C4" s="211" t="s">
        <v>139</v>
      </c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Q4" s="212"/>
      <c r="R4" s="26"/>
      <c r="T4" s="20" t="s">
        <v>13</v>
      </c>
      <c r="AT4" s="21" t="s">
        <v>6</v>
      </c>
    </row>
    <row r="5" spans="1:66" ht="6.95" customHeight="1">
      <c r="B5" s="25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6"/>
    </row>
    <row r="6" spans="1:66" ht="25.35" customHeight="1">
      <c r="B6" s="25"/>
      <c r="C6" s="27"/>
      <c r="D6" s="31" t="s">
        <v>16</v>
      </c>
      <c r="E6" s="27"/>
      <c r="F6" s="251" t="str">
        <f>'Rekapitulace stavby'!K6</f>
        <v>Rekonstrukce vodovodu a kanalizace Radvanice a Bartovice - komunikace</v>
      </c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7"/>
      <c r="R6" s="26"/>
    </row>
    <row r="7" spans="1:66" s="1" customFormat="1" ht="32.85" customHeight="1">
      <c r="B7" s="34"/>
      <c r="C7" s="35"/>
      <c r="D7" s="30" t="s">
        <v>140</v>
      </c>
      <c r="E7" s="35"/>
      <c r="F7" s="224" t="s">
        <v>904</v>
      </c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35"/>
      <c r="R7" s="36"/>
    </row>
    <row r="8" spans="1:66" s="1" customFormat="1" ht="14.45" customHeight="1">
      <c r="B8" s="34"/>
      <c r="C8" s="35"/>
      <c r="D8" s="31" t="s">
        <v>18</v>
      </c>
      <c r="E8" s="35"/>
      <c r="F8" s="29" t="s">
        <v>5</v>
      </c>
      <c r="G8" s="35"/>
      <c r="H8" s="35"/>
      <c r="I8" s="35"/>
      <c r="J8" s="35"/>
      <c r="K8" s="35"/>
      <c r="L8" s="35"/>
      <c r="M8" s="31" t="s">
        <v>19</v>
      </c>
      <c r="N8" s="35"/>
      <c r="O8" s="29" t="s">
        <v>5</v>
      </c>
      <c r="P8" s="35"/>
      <c r="Q8" s="35"/>
      <c r="R8" s="36"/>
    </row>
    <row r="9" spans="1:66" s="1" customFormat="1" ht="14.45" customHeight="1">
      <c r="B9" s="34"/>
      <c r="C9" s="35"/>
      <c r="D9" s="31" t="s">
        <v>20</v>
      </c>
      <c r="E9" s="35"/>
      <c r="F9" s="29" t="s">
        <v>21</v>
      </c>
      <c r="G9" s="35"/>
      <c r="H9" s="35"/>
      <c r="I9" s="35"/>
      <c r="J9" s="35"/>
      <c r="K9" s="35"/>
      <c r="L9" s="35"/>
      <c r="M9" s="31" t="s">
        <v>22</v>
      </c>
      <c r="N9" s="35"/>
      <c r="O9" s="253" t="str">
        <f>'Rekapitulace stavby'!AN8</f>
        <v>25. 4. 2018</v>
      </c>
      <c r="P9" s="253"/>
      <c r="Q9" s="35"/>
      <c r="R9" s="36"/>
    </row>
    <row r="10" spans="1:66" s="1" customFormat="1" ht="10.9" customHeight="1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6"/>
    </row>
    <row r="11" spans="1:66" s="1" customFormat="1" ht="14.45" customHeight="1">
      <c r="B11" s="34"/>
      <c r="C11" s="35"/>
      <c r="D11" s="31" t="s">
        <v>24</v>
      </c>
      <c r="E11" s="35"/>
      <c r="F11" s="35"/>
      <c r="G11" s="35"/>
      <c r="H11" s="35"/>
      <c r="I11" s="35"/>
      <c r="J11" s="35"/>
      <c r="K11" s="35"/>
      <c r="L11" s="35"/>
      <c r="M11" s="31" t="s">
        <v>25</v>
      </c>
      <c r="N11" s="35"/>
      <c r="O11" s="222" t="s">
        <v>5</v>
      </c>
      <c r="P11" s="222"/>
      <c r="Q11" s="35"/>
      <c r="R11" s="36"/>
    </row>
    <row r="12" spans="1:66" s="1" customFormat="1" ht="18" customHeight="1">
      <c r="B12" s="34"/>
      <c r="C12" s="35"/>
      <c r="D12" s="35"/>
      <c r="E12" s="29" t="s">
        <v>26</v>
      </c>
      <c r="F12" s="35"/>
      <c r="G12" s="35"/>
      <c r="H12" s="35"/>
      <c r="I12" s="35"/>
      <c r="J12" s="35"/>
      <c r="K12" s="35"/>
      <c r="L12" s="35"/>
      <c r="M12" s="31" t="s">
        <v>27</v>
      </c>
      <c r="N12" s="35"/>
      <c r="O12" s="222" t="s">
        <v>5</v>
      </c>
      <c r="P12" s="222"/>
      <c r="Q12" s="35"/>
      <c r="R12" s="36"/>
    </row>
    <row r="13" spans="1:66" s="1" customFormat="1" ht="6.95" customHeight="1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6"/>
    </row>
    <row r="14" spans="1:66" s="1" customFormat="1" ht="14.45" customHeight="1">
      <c r="B14" s="34"/>
      <c r="C14" s="35"/>
      <c r="D14" s="31" t="s">
        <v>28</v>
      </c>
      <c r="E14" s="35"/>
      <c r="F14" s="35"/>
      <c r="G14" s="35"/>
      <c r="H14" s="35"/>
      <c r="I14" s="35"/>
      <c r="J14" s="35"/>
      <c r="K14" s="35"/>
      <c r="L14" s="35"/>
      <c r="M14" s="31" t="s">
        <v>25</v>
      </c>
      <c r="N14" s="35"/>
      <c r="O14" s="222" t="str">
        <f>IF('Rekapitulace stavby'!AN13="","",'Rekapitulace stavby'!AN13)</f>
        <v/>
      </c>
      <c r="P14" s="222"/>
      <c r="Q14" s="35"/>
      <c r="R14" s="36"/>
    </row>
    <row r="15" spans="1:66" s="1" customFormat="1" ht="18" customHeight="1">
      <c r="B15" s="34"/>
      <c r="C15" s="35"/>
      <c r="D15" s="35"/>
      <c r="E15" s="29" t="str">
        <f>IF('Rekapitulace stavby'!E14="","",'Rekapitulace stavby'!E14)</f>
        <v xml:space="preserve"> </v>
      </c>
      <c r="F15" s="35"/>
      <c r="G15" s="35"/>
      <c r="H15" s="35"/>
      <c r="I15" s="35"/>
      <c r="J15" s="35"/>
      <c r="K15" s="35"/>
      <c r="L15" s="35"/>
      <c r="M15" s="31" t="s">
        <v>27</v>
      </c>
      <c r="N15" s="35"/>
      <c r="O15" s="222" t="str">
        <f>IF('Rekapitulace stavby'!AN14="","",'Rekapitulace stavby'!AN14)</f>
        <v/>
      </c>
      <c r="P15" s="222"/>
      <c r="Q15" s="35"/>
      <c r="R15" s="36"/>
    </row>
    <row r="16" spans="1:66" s="1" customFormat="1" ht="6.95" customHeight="1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6"/>
    </row>
    <row r="17" spans="2:18" s="1" customFormat="1" ht="14.45" customHeight="1">
      <c r="B17" s="34"/>
      <c r="C17" s="35"/>
      <c r="D17" s="31" t="s">
        <v>30</v>
      </c>
      <c r="E17" s="35"/>
      <c r="F17" s="35"/>
      <c r="G17" s="35"/>
      <c r="H17" s="35"/>
      <c r="I17" s="35"/>
      <c r="J17" s="35"/>
      <c r="K17" s="35"/>
      <c r="L17" s="35"/>
      <c r="M17" s="31" t="s">
        <v>25</v>
      </c>
      <c r="N17" s="35"/>
      <c r="O17" s="222" t="s">
        <v>5</v>
      </c>
      <c r="P17" s="222"/>
      <c r="Q17" s="35"/>
      <c r="R17" s="36"/>
    </row>
    <row r="18" spans="2:18" s="1" customFormat="1" ht="18" customHeight="1">
      <c r="B18" s="34"/>
      <c r="C18" s="35"/>
      <c r="D18" s="35"/>
      <c r="E18" s="29" t="s">
        <v>31</v>
      </c>
      <c r="F18" s="35"/>
      <c r="G18" s="35"/>
      <c r="H18" s="35"/>
      <c r="I18" s="35"/>
      <c r="J18" s="35"/>
      <c r="K18" s="35"/>
      <c r="L18" s="35"/>
      <c r="M18" s="31" t="s">
        <v>27</v>
      </c>
      <c r="N18" s="35"/>
      <c r="O18" s="222" t="s">
        <v>5</v>
      </c>
      <c r="P18" s="222"/>
      <c r="Q18" s="35"/>
      <c r="R18" s="36"/>
    </row>
    <row r="19" spans="2:18" s="1" customFormat="1" ht="6.95" customHeigh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6"/>
    </row>
    <row r="20" spans="2:18" s="1" customFormat="1" ht="14.45" customHeight="1">
      <c r="B20" s="34"/>
      <c r="C20" s="35"/>
      <c r="D20" s="31" t="s">
        <v>33</v>
      </c>
      <c r="E20" s="35"/>
      <c r="F20" s="35"/>
      <c r="G20" s="35"/>
      <c r="H20" s="35"/>
      <c r="I20" s="35"/>
      <c r="J20" s="35"/>
      <c r="K20" s="35"/>
      <c r="L20" s="35"/>
      <c r="M20" s="31" t="s">
        <v>25</v>
      </c>
      <c r="N20" s="35"/>
      <c r="O20" s="222" t="s">
        <v>5</v>
      </c>
      <c r="P20" s="222"/>
      <c r="Q20" s="35"/>
      <c r="R20" s="36"/>
    </row>
    <row r="21" spans="2:18" s="1" customFormat="1" ht="18" customHeight="1">
      <c r="B21" s="34"/>
      <c r="C21" s="35"/>
      <c r="D21" s="35"/>
      <c r="E21" s="29" t="s">
        <v>34</v>
      </c>
      <c r="F21" s="35"/>
      <c r="G21" s="35"/>
      <c r="H21" s="35"/>
      <c r="I21" s="35"/>
      <c r="J21" s="35"/>
      <c r="K21" s="35"/>
      <c r="L21" s="35"/>
      <c r="M21" s="31" t="s">
        <v>27</v>
      </c>
      <c r="N21" s="35"/>
      <c r="O21" s="222" t="s">
        <v>5</v>
      </c>
      <c r="P21" s="222"/>
      <c r="Q21" s="35"/>
      <c r="R21" s="36"/>
    </row>
    <row r="22" spans="2:18" s="1" customFormat="1" ht="6.95" customHeight="1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6"/>
    </row>
    <row r="23" spans="2:18" s="1" customFormat="1" ht="14.45" customHeight="1">
      <c r="B23" s="34"/>
      <c r="C23" s="35"/>
      <c r="D23" s="31" t="s">
        <v>35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6"/>
    </row>
    <row r="24" spans="2:18" s="1" customFormat="1" ht="16.5" customHeight="1">
      <c r="B24" s="34"/>
      <c r="C24" s="35"/>
      <c r="D24" s="35"/>
      <c r="E24" s="225" t="s">
        <v>5</v>
      </c>
      <c r="F24" s="225"/>
      <c r="G24" s="225"/>
      <c r="H24" s="225"/>
      <c r="I24" s="225"/>
      <c r="J24" s="225"/>
      <c r="K24" s="225"/>
      <c r="L24" s="225"/>
      <c r="M24" s="35"/>
      <c r="N24" s="35"/>
      <c r="O24" s="35"/>
      <c r="P24" s="35"/>
      <c r="Q24" s="35"/>
      <c r="R24" s="36"/>
    </row>
    <row r="25" spans="2:18" s="1" customFormat="1" ht="6.95" customHeight="1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</row>
    <row r="26" spans="2:18" s="1" customFormat="1" ht="6.95" customHeight="1">
      <c r="B26" s="34"/>
      <c r="C26" s="35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35"/>
      <c r="R26" s="36"/>
    </row>
    <row r="27" spans="2:18" s="1" customFormat="1" ht="14.45" customHeight="1">
      <c r="B27" s="34"/>
      <c r="C27" s="35"/>
      <c r="D27" s="105" t="s">
        <v>142</v>
      </c>
      <c r="E27" s="35"/>
      <c r="F27" s="35"/>
      <c r="G27" s="35"/>
      <c r="H27" s="35"/>
      <c r="I27" s="35"/>
      <c r="J27" s="35"/>
      <c r="K27" s="35"/>
      <c r="L27" s="35"/>
      <c r="M27" s="226">
        <f>N88</f>
        <v>0</v>
      </c>
      <c r="N27" s="226"/>
      <c r="O27" s="226"/>
      <c r="P27" s="226"/>
      <c r="Q27" s="35"/>
      <c r="R27" s="36"/>
    </row>
    <row r="28" spans="2:18" s="1" customFormat="1" ht="14.45" customHeight="1">
      <c r="B28" s="34"/>
      <c r="C28" s="35"/>
      <c r="D28" s="33" t="s">
        <v>143</v>
      </c>
      <c r="E28" s="35"/>
      <c r="F28" s="35"/>
      <c r="G28" s="35"/>
      <c r="H28" s="35"/>
      <c r="I28" s="35"/>
      <c r="J28" s="35"/>
      <c r="K28" s="35"/>
      <c r="L28" s="35"/>
      <c r="M28" s="226">
        <f>N101</f>
        <v>0</v>
      </c>
      <c r="N28" s="226"/>
      <c r="O28" s="226"/>
      <c r="P28" s="226"/>
      <c r="Q28" s="35"/>
      <c r="R28" s="36"/>
    </row>
    <row r="29" spans="2:18" s="1" customFormat="1" ht="6.95" customHeight="1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6"/>
    </row>
    <row r="30" spans="2:18" s="1" customFormat="1" ht="25.35" customHeight="1">
      <c r="B30" s="34"/>
      <c r="C30" s="35"/>
      <c r="D30" s="106" t="s">
        <v>38</v>
      </c>
      <c r="E30" s="35"/>
      <c r="F30" s="35"/>
      <c r="G30" s="35"/>
      <c r="H30" s="35"/>
      <c r="I30" s="35"/>
      <c r="J30" s="35"/>
      <c r="K30" s="35"/>
      <c r="L30" s="35"/>
      <c r="M30" s="259">
        <f>ROUND(M27+M28,2)</f>
        <v>0</v>
      </c>
      <c r="N30" s="250"/>
      <c r="O30" s="250"/>
      <c r="P30" s="250"/>
      <c r="Q30" s="35"/>
      <c r="R30" s="36"/>
    </row>
    <row r="31" spans="2:18" s="1" customFormat="1" ht="6.95" customHeight="1">
      <c r="B31" s="34"/>
      <c r="C31" s="35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35"/>
      <c r="R31" s="36"/>
    </row>
    <row r="32" spans="2:18" s="1" customFormat="1" ht="14.45" customHeight="1">
      <c r="B32" s="34"/>
      <c r="C32" s="35"/>
      <c r="D32" s="41" t="s">
        <v>39</v>
      </c>
      <c r="E32" s="41" t="s">
        <v>40</v>
      </c>
      <c r="F32" s="42">
        <v>0.21</v>
      </c>
      <c r="G32" s="107" t="s">
        <v>41</v>
      </c>
      <c r="H32" s="256">
        <f>ROUND((SUM(BE101:BE102)+SUM(BE120:BE480)), 2)</f>
        <v>0</v>
      </c>
      <c r="I32" s="250"/>
      <c r="J32" s="250"/>
      <c r="K32" s="35"/>
      <c r="L32" s="35"/>
      <c r="M32" s="256">
        <f>ROUND(ROUND((SUM(BE101:BE102)+SUM(BE120:BE480)), 2)*F32, 2)</f>
        <v>0</v>
      </c>
      <c r="N32" s="250"/>
      <c r="O32" s="250"/>
      <c r="P32" s="250"/>
      <c r="Q32" s="35"/>
      <c r="R32" s="36"/>
    </row>
    <row r="33" spans="2:18" s="1" customFormat="1" ht="14.45" customHeight="1">
      <c r="B33" s="34"/>
      <c r="C33" s="35"/>
      <c r="D33" s="35"/>
      <c r="E33" s="41" t="s">
        <v>42</v>
      </c>
      <c r="F33" s="42">
        <v>0.15</v>
      </c>
      <c r="G33" s="107" t="s">
        <v>41</v>
      </c>
      <c r="H33" s="256">
        <f>ROUND((SUM(BF101:BF102)+SUM(BF120:BF480)), 2)</f>
        <v>0</v>
      </c>
      <c r="I33" s="250"/>
      <c r="J33" s="250"/>
      <c r="K33" s="35"/>
      <c r="L33" s="35"/>
      <c r="M33" s="256">
        <f>ROUND(ROUND((SUM(BF101:BF102)+SUM(BF120:BF480)), 2)*F33, 2)</f>
        <v>0</v>
      </c>
      <c r="N33" s="250"/>
      <c r="O33" s="250"/>
      <c r="P33" s="250"/>
      <c r="Q33" s="35"/>
      <c r="R33" s="36"/>
    </row>
    <row r="34" spans="2:18" s="1" customFormat="1" ht="14.45" hidden="1" customHeight="1">
      <c r="B34" s="34"/>
      <c r="C34" s="35"/>
      <c r="D34" s="35"/>
      <c r="E34" s="41" t="s">
        <v>43</v>
      </c>
      <c r="F34" s="42">
        <v>0.21</v>
      </c>
      <c r="G34" s="107" t="s">
        <v>41</v>
      </c>
      <c r="H34" s="256">
        <f>ROUND((SUM(BG101:BG102)+SUM(BG120:BG480)), 2)</f>
        <v>0</v>
      </c>
      <c r="I34" s="250"/>
      <c r="J34" s="250"/>
      <c r="K34" s="35"/>
      <c r="L34" s="35"/>
      <c r="M34" s="256">
        <v>0</v>
      </c>
      <c r="N34" s="250"/>
      <c r="O34" s="250"/>
      <c r="P34" s="250"/>
      <c r="Q34" s="35"/>
      <c r="R34" s="36"/>
    </row>
    <row r="35" spans="2:18" s="1" customFormat="1" ht="14.45" hidden="1" customHeight="1">
      <c r="B35" s="34"/>
      <c r="C35" s="35"/>
      <c r="D35" s="35"/>
      <c r="E35" s="41" t="s">
        <v>44</v>
      </c>
      <c r="F35" s="42">
        <v>0.15</v>
      </c>
      <c r="G35" s="107" t="s">
        <v>41</v>
      </c>
      <c r="H35" s="256">
        <f>ROUND((SUM(BH101:BH102)+SUM(BH120:BH480)), 2)</f>
        <v>0</v>
      </c>
      <c r="I35" s="250"/>
      <c r="J35" s="250"/>
      <c r="K35" s="35"/>
      <c r="L35" s="35"/>
      <c r="M35" s="256">
        <v>0</v>
      </c>
      <c r="N35" s="250"/>
      <c r="O35" s="250"/>
      <c r="P35" s="250"/>
      <c r="Q35" s="35"/>
      <c r="R35" s="36"/>
    </row>
    <row r="36" spans="2:18" s="1" customFormat="1" ht="14.45" hidden="1" customHeight="1">
      <c r="B36" s="34"/>
      <c r="C36" s="35"/>
      <c r="D36" s="35"/>
      <c r="E36" s="41" t="s">
        <v>45</v>
      </c>
      <c r="F36" s="42">
        <v>0</v>
      </c>
      <c r="G36" s="107" t="s">
        <v>41</v>
      </c>
      <c r="H36" s="256">
        <f>ROUND((SUM(BI101:BI102)+SUM(BI120:BI480)), 2)</f>
        <v>0</v>
      </c>
      <c r="I36" s="250"/>
      <c r="J36" s="250"/>
      <c r="K36" s="35"/>
      <c r="L36" s="35"/>
      <c r="M36" s="256">
        <v>0</v>
      </c>
      <c r="N36" s="250"/>
      <c r="O36" s="250"/>
      <c r="P36" s="250"/>
      <c r="Q36" s="35"/>
      <c r="R36" s="36"/>
    </row>
    <row r="37" spans="2:18" s="1" customFormat="1" ht="6.95" customHeight="1"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</row>
    <row r="38" spans="2:18" s="1" customFormat="1" ht="25.35" customHeight="1">
      <c r="B38" s="34"/>
      <c r="C38" s="103"/>
      <c r="D38" s="108" t="s">
        <v>46</v>
      </c>
      <c r="E38" s="74"/>
      <c r="F38" s="74"/>
      <c r="G38" s="109" t="s">
        <v>47</v>
      </c>
      <c r="H38" s="110" t="s">
        <v>48</v>
      </c>
      <c r="I38" s="74"/>
      <c r="J38" s="74"/>
      <c r="K38" s="74"/>
      <c r="L38" s="257">
        <f>SUM(M30:M36)</f>
        <v>0</v>
      </c>
      <c r="M38" s="257"/>
      <c r="N38" s="257"/>
      <c r="O38" s="257"/>
      <c r="P38" s="258"/>
      <c r="Q38" s="103"/>
      <c r="R38" s="36"/>
    </row>
    <row r="39" spans="2:18" s="1" customFormat="1" ht="14.45" customHeight="1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2:18" s="1" customFormat="1" ht="14.45" customHeight="1"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6"/>
    </row>
    <row r="41" spans="2:18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6"/>
    </row>
    <row r="42" spans="2:18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6"/>
    </row>
    <row r="43" spans="2:18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6"/>
    </row>
    <row r="44" spans="2:18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6"/>
    </row>
    <row r="45" spans="2:18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6"/>
    </row>
    <row r="46" spans="2:18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6"/>
    </row>
    <row r="47" spans="2:18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6"/>
    </row>
    <row r="48" spans="2:18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6"/>
    </row>
    <row r="49" spans="2:18">
      <c r="B49" s="2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6"/>
    </row>
    <row r="50" spans="2:18" s="1" customFormat="1" ht="15">
      <c r="B50" s="34"/>
      <c r="C50" s="35"/>
      <c r="D50" s="49" t="s">
        <v>49</v>
      </c>
      <c r="E50" s="50"/>
      <c r="F50" s="50"/>
      <c r="G50" s="50"/>
      <c r="H50" s="51"/>
      <c r="I50" s="35"/>
      <c r="J50" s="49" t="s">
        <v>50</v>
      </c>
      <c r="K50" s="50"/>
      <c r="L50" s="50"/>
      <c r="M50" s="50"/>
      <c r="N50" s="50"/>
      <c r="O50" s="50"/>
      <c r="P50" s="51"/>
      <c r="Q50" s="35"/>
      <c r="R50" s="36"/>
    </row>
    <row r="51" spans="2:18">
      <c r="B51" s="25"/>
      <c r="C51" s="27"/>
      <c r="D51" s="52"/>
      <c r="E51" s="27"/>
      <c r="F51" s="27"/>
      <c r="G51" s="27"/>
      <c r="H51" s="53"/>
      <c r="I51" s="27"/>
      <c r="J51" s="52"/>
      <c r="K51" s="27"/>
      <c r="L51" s="27"/>
      <c r="M51" s="27"/>
      <c r="N51" s="27"/>
      <c r="O51" s="27"/>
      <c r="P51" s="53"/>
      <c r="Q51" s="27"/>
      <c r="R51" s="26"/>
    </row>
    <row r="52" spans="2:18">
      <c r="B52" s="25"/>
      <c r="C52" s="27"/>
      <c r="D52" s="52"/>
      <c r="E52" s="27"/>
      <c r="F52" s="27"/>
      <c r="G52" s="27"/>
      <c r="H52" s="53"/>
      <c r="I52" s="27"/>
      <c r="J52" s="52"/>
      <c r="K52" s="27"/>
      <c r="L52" s="27"/>
      <c r="M52" s="27"/>
      <c r="N52" s="27"/>
      <c r="O52" s="27"/>
      <c r="P52" s="53"/>
      <c r="Q52" s="27"/>
      <c r="R52" s="26"/>
    </row>
    <row r="53" spans="2:18">
      <c r="B53" s="25"/>
      <c r="C53" s="27"/>
      <c r="D53" s="52"/>
      <c r="E53" s="27"/>
      <c r="F53" s="27"/>
      <c r="G53" s="27"/>
      <c r="H53" s="53"/>
      <c r="I53" s="27"/>
      <c r="J53" s="52"/>
      <c r="K53" s="27"/>
      <c r="L53" s="27"/>
      <c r="M53" s="27"/>
      <c r="N53" s="27"/>
      <c r="O53" s="27"/>
      <c r="P53" s="53"/>
      <c r="Q53" s="27"/>
      <c r="R53" s="26"/>
    </row>
    <row r="54" spans="2:18">
      <c r="B54" s="25"/>
      <c r="C54" s="27"/>
      <c r="D54" s="52"/>
      <c r="E54" s="27"/>
      <c r="F54" s="27"/>
      <c r="G54" s="27"/>
      <c r="H54" s="53"/>
      <c r="I54" s="27"/>
      <c r="J54" s="52"/>
      <c r="K54" s="27"/>
      <c r="L54" s="27"/>
      <c r="M54" s="27"/>
      <c r="N54" s="27"/>
      <c r="O54" s="27"/>
      <c r="P54" s="53"/>
      <c r="Q54" s="27"/>
      <c r="R54" s="26"/>
    </row>
    <row r="55" spans="2:18">
      <c r="B55" s="25"/>
      <c r="C55" s="27"/>
      <c r="D55" s="52"/>
      <c r="E55" s="27"/>
      <c r="F55" s="27"/>
      <c r="G55" s="27"/>
      <c r="H55" s="53"/>
      <c r="I55" s="27"/>
      <c r="J55" s="52"/>
      <c r="K55" s="27"/>
      <c r="L55" s="27"/>
      <c r="M55" s="27"/>
      <c r="N55" s="27"/>
      <c r="O55" s="27"/>
      <c r="P55" s="53"/>
      <c r="Q55" s="27"/>
      <c r="R55" s="26"/>
    </row>
    <row r="56" spans="2:18">
      <c r="B56" s="25"/>
      <c r="C56" s="27"/>
      <c r="D56" s="52"/>
      <c r="E56" s="27"/>
      <c r="F56" s="27"/>
      <c r="G56" s="27"/>
      <c r="H56" s="53"/>
      <c r="I56" s="27"/>
      <c r="J56" s="52"/>
      <c r="K56" s="27"/>
      <c r="L56" s="27"/>
      <c r="M56" s="27"/>
      <c r="N56" s="27"/>
      <c r="O56" s="27"/>
      <c r="P56" s="53"/>
      <c r="Q56" s="27"/>
      <c r="R56" s="26"/>
    </row>
    <row r="57" spans="2:18">
      <c r="B57" s="25"/>
      <c r="C57" s="27"/>
      <c r="D57" s="52"/>
      <c r="E57" s="27"/>
      <c r="F57" s="27"/>
      <c r="G57" s="27"/>
      <c r="H57" s="53"/>
      <c r="I57" s="27"/>
      <c r="J57" s="52"/>
      <c r="K57" s="27"/>
      <c r="L57" s="27"/>
      <c r="M57" s="27"/>
      <c r="N57" s="27"/>
      <c r="O57" s="27"/>
      <c r="P57" s="53"/>
      <c r="Q57" s="27"/>
      <c r="R57" s="26"/>
    </row>
    <row r="58" spans="2:18">
      <c r="B58" s="25"/>
      <c r="C58" s="27"/>
      <c r="D58" s="52"/>
      <c r="E58" s="27"/>
      <c r="F58" s="27"/>
      <c r="G58" s="27"/>
      <c r="H58" s="53"/>
      <c r="I58" s="27"/>
      <c r="J58" s="52"/>
      <c r="K58" s="27"/>
      <c r="L58" s="27"/>
      <c r="M58" s="27"/>
      <c r="N58" s="27"/>
      <c r="O58" s="27"/>
      <c r="P58" s="53"/>
      <c r="Q58" s="27"/>
      <c r="R58" s="26"/>
    </row>
    <row r="59" spans="2:18" s="1" customFormat="1" ht="15">
      <c r="B59" s="34"/>
      <c r="C59" s="35"/>
      <c r="D59" s="54" t="s">
        <v>51</v>
      </c>
      <c r="E59" s="55"/>
      <c r="F59" s="55"/>
      <c r="G59" s="56" t="s">
        <v>52</v>
      </c>
      <c r="H59" s="57"/>
      <c r="I59" s="35"/>
      <c r="J59" s="54" t="s">
        <v>51</v>
      </c>
      <c r="K59" s="55"/>
      <c r="L59" s="55"/>
      <c r="M59" s="55"/>
      <c r="N59" s="56" t="s">
        <v>52</v>
      </c>
      <c r="O59" s="55"/>
      <c r="P59" s="57"/>
      <c r="Q59" s="35"/>
      <c r="R59" s="36"/>
    </row>
    <row r="60" spans="2:18">
      <c r="B60" s="25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6"/>
    </row>
    <row r="61" spans="2:18" s="1" customFormat="1" ht="15">
      <c r="B61" s="34"/>
      <c r="C61" s="35"/>
      <c r="D61" s="49" t="s">
        <v>53</v>
      </c>
      <c r="E61" s="50"/>
      <c r="F61" s="50"/>
      <c r="G61" s="50"/>
      <c r="H61" s="51"/>
      <c r="I61" s="35"/>
      <c r="J61" s="49" t="s">
        <v>54</v>
      </c>
      <c r="K61" s="50"/>
      <c r="L61" s="50"/>
      <c r="M61" s="50"/>
      <c r="N61" s="50"/>
      <c r="O61" s="50"/>
      <c r="P61" s="51"/>
      <c r="Q61" s="35"/>
      <c r="R61" s="36"/>
    </row>
    <row r="62" spans="2:18">
      <c r="B62" s="25"/>
      <c r="C62" s="27"/>
      <c r="D62" s="52"/>
      <c r="E62" s="27"/>
      <c r="F62" s="27"/>
      <c r="G62" s="27"/>
      <c r="H62" s="53"/>
      <c r="I62" s="27"/>
      <c r="J62" s="52"/>
      <c r="K62" s="27"/>
      <c r="L62" s="27"/>
      <c r="M62" s="27"/>
      <c r="N62" s="27"/>
      <c r="O62" s="27"/>
      <c r="P62" s="53"/>
      <c r="Q62" s="27"/>
      <c r="R62" s="26"/>
    </row>
    <row r="63" spans="2:18">
      <c r="B63" s="25"/>
      <c r="C63" s="27"/>
      <c r="D63" s="52"/>
      <c r="E63" s="27"/>
      <c r="F63" s="27"/>
      <c r="G63" s="27"/>
      <c r="H63" s="53"/>
      <c r="I63" s="27"/>
      <c r="J63" s="52"/>
      <c r="K63" s="27"/>
      <c r="L63" s="27"/>
      <c r="M63" s="27"/>
      <c r="N63" s="27"/>
      <c r="O63" s="27"/>
      <c r="P63" s="53"/>
      <c r="Q63" s="27"/>
      <c r="R63" s="26"/>
    </row>
    <row r="64" spans="2:18">
      <c r="B64" s="25"/>
      <c r="C64" s="27"/>
      <c r="D64" s="52"/>
      <c r="E64" s="27"/>
      <c r="F64" s="27"/>
      <c r="G64" s="27"/>
      <c r="H64" s="53"/>
      <c r="I64" s="27"/>
      <c r="J64" s="52"/>
      <c r="K64" s="27"/>
      <c r="L64" s="27"/>
      <c r="M64" s="27"/>
      <c r="N64" s="27"/>
      <c r="O64" s="27"/>
      <c r="P64" s="53"/>
      <c r="Q64" s="27"/>
      <c r="R64" s="26"/>
    </row>
    <row r="65" spans="2:18">
      <c r="B65" s="25"/>
      <c r="C65" s="27"/>
      <c r="D65" s="52"/>
      <c r="E65" s="27"/>
      <c r="F65" s="27"/>
      <c r="G65" s="27"/>
      <c r="H65" s="53"/>
      <c r="I65" s="27"/>
      <c r="J65" s="52"/>
      <c r="K65" s="27"/>
      <c r="L65" s="27"/>
      <c r="M65" s="27"/>
      <c r="N65" s="27"/>
      <c r="O65" s="27"/>
      <c r="P65" s="53"/>
      <c r="Q65" s="27"/>
      <c r="R65" s="26"/>
    </row>
    <row r="66" spans="2:18">
      <c r="B66" s="25"/>
      <c r="C66" s="27"/>
      <c r="D66" s="52"/>
      <c r="E66" s="27"/>
      <c r="F66" s="27"/>
      <c r="G66" s="27"/>
      <c r="H66" s="53"/>
      <c r="I66" s="27"/>
      <c r="J66" s="52"/>
      <c r="K66" s="27"/>
      <c r="L66" s="27"/>
      <c r="M66" s="27"/>
      <c r="N66" s="27"/>
      <c r="O66" s="27"/>
      <c r="P66" s="53"/>
      <c r="Q66" s="27"/>
      <c r="R66" s="26"/>
    </row>
    <row r="67" spans="2:18">
      <c r="B67" s="25"/>
      <c r="C67" s="27"/>
      <c r="D67" s="52"/>
      <c r="E67" s="27"/>
      <c r="F67" s="27"/>
      <c r="G67" s="27"/>
      <c r="H67" s="53"/>
      <c r="I67" s="27"/>
      <c r="J67" s="52"/>
      <c r="K67" s="27"/>
      <c r="L67" s="27"/>
      <c r="M67" s="27"/>
      <c r="N67" s="27"/>
      <c r="O67" s="27"/>
      <c r="P67" s="53"/>
      <c r="Q67" s="27"/>
      <c r="R67" s="26"/>
    </row>
    <row r="68" spans="2:18">
      <c r="B68" s="25"/>
      <c r="C68" s="27"/>
      <c r="D68" s="52"/>
      <c r="E68" s="27"/>
      <c r="F68" s="27"/>
      <c r="G68" s="27"/>
      <c r="H68" s="53"/>
      <c r="I68" s="27"/>
      <c r="J68" s="52"/>
      <c r="K68" s="27"/>
      <c r="L68" s="27"/>
      <c r="M68" s="27"/>
      <c r="N68" s="27"/>
      <c r="O68" s="27"/>
      <c r="P68" s="53"/>
      <c r="Q68" s="27"/>
      <c r="R68" s="26"/>
    </row>
    <row r="69" spans="2:18">
      <c r="B69" s="25"/>
      <c r="C69" s="27"/>
      <c r="D69" s="52"/>
      <c r="E69" s="27"/>
      <c r="F69" s="27"/>
      <c r="G69" s="27"/>
      <c r="H69" s="53"/>
      <c r="I69" s="27"/>
      <c r="J69" s="52"/>
      <c r="K69" s="27"/>
      <c r="L69" s="27"/>
      <c r="M69" s="27"/>
      <c r="N69" s="27"/>
      <c r="O69" s="27"/>
      <c r="P69" s="53"/>
      <c r="Q69" s="27"/>
      <c r="R69" s="26"/>
    </row>
    <row r="70" spans="2:18" s="1" customFormat="1" ht="15">
      <c r="B70" s="34"/>
      <c r="C70" s="35"/>
      <c r="D70" s="54" t="s">
        <v>51</v>
      </c>
      <c r="E70" s="55"/>
      <c r="F70" s="55"/>
      <c r="G70" s="56" t="s">
        <v>52</v>
      </c>
      <c r="H70" s="57"/>
      <c r="I70" s="35"/>
      <c r="J70" s="54" t="s">
        <v>51</v>
      </c>
      <c r="K70" s="55"/>
      <c r="L70" s="55"/>
      <c r="M70" s="55"/>
      <c r="N70" s="56" t="s">
        <v>52</v>
      </c>
      <c r="O70" s="55"/>
      <c r="P70" s="57"/>
      <c r="Q70" s="35"/>
      <c r="R70" s="36"/>
    </row>
    <row r="71" spans="2:18" s="1" customFormat="1" ht="14.4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5" spans="2:18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3"/>
    </row>
    <row r="76" spans="2:18" s="1" customFormat="1" ht="36.950000000000003" customHeight="1">
      <c r="B76" s="34"/>
      <c r="C76" s="211" t="s">
        <v>144</v>
      </c>
      <c r="D76" s="212"/>
      <c r="E76" s="212"/>
      <c r="F76" s="212"/>
      <c r="G76" s="212"/>
      <c r="H76" s="212"/>
      <c r="I76" s="212"/>
      <c r="J76" s="212"/>
      <c r="K76" s="212"/>
      <c r="L76" s="212"/>
      <c r="M76" s="212"/>
      <c r="N76" s="212"/>
      <c r="O76" s="212"/>
      <c r="P76" s="212"/>
      <c r="Q76" s="212"/>
      <c r="R76" s="36"/>
    </row>
    <row r="77" spans="2:18" s="1" customFormat="1" ht="6.95" customHeight="1"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6"/>
    </row>
    <row r="78" spans="2:18" s="1" customFormat="1" ht="30" customHeight="1">
      <c r="B78" s="34"/>
      <c r="C78" s="31" t="s">
        <v>16</v>
      </c>
      <c r="D78" s="35"/>
      <c r="E78" s="35"/>
      <c r="F78" s="251" t="str">
        <f>F6</f>
        <v>Rekonstrukce vodovodu a kanalizace Radvanice a Bartovice - komunikace</v>
      </c>
      <c r="G78" s="252"/>
      <c r="H78" s="252"/>
      <c r="I78" s="252"/>
      <c r="J78" s="252"/>
      <c r="K78" s="252"/>
      <c r="L78" s="252"/>
      <c r="M78" s="252"/>
      <c r="N78" s="252"/>
      <c r="O78" s="252"/>
      <c r="P78" s="252"/>
      <c r="Q78" s="35"/>
      <c r="R78" s="36"/>
    </row>
    <row r="79" spans="2:18" s="1" customFormat="1" ht="36.950000000000003" customHeight="1">
      <c r="B79" s="34"/>
      <c r="C79" s="68" t="s">
        <v>140</v>
      </c>
      <c r="D79" s="35"/>
      <c r="E79" s="35"/>
      <c r="F79" s="213" t="str">
        <f>F7</f>
        <v>4 - SO 104 - Ul. Rokycanova - Revize A</v>
      </c>
      <c r="G79" s="250"/>
      <c r="H79" s="250"/>
      <c r="I79" s="250"/>
      <c r="J79" s="250"/>
      <c r="K79" s="250"/>
      <c r="L79" s="250"/>
      <c r="M79" s="250"/>
      <c r="N79" s="250"/>
      <c r="O79" s="250"/>
      <c r="P79" s="250"/>
      <c r="Q79" s="35"/>
      <c r="R79" s="36"/>
    </row>
    <row r="80" spans="2:18" s="1" customFormat="1" ht="6.95" customHeight="1"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6"/>
    </row>
    <row r="81" spans="2:47" s="1" customFormat="1" ht="18" customHeight="1">
      <c r="B81" s="34"/>
      <c r="C81" s="31" t="s">
        <v>20</v>
      </c>
      <c r="D81" s="35"/>
      <c r="E81" s="35"/>
      <c r="F81" s="29" t="str">
        <f>F9</f>
        <v>Ostrava</v>
      </c>
      <c r="G81" s="35"/>
      <c r="H81" s="35"/>
      <c r="I81" s="35"/>
      <c r="J81" s="35"/>
      <c r="K81" s="31" t="s">
        <v>22</v>
      </c>
      <c r="L81" s="35"/>
      <c r="M81" s="253" t="str">
        <f>IF(O9="","",O9)</f>
        <v>25. 4. 2018</v>
      </c>
      <c r="N81" s="253"/>
      <c r="O81" s="253"/>
      <c r="P81" s="253"/>
      <c r="Q81" s="35"/>
      <c r="R81" s="36"/>
    </row>
    <row r="82" spans="2:47" s="1" customFormat="1" ht="6.95" customHeight="1"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6"/>
    </row>
    <row r="83" spans="2:47" s="1" customFormat="1" ht="15">
      <c r="B83" s="34"/>
      <c r="C83" s="31" t="s">
        <v>24</v>
      </c>
      <c r="D83" s="35"/>
      <c r="E83" s="35"/>
      <c r="F83" s="29" t="str">
        <f>E12</f>
        <v>Statutární město Ostrava</v>
      </c>
      <c r="G83" s="35"/>
      <c r="H83" s="35"/>
      <c r="I83" s="35"/>
      <c r="J83" s="35"/>
      <c r="K83" s="31" t="s">
        <v>30</v>
      </c>
      <c r="L83" s="35"/>
      <c r="M83" s="222" t="str">
        <f>E18</f>
        <v>Projekt 2010, s.r.o.</v>
      </c>
      <c r="N83" s="222"/>
      <c r="O83" s="222"/>
      <c r="P83" s="222"/>
      <c r="Q83" s="222"/>
      <c r="R83" s="36"/>
    </row>
    <row r="84" spans="2:47" s="1" customFormat="1" ht="14.45" customHeight="1">
      <c r="B84" s="34"/>
      <c r="C84" s="31" t="s">
        <v>28</v>
      </c>
      <c r="D84" s="35"/>
      <c r="E84" s="35"/>
      <c r="F84" s="29" t="str">
        <f>IF(E15="","",E15)</f>
        <v xml:space="preserve"> </v>
      </c>
      <c r="G84" s="35"/>
      <c r="H84" s="35"/>
      <c r="I84" s="35"/>
      <c r="J84" s="35"/>
      <c r="K84" s="31" t="s">
        <v>33</v>
      </c>
      <c r="L84" s="35"/>
      <c r="M84" s="222" t="str">
        <f>E21</f>
        <v>Jakub Nevyjel</v>
      </c>
      <c r="N84" s="222"/>
      <c r="O84" s="222"/>
      <c r="P84" s="222"/>
      <c r="Q84" s="222"/>
      <c r="R84" s="36"/>
    </row>
    <row r="85" spans="2:47" s="1" customFormat="1" ht="10.35" customHeight="1"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6"/>
    </row>
    <row r="86" spans="2:47" s="1" customFormat="1" ht="29.25" customHeight="1">
      <c r="B86" s="34"/>
      <c r="C86" s="254" t="s">
        <v>145</v>
      </c>
      <c r="D86" s="255"/>
      <c r="E86" s="255"/>
      <c r="F86" s="255"/>
      <c r="G86" s="255"/>
      <c r="H86" s="103"/>
      <c r="I86" s="103"/>
      <c r="J86" s="103"/>
      <c r="K86" s="103"/>
      <c r="L86" s="103"/>
      <c r="M86" s="103"/>
      <c r="N86" s="254" t="s">
        <v>146</v>
      </c>
      <c r="O86" s="255"/>
      <c r="P86" s="255"/>
      <c r="Q86" s="255"/>
      <c r="R86" s="36"/>
    </row>
    <row r="87" spans="2:47" s="1" customFormat="1" ht="10.35" customHeight="1"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6"/>
    </row>
    <row r="88" spans="2:47" s="1" customFormat="1" ht="29.25" customHeight="1">
      <c r="B88" s="34"/>
      <c r="C88" s="111" t="s">
        <v>147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192">
        <f>N120</f>
        <v>0</v>
      </c>
      <c r="O88" s="248"/>
      <c r="P88" s="248"/>
      <c r="Q88" s="248"/>
      <c r="R88" s="36"/>
      <c r="AU88" s="21" t="s">
        <v>148</v>
      </c>
    </row>
    <row r="89" spans="2:47" s="6" customFormat="1" ht="24.95" customHeight="1">
      <c r="B89" s="112"/>
      <c r="C89" s="113"/>
      <c r="D89" s="114" t="s">
        <v>258</v>
      </c>
      <c r="E89" s="113"/>
      <c r="F89" s="113"/>
      <c r="G89" s="113"/>
      <c r="H89" s="113"/>
      <c r="I89" s="113"/>
      <c r="J89" s="113"/>
      <c r="K89" s="113"/>
      <c r="L89" s="113"/>
      <c r="M89" s="113"/>
      <c r="N89" s="244">
        <f>N121</f>
        <v>0</v>
      </c>
      <c r="O89" s="245"/>
      <c r="P89" s="245"/>
      <c r="Q89" s="245"/>
      <c r="R89" s="115"/>
    </row>
    <row r="90" spans="2:47" s="7" customFormat="1" ht="19.899999999999999" customHeight="1">
      <c r="B90" s="116"/>
      <c r="C90" s="117"/>
      <c r="D90" s="118" t="s">
        <v>259</v>
      </c>
      <c r="E90" s="117"/>
      <c r="F90" s="117"/>
      <c r="G90" s="117"/>
      <c r="H90" s="117"/>
      <c r="I90" s="117"/>
      <c r="J90" s="117"/>
      <c r="K90" s="117"/>
      <c r="L90" s="117"/>
      <c r="M90" s="117"/>
      <c r="N90" s="246">
        <f>N122</f>
        <v>0</v>
      </c>
      <c r="O90" s="247"/>
      <c r="P90" s="247"/>
      <c r="Q90" s="247"/>
      <c r="R90" s="119"/>
    </row>
    <row r="91" spans="2:47" s="7" customFormat="1" ht="19.899999999999999" customHeight="1">
      <c r="B91" s="116"/>
      <c r="C91" s="117"/>
      <c r="D91" s="118" t="s">
        <v>260</v>
      </c>
      <c r="E91" s="117"/>
      <c r="F91" s="117"/>
      <c r="G91" s="117"/>
      <c r="H91" s="117"/>
      <c r="I91" s="117"/>
      <c r="J91" s="117"/>
      <c r="K91" s="117"/>
      <c r="L91" s="117"/>
      <c r="M91" s="117"/>
      <c r="N91" s="246">
        <f>N264</f>
        <v>0</v>
      </c>
      <c r="O91" s="247"/>
      <c r="P91" s="247"/>
      <c r="Q91" s="247"/>
      <c r="R91" s="119"/>
    </row>
    <row r="92" spans="2:47" s="7" customFormat="1" ht="19.899999999999999" customHeight="1">
      <c r="B92" s="116"/>
      <c r="C92" s="117"/>
      <c r="D92" s="118" t="s">
        <v>261</v>
      </c>
      <c r="E92" s="117"/>
      <c r="F92" s="117"/>
      <c r="G92" s="117"/>
      <c r="H92" s="117"/>
      <c r="I92" s="117"/>
      <c r="J92" s="117"/>
      <c r="K92" s="117"/>
      <c r="L92" s="117"/>
      <c r="M92" s="117"/>
      <c r="N92" s="246">
        <f>N273</f>
        <v>0</v>
      </c>
      <c r="O92" s="247"/>
      <c r="P92" s="247"/>
      <c r="Q92" s="247"/>
      <c r="R92" s="119"/>
    </row>
    <row r="93" spans="2:47" s="7" customFormat="1" ht="19.899999999999999" customHeight="1">
      <c r="B93" s="116"/>
      <c r="C93" s="117"/>
      <c r="D93" s="118" t="s">
        <v>262</v>
      </c>
      <c r="E93" s="117"/>
      <c r="F93" s="117"/>
      <c r="G93" s="117"/>
      <c r="H93" s="117"/>
      <c r="I93" s="117"/>
      <c r="J93" s="117"/>
      <c r="K93" s="117"/>
      <c r="L93" s="117"/>
      <c r="M93" s="117"/>
      <c r="N93" s="246">
        <f>N280</f>
        <v>0</v>
      </c>
      <c r="O93" s="247"/>
      <c r="P93" s="247"/>
      <c r="Q93" s="247"/>
      <c r="R93" s="119"/>
    </row>
    <row r="94" spans="2:47" s="7" customFormat="1" ht="19.899999999999999" customHeight="1">
      <c r="B94" s="116"/>
      <c r="C94" s="117"/>
      <c r="D94" s="118" t="s">
        <v>263</v>
      </c>
      <c r="E94" s="117"/>
      <c r="F94" s="117"/>
      <c r="G94" s="117"/>
      <c r="H94" s="117"/>
      <c r="I94" s="117"/>
      <c r="J94" s="117"/>
      <c r="K94" s="117"/>
      <c r="L94" s="117"/>
      <c r="M94" s="117"/>
      <c r="N94" s="246">
        <f>N286</f>
        <v>0</v>
      </c>
      <c r="O94" s="247"/>
      <c r="P94" s="247"/>
      <c r="Q94" s="247"/>
      <c r="R94" s="119"/>
    </row>
    <row r="95" spans="2:47" s="7" customFormat="1" ht="19.899999999999999" customHeight="1">
      <c r="B95" s="116"/>
      <c r="C95" s="117"/>
      <c r="D95" s="118" t="s">
        <v>905</v>
      </c>
      <c r="E95" s="117"/>
      <c r="F95" s="117"/>
      <c r="G95" s="117"/>
      <c r="H95" s="117"/>
      <c r="I95" s="117"/>
      <c r="J95" s="117"/>
      <c r="K95" s="117"/>
      <c r="L95" s="117"/>
      <c r="M95" s="117"/>
      <c r="N95" s="246">
        <f>N379</f>
        <v>0</v>
      </c>
      <c r="O95" s="247"/>
      <c r="P95" s="247"/>
      <c r="Q95" s="247"/>
      <c r="R95" s="119"/>
    </row>
    <row r="96" spans="2:47" s="7" customFormat="1" ht="19.899999999999999" customHeight="1">
      <c r="B96" s="116"/>
      <c r="C96" s="117"/>
      <c r="D96" s="118" t="s">
        <v>264</v>
      </c>
      <c r="E96" s="117"/>
      <c r="F96" s="117"/>
      <c r="G96" s="117"/>
      <c r="H96" s="117"/>
      <c r="I96" s="117"/>
      <c r="J96" s="117"/>
      <c r="K96" s="117"/>
      <c r="L96" s="117"/>
      <c r="M96" s="117"/>
      <c r="N96" s="246">
        <f>N385</f>
        <v>0</v>
      </c>
      <c r="O96" s="247"/>
      <c r="P96" s="247"/>
      <c r="Q96" s="247"/>
      <c r="R96" s="119"/>
    </row>
    <row r="97" spans="2:21" s="7" customFormat="1" ht="19.899999999999999" customHeight="1">
      <c r="B97" s="116"/>
      <c r="C97" s="117"/>
      <c r="D97" s="118" t="s">
        <v>265</v>
      </c>
      <c r="E97" s="117"/>
      <c r="F97" s="117"/>
      <c r="G97" s="117"/>
      <c r="H97" s="117"/>
      <c r="I97" s="117"/>
      <c r="J97" s="117"/>
      <c r="K97" s="117"/>
      <c r="L97" s="117"/>
      <c r="M97" s="117"/>
      <c r="N97" s="246">
        <f>N422</f>
        <v>0</v>
      </c>
      <c r="O97" s="247"/>
      <c r="P97" s="247"/>
      <c r="Q97" s="247"/>
      <c r="R97" s="119"/>
    </row>
    <row r="98" spans="2:21" s="7" customFormat="1" ht="19.899999999999999" customHeight="1">
      <c r="B98" s="116"/>
      <c r="C98" s="117"/>
      <c r="D98" s="118" t="s">
        <v>266</v>
      </c>
      <c r="E98" s="117"/>
      <c r="F98" s="117"/>
      <c r="G98" s="117"/>
      <c r="H98" s="117"/>
      <c r="I98" s="117"/>
      <c r="J98" s="117"/>
      <c r="K98" s="117"/>
      <c r="L98" s="117"/>
      <c r="M98" s="117"/>
      <c r="N98" s="246">
        <f>N473</f>
        <v>0</v>
      </c>
      <c r="O98" s="247"/>
      <c r="P98" s="247"/>
      <c r="Q98" s="247"/>
      <c r="R98" s="119"/>
    </row>
    <row r="99" spans="2:21" s="7" customFormat="1" ht="19.899999999999999" customHeight="1">
      <c r="B99" s="116"/>
      <c r="C99" s="117"/>
      <c r="D99" s="118" t="s">
        <v>267</v>
      </c>
      <c r="E99" s="117"/>
      <c r="F99" s="117"/>
      <c r="G99" s="117"/>
      <c r="H99" s="117"/>
      <c r="I99" s="117"/>
      <c r="J99" s="117"/>
      <c r="K99" s="117"/>
      <c r="L99" s="117"/>
      <c r="M99" s="117"/>
      <c r="N99" s="246">
        <f>N479</f>
        <v>0</v>
      </c>
      <c r="O99" s="247"/>
      <c r="P99" s="247"/>
      <c r="Q99" s="247"/>
      <c r="R99" s="119"/>
    </row>
    <row r="100" spans="2:21" s="1" customFormat="1" ht="21.75" customHeight="1">
      <c r="B100" s="34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6"/>
    </row>
    <row r="101" spans="2:21" s="1" customFormat="1" ht="29.25" customHeight="1">
      <c r="B101" s="34"/>
      <c r="C101" s="111" t="s">
        <v>151</v>
      </c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248">
        <v>0</v>
      </c>
      <c r="O101" s="249"/>
      <c r="P101" s="249"/>
      <c r="Q101" s="249"/>
      <c r="R101" s="36"/>
      <c r="T101" s="120"/>
      <c r="U101" s="121" t="s">
        <v>39</v>
      </c>
    </row>
    <row r="102" spans="2:21" s="1" customFormat="1" ht="18" customHeight="1">
      <c r="B102" s="34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6"/>
    </row>
    <row r="103" spans="2:21" s="1" customFormat="1" ht="29.25" customHeight="1">
      <c r="B103" s="34"/>
      <c r="C103" s="102" t="s">
        <v>133</v>
      </c>
      <c r="D103" s="103"/>
      <c r="E103" s="103"/>
      <c r="F103" s="103"/>
      <c r="G103" s="103"/>
      <c r="H103" s="103"/>
      <c r="I103" s="103"/>
      <c r="J103" s="103"/>
      <c r="K103" s="103"/>
      <c r="L103" s="193">
        <f>ROUND(SUM(N88+N101),2)</f>
        <v>0</v>
      </c>
      <c r="M103" s="193"/>
      <c r="N103" s="193"/>
      <c r="O103" s="193"/>
      <c r="P103" s="193"/>
      <c r="Q103" s="193"/>
      <c r="R103" s="36"/>
    </row>
    <row r="104" spans="2:21" s="1" customFormat="1" ht="6.95" customHeight="1">
      <c r="B104" s="58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60"/>
    </row>
    <row r="108" spans="2:21" s="1" customFormat="1" ht="6.95" customHeight="1">
      <c r="B108" s="61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3"/>
    </row>
    <row r="109" spans="2:21" s="1" customFormat="1" ht="36.950000000000003" customHeight="1">
      <c r="B109" s="34"/>
      <c r="C109" s="211" t="s">
        <v>152</v>
      </c>
      <c r="D109" s="250"/>
      <c r="E109" s="250"/>
      <c r="F109" s="250"/>
      <c r="G109" s="250"/>
      <c r="H109" s="250"/>
      <c r="I109" s="250"/>
      <c r="J109" s="250"/>
      <c r="K109" s="250"/>
      <c r="L109" s="250"/>
      <c r="M109" s="250"/>
      <c r="N109" s="250"/>
      <c r="O109" s="250"/>
      <c r="P109" s="250"/>
      <c r="Q109" s="250"/>
      <c r="R109" s="36"/>
    </row>
    <row r="110" spans="2:21" s="1" customFormat="1" ht="6.95" customHeight="1">
      <c r="B110" s="34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6"/>
    </row>
    <row r="111" spans="2:21" s="1" customFormat="1" ht="30" customHeight="1">
      <c r="B111" s="34"/>
      <c r="C111" s="31" t="s">
        <v>16</v>
      </c>
      <c r="D111" s="35"/>
      <c r="E111" s="35"/>
      <c r="F111" s="251" t="str">
        <f>F6</f>
        <v>Rekonstrukce vodovodu a kanalizace Radvanice a Bartovice - komunikace</v>
      </c>
      <c r="G111" s="252"/>
      <c r="H111" s="252"/>
      <c r="I111" s="252"/>
      <c r="J111" s="252"/>
      <c r="K111" s="252"/>
      <c r="L111" s="252"/>
      <c r="M111" s="252"/>
      <c r="N111" s="252"/>
      <c r="O111" s="252"/>
      <c r="P111" s="252"/>
      <c r="Q111" s="35"/>
      <c r="R111" s="36"/>
    </row>
    <row r="112" spans="2:21" s="1" customFormat="1" ht="36.950000000000003" customHeight="1">
      <c r="B112" s="34"/>
      <c r="C112" s="68" t="s">
        <v>140</v>
      </c>
      <c r="D112" s="35"/>
      <c r="E112" s="35"/>
      <c r="F112" s="213" t="str">
        <f>F7</f>
        <v>4 - SO 104 - Ul. Rokycanova - Revize A</v>
      </c>
      <c r="G112" s="250"/>
      <c r="H112" s="250"/>
      <c r="I112" s="250"/>
      <c r="J112" s="250"/>
      <c r="K112" s="250"/>
      <c r="L112" s="250"/>
      <c r="M112" s="250"/>
      <c r="N112" s="250"/>
      <c r="O112" s="250"/>
      <c r="P112" s="250"/>
      <c r="Q112" s="35"/>
      <c r="R112" s="36"/>
    </row>
    <row r="113" spans="2:65" s="1" customFormat="1" ht="6.95" customHeight="1">
      <c r="B113" s="34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6"/>
    </row>
    <row r="114" spans="2:65" s="1" customFormat="1" ht="18" customHeight="1">
      <c r="B114" s="34"/>
      <c r="C114" s="31" t="s">
        <v>20</v>
      </c>
      <c r="D114" s="35"/>
      <c r="E114" s="35"/>
      <c r="F114" s="29" t="str">
        <f>F9</f>
        <v>Ostrava</v>
      </c>
      <c r="G114" s="35"/>
      <c r="H114" s="35"/>
      <c r="I114" s="35"/>
      <c r="J114" s="35"/>
      <c r="K114" s="31" t="s">
        <v>22</v>
      </c>
      <c r="L114" s="35"/>
      <c r="M114" s="253" t="str">
        <f>IF(O9="","",O9)</f>
        <v>25. 4. 2018</v>
      </c>
      <c r="N114" s="253"/>
      <c r="O114" s="253"/>
      <c r="P114" s="253"/>
      <c r="Q114" s="35"/>
      <c r="R114" s="36"/>
    </row>
    <row r="115" spans="2:65" s="1" customFormat="1" ht="6.95" customHeight="1">
      <c r="B115" s="34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6"/>
    </row>
    <row r="116" spans="2:65" s="1" customFormat="1" ht="15">
      <c r="B116" s="34"/>
      <c r="C116" s="31" t="s">
        <v>24</v>
      </c>
      <c r="D116" s="35"/>
      <c r="E116" s="35"/>
      <c r="F116" s="29" t="str">
        <f>E12</f>
        <v>Statutární město Ostrava</v>
      </c>
      <c r="G116" s="35"/>
      <c r="H116" s="35"/>
      <c r="I116" s="35"/>
      <c r="J116" s="35"/>
      <c r="K116" s="31" t="s">
        <v>30</v>
      </c>
      <c r="L116" s="35"/>
      <c r="M116" s="222" t="str">
        <f>E18</f>
        <v>Projekt 2010, s.r.o.</v>
      </c>
      <c r="N116" s="222"/>
      <c r="O116" s="222"/>
      <c r="P116" s="222"/>
      <c r="Q116" s="222"/>
      <c r="R116" s="36"/>
    </row>
    <row r="117" spans="2:65" s="1" customFormat="1" ht="14.45" customHeight="1">
      <c r="B117" s="34"/>
      <c r="C117" s="31" t="s">
        <v>28</v>
      </c>
      <c r="D117" s="35"/>
      <c r="E117" s="35"/>
      <c r="F117" s="29" t="str">
        <f>IF(E15="","",E15)</f>
        <v xml:space="preserve"> </v>
      </c>
      <c r="G117" s="35"/>
      <c r="H117" s="35"/>
      <c r="I117" s="35"/>
      <c r="J117" s="35"/>
      <c r="K117" s="31" t="s">
        <v>33</v>
      </c>
      <c r="L117" s="35"/>
      <c r="M117" s="222" t="str">
        <f>E21</f>
        <v>Jakub Nevyjel</v>
      </c>
      <c r="N117" s="222"/>
      <c r="O117" s="222"/>
      <c r="P117" s="222"/>
      <c r="Q117" s="222"/>
      <c r="R117" s="36"/>
    </row>
    <row r="118" spans="2:65" s="1" customFormat="1" ht="10.35" customHeight="1">
      <c r="B118" s="34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6"/>
    </row>
    <row r="119" spans="2:65" s="8" customFormat="1" ht="29.25" customHeight="1">
      <c r="B119" s="122"/>
      <c r="C119" s="123" t="s">
        <v>153</v>
      </c>
      <c r="D119" s="124" t="s">
        <v>154</v>
      </c>
      <c r="E119" s="124" t="s">
        <v>57</v>
      </c>
      <c r="F119" s="242" t="s">
        <v>155</v>
      </c>
      <c r="G119" s="242"/>
      <c r="H119" s="242"/>
      <c r="I119" s="242"/>
      <c r="J119" s="124" t="s">
        <v>156</v>
      </c>
      <c r="K119" s="124" t="s">
        <v>157</v>
      </c>
      <c r="L119" s="242" t="s">
        <v>158</v>
      </c>
      <c r="M119" s="242"/>
      <c r="N119" s="242" t="s">
        <v>146</v>
      </c>
      <c r="O119" s="242"/>
      <c r="P119" s="242"/>
      <c r="Q119" s="243"/>
      <c r="R119" s="125"/>
      <c r="T119" s="75" t="s">
        <v>159</v>
      </c>
      <c r="U119" s="76" t="s">
        <v>39</v>
      </c>
      <c r="V119" s="76" t="s">
        <v>160</v>
      </c>
      <c r="W119" s="76" t="s">
        <v>161</v>
      </c>
      <c r="X119" s="76" t="s">
        <v>162</v>
      </c>
      <c r="Y119" s="76" t="s">
        <v>163</v>
      </c>
      <c r="Z119" s="76" t="s">
        <v>164</v>
      </c>
      <c r="AA119" s="77" t="s">
        <v>165</v>
      </c>
    </row>
    <row r="120" spans="2:65" s="1" customFormat="1" ht="29.25" customHeight="1">
      <c r="B120" s="34"/>
      <c r="C120" s="79" t="s">
        <v>142</v>
      </c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233">
        <f>BK120</f>
        <v>0</v>
      </c>
      <c r="O120" s="234"/>
      <c r="P120" s="234"/>
      <c r="Q120" s="234"/>
      <c r="R120" s="36"/>
      <c r="T120" s="78"/>
      <c r="U120" s="50"/>
      <c r="V120" s="50"/>
      <c r="W120" s="126">
        <f>W121</f>
        <v>4789.4278699999995</v>
      </c>
      <c r="X120" s="50"/>
      <c r="Y120" s="126">
        <f>Y121</f>
        <v>1207.5805789999999</v>
      </c>
      <c r="Z120" s="50"/>
      <c r="AA120" s="127">
        <f>AA121</f>
        <v>2421.9748</v>
      </c>
      <c r="AT120" s="21" t="s">
        <v>74</v>
      </c>
      <c r="AU120" s="21" t="s">
        <v>148</v>
      </c>
      <c r="BK120" s="128">
        <f>BK121</f>
        <v>0</v>
      </c>
    </row>
    <row r="121" spans="2:65" s="9" customFormat="1" ht="37.35" customHeight="1">
      <c r="B121" s="129"/>
      <c r="C121" s="130"/>
      <c r="D121" s="131" t="s">
        <v>258</v>
      </c>
      <c r="E121" s="131"/>
      <c r="F121" s="131"/>
      <c r="G121" s="131"/>
      <c r="H121" s="131"/>
      <c r="I121" s="131"/>
      <c r="J121" s="131"/>
      <c r="K121" s="131"/>
      <c r="L121" s="131"/>
      <c r="M121" s="131"/>
      <c r="N121" s="270">
        <f>BK121</f>
        <v>0</v>
      </c>
      <c r="O121" s="244"/>
      <c r="P121" s="244"/>
      <c r="Q121" s="244"/>
      <c r="R121" s="132"/>
      <c r="T121" s="133"/>
      <c r="U121" s="130"/>
      <c r="V121" s="130"/>
      <c r="W121" s="134">
        <f>W122+W264+W273+W280+W286+W379+W385+W422+W473+W479</f>
        <v>4789.4278699999995</v>
      </c>
      <c r="X121" s="130"/>
      <c r="Y121" s="134">
        <f>Y122+Y264+Y273+Y280+Y286+Y379+Y385+Y422+Y473+Y479</f>
        <v>1207.5805789999999</v>
      </c>
      <c r="Z121" s="130"/>
      <c r="AA121" s="135">
        <f>AA122+AA264+AA273+AA280+AA286+AA379+AA385+AA422+AA473+AA479</f>
        <v>2421.9748</v>
      </c>
      <c r="AR121" s="136" t="s">
        <v>82</v>
      </c>
      <c r="AT121" s="137" t="s">
        <v>74</v>
      </c>
      <c r="AU121" s="137" t="s">
        <v>75</v>
      </c>
      <c r="AY121" s="136" t="s">
        <v>166</v>
      </c>
      <c r="BK121" s="138">
        <f>BK122+BK264+BK273+BK280+BK286+BK379+BK385+BK422+BK473+BK479</f>
        <v>0</v>
      </c>
    </row>
    <row r="122" spans="2:65" s="9" customFormat="1" ht="19.899999999999999" customHeight="1">
      <c r="B122" s="129"/>
      <c r="C122" s="130"/>
      <c r="D122" s="164" t="s">
        <v>259</v>
      </c>
      <c r="E122" s="164"/>
      <c r="F122" s="164"/>
      <c r="G122" s="164"/>
      <c r="H122" s="164"/>
      <c r="I122" s="164"/>
      <c r="J122" s="164"/>
      <c r="K122" s="164"/>
      <c r="L122" s="164"/>
      <c r="M122" s="164"/>
      <c r="N122" s="237">
        <f>BK122</f>
        <v>0</v>
      </c>
      <c r="O122" s="238"/>
      <c r="P122" s="238"/>
      <c r="Q122" s="238"/>
      <c r="R122" s="132"/>
      <c r="T122" s="133"/>
      <c r="U122" s="130"/>
      <c r="V122" s="130"/>
      <c r="W122" s="134">
        <f>SUM(W123:W263)</f>
        <v>2383.8191350000002</v>
      </c>
      <c r="X122" s="130"/>
      <c r="Y122" s="134">
        <f>SUM(Y123:Y263)</f>
        <v>538.42957000000001</v>
      </c>
      <c r="Z122" s="130"/>
      <c r="AA122" s="135">
        <f>SUM(AA123:AA263)</f>
        <v>2415.2910000000002</v>
      </c>
      <c r="AR122" s="136" t="s">
        <v>82</v>
      </c>
      <c r="AT122" s="137" t="s">
        <v>74</v>
      </c>
      <c r="AU122" s="137" t="s">
        <v>82</v>
      </c>
      <c r="AY122" s="136" t="s">
        <v>166</v>
      </c>
      <c r="BK122" s="138">
        <f>SUM(BK123:BK263)</f>
        <v>0</v>
      </c>
    </row>
    <row r="123" spans="2:65" s="1" customFormat="1" ht="25.5" customHeight="1">
      <c r="B123" s="139"/>
      <c r="C123" s="140" t="s">
        <v>82</v>
      </c>
      <c r="D123" s="140" t="s">
        <v>167</v>
      </c>
      <c r="E123" s="141" t="s">
        <v>268</v>
      </c>
      <c r="F123" s="231" t="s">
        <v>269</v>
      </c>
      <c r="G123" s="231"/>
      <c r="H123" s="231"/>
      <c r="I123" s="231"/>
      <c r="J123" s="142" t="s">
        <v>270</v>
      </c>
      <c r="K123" s="143">
        <v>68</v>
      </c>
      <c r="L123" s="232">
        <v>0</v>
      </c>
      <c r="M123" s="232"/>
      <c r="N123" s="232">
        <f>ROUND(L123*K123,2)</f>
        <v>0</v>
      </c>
      <c r="O123" s="232"/>
      <c r="P123" s="232"/>
      <c r="Q123" s="232"/>
      <c r="R123" s="144"/>
      <c r="T123" s="145" t="s">
        <v>5</v>
      </c>
      <c r="U123" s="43" t="s">
        <v>40</v>
      </c>
      <c r="V123" s="146">
        <v>0.23</v>
      </c>
      <c r="W123" s="146">
        <f>V123*K123</f>
        <v>15.64</v>
      </c>
      <c r="X123" s="146">
        <v>0</v>
      </c>
      <c r="Y123" s="146">
        <f>X123*K123</f>
        <v>0</v>
      </c>
      <c r="Z123" s="146">
        <v>0.26</v>
      </c>
      <c r="AA123" s="147">
        <f>Z123*K123</f>
        <v>17.68</v>
      </c>
      <c r="AR123" s="21" t="s">
        <v>92</v>
      </c>
      <c r="AT123" s="21" t="s">
        <v>167</v>
      </c>
      <c r="AU123" s="21" t="s">
        <v>86</v>
      </c>
      <c r="AY123" s="21" t="s">
        <v>166</v>
      </c>
      <c r="BE123" s="148">
        <f>IF(U123="základní",N123,0)</f>
        <v>0</v>
      </c>
      <c r="BF123" s="148">
        <f>IF(U123="snížená",N123,0)</f>
        <v>0</v>
      </c>
      <c r="BG123" s="148">
        <f>IF(U123="zákl. přenesená",N123,0)</f>
        <v>0</v>
      </c>
      <c r="BH123" s="148">
        <f>IF(U123="sníž. přenesená",N123,0)</f>
        <v>0</v>
      </c>
      <c r="BI123" s="148">
        <f>IF(U123="nulová",N123,0)</f>
        <v>0</v>
      </c>
      <c r="BJ123" s="21" t="s">
        <v>82</v>
      </c>
      <c r="BK123" s="148">
        <f>ROUND(L123*K123,2)</f>
        <v>0</v>
      </c>
      <c r="BL123" s="21" t="s">
        <v>92</v>
      </c>
      <c r="BM123" s="21" t="s">
        <v>271</v>
      </c>
    </row>
    <row r="124" spans="2:65" s="1" customFormat="1" ht="25.5" customHeight="1">
      <c r="B124" s="139"/>
      <c r="C124" s="140" t="s">
        <v>86</v>
      </c>
      <c r="D124" s="140" t="s">
        <v>167</v>
      </c>
      <c r="E124" s="141" t="s">
        <v>285</v>
      </c>
      <c r="F124" s="231" t="s">
        <v>286</v>
      </c>
      <c r="G124" s="231"/>
      <c r="H124" s="231"/>
      <c r="I124" s="231"/>
      <c r="J124" s="142" t="s">
        <v>270</v>
      </c>
      <c r="K124" s="143">
        <v>68</v>
      </c>
      <c r="L124" s="232">
        <v>0</v>
      </c>
      <c r="M124" s="232"/>
      <c r="N124" s="232">
        <f>ROUND(L124*K124,2)</f>
        <v>0</v>
      </c>
      <c r="O124" s="232"/>
      <c r="P124" s="232"/>
      <c r="Q124" s="232"/>
      <c r="R124" s="144"/>
      <c r="T124" s="145" t="s">
        <v>5</v>
      </c>
      <c r="U124" s="43" t="s">
        <v>40</v>
      </c>
      <c r="V124" s="146">
        <v>0.16600000000000001</v>
      </c>
      <c r="W124" s="146">
        <f>V124*K124</f>
        <v>11.288</v>
      </c>
      <c r="X124" s="146">
        <v>0</v>
      </c>
      <c r="Y124" s="146">
        <f>X124*K124</f>
        <v>0</v>
      </c>
      <c r="Z124" s="146">
        <v>0.44</v>
      </c>
      <c r="AA124" s="147">
        <f>Z124*K124</f>
        <v>29.92</v>
      </c>
      <c r="AR124" s="21" t="s">
        <v>92</v>
      </c>
      <c r="AT124" s="21" t="s">
        <v>167</v>
      </c>
      <c r="AU124" s="21" t="s">
        <v>86</v>
      </c>
      <c r="AY124" s="21" t="s">
        <v>166</v>
      </c>
      <c r="BE124" s="148">
        <f>IF(U124="základní",N124,0)</f>
        <v>0</v>
      </c>
      <c r="BF124" s="148">
        <f>IF(U124="snížená",N124,0)</f>
        <v>0</v>
      </c>
      <c r="BG124" s="148">
        <f>IF(U124="zákl. přenesená",N124,0)</f>
        <v>0</v>
      </c>
      <c r="BH124" s="148">
        <f>IF(U124="sníž. přenesená",N124,0)</f>
        <v>0</v>
      </c>
      <c r="BI124" s="148">
        <f>IF(U124="nulová",N124,0)</f>
        <v>0</v>
      </c>
      <c r="BJ124" s="21" t="s">
        <v>82</v>
      </c>
      <c r="BK124" s="148">
        <f>ROUND(L124*K124,2)</f>
        <v>0</v>
      </c>
      <c r="BL124" s="21" t="s">
        <v>92</v>
      </c>
      <c r="BM124" s="21" t="s">
        <v>287</v>
      </c>
    </row>
    <row r="125" spans="2:65" s="11" customFormat="1" ht="16.5" customHeight="1">
      <c r="B125" s="157"/>
      <c r="C125" s="158"/>
      <c r="D125" s="158"/>
      <c r="E125" s="159" t="s">
        <v>5</v>
      </c>
      <c r="F125" s="264" t="s">
        <v>275</v>
      </c>
      <c r="G125" s="265"/>
      <c r="H125" s="265"/>
      <c r="I125" s="265"/>
      <c r="J125" s="158"/>
      <c r="K125" s="159" t="s">
        <v>5</v>
      </c>
      <c r="L125" s="158"/>
      <c r="M125" s="158"/>
      <c r="N125" s="158"/>
      <c r="O125" s="158"/>
      <c r="P125" s="158"/>
      <c r="Q125" s="158"/>
      <c r="R125" s="160"/>
      <c r="T125" s="161"/>
      <c r="U125" s="158"/>
      <c r="V125" s="158"/>
      <c r="W125" s="158"/>
      <c r="X125" s="158"/>
      <c r="Y125" s="158"/>
      <c r="Z125" s="158"/>
      <c r="AA125" s="162"/>
      <c r="AT125" s="163" t="s">
        <v>173</v>
      </c>
      <c r="AU125" s="163" t="s">
        <v>86</v>
      </c>
      <c r="AV125" s="11" t="s">
        <v>82</v>
      </c>
      <c r="AW125" s="11" t="s">
        <v>32</v>
      </c>
      <c r="AX125" s="11" t="s">
        <v>75</v>
      </c>
      <c r="AY125" s="163" t="s">
        <v>166</v>
      </c>
    </row>
    <row r="126" spans="2:65" s="11" customFormat="1" ht="16.5" customHeight="1">
      <c r="B126" s="157"/>
      <c r="C126" s="158"/>
      <c r="D126" s="158"/>
      <c r="E126" s="159" t="s">
        <v>5</v>
      </c>
      <c r="F126" s="229" t="s">
        <v>276</v>
      </c>
      <c r="G126" s="230"/>
      <c r="H126" s="230"/>
      <c r="I126" s="230"/>
      <c r="J126" s="158"/>
      <c r="K126" s="159" t="s">
        <v>5</v>
      </c>
      <c r="L126" s="158"/>
      <c r="M126" s="158"/>
      <c r="N126" s="158"/>
      <c r="O126" s="158"/>
      <c r="P126" s="158"/>
      <c r="Q126" s="158"/>
      <c r="R126" s="160"/>
      <c r="T126" s="161"/>
      <c r="U126" s="158"/>
      <c r="V126" s="158"/>
      <c r="W126" s="158"/>
      <c r="X126" s="158"/>
      <c r="Y126" s="158"/>
      <c r="Z126" s="158"/>
      <c r="AA126" s="162"/>
      <c r="AT126" s="163" t="s">
        <v>173</v>
      </c>
      <c r="AU126" s="163" t="s">
        <v>86</v>
      </c>
      <c r="AV126" s="11" t="s">
        <v>82</v>
      </c>
      <c r="AW126" s="11" t="s">
        <v>32</v>
      </c>
      <c r="AX126" s="11" t="s">
        <v>75</v>
      </c>
      <c r="AY126" s="163" t="s">
        <v>166</v>
      </c>
    </row>
    <row r="127" spans="2:65" s="11" customFormat="1" ht="16.5" customHeight="1">
      <c r="B127" s="157"/>
      <c r="C127" s="158"/>
      <c r="D127" s="158"/>
      <c r="E127" s="159" t="s">
        <v>5</v>
      </c>
      <c r="F127" s="229" t="s">
        <v>277</v>
      </c>
      <c r="G127" s="230"/>
      <c r="H127" s="230"/>
      <c r="I127" s="230"/>
      <c r="J127" s="158"/>
      <c r="K127" s="159" t="s">
        <v>5</v>
      </c>
      <c r="L127" s="158"/>
      <c r="M127" s="158"/>
      <c r="N127" s="158"/>
      <c r="O127" s="158"/>
      <c r="P127" s="158"/>
      <c r="Q127" s="158"/>
      <c r="R127" s="160"/>
      <c r="T127" s="161"/>
      <c r="U127" s="158"/>
      <c r="V127" s="158"/>
      <c r="W127" s="158"/>
      <c r="X127" s="158"/>
      <c r="Y127" s="158"/>
      <c r="Z127" s="158"/>
      <c r="AA127" s="162"/>
      <c r="AT127" s="163" t="s">
        <v>173</v>
      </c>
      <c r="AU127" s="163" t="s">
        <v>86</v>
      </c>
      <c r="AV127" s="11" t="s">
        <v>82</v>
      </c>
      <c r="AW127" s="11" t="s">
        <v>32</v>
      </c>
      <c r="AX127" s="11" t="s">
        <v>75</v>
      </c>
      <c r="AY127" s="163" t="s">
        <v>166</v>
      </c>
    </row>
    <row r="128" spans="2:65" s="11" customFormat="1" ht="16.5" customHeight="1">
      <c r="B128" s="157"/>
      <c r="C128" s="158"/>
      <c r="D128" s="158"/>
      <c r="E128" s="159" t="s">
        <v>5</v>
      </c>
      <c r="F128" s="229" t="s">
        <v>288</v>
      </c>
      <c r="G128" s="230"/>
      <c r="H128" s="230"/>
      <c r="I128" s="230"/>
      <c r="J128" s="158"/>
      <c r="K128" s="159" t="s">
        <v>5</v>
      </c>
      <c r="L128" s="158"/>
      <c r="M128" s="158"/>
      <c r="N128" s="158"/>
      <c r="O128" s="158"/>
      <c r="P128" s="158"/>
      <c r="Q128" s="158"/>
      <c r="R128" s="160"/>
      <c r="T128" s="161"/>
      <c r="U128" s="158"/>
      <c r="V128" s="158"/>
      <c r="W128" s="158"/>
      <c r="X128" s="158"/>
      <c r="Y128" s="158"/>
      <c r="Z128" s="158"/>
      <c r="AA128" s="162"/>
      <c r="AT128" s="163" t="s">
        <v>173</v>
      </c>
      <c r="AU128" s="163" t="s">
        <v>86</v>
      </c>
      <c r="AV128" s="11" t="s">
        <v>82</v>
      </c>
      <c r="AW128" s="11" t="s">
        <v>32</v>
      </c>
      <c r="AX128" s="11" t="s">
        <v>75</v>
      </c>
      <c r="AY128" s="163" t="s">
        <v>166</v>
      </c>
    </row>
    <row r="129" spans="2:65" s="10" customFormat="1" ht="16.5" customHeight="1">
      <c r="B129" s="149"/>
      <c r="C129" s="150"/>
      <c r="D129" s="150"/>
      <c r="E129" s="151" t="s">
        <v>5</v>
      </c>
      <c r="F129" s="262" t="s">
        <v>906</v>
      </c>
      <c r="G129" s="263"/>
      <c r="H129" s="263"/>
      <c r="I129" s="263"/>
      <c r="J129" s="150"/>
      <c r="K129" s="152">
        <v>68</v>
      </c>
      <c r="L129" s="150"/>
      <c r="M129" s="150"/>
      <c r="N129" s="150"/>
      <c r="O129" s="150"/>
      <c r="P129" s="150"/>
      <c r="Q129" s="150"/>
      <c r="R129" s="153"/>
      <c r="T129" s="154"/>
      <c r="U129" s="150"/>
      <c r="V129" s="150"/>
      <c r="W129" s="150"/>
      <c r="X129" s="150"/>
      <c r="Y129" s="150"/>
      <c r="Z129" s="150"/>
      <c r="AA129" s="155"/>
      <c r="AT129" s="156" t="s">
        <v>173</v>
      </c>
      <c r="AU129" s="156" t="s">
        <v>86</v>
      </c>
      <c r="AV129" s="10" t="s">
        <v>86</v>
      </c>
      <c r="AW129" s="10" t="s">
        <v>32</v>
      </c>
      <c r="AX129" s="10" t="s">
        <v>82</v>
      </c>
      <c r="AY129" s="156" t="s">
        <v>166</v>
      </c>
    </row>
    <row r="130" spans="2:65" s="1" customFormat="1" ht="25.5" customHeight="1">
      <c r="B130" s="139"/>
      <c r="C130" s="140" t="s">
        <v>89</v>
      </c>
      <c r="D130" s="140" t="s">
        <v>167</v>
      </c>
      <c r="E130" s="141" t="s">
        <v>907</v>
      </c>
      <c r="F130" s="231" t="s">
        <v>908</v>
      </c>
      <c r="G130" s="231"/>
      <c r="H130" s="231"/>
      <c r="I130" s="231"/>
      <c r="J130" s="142" t="s">
        <v>270</v>
      </c>
      <c r="K130" s="143">
        <v>630</v>
      </c>
      <c r="L130" s="232">
        <v>0</v>
      </c>
      <c r="M130" s="232"/>
      <c r="N130" s="232">
        <f>ROUND(L130*K130,2)</f>
        <v>0</v>
      </c>
      <c r="O130" s="232"/>
      <c r="P130" s="232"/>
      <c r="Q130" s="232"/>
      <c r="R130" s="144"/>
      <c r="T130" s="145" t="s">
        <v>5</v>
      </c>
      <c r="U130" s="43" t="s">
        <v>40</v>
      </c>
      <c r="V130" s="146">
        <v>7.2999999999999995E-2</v>
      </c>
      <c r="W130" s="146">
        <f>V130*K130</f>
        <v>45.989999999999995</v>
      </c>
      <c r="X130" s="146">
        <v>0</v>
      </c>
      <c r="Y130" s="146">
        <f>X130*K130</f>
        <v>0</v>
      </c>
      <c r="Z130" s="146">
        <v>0.28999999999999998</v>
      </c>
      <c r="AA130" s="147">
        <f>Z130*K130</f>
        <v>182.7</v>
      </c>
      <c r="AR130" s="21" t="s">
        <v>92</v>
      </c>
      <c r="AT130" s="21" t="s">
        <v>167</v>
      </c>
      <c r="AU130" s="21" t="s">
        <v>86</v>
      </c>
      <c r="AY130" s="21" t="s">
        <v>166</v>
      </c>
      <c r="BE130" s="148">
        <f>IF(U130="základní",N130,0)</f>
        <v>0</v>
      </c>
      <c r="BF130" s="148">
        <f>IF(U130="snížená",N130,0)</f>
        <v>0</v>
      </c>
      <c r="BG130" s="148">
        <f>IF(U130="zákl. přenesená",N130,0)</f>
        <v>0</v>
      </c>
      <c r="BH130" s="148">
        <f>IF(U130="sníž. přenesená",N130,0)</f>
        <v>0</v>
      </c>
      <c r="BI130" s="148">
        <f>IF(U130="nulová",N130,0)</f>
        <v>0</v>
      </c>
      <c r="BJ130" s="21" t="s">
        <v>82</v>
      </c>
      <c r="BK130" s="148">
        <f>ROUND(L130*K130,2)</f>
        <v>0</v>
      </c>
      <c r="BL130" s="21" t="s">
        <v>92</v>
      </c>
      <c r="BM130" s="21" t="s">
        <v>909</v>
      </c>
    </row>
    <row r="131" spans="2:65" s="11" customFormat="1" ht="16.5" customHeight="1">
      <c r="B131" s="157"/>
      <c r="C131" s="158"/>
      <c r="D131" s="158"/>
      <c r="E131" s="159" t="s">
        <v>5</v>
      </c>
      <c r="F131" s="264" t="s">
        <v>275</v>
      </c>
      <c r="G131" s="265"/>
      <c r="H131" s="265"/>
      <c r="I131" s="265"/>
      <c r="J131" s="158"/>
      <c r="K131" s="159" t="s">
        <v>5</v>
      </c>
      <c r="L131" s="158"/>
      <c r="M131" s="158"/>
      <c r="N131" s="158"/>
      <c r="O131" s="158"/>
      <c r="P131" s="158"/>
      <c r="Q131" s="158"/>
      <c r="R131" s="160"/>
      <c r="T131" s="161"/>
      <c r="U131" s="158"/>
      <c r="V131" s="158"/>
      <c r="W131" s="158"/>
      <c r="X131" s="158"/>
      <c r="Y131" s="158"/>
      <c r="Z131" s="158"/>
      <c r="AA131" s="162"/>
      <c r="AT131" s="163" t="s">
        <v>173</v>
      </c>
      <c r="AU131" s="163" t="s">
        <v>86</v>
      </c>
      <c r="AV131" s="11" t="s">
        <v>82</v>
      </c>
      <c r="AW131" s="11" t="s">
        <v>32</v>
      </c>
      <c r="AX131" s="11" t="s">
        <v>75</v>
      </c>
      <c r="AY131" s="163" t="s">
        <v>166</v>
      </c>
    </row>
    <row r="132" spans="2:65" s="11" customFormat="1" ht="16.5" customHeight="1">
      <c r="B132" s="157"/>
      <c r="C132" s="158"/>
      <c r="D132" s="158"/>
      <c r="E132" s="159" t="s">
        <v>5</v>
      </c>
      <c r="F132" s="229" t="s">
        <v>276</v>
      </c>
      <c r="G132" s="230"/>
      <c r="H132" s="230"/>
      <c r="I132" s="230"/>
      <c r="J132" s="158"/>
      <c r="K132" s="159" t="s">
        <v>5</v>
      </c>
      <c r="L132" s="158"/>
      <c r="M132" s="158"/>
      <c r="N132" s="158"/>
      <c r="O132" s="158"/>
      <c r="P132" s="158"/>
      <c r="Q132" s="158"/>
      <c r="R132" s="160"/>
      <c r="T132" s="161"/>
      <c r="U132" s="158"/>
      <c r="V132" s="158"/>
      <c r="W132" s="158"/>
      <c r="X132" s="158"/>
      <c r="Y132" s="158"/>
      <c r="Z132" s="158"/>
      <c r="AA132" s="162"/>
      <c r="AT132" s="163" t="s">
        <v>173</v>
      </c>
      <c r="AU132" s="163" t="s">
        <v>86</v>
      </c>
      <c r="AV132" s="11" t="s">
        <v>82</v>
      </c>
      <c r="AW132" s="11" t="s">
        <v>32</v>
      </c>
      <c r="AX132" s="11" t="s">
        <v>75</v>
      </c>
      <c r="AY132" s="163" t="s">
        <v>166</v>
      </c>
    </row>
    <row r="133" spans="2:65" s="11" customFormat="1" ht="16.5" customHeight="1">
      <c r="B133" s="157"/>
      <c r="C133" s="158"/>
      <c r="D133" s="158"/>
      <c r="E133" s="159" t="s">
        <v>5</v>
      </c>
      <c r="F133" s="229" t="s">
        <v>277</v>
      </c>
      <c r="G133" s="230"/>
      <c r="H133" s="230"/>
      <c r="I133" s="230"/>
      <c r="J133" s="158"/>
      <c r="K133" s="159" t="s">
        <v>5</v>
      </c>
      <c r="L133" s="158"/>
      <c r="M133" s="158"/>
      <c r="N133" s="158"/>
      <c r="O133" s="158"/>
      <c r="P133" s="158"/>
      <c r="Q133" s="158"/>
      <c r="R133" s="160"/>
      <c r="T133" s="161"/>
      <c r="U133" s="158"/>
      <c r="V133" s="158"/>
      <c r="W133" s="158"/>
      <c r="X133" s="158"/>
      <c r="Y133" s="158"/>
      <c r="Z133" s="158"/>
      <c r="AA133" s="162"/>
      <c r="AT133" s="163" t="s">
        <v>173</v>
      </c>
      <c r="AU133" s="163" t="s">
        <v>86</v>
      </c>
      <c r="AV133" s="11" t="s">
        <v>82</v>
      </c>
      <c r="AW133" s="11" t="s">
        <v>32</v>
      </c>
      <c r="AX133" s="11" t="s">
        <v>75</v>
      </c>
      <c r="AY133" s="163" t="s">
        <v>166</v>
      </c>
    </row>
    <row r="134" spans="2:65" s="11" customFormat="1" ht="16.5" customHeight="1">
      <c r="B134" s="157"/>
      <c r="C134" s="158"/>
      <c r="D134" s="158"/>
      <c r="E134" s="159" t="s">
        <v>5</v>
      </c>
      <c r="F134" s="229" t="s">
        <v>910</v>
      </c>
      <c r="G134" s="230"/>
      <c r="H134" s="230"/>
      <c r="I134" s="230"/>
      <c r="J134" s="158"/>
      <c r="K134" s="159" t="s">
        <v>5</v>
      </c>
      <c r="L134" s="158"/>
      <c r="M134" s="158"/>
      <c r="N134" s="158"/>
      <c r="O134" s="158"/>
      <c r="P134" s="158"/>
      <c r="Q134" s="158"/>
      <c r="R134" s="160"/>
      <c r="T134" s="161"/>
      <c r="U134" s="158"/>
      <c r="V134" s="158"/>
      <c r="W134" s="158"/>
      <c r="X134" s="158"/>
      <c r="Y134" s="158"/>
      <c r="Z134" s="158"/>
      <c r="AA134" s="162"/>
      <c r="AT134" s="163" t="s">
        <v>173</v>
      </c>
      <c r="AU134" s="163" t="s">
        <v>86</v>
      </c>
      <c r="AV134" s="11" t="s">
        <v>82</v>
      </c>
      <c r="AW134" s="11" t="s">
        <v>32</v>
      </c>
      <c r="AX134" s="11" t="s">
        <v>75</v>
      </c>
      <c r="AY134" s="163" t="s">
        <v>166</v>
      </c>
    </row>
    <row r="135" spans="2:65" s="10" customFormat="1" ht="16.5" customHeight="1">
      <c r="B135" s="149"/>
      <c r="C135" s="150"/>
      <c r="D135" s="150"/>
      <c r="E135" s="151" t="s">
        <v>5</v>
      </c>
      <c r="F135" s="262" t="s">
        <v>911</v>
      </c>
      <c r="G135" s="263"/>
      <c r="H135" s="263"/>
      <c r="I135" s="263"/>
      <c r="J135" s="150"/>
      <c r="K135" s="152">
        <v>630</v>
      </c>
      <c r="L135" s="150"/>
      <c r="M135" s="150"/>
      <c r="N135" s="150"/>
      <c r="O135" s="150"/>
      <c r="P135" s="150"/>
      <c r="Q135" s="150"/>
      <c r="R135" s="153"/>
      <c r="T135" s="154"/>
      <c r="U135" s="150"/>
      <c r="V135" s="150"/>
      <c r="W135" s="150"/>
      <c r="X135" s="150"/>
      <c r="Y135" s="150"/>
      <c r="Z135" s="150"/>
      <c r="AA135" s="155"/>
      <c r="AT135" s="156" t="s">
        <v>173</v>
      </c>
      <c r="AU135" s="156" t="s">
        <v>86</v>
      </c>
      <c r="AV135" s="10" t="s">
        <v>86</v>
      </c>
      <c r="AW135" s="10" t="s">
        <v>32</v>
      </c>
      <c r="AX135" s="10" t="s">
        <v>82</v>
      </c>
      <c r="AY135" s="156" t="s">
        <v>166</v>
      </c>
    </row>
    <row r="136" spans="2:65" s="1" customFormat="1" ht="25.5" customHeight="1">
      <c r="B136" s="139"/>
      <c r="C136" s="140" t="s">
        <v>92</v>
      </c>
      <c r="D136" s="140" t="s">
        <v>167</v>
      </c>
      <c r="E136" s="141" t="s">
        <v>295</v>
      </c>
      <c r="F136" s="231" t="s">
        <v>296</v>
      </c>
      <c r="G136" s="231"/>
      <c r="H136" s="231"/>
      <c r="I136" s="231"/>
      <c r="J136" s="142" t="s">
        <v>270</v>
      </c>
      <c r="K136" s="143">
        <v>2001</v>
      </c>
      <c r="L136" s="232">
        <v>0</v>
      </c>
      <c r="M136" s="232"/>
      <c r="N136" s="232">
        <f>ROUND(L136*K136,2)</f>
        <v>0</v>
      </c>
      <c r="O136" s="232"/>
      <c r="P136" s="232"/>
      <c r="Q136" s="232"/>
      <c r="R136" s="144"/>
      <c r="T136" s="145" t="s">
        <v>5</v>
      </c>
      <c r="U136" s="43" t="s">
        <v>40</v>
      </c>
      <c r="V136" s="146">
        <v>0.14399999999999999</v>
      </c>
      <c r="W136" s="146">
        <f>V136*K136</f>
        <v>288.14400000000001</v>
      </c>
      <c r="X136" s="146">
        <v>0</v>
      </c>
      <c r="Y136" s="146">
        <f>X136*K136</f>
        <v>0</v>
      </c>
      <c r="Z136" s="146">
        <v>0.57999999999999996</v>
      </c>
      <c r="AA136" s="147">
        <f>Z136*K136</f>
        <v>1160.58</v>
      </c>
      <c r="AR136" s="21" t="s">
        <v>92</v>
      </c>
      <c r="AT136" s="21" t="s">
        <v>167</v>
      </c>
      <c r="AU136" s="21" t="s">
        <v>86</v>
      </c>
      <c r="AY136" s="21" t="s">
        <v>166</v>
      </c>
      <c r="BE136" s="148">
        <f>IF(U136="základní",N136,0)</f>
        <v>0</v>
      </c>
      <c r="BF136" s="148">
        <f>IF(U136="snížená",N136,0)</f>
        <v>0</v>
      </c>
      <c r="BG136" s="148">
        <f>IF(U136="zákl. přenesená",N136,0)</f>
        <v>0</v>
      </c>
      <c r="BH136" s="148">
        <f>IF(U136="sníž. přenesená",N136,0)</f>
        <v>0</v>
      </c>
      <c r="BI136" s="148">
        <f>IF(U136="nulová",N136,0)</f>
        <v>0</v>
      </c>
      <c r="BJ136" s="21" t="s">
        <v>82</v>
      </c>
      <c r="BK136" s="148">
        <f>ROUND(L136*K136,2)</f>
        <v>0</v>
      </c>
      <c r="BL136" s="21" t="s">
        <v>92</v>
      </c>
      <c r="BM136" s="21" t="s">
        <v>297</v>
      </c>
    </row>
    <row r="137" spans="2:65" s="11" customFormat="1" ht="16.5" customHeight="1">
      <c r="B137" s="157"/>
      <c r="C137" s="158"/>
      <c r="D137" s="158"/>
      <c r="E137" s="159" t="s">
        <v>5</v>
      </c>
      <c r="F137" s="264" t="s">
        <v>275</v>
      </c>
      <c r="G137" s="265"/>
      <c r="H137" s="265"/>
      <c r="I137" s="265"/>
      <c r="J137" s="158"/>
      <c r="K137" s="159" t="s">
        <v>5</v>
      </c>
      <c r="L137" s="158"/>
      <c r="M137" s="158"/>
      <c r="N137" s="158"/>
      <c r="O137" s="158"/>
      <c r="P137" s="158"/>
      <c r="Q137" s="158"/>
      <c r="R137" s="160"/>
      <c r="T137" s="161"/>
      <c r="U137" s="158"/>
      <c r="V137" s="158"/>
      <c r="W137" s="158"/>
      <c r="X137" s="158"/>
      <c r="Y137" s="158"/>
      <c r="Z137" s="158"/>
      <c r="AA137" s="162"/>
      <c r="AT137" s="163" t="s">
        <v>173</v>
      </c>
      <c r="AU137" s="163" t="s">
        <v>86</v>
      </c>
      <c r="AV137" s="11" t="s">
        <v>82</v>
      </c>
      <c r="AW137" s="11" t="s">
        <v>32</v>
      </c>
      <c r="AX137" s="11" t="s">
        <v>75</v>
      </c>
      <c r="AY137" s="163" t="s">
        <v>166</v>
      </c>
    </row>
    <row r="138" spans="2:65" s="11" customFormat="1" ht="16.5" customHeight="1">
      <c r="B138" s="157"/>
      <c r="C138" s="158"/>
      <c r="D138" s="158"/>
      <c r="E138" s="159" t="s">
        <v>5</v>
      </c>
      <c r="F138" s="229" t="s">
        <v>276</v>
      </c>
      <c r="G138" s="230"/>
      <c r="H138" s="230"/>
      <c r="I138" s="230"/>
      <c r="J138" s="158"/>
      <c r="K138" s="159" t="s">
        <v>5</v>
      </c>
      <c r="L138" s="158"/>
      <c r="M138" s="158"/>
      <c r="N138" s="158"/>
      <c r="O138" s="158"/>
      <c r="P138" s="158"/>
      <c r="Q138" s="158"/>
      <c r="R138" s="160"/>
      <c r="T138" s="161"/>
      <c r="U138" s="158"/>
      <c r="V138" s="158"/>
      <c r="W138" s="158"/>
      <c r="X138" s="158"/>
      <c r="Y138" s="158"/>
      <c r="Z138" s="158"/>
      <c r="AA138" s="162"/>
      <c r="AT138" s="163" t="s">
        <v>173</v>
      </c>
      <c r="AU138" s="163" t="s">
        <v>86</v>
      </c>
      <c r="AV138" s="11" t="s">
        <v>82</v>
      </c>
      <c r="AW138" s="11" t="s">
        <v>32</v>
      </c>
      <c r="AX138" s="11" t="s">
        <v>75</v>
      </c>
      <c r="AY138" s="163" t="s">
        <v>166</v>
      </c>
    </row>
    <row r="139" spans="2:65" s="11" customFormat="1" ht="16.5" customHeight="1">
      <c r="B139" s="157"/>
      <c r="C139" s="158"/>
      <c r="D139" s="158"/>
      <c r="E139" s="159" t="s">
        <v>5</v>
      </c>
      <c r="F139" s="229" t="s">
        <v>277</v>
      </c>
      <c r="G139" s="230"/>
      <c r="H139" s="230"/>
      <c r="I139" s="230"/>
      <c r="J139" s="158"/>
      <c r="K139" s="159" t="s">
        <v>5</v>
      </c>
      <c r="L139" s="158"/>
      <c r="M139" s="158"/>
      <c r="N139" s="158"/>
      <c r="O139" s="158"/>
      <c r="P139" s="158"/>
      <c r="Q139" s="158"/>
      <c r="R139" s="160"/>
      <c r="T139" s="161"/>
      <c r="U139" s="158"/>
      <c r="V139" s="158"/>
      <c r="W139" s="158"/>
      <c r="X139" s="158"/>
      <c r="Y139" s="158"/>
      <c r="Z139" s="158"/>
      <c r="AA139" s="162"/>
      <c r="AT139" s="163" t="s">
        <v>173</v>
      </c>
      <c r="AU139" s="163" t="s">
        <v>86</v>
      </c>
      <c r="AV139" s="11" t="s">
        <v>82</v>
      </c>
      <c r="AW139" s="11" t="s">
        <v>32</v>
      </c>
      <c r="AX139" s="11" t="s">
        <v>75</v>
      </c>
      <c r="AY139" s="163" t="s">
        <v>166</v>
      </c>
    </row>
    <row r="140" spans="2:65" s="11" customFormat="1" ht="16.5" customHeight="1">
      <c r="B140" s="157"/>
      <c r="C140" s="158"/>
      <c r="D140" s="158"/>
      <c r="E140" s="159" t="s">
        <v>5</v>
      </c>
      <c r="F140" s="229" t="s">
        <v>298</v>
      </c>
      <c r="G140" s="230"/>
      <c r="H140" s="230"/>
      <c r="I140" s="230"/>
      <c r="J140" s="158"/>
      <c r="K140" s="159" t="s">
        <v>5</v>
      </c>
      <c r="L140" s="158"/>
      <c r="M140" s="158"/>
      <c r="N140" s="158"/>
      <c r="O140" s="158"/>
      <c r="P140" s="158"/>
      <c r="Q140" s="158"/>
      <c r="R140" s="160"/>
      <c r="T140" s="161"/>
      <c r="U140" s="158"/>
      <c r="V140" s="158"/>
      <c r="W140" s="158"/>
      <c r="X140" s="158"/>
      <c r="Y140" s="158"/>
      <c r="Z140" s="158"/>
      <c r="AA140" s="162"/>
      <c r="AT140" s="163" t="s">
        <v>173</v>
      </c>
      <c r="AU140" s="163" t="s">
        <v>86</v>
      </c>
      <c r="AV140" s="11" t="s">
        <v>82</v>
      </c>
      <c r="AW140" s="11" t="s">
        <v>32</v>
      </c>
      <c r="AX140" s="11" t="s">
        <v>75</v>
      </c>
      <c r="AY140" s="163" t="s">
        <v>166</v>
      </c>
    </row>
    <row r="141" spans="2:65" s="10" customFormat="1" ht="16.5" customHeight="1">
      <c r="B141" s="149"/>
      <c r="C141" s="150"/>
      <c r="D141" s="150"/>
      <c r="E141" s="151" t="s">
        <v>5</v>
      </c>
      <c r="F141" s="262" t="s">
        <v>912</v>
      </c>
      <c r="G141" s="263"/>
      <c r="H141" s="263"/>
      <c r="I141" s="263"/>
      <c r="J141" s="150"/>
      <c r="K141" s="152">
        <v>2001</v>
      </c>
      <c r="L141" s="150"/>
      <c r="M141" s="150"/>
      <c r="N141" s="150"/>
      <c r="O141" s="150"/>
      <c r="P141" s="150"/>
      <c r="Q141" s="150"/>
      <c r="R141" s="153"/>
      <c r="T141" s="154"/>
      <c r="U141" s="150"/>
      <c r="V141" s="150"/>
      <c r="W141" s="150"/>
      <c r="X141" s="150"/>
      <c r="Y141" s="150"/>
      <c r="Z141" s="150"/>
      <c r="AA141" s="155"/>
      <c r="AT141" s="156" t="s">
        <v>173</v>
      </c>
      <c r="AU141" s="156" t="s">
        <v>86</v>
      </c>
      <c r="AV141" s="10" t="s">
        <v>86</v>
      </c>
      <c r="AW141" s="10" t="s">
        <v>32</v>
      </c>
      <c r="AX141" s="10" t="s">
        <v>82</v>
      </c>
      <c r="AY141" s="156" t="s">
        <v>166</v>
      </c>
    </row>
    <row r="142" spans="2:65" s="1" customFormat="1" ht="25.5" customHeight="1">
      <c r="B142" s="139"/>
      <c r="C142" s="140" t="s">
        <v>95</v>
      </c>
      <c r="D142" s="140" t="s">
        <v>167</v>
      </c>
      <c r="E142" s="141" t="s">
        <v>913</v>
      </c>
      <c r="F142" s="231" t="s">
        <v>914</v>
      </c>
      <c r="G142" s="231"/>
      <c r="H142" s="231"/>
      <c r="I142" s="231"/>
      <c r="J142" s="142" t="s">
        <v>270</v>
      </c>
      <c r="K142" s="143">
        <v>630</v>
      </c>
      <c r="L142" s="232">
        <v>0</v>
      </c>
      <c r="M142" s="232"/>
      <c r="N142" s="232">
        <f>ROUND(L142*K142,2)</f>
        <v>0</v>
      </c>
      <c r="O142" s="232"/>
      <c r="P142" s="232"/>
      <c r="Q142" s="232"/>
      <c r="R142" s="144"/>
      <c r="T142" s="145" t="s">
        <v>5</v>
      </c>
      <c r="U142" s="43" t="s">
        <v>40</v>
      </c>
      <c r="V142" s="146">
        <v>0.16200000000000001</v>
      </c>
      <c r="W142" s="146">
        <f>V142*K142</f>
        <v>102.06</v>
      </c>
      <c r="X142" s="146">
        <v>0</v>
      </c>
      <c r="Y142" s="146">
        <f>X142*K142</f>
        <v>0</v>
      </c>
      <c r="Z142" s="146">
        <v>0.24</v>
      </c>
      <c r="AA142" s="147">
        <f>Z142*K142</f>
        <v>151.19999999999999</v>
      </c>
      <c r="AR142" s="21" t="s">
        <v>92</v>
      </c>
      <c r="AT142" s="21" t="s">
        <v>167</v>
      </c>
      <c r="AU142" s="21" t="s">
        <v>86</v>
      </c>
      <c r="AY142" s="21" t="s">
        <v>166</v>
      </c>
      <c r="BE142" s="148">
        <f>IF(U142="základní",N142,0)</f>
        <v>0</v>
      </c>
      <c r="BF142" s="148">
        <f>IF(U142="snížená",N142,0)</f>
        <v>0</v>
      </c>
      <c r="BG142" s="148">
        <f>IF(U142="zákl. přenesená",N142,0)</f>
        <v>0</v>
      </c>
      <c r="BH142" s="148">
        <f>IF(U142="sníž. přenesená",N142,0)</f>
        <v>0</v>
      </c>
      <c r="BI142" s="148">
        <f>IF(U142="nulová",N142,0)</f>
        <v>0</v>
      </c>
      <c r="BJ142" s="21" t="s">
        <v>82</v>
      </c>
      <c r="BK142" s="148">
        <f>ROUND(L142*K142,2)</f>
        <v>0</v>
      </c>
      <c r="BL142" s="21" t="s">
        <v>92</v>
      </c>
      <c r="BM142" s="21" t="s">
        <v>915</v>
      </c>
    </row>
    <row r="143" spans="2:65" s="1" customFormat="1" ht="25.5" customHeight="1">
      <c r="B143" s="139"/>
      <c r="C143" s="140" t="s">
        <v>98</v>
      </c>
      <c r="D143" s="140" t="s">
        <v>167</v>
      </c>
      <c r="E143" s="141" t="s">
        <v>916</v>
      </c>
      <c r="F143" s="231" t="s">
        <v>917</v>
      </c>
      <c r="G143" s="231"/>
      <c r="H143" s="231"/>
      <c r="I143" s="231"/>
      <c r="J143" s="142" t="s">
        <v>270</v>
      </c>
      <c r="K143" s="143">
        <v>630</v>
      </c>
      <c r="L143" s="232">
        <v>0</v>
      </c>
      <c r="M143" s="232"/>
      <c r="N143" s="232">
        <f>ROUND(L143*K143,2)</f>
        <v>0</v>
      </c>
      <c r="O143" s="232"/>
      <c r="P143" s="232"/>
      <c r="Q143" s="232"/>
      <c r="R143" s="144"/>
      <c r="T143" s="145" t="s">
        <v>5</v>
      </c>
      <c r="U143" s="43" t="s">
        <v>40</v>
      </c>
      <c r="V143" s="146">
        <v>5.7000000000000002E-2</v>
      </c>
      <c r="W143" s="146">
        <f>V143*K143</f>
        <v>35.910000000000004</v>
      </c>
      <c r="X143" s="146">
        <v>0</v>
      </c>
      <c r="Y143" s="146">
        <f>X143*K143</f>
        <v>0</v>
      </c>
      <c r="Z143" s="146">
        <v>9.8000000000000004E-2</v>
      </c>
      <c r="AA143" s="147">
        <f>Z143*K143</f>
        <v>61.74</v>
      </c>
      <c r="AR143" s="21" t="s">
        <v>92</v>
      </c>
      <c r="AT143" s="21" t="s">
        <v>167</v>
      </c>
      <c r="AU143" s="21" t="s">
        <v>86</v>
      </c>
      <c r="AY143" s="21" t="s">
        <v>166</v>
      </c>
      <c r="BE143" s="148">
        <f>IF(U143="základní",N143,0)</f>
        <v>0</v>
      </c>
      <c r="BF143" s="148">
        <f>IF(U143="snížená",N143,0)</f>
        <v>0</v>
      </c>
      <c r="BG143" s="148">
        <f>IF(U143="zákl. přenesená",N143,0)</f>
        <v>0</v>
      </c>
      <c r="BH143" s="148">
        <f>IF(U143="sníž. přenesená",N143,0)</f>
        <v>0</v>
      </c>
      <c r="BI143" s="148">
        <f>IF(U143="nulová",N143,0)</f>
        <v>0</v>
      </c>
      <c r="BJ143" s="21" t="s">
        <v>82</v>
      </c>
      <c r="BK143" s="148">
        <f>ROUND(L143*K143,2)</f>
        <v>0</v>
      </c>
      <c r="BL143" s="21" t="s">
        <v>92</v>
      </c>
      <c r="BM143" s="21" t="s">
        <v>918</v>
      </c>
    </row>
    <row r="144" spans="2:65" s="11" customFormat="1" ht="16.5" customHeight="1">
      <c r="B144" s="157"/>
      <c r="C144" s="158"/>
      <c r="D144" s="158"/>
      <c r="E144" s="159" t="s">
        <v>5</v>
      </c>
      <c r="F144" s="264" t="s">
        <v>275</v>
      </c>
      <c r="G144" s="265"/>
      <c r="H144" s="265"/>
      <c r="I144" s="265"/>
      <c r="J144" s="158"/>
      <c r="K144" s="159" t="s">
        <v>5</v>
      </c>
      <c r="L144" s="158"/>
      <c r="M144" s="158"/>
      <c r="N144" s="158"/>
      <c r="O144" s="158"/>
      <c r="P144" s="158"/>
      <c r="Q144" s="158"/>
      <c r="R144" s="160"/>
      <c r="T144" s="161"/>
      <c r="U144" s="158"/>
      <c r="V144" s="158"/>
      <c r="W144" s="158"/>
      <c r="X144" s="158"/>
      <c r="Y144" s="158"/>
      <c r="Z144" s="158"/>
      <c r="AA144" s="162"/>
      <c r="AT144" s="163" t="s">
        <v>173</v>
      </c>
      <c r="AU144" s="163" t="s">
        <v>86</v>
      </c>
      <c r="AV144" s="11" t="s">
        <v>82</v>
      </c>
      <c r="AW144" s="11" t="s">
        <v>32</v>
      </c>
      <c r="AX144" s="11" t="s">
        <v>75</v>
      </c>
      <c r="AY144" s="163" t="s">
        <v>166</v>
      </c>
    </row>
    <row r="145" spans="2:65" s="11" customFormat="1" ht="16.5" customHeight="1">
      <c r="B145" s="157"/>
      <c r="C145" s="158"/>
      <c r="D145" s="158"/>
      <c r="E145" s="159" t="s">
        <v>5</v>
      </c>
      <c r="F145" s="229" t="s">
        <v>276</v>
      </c>
      <c r="G145" s="230"/>
      <c r="H145" s="230"/>
      <c r="I145" s="230"/>
      <c r="J145" s="158"/>
      <c r="K145" s="159" t="s">
        <v>5</v>
      </c>
      <c r="L145" s="158"/>
      <c r="M145" s="158"/>
      <c r="N145" s="158"/>
      <c r="O145" s="158"/>
      <c r="P145" s="158"/>
      <c r="Q145" s="158"/>
      <c r="R145" s="160"/>
      <c r="T145" s="161"/>
      <c r="U145" s="158"/>
      <c r="V145" s="158"/>
      <c r="W145" s="158"/>
      <c r="X145" s="158"/>
      <c r="Y145" s="158"/>
      <c r="Z145" s="158"/>
      <c r="AA145" s="162"/>
      <c r="AT145" s="163" t="s">
        <v>173</v>
      </c>
      <c r="AU145" s="163" t="s">
        <v>86</v>
      </c>
      <c r="AV145" s="11" t="s">
        <v>82</v>
      </c>
      <c r="AW145" s="11" t="s">
        <v>32</v>
      </c>
      <c r="AX145" s="11" t="s">
        <v>75</v>
      </c>
      <c r="AY145" s="163" t="s">
        <v>166</v>
      </c>
    </row>
    <row r="146" spans="2:65" s="11" customFormat="1" ht="16.5" customHeight="1">
      <c r="B146" s="157"/>
      <c r="C146" s="158"/>
      <c r="D146" s="158"/>
      <c r="E146" s="159" t="s">
        <v>5</v>
      </c>
      <c r="F146" s="229" t="s">
        <v>277</v>
      </c>
      <c r="G146" s="230"/>
      <c r="H146" s="230"/>
      <c r="I146" s="230"/>
      <c r="J146" s="158"/>
      <c r="K146" s="159" t="s">
        <v>5</v>
      </c>
      <c r="L146" s="158"/>
      <c r="M146" s="158"/>
      <c r="N146" s="158"/>
      <c r="O146" s="158"/>
      <c r="P146" s="158"/>
      <c r="Q146" s="158"/>
      <c r="R146" s="160"/>
      <c r="T146" s="161"/>
      <c r="U146" s="158"/>
      <c r="V146" s="158"/>
      <c r="W146" s="158"/>
      <c r="X146" s="158"/>
      <c r="Y146" s="158"/>
      <c r="Z146" s="158"/>
      <c r="AA146" s="162"/>
      <c r="AT146" s="163" t="s">
        <v>173</v>
      </c>
      <c r="AU146" s="163" t="s">
        <v>86</v>
      </c>
      <c r="AV146" s="11" t="s">
        <v>82</v>
      </c>
      <c r="AW146" s="11" t="s">
        <v>32</v>
      </c>
      <c r="AX146" s="11" t="s">
        <v>75</v>
      </c>
      <c r="AY146" s="163" t="s">
        <v>166</v>
      </c>
    </row>
    <row r="147" spans="2:65" s="11" customFormat="1" ht="16.5" customHeight="1">
      <c r="B147" s="157"/>
      <c r="C147" s="158"/>
      <c r="D147" s="158"/>
      <c r="E147" s="159" t="s">
        <v>5</v>
      </c>
      <c r="F147" s="229" t="s">
        <v>910</v>
      </c>
      <c r="G147" s="230"/>
      <c r="H147" s="230"/>
      <c r="I147" s="230"/>
      <c r="J147" s="158"/>
      <c r="K147" s="159" t="s">
        <v>5</v>
      </c>
      <c r="L147" s="158"/>
      <c r="M147" s="158"/>
      <c r="N147" s="158"/>
      <c r="O147" s="158"/>
      <c r="P147" s="158"/>
      <c r="Q147" s="158"/>
      <c r="R147" s="160"/>
      <c r="T147" s="161"/>
      <c r="U147" s="158"/>
      <c r="V147" s="158"/>
      <c r="W147" s="158"/>
      <c r="X147" s="158"/>
      <c r="Y147" s="158"/>
      <c r="Z147" s="158"/>
      <c r="AA147" s="162"/>
      <c r="AT147" s="163" t="s">
        <v>173</v>
      </c>
      <c r="AU147" s="163" t="s">
        <v>86</v>
      </c>
      <c r="AV147" s="11" t="s">
        <v>82</v>
      </c>
      <c r="AW147" s="11" t="s">
        <v>32</v>
      </c>
      <c r="AX147" s="11" t="s">
        <v>75</v>
      </c>
      <c r="AY147" s="163" t="s">
        <v>166</v>
      </c>
    </row>
    <row r="148" spans="2:65" s="10" customFormat="1" ht="16.5" customHeight="1">
      <c r="B148" s="149"/>
      <c r="C148" s="150"/>
      <c r="D148" s="150"/>
      <c r="E148" s="151" t="s">
        <v>5</v>
      </c>
      <c r="F148" s="262" t="s">
        <v>919</v>
      </c>
      <c r="G148" s="263"/>
      <c r="H148" s="263"/>
      <c r="I148" s="263"/>
      <c r="J148" s="150"/>
      <c r="K148" s="152">
        <v>630</v>
      </c>
      <c r="L148" s="150"/>
      <c r="M148" s="150"/>
      <c r="N148" s="150"/>
      <c r="O148" s="150"/>
      <c r="P148" s="150"/>
      <c r="Q148" s="150"/>
      <c r="R148" s="153"/>
      <c r="T148" s="154"/>
      <c r="U148" s="150"/>
      <c r="V148" s="150"/>
      <c r="W148" s="150"/>
      <c r="X148" s="150"/>
      <c r="Y148" s="150"/>
      <c r="Z148" s="150"/>
      <c r="AA148" s="155"/>
      <c r="AT148" s="156" t="s">
        <v>173</v>
      </c>
      <c r="AU148" s="156" t="s">
        <v>86</v>
      </c>
      <c r="AV148" s="10" t="s">
        <v>86</v>
      </c>
      <c r="AW148" s="10" t="s">
        <v>32</v>
      </c>
      <c r="AX148" s="10" t="s">
        <v>82</v>
      </c>
      <c r="AY148" s="156" t="s">
        <v>166</v>
      </c>
    </row>
    <row r="149" spans="2:65" s="1" customFormat="1" ht="38.25" customHeight="1">
      <c r="B149" s="139"/>
      <c r="C149" s="140" t="s">
        <v>101</v>
      </c>
      <c r="D149" s="140" t="s">
        <v>167</v>
      </c>
      <c r="E149" s="141" t="s">
        <v>300</v>
      </c>
      <c r="F149" s="231" t="s">
        <v>301</v>
      </c>
      <c r="G149" s="231"/>
      <c r="H149" s="231"/>
      <c r="I149" s="231"/>
      <c r="J149" s="142" t="s">
        <v>270</v>
      </c>
      <c r="K149" s="143">
        <v>50</v>
      </c>
      <c r="L149" s="232">
        <v>0</v>
      </c>
      <c r="M149" s="232"/>
      <c r="N149" s="232">
        <f>ROUND(L149*K149,2)</f>
        <v>0</v>
      </c>
      <c r="O149" s="232"/>
      <c r="P149" s="232"/>
      <c r="Q149" s="232"/>
      <c r="R149" s="144"/>
      <c r="T149" s="145" t="s">
        <v>5</v>
      </c>
      <c r="U149" s="43" t="s">
        <v>40</v>
      </c>
      <c r="V149" s="146">
        <v>7.5999999999999998E-2</v>
      </c>
      <c r="W149" s="146">
        <f>V149*K149</f>
        <v>3.8</v>
      </c>
      <c r="X149" s="146">
        <v>4.0000000000000003E-5</v>
      </c>
      <c r="Y149" s="146">
        <f>X149*K149</f>
        <v>2E-3</v>
      </c>
      <c r="Z149" s="146">
        <v>0.128</v>
      </c>
      <c r="AA149" s="147">
        <f>Z149*K149</f>
        <v>6.4</v>
      </c>
      <c r="AR149" s="21" t="s">
        <v>92</v>
      </c>
      <c r="AT149" s="21" t="s">
        <v>167</v>
      </c>
      <c r="AU149" s="21" t="s">
        <v>86</v>
      </c>
      <c r="AY149" s="21" t="s">
        <v>166</v>
      </c>
      <c r="BE149" s="148">
        <f>IF(U149="základní",N149,0)</f>
        <v>0</v>
      </c>
      <c r="BF149" s="148">
        <f>IF(U149="snížená",N149,0)</f>
        <v>0</v>
      </c>
      <c r="BG149" s="148">
        <f>IF(U149="zákl. přenesená",N149,0)</f>
        <v>0</v>
      </c>
      <c r="BH149" s="148">
        <f>IF(U149="sníž. přenesená",N149,0)</f>
        <v>0</v>
      </c>
      <c r="BI149" s="148">
        <f>IF(U149="nulová",N149,0)</f>
        <v>0</v>
      </c>
      <c r="BJ149" s="21" t="s">
        <v>82</v>
      </c>
      <c r="BK149" s="148">
        <f>ROUND(L149*K149,2)</f>
        <v>0</v>
      </c>
      <c r="BL149" s="21" t="s">
        <v>92</v>
      </c>
      <c r="BM149" s="21" t="s">
        <v>302</v>
      </c>
    </row>
    <row r="150" spans="2:65" s="11" customFormat="1" ht="16.5" customHeight="1">
      <c r="B150" s="157"/>
      <c r="C150" s="158"/>
      <c r="D150" s="158"/>
      <c r="E150" s="159" t="s">
        <v>5</v>
      </c>
      <c r="F150" s="264" t="s">
        <v>275</v>
      </c>
      <c r="G150" s="265"/>
      <c r="H150" s="265"/>
      <c r="I150" s="265"/>
      <c r="J150" s="158"/>
      <c r="K150" s="159" t="s">
        <v>5</v>
      </c>
      <c r="L150" s="158"/>
      <c r="M150" s="158"/>
      <c r="N150" s="158"/>
      <c r="O150" s="158"/>
      <c r="P150" s="158"/>
      <c r="Q150" s="158"/>
      <c r="R150" s="160"/>
      <c r="T150" s="161"/>
      <c r="U150" s="158"/>
      <c r="V150" s="158"/>
      <c r="W150" s="158"/>
      <c r="X150" s="158"/>
      <c r="Y150" s="158"/>
      <c r="Z150" s="158"/>
      <c r="AA150" s="162"/>
      <c r="AT150" s="163" t="s">
        <v>173</v>
      </c>
      <c r="AU150" s="163" t="s">
        <v>86</v>
      </c>
      <c r="AV150" s="11" t="s">
        <v>82</v>
      </c>
      <c r="AW150" s="11" t="s">
        <v>32</v>
      </c>
      <c r="AX150" s="11" t="s">
        <v>75</v>
      </c>
      <c r="AY150" s="163" t="s">
        <v>166</v>
      </c>
    </row>
    <row r="151" spans="2:65" s="11" customFormat="1" ht="16.5" customHeight="1">
      <c r="B151" s="157"/>
      <c r="C151" s="158"/>
      <c r="D151" s="158"/>
      <c r="E151" s="159" t="s">
        <v>5</v>
      </c>
      <c r="F151" s="229" t="s">
        <v>276</v>
      </c>
      <c r="G151" s="230"/>
      <c r="H151" s="230"/>
      <c r="I151" s="230"/>
      <c r="J151" s="158"/>
      <c r="K151" s="159" t="s">
        <v>5</v>
      </c>
      <c r="L151" s="158"/>
      <c r="M151" s="158"/>
      <c r="N151" s="158"/>
      <c r="O151" s="158"/>
      <c r="P151" s="158"/>
      <c r="Q151" s="158"/>
      <c r="R151" s="160"/>
      <c r="T151" s="161"/>
      <c r="U151" s="158"/>
      <c r="V151" s="158"/>
      <c r="W151" s="158"/>
      <c r="X151" s="158"/>
      <c r="Y151" s="158"/>
      <c r="Z151" s="158"/>
      <c r="AA151" s="162"/>
      <c r="AT151" s="163" t="s">
        <v>173</v>
      </c>
      <c r="AU151" s="163" t="s">
        <v>86</v>
      </c>
      <c r="AV151" s="11" t="s">
        <v>82</v>
      </c>
      <c r="AW151" s="11" t="s">
        <v>32</v>
      </c>
      <c r="AX151" s="11" t="s">
        <v>75</v>
      </c>
      <c r="AY151" s="163" t="s">
        <v>166</v>
      </c>
    </row>
    <row r="152" spans="2:65" s="11" customFormat="1" ht="16.5" customHeight="1">
      <c r="B152" s="157"/>
      <c r="C152" s="158"/>
      <c r="D152" s="158"/>
      <c r="E152" s="159" t="s">
        <v>5</v>
      </c>
      <c r="F152" s="229" t="s">
        <v>277</v>
      </c>
      <c r="G152" s="230"/>
      <c r="H152" s="230"/>
      <c r="I152" s="230"/>
      <c r="J152" s="158"/>
      <c r="K152" s="159" t="s">
        <v>5</v>
      </c>
      <c r="L152" s="158"/>
      <c r="M152" s="158"/>
      <c r="N152" s="158"/>
      <c r="O152" s="158"/>
      <c r="P152" s="158"/>
      <c r="Q152" s="158"/>
      <c r="R152" s="160"/>
      <c r="T152" s="161"/>
      <c r="U152" s="158"/>
      <c r="V152" s="158"/>
      <c r="W152" s="158"/>
      <c r="X152" s="158"/>
      <c r="Y152" s="158"/>
      <c r="Z152" s="158"/>
      <c r="AA152" s="162"/>
      <c r="AT152" s="163" t="s">
        <v>173</v>
      </c>
      <c r="AU152" s="163" t="s">
        <v>86</v>
      </c>
      <c r="AV152" s="11" t="s">
        <v>82</v>
      </c>
      <c r="AW152" s="11" t="s">
        <v>32</v>
      </c>
      <c r="AX152" s="11" t="s">
        <v>75</v>
      </c>
      <c r="AY152" s="163" t="s">
        <v>166</v>
      </c>
    </row>
    <row r="153" spans="2:65" s="10" customFormat="1" ht="16.5" customHeight="1">
      <c r="B153" s="149"/>
      <c r="C153" s="150"/>
      <c r="D153" s="150"/>
      <c r="E153" s="151" t="s">
        <v>5</v>
      </c>
      <c r="F153" s="262" t="s">
        <v>920</v>
      </c>
      <c r="G153" s="263"/>
      <c r="H153" s="263"/>
      <c r="I153" s="263"/>
      <c r="J153" s="150"/>
      <c r="K153" s="152">
        <v>50</v>
      </c>
      <c r="L153" s="150"/>
      <c r="M153" s="150"/>
      <c r="N153" s="150"/>
      <c r="O153" s="150"/>
      <c r="P153" s="150"/>
      <c r="Q153" s="150"/>
      <c r="R153" s="153"/>
      <c r="T153" s="154"/>
      <c r="U153" s="150"/>
      <c r="V153" s="150"/>
      <c r="W153" s="150"/>
      <c r="X153" s="150"/>
      <c r="Y153" s="150"/>
      <c r="Z153" s="150"/>
      <c r="AA153" s="155"/>
      <c r="AT153" s="156" t="s">
        <v>173</v>
      </c>
      <c r="AU153" s="156" t="s">
        <v>86</v>
      </c>
      <c r="AV153" s="10" t="s">
        <v>86</v>
      </c>
      <c r="AW153" s="10" t="s">
        <v>32</v>
      </c>
      <c r="AX153" s="10" t="s">
        <v>82</v>
      </c>
      <c r="AY153" s="156" t="s">
        <v>166</v>
      </c>
    </row>
    <row r="154" spans="2:65" s="1" customFormat="1" ht="38.25" customHeight="1">
      <c r="B154" s="139"/>
      <c r="C154" s="140" t="s">
        <v>104</v>
      </c>
      <c r="D154" s="140" t="s">
        <v>167</v>
      </c>
      <c r="E154" s="141" t="s">
        <v>304</v>
      </c>
      <c r="F154" s="231" t="s">
        <v>305</v>
      </c>
      <c r="G154" s="231"/>
      <c r="H154" s="231"/>
      <c r="I154" s="231"/>
      <c r="J154" s="142" t="s">
        <v>270</v>
      </c>
      <c r="K154" s="143">
        <v>2001</v>
      </c>
      <c r="L154" s="232">
        <v>0</v>
      </c>
      <c r="M154" s="232"/>
      <c r="N154" s="232">
        <f>ROUND(L154*K154,2)</f>
        <v>0</v>
      </c>
      <c r="O154" s="232"/>
      <c r="P154" s="232"/>
      <c r="Q154" s="232"/>
      <c r="R154" s="144"/>
      <c r="T154" s="145" t="s">
        <v>5</v>
      </c>
      <c r="U154" s="43" t="s">
        <v>40</v>
      </c>
      <c r="V154" s="146">
        <v>2.5999999999999999E-2</v>
      </c>
      <c r="W154" s="146">
        <f>V154*K154</f>
        <v>52.025999999999996</v>
      </c>
      <c r="X154" s="146">
        <v>1.2E-4</v>
      </c>
      <c r="Y154" s="146">
        <f>X154*K154</f>
        <v>0.24012</v>
      </c>
      <c r="Z154" s="146">
        <v>0.25600000000000001</v>
      </c>
      <c r="AA154" s="147">
        <f>Z154*K154</f>
        <v>512.25599999999997</v>
      </c>
      <c r="AR154" s="21" t="s">
        <v>92</v>
      </c>
      <c r="AT154" s="21" t="s">
        <v>167</v>
      </c>
      <c r="AU154" s="21" t="s">
        <v>86</v>
      </c>
      <c r="AY154" s="21" t="s">
        <v>166</v>
      </c>
      <c r="BE154" s="148">
        <f>IF(U154="základní",N154,0)</f>
        <v>0</v>
      </c>
      <c r="BF154" s="148">
        <f>IF(U154="snížená",N154,0)</f>
        <v>0</v>
      </c>
      <c r="BG154" s="148">
        <f>IF(U154="zákl. přenesená",N154,0)</f>
        <v>0</v>
      </c>
      <c r="BH154" s="148">
        <f>IF(U154="sníž. přenesená",N154,0)</f>
        <v>0</v>
      </c>
      <c r="BI154" s="148">
        <f>IF(U154="nulová",N154,0)</f>
        <v>0</v>
      </c>
      <c r="BJ154" s="21" t="s">
        <v>82</v>
      </c>
      <c r="BK154" s="148">
        <f>ROUND(L154*K154,2)</f>
        <v>0</v>
      </c>
      <c r="BL154" s="21" t="s">
        <v>92</v>
      </c>
      <c r="BM154" s="21" t="s">
        <v>306</v>
      </c>
    </row>
    <row r="155" spans="2:65" s="11" customFormat="1" ht="16.5" customHeight="1">
      <c r="B155" s="157"/>
      <c r="C155" s="158"/>
      <c r="D155" s="158"/>
      <c r="E155" s="159" t="s">
        <v>5</v>
      </c>
      <c r="F155" s="264" t="s">
        <v>275</v>
      </c>
      <c r="G155" s="265"/>
      <c r="H155" s="265"/>
      <c r="I155" s="265"/>
      <c r="J155" s="158"/>
      <c r="K155" s="159" t="s">
        <v>5</v>
      </c>
      <c r="L155" s="158"/>
      <c r="M155" s="158"/>
      <c r="N155" s="158"/>
      <c r="O155" s="158"/>
      <c r="P155" s="158"/>
      <c r="Q155" s="158"/>
      <c r="R155" s="160"/>
      <c r="T155" s="161"/>
      <c r="U155" s="158"/>
      <c r="V155" s="158"/>
      <c r="W155" s="158"/>
      <c r="X155" s="158"/>
      <c r="Y155" s="158"/>
      <c r="Z155" s="158"/>
      <c r="AA155" s="162"/>
      <c r="AT155" s="163" t="s">
        <v>173</v>
      </c>
      <c r="AU155" s="163" t="s">
        <v>86</v>
      </c>
      <c r="AV155" s="11" t="s">
        <v>82</v>
      </c>
      <c r="AW155" s="11" t="s">
        <v>32</v>
      </c>
      <c r="AX155" s="11" t="s">
        <v>75</v>
      </c>
      <c r="AY155" s="163" t="s">
        <v>166</v>
      </c>
    </row>
    <row r="156" spans="2:65" s="11" customFormat="1" ht="16.5" customHeight="1">
      <c r="B156" s="157"/>
      <c r="C156" s="158"/>
      <c r="D156" s="158"/>
      <c r="E156" s="159" t="s">
        <v>5</v>
      </c>
      <c r="F156" s="229" t="s">
        <v>276</v>
      </c>
      <c r="G156" s="230"/>
      <c r="H156" s="230"/>
      <c r="I156" s="230"/>
      <c r="J156" s="158"/>
      <c r="K156" s="159" t="s">
        <v>5</v>
      </c>
      <c r="L156" s="158"/>
      <c r="M156" s="158"/>
      <c r="N156" s="158"/>
      <c r="O156" s="158"/>
      <c r="P156" s="158"/>
      <c r="Q156" s="158"/>
      <c r="R156" s="160"/>
      <c r="T156" s="161"/>
      <c r="U156" s="158"/>
      <c r="V156" s="158"/>
      <c r="W156" s="158"/>
      <c r="X156" s="158"/>
      <c r="Y156" s="158"/>
      <c r="Z156" s="158"/>
      <c r="AA156" s="162"/>
      <c r="AT156" s="163" t="s">
        <v>173</v>
      </c>
      <c r="AU156" s="163" t="s">
        <v>86</v>
      </c>
      <c r="AV156" s="11" t="s">
        <v>82</v>
      </c>
      <c r="AW156" s="11" t="s">
        <v>32</v>
      </c>
      <c r="AX156" s="11" t="s">
        <v>75</v>
      </c>
      <c r="AY156" s="163" t="s">
        <v>166</v>
      </c>
    </row>
    <row r="157" spans="2:65" s="11" customFormat="1" ht="16.5" customHeight="1">
      <c r="B157" s="157"/>
      <c r="C157" s="158"/>
      <c r="D157" s="158"/>
      <c r="E157" s="159" t="s">
        <v>5</v>
      </c>
      <c r="F157" s="229" t="s">
        <v>277</v>
      </c>
      <c r="G157" s="230"/>
      <c r="H157" s="230"/>
      <c r="I157" s="230"/>
      <c r="J157" s="158"/>
      <c r="K157" s="159" t="s">
        <v>5</v>
      </c>
      <c r="L157" s="158"/>
      <c r="M157" s="158"/>
      <c r="N157" s="158"/>
      <c r="O157" s="158"/>
      <c r="P157" s="158"/>
      <c r="Q157" s="158"/>
      <c r="R157" s="160"/>
      <c r="T157" s="161"/>
      <c r="U157" s="158"/>
      <c r="V157" s="158"/>
      <c r="W157" s="158"/>
      <c r="X157" s="158"/>
      <c r="Y157" s="158"/>
      <c r="Z157" s="158"/>
      <c r="AA157" s="162"/>
      <c r="AT157" s="163" t="s">
        <v>173</v>
      </c>
      <c r="AU157" s="163" t="s">
        <v>86</v>
      </c>
      <c r="AV157" s="11" t="s">
        <v>82</v>
      </c>
      <c r="AW157" s="11" t="s">
        <v>32</v>
      </c>
      <c r="AX157" s="11" t="s">
        <v>75</v>
      </c>
      <c r="AY157" s="163" t="s">
        <v>166</v>
      </c>
    </row>
    <row r="158" spans="2:65" s="10" customFormat="1" ht="16.5" customHeight="1">
      <c r="B158" s="149"/>
      <c r="C158" s="150"/>
      <c r="D158" s="150"/>
      <c r="E158" s="151" t="s">
        <v>5</v>
      </c>
      <c r="F158" s="262" t="s">
        <v>912</v>
      </c>
      <c r="G158" s="263"/>
      <c r="H158" s="263"/>
      <c r="I158" s="263"/>
      <c r="J158" s="150"/>
      <c r="K158" s="152">
        <v>2001</v>
      </c>
      <c r="L158" s="150"/>
      <c r="M158" s="150"/>
      <c r="N158" s="150"/>
      <c r="O158" s="150"/>
      <c r="P158" s="150"/>
      <c r="Q158" s="150"/>
      <c r="R158" s="153"/>
      <c r="T158" s="154"/>
      <c r="U158" s="150"/>
      <c r="V158" s="150"/>
      <c r="W158" s="150"/>
      <c r="X158" s="150"/>
      <c r="Y158" s="150"/>
      <c r="Z158" s="150"/>
      <c r="AA158" s="155"/>
      <c r="AT158" s="156" t="s">
        <v>173</v>
      </c>
      <c r="AU158" s="156" t="s">
        <v>86</v>
      </c>
      <c r="AV158" s="10" t="s">
        <v>86</v>
      </c>
      <c r="AW158" s="10" t="s">
        <v>32</v>
      </c>
      <c r="AX158" s="10" t="s">
        <v>82</v>
      </c>
      <c r="AY158" s="156" t="s">
        <v>166</v>
      </c>
    </row>
    <row r="159" spans="2:65" s="1" customFormat="1" ht="16.5" customHeight="1">
      <c r="B159" s="139"/>
      <c r="C159" s="140" t="s">
        <v>107</v>
      </c>
      <c r="D159" s="140" t="s">
        <v>167</v>
      </c>
      <c r="E159" s="141" t="s">
        <v>307</v>
      </c>
      <c r="F159" s="231" t="s">
        <v>308</v>
      </c>
      <c r="G159" s="231"/>
      <c r="H159" s="231"/>
      <c r="I159" s="231"/>
      <c r="J159" s="142" t="s">
        <v>309</v>
      </c>
      <c r="K159" s="143">
        <v>723</v>
      </c>
      <c r="L159" s="232">
        <v>0</v>
      </c>
      <c r="M159" s="232"/>
      <c r="N159" s="232">
        <f>ROUND(L159*K159,2)</f>
        <v>0</v>
      </c>
      <c r="O159" s="232"/>
      <c r="P159" s="232"/>
      <c r="Q159" s="232"/>
      <c r="R159" s="144"/>
      <c r="T159" s="145" t="s">
        <v>5</v>
      </c>
      <c r="U159" s="43" t="s">
        <v>40</v>
      </c>
      <c r="V159" s="146">
        <v>0.27200000000000002</v>
      </c>
      <c r="W159" s="146">
        <f>V159*K159</f>
        <v>196.65600000000001</v>
      </c>
      <c r="X159" s="146">
        <v>0</v>
      </c>
      <c r="Y159" s="146">
        <f>X159*K159</f>
        <v>0</v>
      </c>
      <c r="Z159" s="146">
        <v>0.28999999999999998</v>
      </c>
      <c r="AA159" s="147">
        <f>Z159*K159</f>
        <v>209.67</v>
      </c>
      <c r="AR159" s="21" t="s">
        <v>92</v>
      </c>
      <c r="AT159" s="21" t="s">
        <v>167</v>
      </c>
      <c r="AU159" s="21" t="s">
        <v>86</v>
      </c>
      <c r="AY159" s="21" t="s">
        <v>166</v>
      </c>
      <c r="BE159" s="148">
        <f>IF(U159="základní",N159,0)</f>
        <v>0</v>
      </c>
      <c r="BF159" s="148">
        <f>IF(U159="snížená",N159,0)</f>
        <v>0</v>
      </c>
      <c r="BG159" s="148">
        <f>IF(U159="zákl. přenesená",N159,0)</f>
        <v>0</v>
      </c>
      <c r="BH159" s="148">
        <f>IF(U159="sníž. přenesená",N159,0)</f>
        <v>0</v>
      </c>
      <c r="BI159" s="148">
        <f>IF(U159="nulová",N159,0)</f>
        <v>0</v>
      </c>
      <c r="BJ159" s="21" t="s">
        <v>82</v>
      </c>
      <c r="BK159" s="148">
        <f>ROUND(L159*K159,2)</f>
        <v>0</v>
      </c>
      <c r="BL159" s="21" t="s">
        <v>92</v>
      </c>
      <c r="BM159" s="21" t="s">
        <v>310</v>
      </c>
    </row>
    <row r="160" spans="2:65" s="11" customFormat="1" ht="16.5" customHeight="1">
      <c r="B160" s="157"/>
      <c r="C160" s="158"/>
      <c r="D160" s="158"/>
      <c r="E160" s="159" t="s">
        <v>5</v>
      </c>
      <c r="F160" s="264" t="s">
        <v>275</v>
      </c>
      <c r="G160" s="265"/>
      <c r="H160" s="265"/>
      <c r="I160" s="265"/>
      <c r="J160" s="158"/>
      <c r="K160" s="159" t="s">
        <v>5</v>
      </c>
      <c r="L160" s="158"/>
      <c r="M160" s="158"/>
      <c r="N160" s="158"/>
      <c r="O160" s="158"/>
      <c r="P160" s="158"/>
      <c r="Q160" s="158"/>
      <c r="R160" s="160"/>
      <c r="T160" s="161"/>
      <c r="U160" s="158"/>
      <c r="V160" s="158"/>
      <c r="W160" s="158"/>
      <c r="X160" s="158"/>
      <c r="Y160" s="158"/>
      <c r="Z160" s="158"/>
      <c r="AA160" s="162"/>
      <c r="AT160" s="163" t="s">
        <v>173</v>
      </c>
      <c r="AU160" s="163" t="s">
        <v>86</v>
      </c>
      <c r="AV160" s="11" t="s">
        <v>82</v>
      </c>
      <c r="AW160" s="11" t="s">
        <v>32</v>
      </c>
      <c r="AX160" s="11" t="s">
        <v>75</v>
      </c>
      <c r="AY160" s="163" t="s">
        <v>166</v>
      </c>
    </row>
    <row r="161" spans="2:65" s="11" customFormat="1" ht="16.5" customHeight="1">
      <c r="B161" s="157"/>
      <c r="C161" s="158"/>
      <c r="D161" s="158"/>
      <c r="E161" s="159" t="s">
        <v>5</v>
      </c>
      <c r="F161" s="229" t="s">
        <v>276</v>
      </c>
      <c r="G161" s="230"/>
      <c r="H161" s="230"/>
      <c r="I161" s="230"/>
      <c r="J161" s="158"/>
      <c r="K161" s="159" t="s">
        <v>5</v>
      </c>
      <c r="L161" s="158"/>
      <c r="M161" s="158"/>
      <c r="N161" s="158"/>
      <c r="O161" s="158"/>
      <c r="P161" s="158"/>
      <c r="Q161" s="158"/>
      <c r="R161" s="160"/>
      <c r="T161" s="161"/>
      <c r="U161" s="158"/>
      <c r="V161" s="158"/>
      <c r="W161" s="158"/>
      <c r="X161" s="158"/>
      <c r="Y161" s="158"/>
      <c r="Z161" s="158"/>
      <c r="AA161" s="162"/>
      <c r="AT161" s="163" t="s">
        <v>173</v>
      </c>
      <c r="AU161" s="163" t="s">
        <v>86</v>
      </c>
      <c r="AV161" s="11" t="s">
        <v>82</v>
      </c>
      <c r="AW161" s="11" t="s">
        <v>32</v>
      </c>
      <c r="AX161" s="11" t="s">
        <v>75</v>
      </c>
      <c r="AY161" s="163" t="s">
        <v>166</v>
      </c>
    </row>
    <row r="162" spans="2:65" s="11" customFormat="1" ht="16.5" customHeight="1">
      <c r="B162" s="157"/>
      <c r="C162" s="158"/>
      <c r="D162" s="158"/>
      <c r="E162" s="159" t="s">
        <v>5</v>
      </c>
      <c r="F162" s="229" t="s">
        <v>277</v>
      </c>
      <c r="G162" s="230"/>
      <c r="H162" s="230"/>
      <c r="I162" s="230"/>
      <c r="J162" s="158"/>
      <c r="K162" s="159" t="s">
        <v>5</v>
      </c>
      <c r="L162" s="158"/>
      <c r="M162" s="158"/>
      <c r="N162" s="158"/>
      <c r="O162" s="158"/>
      <c r="P162" s="158"/>
      <c r="Q162" s="158"/>
      <c r="R162" s="160"/>
      <c r="T162" s="161"/>
      <c r="U162" s="158"/>
      <c r="V162" s="158"/>
      <c r="W162" s="158"/>
      <c r="X162" s="158"/>
      <c r="Y162" s="158"/>
      <c r="Z162" s="158"/>
      <c r="AA162" s="162"/>
      <c r="AT162" s="163" t="s">
        <v>173</v>
      </c>
      <c r="AU162" s="163" t="s">
        <v>86</v>
      </c>
      <c r="AV162" s="11" t="s">
        <v>82</v>
      </c>
      <c r="AW162" s="11" t="s">
        <v>32</v>
      </c>
      <c r="AX162" s="11" t="s">
        <v>75</v>
      </c>
      <c r="AY162" s="163" t="s">
        <v>166</v>
      </c>
    </row>
    <row r="163" spans="2:65" s="10" customFormat="1" ht="25.5" customHeight="1">
      <c r="B163" s="149"/>
      <c r="C163" s="150"/>
      <c r="D163" s="150"/>
      <c r="E163" s="151" t="s">
        <v>5</v>
      </c>
      <c r="F163" s="262" t="s">
        <v>921</v>
      </c>
      <c r="G163" s="263"/>
      <c r="H163" s="263"/>
      <c r="I163" s="263"/>
      <c r="J163" s="150"/>
      <c r="K163" s="152">
        <v>723</v>
      </c>
      <c r="L163" s="150"/>
      <c r="M163" s="150"/>
      <c r="N163" s="150"/>
      <c r="O163" s="150"/>
      <c r="P163" s="150"/>
      <c r="Q163" s="150"/>
      <c r="R163" s="153"/>
      <c r="T163" s="154"/>
      <c r="U163" s="150"/>
      <c r="V163" s="150"/>
      <c r="W163" s="150"/>
      <c r="X163" s="150"/>
      <c r="Y163" s="150"/>
      <c r="Z163" s="150"/>
      <c r="AA163" s="155"/>
      <c r="AT163" s="156" t="s">
        <v>173</v>
      </c>
      <c r="AU163" s="156" t="s">
        <v>86</v>
      </c>
      <c r="AV163" s="10" t="s">
        <v>86</v>
      </c>
      <c r="AW163" s="10" t="s">
        <v>32</v>
      </c>
      <c r="AX163" s="10" t="s">
        <v>82</v>
      </c>
      <c r="AY163" s="156" t="s">
        <v>166</v>
      </c>
    </row>
    <row r="164" spans="2:65" s="1" customFormat="1" ht="16.5" customHeight="1">
      <c r="B164" s="139"/>
      <c r="C164" s="140" t="s">
        <v>110</v>
      </c>
      <c r="D164" s="140" t="s">
        <v>167</v>
      </c>
      <c r="E164" s="141" t="s">
        <v>312</v>
      </c>
      <c r="F164" s="231" t="s">
        <v>313</v>
      </c>
      <c r="G164" s="231"/>
      <c r="H164" s="231"/>
      <c r="I164" s="231"/>
      <c r="J164" s="142" t="s">
        <v>309</v>
      </c>
      <c r="K164" s="143">
        <v>723</v>
      </c>
      <c r="L164" s="232">
        <v>0</v>
      </c>
      <c r="M164" s="232"/>
      <c r="N164" s="232">
        <f>ROUND(L164*K164,2)</f>
        <v>0</v>
      </c>
      <c r="O164" s="232"/>
      <c r="P164" s="232"/>
      <c r="Q164" s="232"/>
      <c r="R164" s="144"/>
      <c r="T164" s="145" t="s">
        <v>5</v>
      </c>
      <c r="U164" s="43" t="s">
        <v>40</v>
      </c>
      <c r="V164" s="146">
        <v>0.14699999999999999</v>
      </c>
      <c r="W164" s="146">
        <f>V164*K164</f>
        <v>106.28099999999999</v>
      </c>
      <c r="X164" s="146">
        <v>0</v>
      </c>
      <c r="Y164" s="146">
        <f>X164*K164</f>
        <v>0</v>
      </c>
      <c r="Z164" s="146">
        <v>0.115</v>
      </c>
      <c r="AA164" s="147">
        <f>Z164*K164</f>
        <v>83.14500000000001</v>
      </c>
      <c r="AR164" s="21" t="s">
        <v>92</v>
      </c>
      <c r="AT164" s="21" t="s">
        <v>167</v>
      </c>
      <c r="AU164" s="21" t="s">
        <v>86</v>
      </c>
      <c r="AY164" s="21" t="s">
        <v>166</v>
      </c>
      <c r="BE164" s="148">
        <f>IF(U164="základní",N164,0)</f>
        <v>0</v>
      </c>
      <c r="BF164" s="148">
        <f>IF(U164="snížená",N164,0)</f>
        <v>0</v>
      </c>
      <c r="BG164" s="148">
        <f>IF(U164="zákl. přenesená",N164,0)</f>
        <v>0</v>
      </c>
      <c r="BH164" s="148">
        <f>IF(U164="sníž. přenesená",N164,0)</f>
        <v>0</v>
      </c>
      <c r="BI164" s="148">
        <f>IF(U164="nulová",N164,0)</f>
        <v>0</v>
      </c>
      <c r="BJ164" s="21" t="s">
        <v>82</v>
      </c>
      <c r="BK164" s="148">
        <f>ROUND(L164*K164,2)</f>
        <v>0</v>
      </c>
      <c r="BL164" s="21" t="s">
        <v>92</v>
      </c>
      <c r="BM164" s="21" t="s">
        <v>314</v>
      </c>
    </row>
    <row r="165" spans="2:65" s="11" customFormat="1" ht="16.5" customHeight="1">
      <c r="B165" s="157"/>
      <c r="C165" s="158"/>
      <c r="D165" s="158"/>
      <c r="E165" s="159" t="s">
        <v>5</v>
      </c>
      <c r="F165" s="264" t="s">
        <v>275</v>
      </c>
      <c r="G165" s="265"/>
      <c r="H165" s="265"/>
      <c r="I165" s="265"/>
      <c r="J165" s="158"/>
      <c r="K165" s="159" t="s">
        <v>5</v>
      </c>
      <c r="L165" s="158"/>
      <c r="M165" s="158"/>
      <c r="N165" s="158"/>
      <c r="O165" s="158"/>
      <c r="P165" s="158"/>
      <c r="Q165" s="158"/>
      <c r="R165" s="160"/>
      <c r="T165" s="161"/>
      <c r="U165" s="158"/>
      <c r="V165" s="158"/>
      <c r="W165" s="158"/>
      <c r="X165" s="158"/>
      <c r="Y165" s="158"/>
      <c r="Z165" s="158"/>
      <c r="AA165" s="162"/>
      <c r="AT165" s="163" t="s">
        <v>173</v>
      </c>
      <c r="AU165" s="163" t="s">
        <v>86</v>
      </c>
      <c r="AV165" s="11" t="s">
        <v>82</v>
      </c>
      <c r="AW165" s="11" t="s">
        <v>32</v>
      </c>
      <c r="AX165" s="11" t="s">
        <v>75</v>
      </c>
      <c r="AY165" s="163" t="s">
        <v>166</v>
      </c>
    </row>
    <row r="166" spans="2:65" s="11" customFormat="1" ht="16.5" customHeight="1">
      <c r="B166" s="157"/>
      <c r="C166" s="158"/>
      <c r="D166" s="158"/>
      <c r="E166" s="159" t="s">
        <v>5</v>
      </c>
      <c r="F166" s="229" t="s">
        <v>276</v>
      </c>
      <c r="G166" s="230"/>
      <c r="H166" s="230"/>
      <c r="I166" s="230"/>
      <c r="J166" s="158"/>
      <c r="K166" s="159" t="s">
        <v>5</v>
      </c>
      <c r="L166" s="158"/>
      <c r="M166" s="158"/>
      <c r="N166" s="158"/>
      <c r="O166" s="158"/>
      <c r="P166" s="158"/>
      <c r="Q166" s="158"/>
      <c r="R166" s="160"/>
      <c r="T166" s="161"/>
      <c r="U166" s="158"/>
      <c r="V166" s="158"/>
      <c r="W166" s="158"/>
      <c r="X166" s="158"/>
      <c r="Y166" s="158"/>
      <c r="Z166" s="158"/>
      <c r="AA166" s="162"/>
      <c r="AT166" s="163" t="s">
        <v>173</v>
      </c>
      <c r="AU166" s="163" t="s">
        <v>86</v>
      </c>
      <c r="AV166" s="11" t="s">
        <v>82</v>
      </c>
      <c r="AW166" s="11" t="s">
        <v>32</v>
      </c>
      <c r="AX166" s="11" t="s">
        <v>75</v>
      </c>
      <c r="AY166" s="163" t="s">
        <v>166</v>
      </c>
    </row>
    <row r="167" spans="2:65" s="11" customFormat="1" ht="16.5" customHeight="1">
      <c r="B167" s="157"/>
      <c r="C167" s="158"/>
      <c r="D167" s="158"/>
      <c r="E167" s="159" t="s">
        <v>5</v>
      </c>
      <c r="F167" s="229" t="s">
        <v>277</v>
      </c>
      <c r="G167" s="230"/>
      <c r="H167" s="230"/>
      <c r="I167" s="230"/>
      <c r="J167" s="158"/>
      <c r="K167" s="159" t="s">
        <v>5</v>
      </c>
      <c r="L167" s="158"/>
      <c r="M167" s="158"/>
      <c r="N167" s="158"/>
      <c r="O167" s="158"/>
      <c r="P167" s="158"/>
      <c r="Q167" s="158"/>
      <c r="R167" s="160"/>
      <c r="T167" s="161"/>
      <c r="U167" s="158"/>
      <c r="V167" s="158"/>
      <c r="W167" s="158"/>
      <c r="X167" s="158"/>
      <c r="Y167" s="158"/>
      <c r="Z167" s="158"/>
      <c r="AA167" s="162"/>
      <c r="AT167" s="163" t="s">
        <v>173</v>
      </c>
      <c r="AU167" s="163" t="s">
        <v>86</v>
      </c>
      <c r="AV167" s="11" t="s">
        <v>82</v>
      </c>
      <c r="AW167" s="11" t="s">
        <v>32</v>
      </c>
      <c r="AX167" s="11" t="s">
        <v>75</v>
      </c>
      <c r="AY167" s="163" t="s">
        <v>166</v>
      </c>
    </row>
    <row r="168" spans="2:65" s="10" customFormat="1" ht="16.5" customHeight="1">
      <c r="B168" s="149"/>
      <c r="C168" s="150"/>
      <c r="D168" s="150"/>
      <c r="E168" s="151" t="s">
        <v>5</v>
      </c>
      <c r="F168" s="262" t="s">
        <v>922</v>
      </c>
      <c r="G168" s="263"/>
      <c r="H168" s="263"/>
      <c r="I168" s="263"/>
      <c r="J168" s="150"/>
      <c r="K168" s="152">
        <v>723</v>
      </c>
      <c r="L168" s="150"/>
      <c r="M168" s="150"/>
      <c r="N168" s="150"/>
      <c r="O168" s="150"/>
      <c r="P168" s="150"/>
      <c r="Q168" s="150"/>
      <c r="R168" s="153"/>
      <c r="T168" s="154"/>
      <c r="U168" s="150"/>
      <c r="V168" s="150"/>
      <c r="W168" s="150"/>
      <c r="X168" s="150"/>
      <c r="Y168" s="150"/>
      <c r="Z168" s="150"/>
      <c r="AA168" s="155"/>
      <c r="AT168" s="156" t="s">
        <v>173</v>
      </c>
      <c r="AU168" s="156" t="s">
        <v>86</v>
      </c>
      <c r="AV168" s="10" t="s">
        <v>86</v>
      </c>
      <c r="AW168" s="10" t="s">
        <v>32</v>
      </c>
      <c r="AX168" s="10" t="s">
        <v>82</v>
      </c>
      <c r="AY168" s="156" t="s">
        <v>166</v>
      </c>
    </row>
    <row r="169" spans="2:65" s="1" customFormat="1" ht="16.5" customHeight="1">
      <c r="B169" s="139"/>
      <c r="C169" s="140" t="s">
        <v>113</v>
      </c>
      <c r="D169" s="140" t="s">
        <v>167</v>
      </c>
      <c r="E169" s="141" t="s">
        <v>316</v>
      </c>
      <c r="F169" s="231" t="s">
        <v>317</v>
      </c>
      <c r="G169" s="231"/>
      <c r="H169" s="231"/>
      <c r="I169" s="231"/>
      <c r="J169" s="142" t="s">
        <v>309</v>
      </c>
      <c r="K169" s="143">
        <v>330</v>
      </c>
      <c r="L169" s="232">
        <v>0</v>
      </c>
      <c r="M169" s="232"/>
      <c r="N169" s="232">
        <f>ROUND(L169*K169,2)</f>
        <v>0</v>
      </c>
      <c r="O169" s="232"/>
      <c r="P169" s="232"/>
      <c r="Q169" s="232"/>
      <c r="R169" s="144"/>
      <c r="T169" s="145" t="s">
        <v>5</v>
      </c>
      <c r="U169" s="43" t="s">
        <v>40</v>
      </c>
      <c r="V169" s="146">
        <v>0.70299999999999996</v>
      </c>
      <c r="W169" s="146">
        <f>V169*K169</f>
        <v>231.98999999999998</v>
      </c>
      <c r="X169" s="146">
        <v>8.6800000000000002E-3</v>
      </c>
      <c r="Y169" s="146">
        <f>X169*K169</f>
        <v>2.8644000000000003</v>
      </c>
      <c r="Z169" s="146">
        <v>0</v>
      </c>
      <c r="AA169" s="147">
        <f>Z169*K169</f>
        <v>0</v>
      </c>
      <c r="AR169" s="21" t="s">
        <v>92</v>
      </c>
      <c r="AT169" s="21" t="s">
        <v>167</v>
      </c>
      <c r="AU169" s="21" t="s">
        <v>86</v>
      </c>
      <c r="AY169" s="21" t="s">
        <v>166</v>
      </c>
      <c r="BE169" s="148">
        <f>IF(U169="základní",N169,0)</f>
        <v>0</v>
      </c>
      <c r="BF169" s="148">
        <f>IF(U169="snížená",N169,0)</f>
        <v>0</v>
      </c>
      <c r="BG169" s="148">
        <f>IF(U169="zákl. přenesená",N169,0)</f>
        <v>0</v>
      </c>
      <c r="BH169" s="148">
        <f>IF(U169="sníž. přenesená",N169,0)</f>
        <v>0</v>
      </c>
      <c r="BI169" s="148">
        <f>IF(U169="nulová",N169,0)</f>
        <v>0</v>
      </c>
      <c r="BJ169" s="21" t="s">
        <v>82</v>
      </c>
      <c r="BK169" s="148">
        <f>ROUND(L169*K169,2)</f>
        <v>0</v>
      </c>
      <c r="BL169" s="21" t="s">
        <v>92</v>
      </c>
      <c r="BM169" s="21" t="s">
        <v>318</v>
      </c>
    </row>
    <row r="170" spans="2:65" s="11" customFormat="1" ht="16.5" customHeight="1">
      <c r="B170" s="157"/>
      <c r="C170" s="158"/>
      <c r="D170" s="158"/>
      <c r="E170" s="159" t="s">
        <v>5</v>
      </c>
      <c r="F170" s="264" t="s">
        <v>275</v>
      </c>
      <c r="G170" s="265"/>
      <c r="H170" s="265"/>
      <c r="I170" s="265"/>
      <c r="J170" s="158"/>
      <c r="K170" s="159" t="s">
        <v>5</v>
      </c>
      <c r="L170" s="158"/>
      <c r="M170" s="158"/>
      <c r="N170" s="158"/>
      <c r="O170" s="158"/>
      <c r="P170" s="158"/>
      <c r="Q170" s="158"/>
      <c r="R170" s="160"/>
      <c r="T170" s="161"/>
      <c r="U170" s="158"/>
      <c r="V170" s="158"/>
      <c r="W170" s="158"/>
      <c r="X170" s="158"/>
      <c r="Y170" s="158"/>
      <c r="Z170" s="158"/>
      <c r="AA170" s="162"/>
      <c r="AT170" s="163" t="s">
        <v>173</v>
      </c>
      <c r="AU170" s="163" t="s">
        <v>86</v>
      </c>
      <c r="AV170" s="11" t="s">
        <v>82</v>
      </c>
      <c r="AW170" s="11" t="s">
        <v>32</v>
      </c>
      <c r="AX170" s="11" t="s">
        <v>75</v>
      </c>
      <c r="AY170" s="163" t="s">
        <v>166</v>
      </c>
    </row>
    <row r="171" spans="2:65" s="11" customFormat="1" ht="16.5" customHeight="1">
      <c r="B171" s="157"/>
      <c r="C171" s="158"/>
      <c r="D171" s="158"/>
      <c r="E171" s="159" t="s">
        <v>5</v>
      </c>
      <c r="F171" s="229" t="s">
        <v>276</v>
      </c>
      <c r="G171" s="230"/>
      <c r="H171" s="230"/>
      <c r="I171" s="230"/>
      <c r="J171" s="158"/>
      <c r="K171" s="159" t="s">
        <v>5</v>
      </c>
      <c r="L171" s="158"/>
      <c r="M171" s="158"/>
      <c r="N171" s="158"/>
      <c r="O171" s="158"/>
      <c r="P171" s="158"/>
      <c r="Q171" s="158"/>
      <c r="R171" s="160"/>
      <c r="T171" s="161"/>
      <c r="U171" s="158"/>
      <c r="V171" s="158"/>
      <c r="W171" s="158"/>
      <c r="X171" s="158"/>
      <c r="Y171" s="158"/>
      <c r="Z171" s="158"/>
      <c r="AA171" s="162"/>
      <c r="AT171" s="163" t="s">
        <v>173</v>
      </c>
      <c r="AU171" s="163" t="s">
        <v>86</v>
      </c>
      <c r="AV171" s="11" t="s">
        <v>82</v>
      </c>
      <c r="AW171" s="11" t="s">
        <v>32</v>
      </c>
      <c r="AX171" s="11" t="s">
        <v>75</v>
      </c>
      <c r="AY171" s="163" t="s">
        <v>166</v>
      </c>
    </row>
    <row r="172" spans="2:65" s="11" customFormat="1" ht="16.5" customHeight="1">
      <c r="B172" s="157"/>
      <c r="C172" s="158"/>
      <c r="D172" s="158"/>
      <c r="E172" s="159" t="s">
        <v>5</v>
      </c>
      <c r="F172" s="229" t="s">
        <v>277</v>
      </c>
      <c r="G172" s="230"/>
      <c r="H172" s="230"/>
      <c r="I172" s="230"/>
      <c r="J172" s="158"/>
      <c r="K172" s="159" t="s">
        <v>5</v>
      </c>
      <c r="L172" s="158"/>
      <c r="M172" s="158"/>
      <c r="N172" s="158"/>
      <c r="O172" s="158"/>
      <c r="P172" s="158"/>
      <c r="Q172" s="158"/>
      <c r="R172" s="160"/>
      <c r="T172" s="161"/>
      <c r="U172" s="158"/>
      <c r="V172" s="158"/>
      <c r="W172" s="158"/>
      <c r="X172" s="158"/>
      <c r="Y172" s="158"/>
      <c r="Z172" s="158"/>
      <c r="AA172" s="162"/>
      <c r="AT172" s="163" t="s">
        <v>173</v>
      </c>
      <c r="AU172" s="163" t="s">
        <v>86</v>
      </c>
      <c r="AV172" s="11" t="s">
        <v>82</v>
      </c>
      <c r="AW172" s="11" t="s">
        <v>32</v>
      </c>
      <c r="AX172" s="11" t="s">
        <v>75</v>
      </c>
      <c r="AY172" s="163" t="s">
        <v>166</v>
      </c>
    </row>
    <row r="173" spans="2:65" s="10" customFormat="1" ht="16.5" customHeight="1">
      <c r="B173" s="149"/>
      <c r="C173" s="150"/>
      <c r="D173" s="150"/>
      <c r="E173" s="151" t="s">
        <v>5</v>
      </c>
      <c r="F173" s="262" t="s">
        <v>319</v>
      </c>
      <c r="G173" s="263"/>
      <c r="H173" s="263"/>
      <c r="I173" s="263"/>
      <c r="J173" s="150"/>
      <c r="K173" s="152">
        <v>330</v>
      </c>
      <c r="L173" s="150"/>
      <c r="M173" s="150"/>
      <c r="N173" s="150"/>
      <c r="O173" s="150"/>
      <c r="P173" s="150"/>
      <c r="Q173" s="150"/>
      <c r="R173" s="153"/>
      <c r="T173" s="154"/>
      <c r="U173" s="150"/>
      <c r="V173" s="150"/>
      <c r="W173" s="150"/>
      <c r="X173" s="150"/>
      <c r="Y173" s="150"/>
      <c r="Z173" s="150"/>
      <c r="AA173" s="155"/>
      <c r="AT173" s="156" t="s">
        <v>173</v>
      </c>
      <c r="AU173" s="156" t="s">
        <v>86</v>
      </c>
      <c r="AV173" s="10" t="s">
        <v>86</v>
      </c>
      <c r="AW173" s="10" t="s">
        <v>32</v>
      </c>
      <c r="AX173" s="10" t="s">
        <v>82</v>
      </c>
      <c r="AY173" s="156" t="s">
        <v>166</v>
      </c>
    </row>
    <row r="174" spans="2:65" s="1" customFormat="1" ht="38.25" customHeight="1">
      <c r="B174" s="139"/>
      <c r="C174" s="140" t="s">
        <v>116</v>
      </c>
      <c r="D174" s="140" t="s">
        <v>167</v>
      </c>
      <c r="E174" s="141" t="s">
        <v>320</v>
      </c>
      <c r="F174" s="231" t="s">
        <v>321</v>
      </c>
      <c r="G174" s="231"/>
      <c r="H174" s="231"/>
      <c r="I174" s="231"/>
      <c r="J174" s="142" t="s">
        <v>322</v>
      </c>
      <c r="K174" s="143">
        <v>299.91500000000002</v>
      </c>
      <c r="L174" s="232">
        <v>0</v>
      </c>
      <c r="M174" s="232"/>
      <c r="N174" s="232">
        <f>ROUND(L174*K174,2)</f>
        <v>0</v>
      </c>
      <c r="O174" s="232"/>
      <c r="P174" s="232"/>
      <c r="Q174" s="232"/>
      <c r="R174" s="144"/>
      <c r="T174" s="145" t="s">
        <v>5</v>
      </c>
      <c r="U174" s="43" t="s">
        <v>40</v>
      </c>
      <c r="V174" s="146">
        <v>0.223</v>
      </c>
      <c r="W174" s="146">
        <f>V174*K174</f>
        <v>66.881045</v>
      </c>
      <c r="X174" s="146">
        <v>0</v>
      </c>
      <c r="Y174" s="146">
        <f>X174*K174</f>
        <v>0</v>
      </c>
      <c r="Z174" s="146">
        <v>0</v>
      </c>
      <c r="AA174" s="147">
        <f>Z174*K174</f>
        <v>0</v>
      </c>
      <c r="AR174" s="21" t="s">
        <v>92</v>
      </c>
      <c r="AT174" s="21" t="s">
        <v>167</v>
      </c>
      <c r="AU174" s="21" t="s">
        <v>86</v>
      </c>
      <c r="AY174" s="21" t="s">
        <v>166</v>
      </c>
      <c r="BE174" s="148">
        <f>IF(U174="základní",N174,0)</f>
        <v>0</v>
      </c>
      <c r="BF174" s="148">
        <f>IF(U174="snížená",N174,0)</f>
        <v>0</v>
      </c>
      <c r="BG174" s="148">
        <f>IF(U174="zákl. přenesená",N174,0)</f>
        <v>0</v>
      </c>
      <c r="BH174" s="148">
        <f>IF(U174="sníž. přenesená",N174,0)</f>
        <v>0</v>
      </c>
      <c r="BI174" s="148">
        <f>IF(U174="nulová",N174,0)</f>
        <v>0</v>
      </c>
      <c r="BJ174" s="21" t="s">
        <v>82</v>
      </c>
      <c r="BK174" s="148">
        <f>ROUND(L174*K174,2)</f>
        <v>0</v>
      </c>
      <c r="BL174" s="21" t="s">
        <v>92</v>
      </c>
      <c r="BM174" s="21" t="s">
        <v>323</v>
      </c>
    </row>
    <row r="175" spans="2:65" s="11" customFormat="1" ht="16.5" customHeight="1">
      <c r="B175" s="157"/>
      <c r="C175" s="158"/>
      <c r="D175" s="158"/>
      <c r="E175" s="159" t="s">
        <v>5</v>
      </c>
      <c r="F175" s="264" t="s">
        <v>275</v>
      </c>
      <c r="G175" s="265"/>
      <c r="H175" s="265"/>
      <c r="I175" s="265"/>
      <c r="J175" s="158"/>
      <c r="K175" s="159" t="s">
        <v>5</v>
      </c>
      <c r="L175" s="158"/>
      <c r="M175" s="158"/>
      <c r="N175" s="158"/>
      <c r="O175" s="158"/>
      <c r="P175" s="158"/>
      <c r="Q175" s="158"/>
      <c r="R175" s="160"/>
      <c r="T175" s="161"/>
      <c r="U175" s="158"/>
      <c r="V175" s="158"/>
      <c r="W175" s="158"/>
      <c r="X175" s="158"/>
      <c r="Y175" s="158"/>
      <c r="Z175" s="158"/>
      <c r="AA175" s="162"/>
      <c r="AT175" s="163" t="s">
        <v>173</v>
      </c>
      <c r="AU175" s="163" t="s">
        <v>86</v>
      </c>
      <c r="AV175" s="11" t="s">
        <v>82</v>
      </c>
      <c r="AW175" s="11" t="s">
        <v>32</v>
      </c>
      <c r="AX175" s="11" t="s">
        <v>75</v>
      </c>
      <c r="AY175" s="163" t="s">
        <v>166</v>
      </c>
    </row>
    <row r="176" spans="2:65" s="11" customFormat="1" ht="16.5" customHeight="1">
      <c r="B176" s="157"/>
      <c r="C176" s="158"/>
      <c r="D176" s="158"/>
      <c r="E176" s="159" t="s">
        <v>5</v>
      </c>
      <c r="F176" s="229" t="s">
        <v>276</v>
      </c>
      <c r="G176" s="230"/>
      <c r="H176" s="230"/>
      <c r="I176" s="230"/>
      <c r="J176" s="158"/>
      <c r="K176" s="159" t="s">
        <v>5</v>
      </c>
      <c r="L176" s="158"/>
      <c r="M176" s="158"/>
      <c r="N176" s="158"/>
      <c r="O176" s="158"/>
      <c r="P176" s="158"/>
      <c r="Q176" s="158"/>
      <c r="R176" s="160"/>
      <c r="T176" s="161"/>
      <c r="U176" s="158"/>
      <c r="V176" s="158"/>
      <c r="W176" s="158"/>
      <c r="X176" s="158"/>
      <c r="Y176" s="158"/>
      <c r="Z176" s="158"/>
      <c r="AA176" s="162"/>
      <c r="AT176" s="163" t="s">
        <v>173</v>
      </c>
      <c r="AU176" s="163" t="s">
        <v>86</v>
      </c>
      <c r="AV176" s="11" t="s">
        <v>82</v>
      </c>
      <c r="AW176" s="11" t="s">
        <v>32</v>
      </c>
      <c r="AX176" s="11" t="s">
        <v>75</v>
      </c>
      <c r="AY176" s="163" t="s">
        <v>166</v>
      </c>
    </row>
    <row r="177" spans="2:65" s="11" customFormat="1" ht="16.5" customHeight="1">
      <c r="B177" s="157"/>
      <c r="C177" s="158"/>
      <c r="D177" s="158"/>
      <c r="E177" s="159" t="s">
        <v>5</v>
      </c>
      <c r="F177" s="229" t="s">
        <v>277</v>
      </c>
      <c r="G177" s="230"/>
      <c r="H177" s="230"/>
      <c r="I177" s="230"/>
      <c r="J177" s="158"/>
      <c r="K177" s="159" t="s">
        <v>5</v>
      </c>
      <c r="L177" s="158"/>
      <c r="M177" s="158"/>
      <c r="N177" s="158"/>
      <c r="O177" s="158"/>
      <c r="P177" s="158"/>
      <c r="Q177" s="158"/>
      <c r="R177" s="160"/>
      <c r="T177" s="161"/>
      <c r="U177" s="158"/>
      <c r="V177" s="158"/>
      <c r="W177" s="158"/>
      <c r="X177" s="158"/>
      <c r="Y177" s="158"/>
      <c r="Z177" s="158"/>
      <c r="AA177" s="162"/>
      <c r="AT177" s="163" t="s">
        <v>173</v>
      </c>
      <c r="AU177" s="163" t="s">
        <v>86</v>
      </c>
      <c r="AV177" s="11" t="s">
        <v>82</v>
      </c>
      <c r="AW177" s="11" t="s">
        <v>32</v>
      </c>
      <c r="AX177" s="11" t="s">
        <v>75</v>
      </c>
      <c r="AY177" s="163" t="s">
        <v>166</v>
      </c>
    </row>
    <row r="178" spans="2:65" s="10" customFormat="1" ht="16.5" customHeight="1">
      <c r="B178" s="149"/>
      <c r="C178" s="150"/>
      <c r="D178" s="150"/>
      <c r="E178" s="151" t="s">
        <v>5</v>
      </c>
      <c r="F178" s="262" t="s">
        <v>923</v>
      </c>
      <c r="G178" s="263"/>
      <c r="H178" s="263"/>
      <c r="I178" s="263"/>
      <c r="J178" s="150"/>
      <c r="K178" s="152">
        <v>230.11500000000001</v>
      </c>
      <c r="L178" s="150"/>
      <c r="M178" s="150"/>
      <c r="N178" s="150"/>
      <c r="O178" s="150"/>
      <c r="P178" s="150"/>
      <c r="Q178" s="150"/>
      <c r="R178" s="153"/>
      <c r="T178" s="154"/>
      <c r="U178" s="150"/>
      <c r="V178" s="150"/>
      <c r="W178" s="150"/>
      <c r="X178" s="150"/>
      <c r="Y178" s="150"/>
      <c r="Z178" s="150"/>
      <c r="AA178" s="155"/>
      <c r="AT178" s="156" t="s">
        <v>173</v>
      </c>
      <c r="AU178" s="156" t="s">
        <v>86</v>
      </c>
      <c r="AV178" s="10" t="s">
        <v>86</v>
      </c>
      <c r="AW178" s="10" t="s">
        <v>32</v>
      </c>
      <c r="AX178" s="10" t="s">
        <v>75</v>
      </c>
      <c r="AY178" s="156" t="s">
        <v>166</v>
      </c>
    </row>
    <row r="179" spans="2:65" s="10" customFormat="1" ht="16.5" customHeight="1">
      <c r="B179" s="149"/>
      <c r="C179" s="150"/>
      <c r="D179" s="150"/>
      <c r="E179" s="151" t="s">
        <v>5</v>
      </c>
      <c r="F179" s="262" t="s">
        <v>924</v>
      </c>
      <c r="G179" s="263"/>
      <c r="H179" s="263"/>
      <c r="I179" s="263"/>
      <c r="J179" s="150"/>
      <c r="K179" s="152">
        <v>63</v>
      </c>
      <c r="L179" s="150"/>
      <c r="M179" s="150"/>
      <c r="N179" s="150"/>
      <c r="O179" s="150"/>
      <c r="P179" s="150"/>
      <c r="Q179" s="150"/>
      <c r="R179" s="153"/>
      <c r="T179" s="154"/>
      <c r="U179" s="150"/>
      <c r="V179" s="150"/>
      <c r="W179" s="150"/>
      <c r="X179" s="150"/>
      <c r="Y179" s="150"/>
      <c r="Z179" s="150"/>
      <c r="AA179" s="155"/>
      <c r="AT179" s="156" t="s">
        <v>173</v>
      </c>
      <c r="AU179" s="156" t="s">
        <v>86</v>
      </c>
      <c r="AV179" s="10" t="s">
        <v>86</v>
      </c>
      <c r="AW179" s="10" t="s">
        <v>32</v>
      </c>
      <c r="AX179" s="10" t="s">
        <v>75</v>
      </c>
      <c r="AY179" s="156" t="s">
        <v>166</v>
      </c>
    </row>
    <row r="180" spans="2:65" s="10" customFormat="1" ht="16.5" customHeight="1">
      <c r="B180" s="149"/>
      <c r="C180" s="150"/>
      <c r="D180" s="150"/>
      <c r="E180" s="151" t="s">
        <v>5</v>
      </c>
      <c r="F180" s="262" t="s">
        <v>925</v>
      </c>
      <c r="G180" s="263"/>
      <c r="H180" s="263"/>
      <c r="I180" s="263"/>
      <c r="J180" s="150"/>
      <c r="K180" s="152">
        <v>6.8</v>
      </c>
      <c r="L180" s="150"/>
      <c r="M180" s="150"/>
      <c r="N180" s="150"/>
      <c r="O180" s="150"/>
      <c r="P180" s="150"/>
      <c r="Q180" s="150"/>
      <c r="R180" s="153"/>
      <c r="T180" s="154"/>
      <c r="U180" s="150"/>
      <c r="V180" s="150"/>
      <c r="W180" s="150"/>
      <c r="X180" s="150"/>
      <c r="Y180" s="150"/>
      <c r="Z180" s="150"/>
      <c r="AA180" s="155"/>
      <c r="AT180" s="156" t="s">
        <v>173</v>
      </c>
      <c r="AU180" s="156" t="s">
        <v>86</v>
      </c>
      <c r="AV180" s="10" t="s">
        <v>86</v>
      </c>
      <c r="AW180" s="10" t="s">
        <v>32</v>
      </c>
      <c r="AX180" s="10" t="s">
        <v>75</v>
      </c>
      <c r="AY180" s="156" t="s">
        <v>166</v>
      </c>
    </row>
    <row r="181" spans="2:65" s="12" customFormat="1" ht="16.5" customHeight="1">
      <c r="B181" s="168"/>
      <c r="C181" s="169"/>
      <c r="D181" s="169"/>
      <c r="E181" s="170" t="s">
        <v>5</v>
      </c>
      <c r="F181" s="268" t="s">
        <v>294</v>
      </c>
      <c r="G181" s="269"/>
      <c r="H181" s="269"/>
      <c r="I181" s="269"/>
      <c r="J181" s="169"/>
      <c r="K181" s="171">
        <v>299.91500000000002</v>
      </c>
      <c r="L181" s="169"/>
      <c r="M181" s="169"/>
      <c r="N181" s="169"/>
      <c r="O181" s="169"/>
      <c r="P181" s="169"/>
      <c r="Q181" s="169"/>
      <c r="R181" s="172"/>
      <c r="T181" s="173"/>
      <c r="U181" s="169"/>
      <c r="V181" s="169"/>
      <c r="W181" s="169"/>
      <c r="X181" s="169"/>
      <c r="Y181" s="169"/>
      <c r="Z181" s="169"/>
      <c r="AA181" s="174"/>
      <c r="AT181" s="175" t="s">
        <v>173</v>
      </c>
      <c r="AU181" s="175" t="s">
        <v>86</v>
      </c>
      <c r="AV181" s="12" t="s">
        <v>92</v>
      </c>
      <c r="AW181" s="12" t="s">
        <v>32</v>
      </c>
      <c r="AX181" s="12" t="s">
        <v>82</v>
      </c>
      <c r="AY181" s="175" t="s">
        <v>166</v>
      </c>
    </row>
    <row r="182" spans="2:65" s="1" customFormat="1" ht="38.25" customHeight="1">
      <c r="B182" s="139"/>
      <c r="C182" s="140" t="s">
        <v>119</v>
      </c>
      <c r="D182" s="140" t="s">
        <v>167</v>
      </c>
      <c r="E182" s="141" t="s">
        <v>326</v>
      </c>
      <c r="F182" s="231" t="s">
        <v>327</v>
      </c>
      <c r="G182" s="231"/>
      <c r="H182" s="231"/>
      <c r="I182" s="231"/>
      <c r="J182" s="142" t="s">
        <v>322</v>
      </c>
      <c r="K182" s="143">
        <v>977.1</v>
      </c>
      <c r="L182" s="232">
        <v>0</v>
      </c>
      <c r="M182" s="232"/>
      <c r="N182" s="232">
        <f>ROUND(L182*K182,2)</f>
        <v>0</v>
      </c>
      <c r="O182" s="232"/>
      <c r="P182" s="232"/>
      <c r="Q182" s="232"/>
      <c r="R182" s="144"/>
      <c r="T182" s="145" t="s">
        <v>5</v>
      </c>
      <c r="U182" s="43" t="s">
        <v>40</v>
      </c>
      <c r="V182" s="146">
        <v>0.223</v>
      </c>
      <c r="W182" s="146">
        <f>V182*K182</f>
        <v>217.89330000000001</v>
      </c>
      <c r="X182" s="146">
        <v>0</v>
      </c>
      <c r="Y182" s="146">
        <f>X182*K182</f>
        <v>0</v>
      </c>
      <c r="Z182" s="146">
        <v>0</v>
      </c>
      <c r="AA182" s="147">
        <f>Z182*K182</f>
        <v>0</v>
      </c>
      <c r="AR182" s="21" t="s">
        <v>92</v>
      </c>
      <c r="AT182" s="21" t="s">
        <v>167</v>
      </c>
      <c r="AU182" s="21" t="s">
        <v>86</v>
      </c>
      <c r="AY182" s="21" t="s">
        <v>166</v>
      </c>
      <c r="BE182" s="148">
        <f>IF(U182="základní",N182,0)</f>
        <v>0</v>
      </c>
      <c r="BF182" s="148">
        <f>IF(U182="snížená",N182,0)</f>
        <v>0</v>
      </c>
      <c r="BG182" s="148">
        <f>IF(U182="zákl. přenesená",N182,0)</f>
        <v>0</v>
      </c>
      <c r="BH182" s="148">
        <f>IF(U182="sníž. přenesená",N182,0)</f>
        <v>0</v>
      </c>
      <c r="BI182" s="148">
        <f>IF(U182="nulová",N182,0)</f>
        <v>0</v>
      </c>
      <c r="BJ182" s="21" t="s">
        <v>82</v>
      </c>
      <c r="BK182" s="148">
        <f>ROUND(L182*K182,2)</f>
        <v>0</v>
      </c>
      <c r="BL182" s="21" t="s">
        <v>92</v>
      </c>
      <c r="BM182" s="21" t="s">
        <v>328</v>
      </c>
    </row>
    <row r="183" spans="2:65" s="11" customFormat="1" ht="16.5" customHeight="1">
      <c r="B183" s="157"/>
      <c r="C183" s="158"/>
      <c r="D183" s="158"/>
      <c r="E183" s="159" t="s">
        <v>5</v>
      </c>
      <c r="F183" s="264" t="s">
        <v>275</v>
      </c>
      <c r="G183" s="265"/>
      <c r="H183" s="265"/>
      <c r="I183" s="265"/>
      <c r="J183" s="158"/>
      <c r="K183" s="159" t="s">
        <v>5</v>
      </c>
      <c r="L183" s="158"/>
      <c r="M183" s="158"/>
      <c r="N183" s="158"/>
      <c r="O183" s="158"/>
      <c r="P183" s="158"/>
      <c r="Q183" s="158"/>
      <c r="R183" s="160"/>
      <c r="T183" s="161"/>
      <c r="U183" s="158"/>
      <c r="V183" s="158"/>
      <c r="W183" s="158"/>
      <c r="X183" s="158"/>
      <c r="Y183" s="158"/>
      <c r="Z183" s="158"/>
      <c r="AA183" s="162"/>
      <c r="AT183" s="163" t="s">
        <v>173</v>
      </c>
      <c r="AU183" s="163" t="s">
        <v>86</v>
      </c>
      <c r="AV183" s="11" t="s">
        <v>82</v>
      </c>
      <c r="AW183" s="11" t="s">
        <v>32</v>
      </c>
      <c r="AX183" s="11" t="s">
        <v>75</v>
      </c>
      <c r="AY183" s="163" t="s">
        <v>166</v>
      </c>
    </row>
    <row r="184" spans="2:65" s="11" customFormat="1" ht="16.5" customHeight="1">
      <c r="B184" s="157"/>
      <c r="C184" s="158"/>
      <c r="D184" s="158"/>
      <c r="E184" s="159" t="s">
        <v>5</v>
      </c>
      <c r="F184" s="229" t="s">
        <v>276</v>
      </c>
      <c r="G184" s="230"/>
      <c r="H184" s="230"/>
      <c r="I184" s="230"/>
      <c r="J184" s="158"/>
      <c r="K184" s="159" t="s">
        <v>5</v>
      </c>
      <c r="L184" s="158"/>
      <c r="M184" s="158"/>
      <c r="N184" s="158"/>
      <c r="O184" s="158"/>
      <c r="P184" s="158"/>
      <c r="Q184" s="158"/>
      <c r="R184" s="160"/>
      <c r="T184" s="161"/>
      <c r="U184" s="158"/>
      <c r="V184" s="158"/>
      <c r="W184" s="158"/>
      <c r="X184" s="158"/>
      <c r="Y184" s="158"/>
      <c r="Z184" s="158"/>
      <c r="AA184" s="162"/>
      <c r="AT184" s="163" t="s">
        <v>173</v>
      </c>
      <c r="AU184" s="163" t="s">
        <v>86</v>
      </c>
      <c r="AV184" s="11" t="s">
        <v>82</v>
      </c>
      <c r="AW184" s="11" t="s">
        <v>32</v>
      </c>
      <c r="AX184" s="11" t="s">
        <v>75</v>
      </c>
      <c r="AY184" s="163" t="s">
        <v>166</v>
      </c>
    </row>
    <row r="185" spans="2:65" s="11" customFormat="1" ht="16.5" customHeight="1">
      <c r="B185" s="157"/>
      <c r="C185" s="158"/>
      <c r="D185" s="158"/>
      <c r="E185" s="159" t="s">
        <v>5</v>
      </c>
      <c r="F185" s="229" t="s">
        <v>277</v>
      </c>
      <c r="G185" s="230"/>
      <c r="H185" s="230"/>
      <c r="I185" s="230"/>
      <c r="J185" s="158"/>
      <c r="K185" s="159" t="s">
        <v>5</v>
      </c>
      <c r="L185" s="158"/>
      <c r="M185" s="158"/>
      <c r="N185" s="158"/>
      <c r="O185" s="158"/>
      <c r="P185" s="158"/>
      <c r="Q185" s="158"/>
      <c r="R185" s="160"/>
      <c r="T185" s="161"/>
      <c r="U185" s="158"/>
      <c r="V185" s="158"/>
      <c r="W185" s="158"/>
      <c r="X185" s="158"/>
      <c r="Y185" s="158"/>
      <c r="Z185" s="158"/>
      <c r="AA185" s="162"/>
      <c r="AT185" s="163" t="s">
        <v>173</v>
      </c>
      <c r="AU185" s="163" t="s">
        <v>86</v>
      </c>
      <c r="AV185" s="11" t="s">
        <v>82</v>
      </c>
      <c r="AW185" s="11" t="s">
        <v>32</v>
      </c>
      <c r="AX185" s="11" t="s">
        <v>75</v>
      </c>
      <c r="AY185" s="163" t="s">
        <v>166</v>
      </c>
    </row>
    <row r="186" spans="2:65" s="10" customFormat="1" ht="16.5" customHeight="1">
      <c r="B186" s="149"/>
      <c r="C186" s="150"/>
      <c r="D186" s="150"/>
      <c r="E186" s="151" t="s">
        <v>5</v>
      </c>
      <c r="F186" s="262" t="s">
        <v>926</v>
      </c>
      <c r="G186" s="263"/>
      <c r="H186" s="263"/>
      <c r="I186" s="263"/>
      <c r="J186" s="150"/>
      <c r="K186" s="152">
        <v>725.4</v>
      </c>
      <c r="L186" s="150"/>
      <c r="M186" s="150"/>
      <c r="N186" s="150"/>
      <c r="O186" s="150"/>
      <c r="P186" s="150"/>
      <c r="Q186" s="150"/>
      <c r="R186" s="153"/>
      <c r="T186" s="154"/>
      <c r="U186" s="150"/>
      <c r="V186" s="150"/>
      <c r="W186" s="150"/>
      <c r="X186" s="150"/>
      <c r="Y186" s="150"/>
      <c r="Z186" s="150"/>
      <c r="AA186" s="155"/>
      <c r="AT186" s="156" t="s">
        <v>173</v>
      </c>
      <c r="AU186" s="156" t="s">
        <v>86</v>
      </c>
      <c r="AV186" s="10" t="s">
        <v>86</v>
      </c>
      <c r="AW186" s="10" t="s">
        <v>32</v>
      </c>
      <c r="AX186" s="10" t="s">
        <v>75</v>
      </c>
      <c r="AY186" s="156" t="s">
        <v>166</v>
      </c>
    </row>
    <row r="187" spans="2:65" s="10" customFormat="1" ht="16.5" customHeight="1">
      <c r="B187" s="149"/>
      <c r="C187" s="150"/>
      <c r="D187" s="150"/>
      <c r="E187" s="151" t="s">
        <v>5</v>
      </c>
      <c r="F187" s="262" t="s">
        <v>927</v>
      </c>
      <c r="G187" s="263"/>
      <c r="H187" s="263"/>
      <c r="I187" s="263"/>
      <c r="J187" s="150"/>
      <c r="K187" s="152">
        <v>226.8</v>
      </c>
      <c r="L187" s="150"/>
      <c r="M187" s="150"/>
      <c r="N187" s="150"/>
      <c r="O187" s="150"/>
      <c r="P187" s="150"/>
      <c r="Q187" s="150"/>
      <c r="R187" s="153"/>
      <c r="T187" s="154"/>
      <c r="U187" s="150"/>
      <c r="V187" s="150"/>
      <c r="W187" s="150"/>
      <c r="X187" s="150"/>
      <c r="Y187" s="150"/>
      <c r="Z187" s="150"/>
      <c r="AA187" s="155"/>
      <c r="AT187" s="156" t="s">
        <v>173</v>
      </c>
      <c r="AU187" s="156" t="s">
        <v>86</v>
      </c>
      <c r="AV187" s="10" t="s">
        <v>86</v>
      </c>
      <c r="AW187" s="10" t="s">
        <v>32</v>
      </c>
      <c r="AX187" s="10" t="s">
        <v>75</v>
      </c>
      <c r="AY187" s="156" t="s">
        <v>166</v>
      </c>
    </row>
    <row r="188" spans="2:65" s="10" customFormat="1" ht="16.5" customHeight="1">
      <c r="B188" s="149"/>
      <c r="C188" s="150"/>
      <c r="D188" s="150"/>
      <c r="E188" s="151" t="s">
        <v>5</v>
      </c>
      <c r="F188" s="262" t="s">
        <v>928</v>
      </c>
      <c r="G188" s="263"/>
      <c r="H188" s="263"/>
      <c r="I188" s="263"/>
      <c r="J188" s="150"/>
      <c r="K188" s="152">
        <v>3.3</v>
      </c>
      <c r="L188" s="150"/>
      <c r="M188" s="150"/>
      <c r="N188" s="150"/>
      <c r="O188" s="150"/>
      <c r="P188" s="150"/>
      <c r="Q188" s="150"/>
      <c r="R188" s="153"/>
      <c r="T188" s="154"/>
      <c r="U188" s="150"/>
      <c r="V188" s="150"/>
      <c r="W188" s="150"/>
      <c r="X188" s="150"/>
      <c r="Y188" s="150"/>
      <c r="Z188" s="150"/>
      <c r="AA188" s="155"/>
      <c r="AT188" s="156" t="s">
        <v>173</v>
      </c>
      <c r="AU188" s="156" t="s">
        <v>86</v>
      </c>
      <c r="AV188" s="10" t="s">
        <v>86</v>
      </c>
      <c r="AW188" s="10" t="s">
        <v>32</v>
      </c>
      <c r="AX188" s="10" t="s">
        <v>75</v>
      </c>
      <c r="AY188" s="156" t="s">
        <v>166</v>
      </c>
    </row>
    <row r="189" spans="2:65" s="10" customFormat="1" ht="16.5" customHeight="1">
      <c r="B189" s="149"/>
      <c r="C189" s="150"/>
      <c r="D189" s="150"/>
      <c r="E189" s="151" t="s">
        <v>5</v>
      </c>
      <c r="F189" s="262" t="s">
        <v>929</v>
      </c>
      <c r="G189" s="263"/>
      <c r="H189" s="263"/>
      <c r="I189" s="263"/>
      <c r="J189" s="150"/>
      <c r="K189" s="152">
        <v>21.6</v>
      </c>
      <c r="L189" s="150"/>
      <c r="M189" s="150"/>
      <c r="N189" s="150"/>
      <c r="O189" s="150"/>
      <c r="P189" s="150"/>
      <c r="Q189" s="150"/>
      <c r="R189" s="153"/>
      <c r="T189" s="154"/>
      <c r="U189" s="150"/>
      <c r="V189" s="150"/>
      <c r="W189" s="150"/>
      <c r="X189" s="150"/>
      <c r="Y189" s="150"/>
      <c r="Z189" s="150"/>
      <c r="AA189" s="155"/>
      <c r="AT189" s="156" t="s">
        <v>173</v>
      </c>
      <c r="AU189" s="156" t="s">
        <v>86</v>
      </c>
      <c r="AV189" s="10" t="s">
        <v>86</v>
      </c>
      <c r="AW189" s="10" t="s">
        <v>32</v>
      </c>
      <c r="AX189" s="10" t="s">
        <v>75</v>
      </c>
      <c r="AY189" s="156" t="s">
        <v>166</v>
      </c>
    </row>
    <row r="190" spans="2:65" s="12" customFormat="1" ht="16.5" customHeight="1">
      <c r="B190" s="168"/>
      <c r="C190" s="169"/>
      <c r="D190" s="169"/>
      <c r="E190" s="170" t="s">
        <v>5</v>
      </c>
      <c r="F190" s="268" t="s">
        <v>294</v>
      </c>
      <c r="G190" s="269"/>
      <c r="H190" s="269"/>
      <c r="I190" s="269"/>
      <c r="J190" s="169"/>
      <c r="K190" s="171">
        <v>977.1</v>
      </c>
      <c r="L190" s="169"/>
      <c r="M190" s="169"/>
      <c r="N190" s="169"/>
      <c r="O190" s="169"/>
      <c r="P190" s="169"/>
      <c r="Q190" s="169"/>
      <c r="R190" s="172"/>
      <c r="T190" s="173"/>
      <c r="U190" s="169"/>
      <c r="V190" s="169"/>
      <c r="W190" s="169"/>
      <c r="X190" s="169"/>
      <c r="Y190" s="169"/>
      <c r="Z190" s="169"/>
      <c r="AA190" s="174"/>
      <c r="AT190" s="175" t="s">
        <v>173</v>
      </c>
      <c r="AU190" s="175" t="s">
        <v>86</v>
      </c>
      <c r="AV190" s="12" t="s">
        <v>92</v>
      </c>
      <c r="AW190" s="12" t="s">
        <v>32</v>
      </c>
      <c r="AX190" s="12" t="s">
        <v>82</v>
      </c>
      <c r="AY190" s="175" t="s">
        <v>166</v>
      </c>
    </row>
    <row r="191" spans="2:65" s="1" customFormat="1" ht="25.5" customHeight="1">
      <c r="B191" s="139"/>
      <c r="C191" s="140" t="s">
        <v>122</v>
      </c>
      <c r="D191" s="140" t="s">
        <v>167</v>
      </c>
      <c r="E191" s="141" t="s">
        <v>331</v>
      </c>
      <c r="F191" s="231" t="s">
        <v>332</v>
      </c>
      <c r="G191" s="231"/>
      <c r="H191" s="231"/>
      <c r="I191" s="231"/>
      <c r="J191" s="142" t="s">
        <v>322</v>
      </c>
      <c r="K191" s="143">
        <v>299.91500000000002</v>
      </c>
      <c r="L191" s="232">
        <v>0</v>
      </c>
      <c r="M191" s="232"/>
      <c r="N191" s="232">
        <f>ROUND(L191*K191,2)</f>
        <v>0</v>
      </c>
      <c r="O191" s="232"/>
      <c r="P191" s="232"/>
      <c r="Q191" s="232"/>
      <c r="R191" s="144"/>
      <c r="T191" s="145" t="s">
        <v>5</v>
      </c>
      <c r="U191" s="43" t="s">
        <v>40</v>
      </c>
      <c r="V191" s="146">
        <v>8.3000000000000004E-2</v>
      </c>
      <c r="W191" s="146">
        <f>V191*K191</f>
        <v>24.892945000000005</v>
      </c>
      <c r="X191" s="146">
        <v>0</v>
      </c>
      <c r="Y191" s="146">
        <f>X191*K191</f>
        <v>0</v>
      </c>
      <c r="Z191" s="146">
        <v>0</v>
      </c>
      <c r="AA191" s="147">
        <f>Z191*K191</f>
        <v>0</v>
      </c>
      <c r="AR191" s="21" t="s">
        <v>92</v>
      </c>
      <c r="AT191" s="21" t="s">
        <v>167</v>
      </c>
      <c r="AU191" s="21" t="s">
        <v>86</v>
      </c>
      <c r="AY191" s="21" t="s">
        <v>166</v>
      </c>
      <c r="BE191" s="148">
        <f>IF(U191="základní",N191,0)</f>
        <v>0</v>
      </c>
      <c r="BF191" s="148">
        <f>IF(U191="snížená",N191,0)</f>
        <v>0</v>
      </c>
      <c r="BG191" s="148">
        <f>IF(U191="zákl. přenesená",N191,0)</f>
        <v>0</v>
      </c>
      <c r="BH191" s="148">
        <f>IF(U191="sníž. přenesená",N191,0)</f>
        <v>0</v>
      </c>
      <c r="BI191" s="148">
        <f>IF(U191="nulová",N191,0)</f>
        <v>0</v>
      </c>
      <c r="BJ191" s="21" t="s">
        <v>82</v>
      </c>
      <c r="BK191" s="148">
        <f>ROUND(L191*K191,2)</f>
        <v>0</v>
      </c>
      <c r="BL191" s="21" t="s">
        <v>92</v>
      </c>
      <c r="BM191" s="21" t="s">
        <v>333</v>
      </c>
    </row>
    <row r="192" spans="2:65" s="1" customFormat="1" ht="38.25" customHeight="1">
      <c r="B192" s="139"/>
      <c r="C192" s="140" t="s">
        <v>11</v>
      </c>
      <c r="D192" s="140" t="s">
        <v>167</v>
      </c>
      <c r="E192" s="141" t="s">
        <v>334</v>
      </c>
      <c r="F192" s="231" t="s">
        <v>335</v>
      </c>
      <c r="G192" s="231"/>
      <c r="H192" s="231"/>
      <c r="I192" s="231"/>
      <c r="J192" s="142" t="s">
        <v>322</v>
      </c>
      <c r="K192" s="143">
        <v>977.1</v>
      </c>
      <c r="L192" s="232">
        <v>0</v>
      </c>
      <c r="M192" s="232"/>
      <c r="N192" s="232">
        <f>ROUND(L192*K192,2)</f>
        <v>0</v>
      </c>
      <c r="O192" s="232"/>
      <c r="P192" s="232"/>
      <c r="Q192" s="232"/>
      <c r="R192" s="144"/>
      <c r="T192" s="145" t="s">
        <v>5</v>
      </c>
      <c r="U192" s="43" t="s">
        <v>40</v>
      </c>
      <c r="V192" s="146">
        <v>8.3000000000000004E-2</v>
      </c>
      <c r="W192" s="146">
        <f>V192*K192</f>
        <v>81.099299999999999</v>
      </c>
      <c r="X192" s="146">
        <v>0</v>
      </c>
      <c r="Y192" s="146">
        <f>X192*K192</f>
        <v>0</v>
      </c>
      <c r="Z192" s="146">
        <v>0</v>
      </c>
      <c r="AA192" s="147">
        <f>Z192*K192</f>
        <v>0</v>
      </c>
      <c r="AR192" s="21" t="s">
        <v>92</v>
      </c>
      <c r="AT192" s="21" t="s">
        <v>167</v>
      </c>
      <c r="AU192" s="21" t="s">
        <v>86</v>
      </c>
      <c r="AY192" s="21" t="s">
        <v>166</v>
      </c>
      <c r="BE192" s="148">
        <f>IF(U192="základní",N192,0)</f>
        <v>0</v>
      </c>
      <c r="BF192" s="148">
        <f>IF(U192="snížená",N192,0)</f>
        <v>0</v>
      </c>
      <c r="BG192" s="148">
        <f>IF(U192="zákl. přenesená",N192,0)</f>
        <v>0</v>
      </c>
      <c r="BH192" s="148">
        <f>IF(U192="sníž. přenesená",N192,0)</f>
        <v>0</v>
      </c>
      <c r="BI192" s="148">
        <f>IF(U192="nulová",N192,0)</f>
        <v>0</v>
      </c>
      <c r="BJ192" s="21" t="s">
        <v>82</v>
      </c>
      <c r="BK192" s="148">
        <f>ROUND(L192*K192,2)</f>
        <v>0</v>
      </c>
      <c r="BL192" s="21" t="s">
        <v>92</v>
      </c>
      <c r="BM192" s="21" t="s">
        <v>336</v>
      </c>
    </row>
    <row r="193" spans="2:65" s="1" customFormat="1" ht="25.5" customHeight="1">
      <c r="B193" s="139"/>
      <c r="C193" s="140" t="s">
        <v>127</v>
      </c>
      <c r="D193" s="140" t="s">
        <v>167</v>
      </c>
      <c r="E193" s="141" t="s">
        <v>710</v>
      </c>
      <c r="F193" s="231" t="s">
        <v>711</v>
      </c>
      <c r="G193" s="231"/>
      <c r="H193" s="231"/>
      <c r="I193" s="231"/>
      <c r="J193" s="142" t="s">
        <v>322</v>
      </c>
      <c r="K193" s="143">
        <v>168</v>
      </c>
      <c r="L193" s="232">
        <v>0</v>
      </c>
      <c r="M193" s="232"/>
      <c r="N193" s="232">
        <f>ROUND(L193*K193,2)</f>
        <v>0</v>
      </c>
      <c r="O193" s="232"/>
      <c r="P193" s="232"/>
      <c r="Q193" s="232"/>
      <c r="R193" s="144"/>
      <c r="T193" s="145" t="s">
        <v>5</v>
      </c>
      <c r="U193" s="43" t="s">
        <v>40</v>
      </c>
      <c r="V193" s="146">
        <v>1.2110000000000001</v>
      </c>
      <c r="W193" s="146">
        <f>V193*K193</f>
        <v>203.44800000000001</v>
      </c>
      <c r="X193" s="146">
        <v>0</v>
      </c>
      <c r="Y193" s="146">
        <f>X193*K193</f>
        <v>0</v>
      </c>
      <c r="Z193" s="146">
        <v>0</v>
      </c>
      <c r="AA193" s="147">
        <f>Z193*K193</f>
        <v>0</v>
      </c>
      <c r="AR193" s="21" t="s">
        <v>92</v>
      </c>
      <c r="AT193" s="21" t="s">
        <v>167</v>
      </c>
      <c r="AU193" s="21" t="s">
        <v>86</v>
      </c>
      <c r="AY193" s="21" t="s">
        <v>166</v>
      </c>
      <c r="BE193" s="148">
        <f>IF(U193="základní",N193,0)</f>
        <v>0</v>
      </c>
      <c r="BF193" s="148">
        <f>IF(U193="snížená",N193,0)</f>
        <v>0</v>
      </c>
      <c r="BG193" s="148">
        <f>IF(U193="zákl. přenesená",N193,0)</f>
        <v>0</v>
      </c>
      <c r="BH193" s="148">
        <f>IF(U193="sníž. přenesená",N193,0)</f>
        <v>0</v>
      </c>
      <c r="BI193" s="148">
        <f>IF(U193="nulová",N193,0)</f>
        <v>0</v>
      </c>
      <c r="BJ193" s="21" t="s">
        <v>82</v>
      </c>
      <c r="BK193" s="148">
        <f>ROUND(L193*K193,2)</f>
        <v>0</v>
      </c>
      <c r="BL193" s="21" t="s">
        <v>92</v>
      </c>
      <c r="BM193" s="21" t="s">
        <v>930</v>
      </c>
    </row>
    <row r="194" spans="2:65" s="11" customFormat="1" ht="16.5" customHeight="1">
      <c r="B194" s="157"/>
      <c r="C194" s="158"/>
      <c r="D194" s="158"/>
      <c r="E194" s="159" t="s">
        <v>5</v>
      </c>
      <c r="F194" s="264" t="s">
        <v>275</v>
      </c>
      <c r="G194" s="265"/>
      <c r="H194" s="265"/>
      <c r="I194" s="265"/>
      <c r="J194" s="158"/>
      <c r="K194" s="159" t="s">
        <v>5</v>
      </c>
      <c r="L194" s="158"/>
      <c r="M194" s="158"/>
      <c r="N194" s="158"/>
      <c r="O194" s="158"/>
      <c r="P194" s="158"/>
      <c r="Q194" s="158"/>
      <c r="R194" s="160"/>
      <c r="T194" s="161"/>
      <c r="U194" s="158"/>
      <c r="V194" s="158"/>
      <c r="W194" s="158"/>
      <c r="X194" s="158"/>
      <c r="Y194" s="158"/>
      <c r="Z194" s="158"/>
      <c r="AA194" s="162"/>
      <c r="AT194" s="163" t="s">
        <v>173</v>
      </c>
      <c r="AU194" s="163" t="s">
        <v>86</v>
      </c>
      <c r="AV194" s="11" t="s">
        <v>82</v>
      </c>
      <c r="AW194" s="11" t="s">
        <v>32</v>
      </c>
      <c r="AX194" s="11" t="s">
        <v>75</v>
      </c>
      <c r="AY194" s="163" t="s">
        <v>166</v>
      </c>
    </row>
    <row r="195" spans="2:65" s="11" customFormat="1" ht="16.5" customHeight="1">
      <c r="B195" s="157"/>
      <c r="C195" s="158"/>
      <c r="D195" s="158"/>
      <c r="E195" s="159" t="s">
        <v>5</v>
      </c>
      <c r="F195" s="229" t="s">
        <v>276</v>
      </c>
      <c r="G195" s="230"/>
      <c r="H195" s="230"/>
      <c r="I195" s="230"/>
      <c r="J195" s="158"/>
      <c r="K195" s="159" t="s">
        <v>5</v>
      </c>
      <c r="L195" s="158"/>
      <c r="M195" s="158"/>
      <c r="N195" s="158"/>
      <c r="O195" s="158"/>
      <c r="P195" s="158"/>
      <c r="Q195" s="158"/>
      <c r="R195" s="160"/>
      <c r="T195" s="161"/>
      <c r="U195" s="158"/>
      <c r="V195" s="158"/>
      <c r="W195" s="158"/>
      <c r="X195" s="158"/>
      <c r="Y195" s="158"/>
      <c r="Z195" s="158"/>
      <c r="AA195" s="162"/>
      <c r="AT195" s="163" t="s">
        <v>173</v>
      </c>
      <c r="AU195" s="163" t="s">
        <v>86</v>
      </c>
      <c r="AV195" s="11" t="s">
        <v>82</v>
      </c>
      <c r="AW195" s="11" t="s">
        <v>32</v>
      </c>
      <c r="AX195" s="11" t="s">
        <v>75</v>
      </c>
      <c r="AY195" s="163" t="s">
        <v>166</v>
      </c>
    </row>
    <row r="196" spans="2:65" s="11" customFormat="1" ht="16.5" customHeight="1">
      <c r="B196" s="157"/>
      <c r="C196" s="158"/>
      <c r="D196" s="158"/>
      <c r="E196" s="159" t="s">
        <v>5</v>
      </c>
      <c r="F196" s="229" t="s">
        <v>277</v>
      </c>
      <c r="G196" s="230"/>
      <c r="H196" s="230"/>
      <c r="I196" s="230"/>
      <c r="J196" s="158"/>
      <c r="K196" s="159" t="s">
        <v>5</v>
      </c>
      <c r="L196" s="158"/>
      <c r="M196" s="158"/>
      <c r="N196" s="158"/>
      <c r="O196" s="158"/>
      <c r="P196" s="158"/>
      <c r="Q196" s="158"/>
      <c r="R196" s="160"/>
      <c r="T196" s="161"/>
      <c r="U196" s="158"/>
      <c r="V196" s="158"/>
      <c r="W196" s="158"/>
      <c r="X196" s="158"/>
      <c r="Y196" s="158"/>
      <c r="Z196" s="158"/>
      <c r="AA196" s="162"/>
      <c r="AT196" s="163" t="s">
        <v>173</v>
      </c>
      <c r="AU196" s="163" t="s">
        <v>86</v>
      </c>
      <c r="AV196" s="11" t="s">
        <v>82</v>
      </c>
      <c r="AW196" s="11" t="s">
        <v>32</v>
      </c>
      <c r="AX196" s="11" t="s">
        <v>75</v>
      </c>
      <c r="AY196" s="163" t="s">
        <v>166</v>
      </c>
    </row>
    <row r="197" spans="2:65" s="10" customFormat="1" ht="16.5" customHeight="1">
      <c r="B197" s="149"/>
      <c r="C197" s="150"/>
      <c r="D197" s="150"/>
      <c r="E197" s="151" t="s">
        <v>5</v>
      </c>
      <c r="F197" s="262" t="s">
        <v>931</v>
      </c>
      <c r="G197" s="263"/>
      <c r="H197" s="263"/>
      <c r="I197" s="263"/>
      <c r="J197" s="150"/>
      <c r="K197" s="152">
        <v>168</v>
      </c>
      <c r="L197" s="150"/>
      <c r="M197" s="150"/>
      <c r="N197" s="150"/>
      <c r="O197" s="150"/>
      <c r="P197" s="150"/>
      <c r="Q197" s="150"/>
      <c r="R197" s="153"/>
      <c r="T197" s="154"/>
      <c r="U197" s="150"/>
      <c r="V197" s="150"/>
      <c r="W197" s="150"/>
      <c r="X197" s="150"/>
      <c r="Y197" s="150"/>
      <c r="Z197" s="150"/>
      <c r="AA197" s="155"/>
      <c r="AT197" s="156" t="s">
        <v>173</v>
      </c>
      <c r="AU197" s="156" t="s">
        <v>86</v>
      </c>
      <c r="AV197" s="10" t="s">
        <v>86</v>
      </c>
      <c r="AW197" s="10" t="s">
        <v>32</v>
      </c>
      <c r="AX197" s="10" t="s">
        <v>82</v>
      </c>
      <c r="AY197" s="156" t="s">
        <v>166</v>
      </c>
    </row>
    <row r="198" spans="2:65" s="1" customFormat="1" ht="25.5" customHeight="1">
      <c r="B198" s="139"/>
      <c r="C198" s="140" t="s">
        <v>344</v>
      </c>
      <c r="D198" s="140" t="s">
        <v>167</v>
      </c>
      <c r="E198" s="141" t="s">
        <v>341</v>
      </c>
      <c r="F198" s="231" t="s">
        <v>342</v>
      </c>
      <c r="G198" s="231"/>
      <c r="H198" s="231"/>
      <c r="I198" s="231"/>
      <c r="J198" s="142" t="s">
        <v>322</v>
      </c>
      <c r="K198" s="143">
        <v>168</v>
      </c>
      <c r="L198" s="232">
        <v>0</v>
      </c>
      <c r="M198" s="232"/>
      <c r="N198" s="232">
        <f>ROUND(L198*K198,2)</f>
        <v>0</v>
      </c>
      <c r="O198" s="232"/>
      <c r="P198" s="232"/>
      <c r="Q198" s="232"/>
      <c r="R198" s="144"/>
      <c r="T198" s="145" t="s">
        <v>5</v>
      </c>
      <c r="U198" s="43" t="s">
        <v>40</v>
      </c>
      <c r="V198" s="146">
        <v>0.65400000000000003</v>
      </c>
      <c r="W198" s="146">
        <f>V198*K198</f>
        <v>109.872</v>
      </c>
      <c r="X198" s="146">
        <v>0</v>
      </c>
      <c r="Y198" s="146">
        <f>X198*K198</f>
        <v>0</v>
      </c>
      <c r="Z198" s="146">
        <v>0</v>
      </c>
      <c r="AA198" s="147">
        <f>Z198*K198</f>
        <v>0</v>
      </c>
      <c r="AR198" s="21" t="s">
        <v>92</v>
      </c>
      <c r="AT198" s="21" t="s">
        <v>167</v>
      </c>
      <c r="AU198" s="21" t="s">
        <v>86</v>
      </c>
      <c r="AY198" s="21" t="s">
        <v>166</v>
      </c>
      <c r="BE198" s="148">
        <f>IF(U198="základní",N198,0)</f>
        <v>0</v>
      </c>
      <c r="BF198" s="148">
        <f>IF(U198="snížená",N198,0)</f>
        <v>0</v>
      </c>
      <c r="BG198" s="148">
        <f>IF(U198="zákl. přenesená",N198,0)</f>
        <v>0</v>
      </c>
      <c r="BH198" s="148">
        <f>IF(U198="sníž. přenesená",N198,0)</f>
        <v>0</v>
      </c>
      <c r="BI198" s="148">
        <f>IF(U198="nulová",N198,0)</f>
        <v>0</v>
      </c>
      <c r="BJ198" s="21" t="s">
        <v>82</v>
      </c>
      <c r="BK198" s="148">
        <f>ROUND(L198*K198,2)</f>
        <v>0</v>
      </c>
      <c r="BL198" s="21" t="s">
        <v>92</v>
      </c>
      <c r="BM198" s="21" t="s">
        <v>343</v>
      </c>
    </row>
    <row r="199" spans="2:65" s="1" customFormat="1" ht="25.5" customHeight="1">
      <c r="B199" s="139"/>
      <c r="C199" s="140" t="s">
        <v>349</v>
      </c>
      <c r="D199" s="140" t="s">
        <v>167</v>
      </c>
      <c r="E199" s="141" t="s">
        <v>932</v>
      </c>
      <c r="F199" s="231" t="s">
        <v>933</v>
      </c>
      <c r="G199" s="231"/>
      <c r="H199" s="231"/>
      <c r="I199" s="231"/>
      <c r="J199" s="142" t="s">
        <v>322</v>
      </c>
      <c r="K199" s="143">
        <v>106.5</v>
      </c>
      <c r="L199" s="232">
        <v>0</v>
      </c>
      <c r="M199" s="232"/>
      <c r="N199" s="232">
        <f>ROUND(L199*K199,2)</f>
        <v>0</v>
      </c>
      <c r="O199" s="232"/>
      <c r="P199" s="232"/>
      <c r="Q199" s="232"/>
      <c r="R199" s="144"/>
      <c r="T199" s="145" t="s">
        <v>5</v>
      </c>
      <c r="U199" s="43" t="s">
        <v>40</v>
      </c>
      <c r="V199" s="146">
        <v>0.82499999999999996</v>
      </c>
      <c r="W199" s="146">
        <f>V199*K199</f>
        <v>87.862499999999997</v>
      </c>
      <c r="X199" s="146">
        <v>0</v>
      </c>
      <c r="Y199" s="146">
        <f>X199*K199</f>
        <v>0</v>
      </c>
      <c r="Z199" s="146">
        <v>0</v>
      </c>
      <c r="AA199" s="147">
        <f>Z199*K199</f>
        <v>0</v>
      </c>
      <c r="AR199" s="21" t="s">
        <v>92</v>
      </c>
      <c r="AT199" s="21" t="s">
        <v>167</v>
      </c>
      <c r="AU199" s="21" t="s">
        <v>86</v>
      </c>
      <c r="AY199" s="21" t="s">
        <v>166</v>
      </c>
      <c r="BE199" s="148">
        <f>IF(U199="základní",N199,0)</f>
        <v>0</v>
      </c>
      <c r="BF199" s="148">
        <f>IF(U199="snížená",N199,0)</f>
        <v>0</v>
      </c>
      <c r="BG199" s="148">
        <f>IF(U199="zákl. přenesená",N199,0)</f>
        <v>0</v>
      </c>
      <c r="BH199" s="148">
        <f>IF(U199="sníž. přenesená",N199,0)</f>
        <v>0</v>
      </c>
      <c r="BI199" s="148">
        <f>IF(U199="nulová",N199,0)</f>
        <v>0</v>
      </c>
      <c r="BJ199" s="21" t="s">
        <v>82</v>
      </c>
      <c r="BK199" s="148">
        <f>ROUND(L199*K199,2)</f>
        <v>0</v>
      </c>
      <c r="BL199" s="21" t="s">
        <v>92</v>
      </c>
      <c r="BM199" s="21" t="s">
        <v>934</v>
      </c>
    </row>
    <row r="200" spans="2:65" s="11" customFormat="1" ht="16.5" customHeight="1">
      <c r="B200" s="157"/>
      <c r="C200" s="158"/>
      <c r="D200" s="158"/>
      <c r="E200" s="159" t="s">
        <v>5</v>
      </c>
      <c r="F200" s="264" t="s">
        <v>275</v>
      </c>
      <c r="G200" s="265"/>
      <c r="H200" s="265"/>
      <c r="I200" s="265"/>
      <c r="J200" s="158"/>
      <c r="K200" s="159" t="s">
        <v>5</v>
      </c>
      <c r="L200" s="158"/>
      <c r="M200" s="158"/>
      <c r="N200" s="158"/>
      <c r="O200" s="158"/>
      <c r="P200" s="158"/>
      <c r="Q200" s="158"/>
      <c r="R200" s="160"/>
      <c r="T200" s="161"/>
      <c r="U200" s="158"/>
      <c r="V200" s="158"/>
      <c r="W200" s="158"/>
      <c r="X200" s="158"/>
      <c r="Y200" s="158"/>
      <c r="Z200" s="158"/>
      <c r="AA200" s="162"/>
      <c r="AT200" s="163" t="s">
        <v>173</v>
      </c>
      <c r="AU200" s="163" t="s">
        <v>86</v>
      </c>
      <c r="AV200" s="11" t="s">
        <v>82</v>
      </c>
      <c r="AW200" s="11" t="s">
        <v>32</v>
      </c>
      <c r="AX200" s="11" t="s">
        <v>75</v>
      </c>
      <c r="AY200" s="163" t="s">
        <v>166</v>
      </c>
    </row>
    <row r="201" spans="2:65" s="11" customFormat="1" ht="16.5" customHeight="1">
      <c r="B201" s="157"/>
      <c r="C201" s="158"/>
      <c r="D201" s="158"/>
      <c r="E201" s="159" t="s">
        <v>5</v>
      </c>
      <c r="F201" s="229" t="s">
        <v>276</v>
      </c>
      <c r="G201" s="230"/>
      <c r="H201" s="230"/>
      <c r="I201" s="230"/>
      <c r="J201" s="158"/>
      <c r="K201" s="159" t="s">
        <v>5</v>
      </c>
      <c r="L201" s="158"/>
      <c r="M201" s="158"/>
      <c r="N201" s="158"/>
      <c r="O201" s="158"/>
      <c r="P201" s="158"/>
      <c r="Q201" s="158"/>
      <c r="R201" s="160"/>
      <c r="T201" s="161"/>
      <c r="U201" s="158"/>
      <c r="V201" s="158"/>
      <c r="W201" s="158"/>
      <c r="X201" s="158"/>
      <c r="Y201" s="158"/>
      <c r="Z201" s="158"/>
      <c r="AA201" s="162"/>
      <c r="AT201" s="163" t="s">
        <v>173</v>
      </c>
      <c r="AU201" s="163" t="s">
        <v>86</v>
      </c>
      <c r="AV201" s="11" t="s">
        <v>82</v>
      </c>
      <c r="AW201" s="11" t="s">
        <v>32</v>
      </c>
      <c r="AX201" s="11" t="s">
        <v>75</v>
      </c>
      <c r="AY201" s="163" t="s">
        <v>166</v>
      </c>
    </row>
    <row r="202" spans="2:65" s="11" customFormat="1" ht="16.5" customHeight="1">
      <c r="B202" s="157"/>
      <c r="C202" s="158"/>
      <c r="D202" s="158"/>
      <c r="E202" s="159" t="s">
        <v>5</v>
      </c>
      <c r="F202" s="229" t="s">
        <v>277</v>
      </c>
      <c r="G202" s="230"/>
      <c r="H202" s="230"/>
      <c r="I202" s="230"/>
      <c r="J202" s="158"/>
      <c r="K202" s="159" t="s">
        <v>5</v>
      </c>
      <c r="L202" s="158"/>
      <c r="M202" s="158"/>
      <c r="N202" s="158"/>
      <c r="O202" s="158"/>
      <c r="P202" s="158"/>
      <c r="Q202" s="158"/>
      <c r="R202" s="160"/>
      <c r="T202" s="161"/>
      <c r="U202" s="158"/>
      <c r="V202" s="158"/>
      <c r="W202" s="158"/>
      <c r="X202" s="158"/>
      <c r="Y202" s="158"/>
      <c r="Z202" s="158"/>
      <c r="AA202" s="162"/>
      <c r="AT202" s="163" t="s">
        <v>173</v>
      </c>
      <c r="AU202" s="163" t="s">
        <v>86</v>
      </c>
      <c r="AV202" s="11" t="s">
        <v>82</v>
      </c>
      <c r="AW202" s="11" t="s">
        <v>32</v>
      </c>
      <c r="AX202" s="11" t="s">
        <v>75</v>
      </c>
      <c r="AY202" s="163" t="s">
        <v>166</v>
      </c>
    </row>
    <row r="203" spans="2:65" s="10" customFormat="1" ht="16.5" customHeight="1">
      <c r="B203" s="149"/>
      <c r="C203" s="150"/>
      <c r="D203" s="150"/>
      <c r="E203" s="151" t="s">
        <v>5</v>
      </c>
      <c r="F203" s="262" t="s">
        <v>935</v>
      </c>
      <c r="G203" s="263"/>
      <c r="H203" s="263"/>
      <c r="I203" s="263"/>
      <c r="J203" s="150"/>
      <c r="K203" s="152">
        <v>106.5</v>
      </c>
      <c r="L203" s="150"/>
      <c r="M203" s="150"/>
      <c r="N203" s="150"/>
      <c r="O203" s="150"/>
      <c r="P203" s="150"/>
      <c r="Q203" s="150"/>
      <c r="R203" s="153"/>
      <c r="T203" s="154"/>
      <c r="U203" s="150"/>
      <c r="V203" s="150"/>
      <c r="W203" s="150"/>
      <c r="X203" s="150"/>
      <c r="Y203" s="150"/>
      <c r="Z203" s="150"/>
      <c r="AA203" s="155"/>
      <c r="AT203" s="156" t="s">
        <v>173</v>
      </c>
      <c r="AU203" s="156" t="s">
        <v>86</v>
      </c>
      <c r="AV203" s="10" t="s">
        <v>86</v>
      </c>
      <c r="AW203" s="10" t="s">
        <v>32</v>
      </c>
      <c r="AX203" s="10" t="s">
        <v>82</v>
      </c>
      <c r="AY203" s="156" t="s">
        <v>166</v>
      </c>
    </row>
    <row r="204" spans="2:65" s="1" customFormat="1" ht="25.5" customHeight="1">
      <c r="B204" s="139"/>
      <c r="C204" s="140" t="s">
        <v>353</v>
      </c>
      <c r="D204" s="140" t="s">
        <v>167</v>
      </c>
      <c r="E204" s="141" t="s">
        <v>350</v>
      </c>
      <c r="F204" s="231" t="s">
        <v>351</v>
      </c>
      <c r="G204" s="231"/>
      <c r="H204" s="231"/>
      <c r="I204" s="231"/>
      <c r="J204" s="142" t="s">
        <v>322</v>
      </c>
      <c r="K204" s="143">
        <v>106.5</v>
      </c>
      <c r="L204" s="232">
        <v>0</v>
      </c>
      <c r="M204" s="232"/>
      <c r="N204" s="232">
        <f>ROUND(L204*K204,2)</f>
        <v>0</v>
      </c>
      <c r="O204" s="232"/>
      <c r="P204" s="232"/>
      <c r="Q204" s="232"/>
      <c r="R204" s="144"/>
      <c r="T204" s="145" t="s">
        <v>5</v>
      </c>
      <c r="U204" s="43" t="s">
        <v>40</v>
      </c>
      <c r="V204" s="146">
        <v>0.1</v>
      </c>
      <c r="W204" s="146">
        <f>V204*K204</f>
        <v>10.65</v>
      </c>
      <c r="X204" s="146">
        <v>0</v>
      </c>
      <c r="Y204" s="146">
        <f>X204*K204</f>
        <v>0</v>
      </c>
      <c r="Z204" s="146">
        <v>0</v>
      </c>
      <c r="AA204" s="147">
        <f>Z204*K204</f>
        <v>0</v>
      </c>
      <c r="AR204" s="21" t="s">
        <v>92</v>
      </c>
      <c r="AT204" s="21" t="s">
        <v>167</v>
      </c>
      <c r="AU204" s="21" t="s">
        <v>86</v>
      </c>
      <c r="AY204" s="21" t="s">
        <v>166</v>
      </c>
      <c r="BE204" s="148">
        <f>IF(U204="základní",N204,0)</f>
        <v>0</v>
      </c>
      <c r="BF204" s="148">
        <f>IF(U204="snížená",N204,0)</f>
        <v>0</v>
      </c>
      <c r="BG204" s="148">
        <f>IF(U204="zákl. přenesená",N204,0)</f>
        <v>0</v>
      </c>
      <c r="BH204" s="148">
        <f>IF(U204="sníž. přenesená",N204,0)</f>
        <v>0</v>
      </c>
      <c r="BI204" s="148">
        <f>IF(U204="nulová",N204,0)</f>
        <v>0</v>
      </c>
      <c r="BJ204" s="21" t="s">
        <v>82</v>
      </c>
      <c r="BK204" s="148">
        <f>ROUND(L204*K204,2)</f>
        <v>0</v>
      </c>
      <c r="BL204" s="21" t="s">
        <v>92</v>
      </c>
      <c r="BM204" s="21" t="s">
        <v>352</v>
      </c>
    </row>
    <row r="205" spans="2:65" s="1" customFormat="1" ht="25.5" customHeight="1">
      <c r="B205" s="139"/>
      <c r="C205" s="140" t="s">
        <v>358</v>
      </c>
      <c r="D205" s="140" t="s">
        <v>167</v>
      </c>
      <c r="E205" s="141" t="s">
        <v>354</v>
      </c>
      <c r="F205" s="231" t="s">
        <v>355</v>
      </c>
      <c r="G205" s="231"/>
      <c r="H205" s="231"/>
      <c r="I205" s="231"/>
      <c r="J205" s="142" t="s">
        <v>270</v>
      </c>
      <c r="K205" s="143">
        <v>213</v>
      </c>
      <c r="L205" s="232">
        <v>0</v>
      </c>
      <c r="M205" s="232"/>
      <c r="N205" s="232">
        <f>ROUND(L205*K205,2)</f>
        <v>0</v>
      </c>
      <c r="O205" s="232"/>
      <c r="P205" s="232"/>
      <c r="Q205" s="232"/>
      <c r="R205" s="144"/>
      <c r="T205" s="145" t="s">
        <v>5</v>
      </c>
      <c r="U205" s="43" t="s">
        <v>40</v>
      </c>
      <c r="V205" s="146">
        <v>0.23599999999999999</v>
      </c>
      <c r="W205" s="146">
        <f>V205*K205</f>
        <v>50.268000000000001</v>
      </c>
      <c r="X205" s="146">
        <v>8.4000000000000003E-4</v>
      </c>
      <c r="Y205" s="146">
        <f>X205*K205</f>
        <v>0.17892</v>
      </c>
      <c r="Z205" s="146">
        <v>0</v>
      </c>
      <c r="AA205" s="147">
        <f>Z205*K205</f>
        <v>0</v>
      </c>
      <c r="AR205" s="21" t="s">
        <v>92</v>
      </c>
      <c r="AT205" s="21" t="s">
        <v>167</v>
      </c>
      <c r="AU205" s="21" t="s">
        <v>86</v>
      </c>
      <c r="AY205" s="21" t="s">
        <v>166</v>
      </c>
      <c r="BE205" s="148">
        <f>IF(U205="základní",N205,0)</f>
        <v>0</v>
      </c>
      <c r="BF205" s="148">
        <f>IF(U205="snížená",N205,0)</f>
        <v>0</v>
      </c>
      <c r="BG205" s="148">
        <f>IF(U205="zákl. přenesená",N205,0)</f>
        <v>0</v>
      </c>
      <c r="BH205" s="148">
        <f>IF(U205="sníž. přenesená",N205,0)</f>
        <v>0</v>
      </c>
      <c r="BI205" s="148">
        <f>IF(U205="nulová",N205,0)</f>
        <v>0</v>
      </c>
      <c r="BJ205" s="21" t="s">
        <v>82</v>
      </c>
      <c r="BK205" s="148">
        <f>ROUND(L205*K205,2)</f>
        <v>0</v>
      </c>
      <c r="BL205" s="21" t="s">
        <v>92</v>
      </c>
      <c r="BM205" s="21" t="s">
        <v>356</v>
      </c>
    </row>
    <row r="206" spans="2:65" s="11" customFormat="1" ht="16.5" customHeight="1">
      <c r="B206" s="157"/>
      <c r="C206" s="158"/>
      <c r="D206" s="158"/>
      <c r="E206" s="159" t="s">
        <v>5</v>
      </c>
      <c r="F206" s="264" t="s">
        <v>275</v>
      </c>
      <c r="G206" s="265"/>
      <c r="H206" s="265"/>
      <c r="I206" s="265"/>
      <c r="J206" s="158"/>
      <c r="K206" s="159" t="s">
        <v>5</v>
      </c>
      <c r="L206" s="158"/>
      <c r="M206" s="158"/>
      <c r="N206" s="158"/>
      <c r="O206" s="158"/>
      <c r="P206" s="158"/>
      <c r="Q206" s="158"/>
      <c r="R206" s="160"/>
      <c r="T206" s="161"/>
      <c r="U206" s="158"/>
      <c r="V206" s="158"/>
      <c r="W206" s="158"/>
      <c r="X206" s="158"/>
      <c r="Y206" s="158"/>
      <c r="Z206" s="158"/>
      <c r="AA206" s="162"/>
      <c r="AT206" s="163" t="s">
        <v>173</v>
      </c>
      <c r="AU206" s="163" t="s">
        <v>86</v>
      </c>
      <c r="AV206" s="11" t="s">
        <v>82</v>
      </c>
      <c r="AW206" s="11" t="s">
        <v>32</v>
      </c>
      <c r="AX206" s="11" t="s">
        <v>75</v>
      </c>
      <c r="AY206" s="163" t="s">
        <v>166</v>
      </c>
    </row>
    <row r="207" spans="2:65" s="11" customFormat="1" ht="16.5" customHeight="1">
      <c r="B207" s="157"/>
      <c r="C207" s="158"/>
      <c r="D207" s="158"/>
      <c r="E207" s="159" t="s">
        <v>5</v>
      </c>
      <c r="F207" s="229" t="s">
        <v>276</v>
      </c>
      <c r="G207" s="230"/>
      <c r="H207" s="230"/>
      <c r="I207" s="230"/>
      <c r="J207" s="158"/>
      <c r="K207" s="159" t="s">
        <v>5</v>
      </c>
      <c r="L207" s="158"/>
      <c r="M207" s="158"/>
      <c r="N207" s="158"/>
      <c r="O207" s="158"/>
      <c r="P207" s="158"/>
      <c r="Q207" s="158"/>
      <c r="R207" s="160"/>
      <c r="T207" s="161"/>
      <c r="U207" s="158"/>
      <c r="V207" s="158"/>
      <c r="W207" s="158"/>
      <c r="X207" s="158"/>
      <c r="Y207" s="158"/>
      <c r="Z207" s="158"/>
      <c r="AA207" s="162"/>
      <c r="AT207" s="163" t="s">
        <v>173</v>
      </c>
      <c r="AU207" s="163" t="s">
        <v>86</v>
      </c>
      <c r="AV207" s="11" t="s">
        <v>82</v>
      </c>
      <c r="AW207" s="11" t="s">
        <v>32</v>
      </c>
      <c r="AX207" s="11" t="s">
        <v>75</v>
      </c>
      <c r="AY207" s="163" t="s">
        <v>166</v>
      </c>
    </row>
    <row r="208" spans="2:65" s="11" customFormat="1" ht="16.5" customHeight="1">
      <c r="B208" s="157"/>
      <c r="C208" s="158"/>
      <c r="D208" s="158"/>
      <c r="E208" s="159" t="s">
        <v>5</v>
      </c>
      <c r="F208" s="229" t="s">
        <v>277</v>
      </c>
      <c r="G208" s="230"/>
      <c r="H208" s="230"/>
      <c r="I208" s="230"/>
      <c r="J208" s="158"/>
      <c r="K208" s="159" t="s">
        <v>5</v>
      </c>
      <c r="L208" s="158"/>
      <c r="M208" s="158"/>
      <c r="N208" s="158"/>
      <c r="O208" s="158"/>
      <c r="P208" s="158"/>
      <c r="Q208" s="158"/>
      <c r="R208" s="160"/>
      <c r="T208" s="161"/>
      <c r="U208" s="158"/>
      <c r="V208" s="158"/>
      <c r="W208" s="158"/>
      <c r="X208" s="158"/>
      <c r="Y208" s="158"/>
      <c r="Z208" s="158"/>
      <c r="AA208" s="162"/>
      <c r="AT208" s="163" t="s">
        <v>173</v>
      </c>
      <c r="AU208" s="163" t="s">
        <v>86</v>
      </c>
      <c r="AV208" s="11" t="s">
        <v>82</v>
      </c>
      <c r="AW208" s="11" t="s">
        <v>32</v>
      </c>
      <c r="AX208" s="11" t="s">
        <v>75</v>
      </c>
      <c r="AY208" s="163" t="s">
        <v>166</v>
      </c>
    </row>
    <row r="209" spans="2:65" s="10" customFormat="1" ht="16.5" customHeight="1">
      <c r="B209" s="149"/>
      <c r="C209" s="150"/>
      <c r="D209" s="150"/>
      <c r="E209" s="151" t="s">
        <v>5</v>
      </c>
      <c r="F209" s="262" t="s">
        <v>936</v>
      </c>
      <c r="G209" s="263"/>
      <c r="H209" s="263"/>
      <c r="I209" s="263"/>
      <c r="J209" s="150"/>
      <c r="K209" s="152">
        <v>213</v>
      </c>
      <c r="L209" s="150"/>
      <c r="M209" s="150"/>
      <c r="N209" s="150"/>
      <c r="O209" s="150"/>
      <c r="P209" s="150"/>
      <c r="Q209" s="150"/>
      <c r="R209" s="153"/>
      <c r="T209" s="154"/>
      <c r="U209" s="150"/>
      <c r="V209" s="150"/>
      <c r="W209" s="150"/>
      <c r="X209" s="150"/>
      <c r="Y209" s="150"/>
      <c r="Z209" s="150"/>
      <c r="AA209" s="155"/>
      <c r="AT209" s="156" t="s">
        <v>173</v>
      </c>
      <c r="AU209" s="156" t="s">
        <v>86</v>
      </c>
      <c r="AV209" s="10" t="s">
        <v>86</v>
      </c>
      <c r="AW209" s="10" t="s">
        <v>32</v>
      </c>
      <c r="AX209" s="10" t="s">
        <v>82</v>
      </c>
      <c r="AY209" s="156" t="s">
        <v>166</v>
      </c>
    </row>
    <row r="210" spans="2:65" s="1" customFormat="1" ht="25.5" customHeight="1">
      <c r="B210" s="139"/>
      <c r="C210" s="140" t="s">
        <v>10</v>
      </c>
      <c r="D210" s="140" t="s">
        <v>167</v>
      </c>
      <c r="E210" s="141" t="s">
        <v>359</v>
      </c>
      <c r="F210" s="231" t="s">
        <v>360</v>
      </c>
      <c r="G210" s="231"/>
      <c r="H210" s="231"/>
      <c r="I210" s="231"/>
      <c r="J210" s="142" t="s">
        <v>270</v>
      </c>
      <c r="K210" s="143">
        <v>213</v>
      </c>
      <c r="L210" s="232">
        <v>0</v>
      </c>
      <c r="M210" s="232"/>
      <c r="N210" s="232">
        <f>ROUND(L210*K210,2)</f>
        <v>0</v>
      </c>
      <c r="O210" s="232"/>
      <c r="P210" s="232"/>
      <c r="Q210" s="232"/>
      <c r="R210" s="144"/>
      <c r="T210" s="145" t="s">
        <v>5</v>
      </c>
      <c r="U210" s="43" t="s">
        <v>40</v>
      </c>
      <c r="V210" s="146">
        <v>7.0000000000000007E-2</v>
      </c>
      <c r="W210" s="146">
        <f>V210*K210</f>
        <v>14.910000000000002</v>
      </c>
      <c r="X210" s="146">
        <v>0</v>
      </c>
      <c r="Y210" s="146">
        <f>X210*K210</f>
        <v>0</v>
      </c>
      <c r="Z210" s="146">
        <v>0</v>
      </c>
      <c r="AA210" s="147">
        <f>Z210*K210</f>
        <v>0</v>
      </c>
      <c r="AR210" s="21" t="s">
        <v>92</v>
      </c>
      <c r="AT210" s="21" t="s">
        <v>167</v>
      </c>
      <c r="AU210" s="21" t="s">
        <v>86</v>
      </c>
      <c r="AY210" s="21" t="s">
        <v>166</v>
      </c>
      <c r="BE210" s="148">
        <f>IF(U210="základní",N210,0)</f>
        <v>0</v>
      </c>
      <c r="BF210" s="148">
        <f>IF(U210="snížená",N210,0)</f>
        <v>0</v>
      </c>
      <c r="BG210" s="148">
        <f>IF(U210="zákl. přenesená",N210,0)</f>
        <v>0</v>
      </c>
      <c r="BH210" s="148">
        <f>IF(U210="sníž. přenesená",N210,0)</f>
        <v>0</v>
      </c>
      <c r="BI210" s="148">
        <f>IF(U210="nulová",N210,0)</f>
        <v>0</v>
      </c>
      <c r="BJ210" s="21" t="s">
        <v>82</v>
      </c>
      <c r="BK210" s="148">
        <f>ROUND(L210*K210,2)</f>
        <v>0</v>
      </c>
      <c r="BL210" s="21" t="s">
        <v>92</v>
      </c>
      <c r="BM210" s="21" t="s">
        <v>361</v>
      </c>
    </row>
    <row r="211" spans="2:65" s="1" customFormat="1" ht="25.5" customHeight="1">
      <c r="B211" s="139"/>
      <c r="C211" s="140" t="s">
        <v>367</v>
      </c>
      <c r="D211" s="140" t="s">
        <v>167</v>
      </c>
      <c r="E211" s="141" t="s">
        <v>362</v>
      </c>
      <c r="F211" s="231" t="s">
        <v>363</v>
      </c>
      <c r="G211" s="231"/>
      <c r="H211" s="231"/>
      <c r="I211" s="231"/>
      <c r="J211" s="142" t="s">
        <v>322</v>
      </c>
      <c r="K211" s="143">
        <v>546.01499999999999</v>
      </c>
      <c r="L211" s="232">
        <v>0</v>
      </c>
      <c r="M211" s="232"/>
      <c r="N211" s="232">
        <f>ROUND(L211*K211,2)</f>
        <v>0</v>
      </c>
      <c r="O211" s="232"/>
      <c r="P211" s="232"/>
      <c r="Q211" s="232"/>
      <c r="R211" s="144"/>
      <c r="T211" s="145" t="s">
        <v>5</v>
      </c>
      <c r="U211" s="43" t="s">
        <v>40</v>
      </c>
      <c r="V211" s="146">
        <v>8.3000000000000004E-2</v>
      </c>
      <c r="W211" s="146">
        <f>V211*K211</f>
        <v>45.319245000000002</v>
      </c>
      <c r="X211" s="146">
        <v>0</v>
      </c>
      <c r="Y211" s="146">
        <f>X211*K211</f>
        <v>0</v>
      </c>
      <c r="Z211" s="146">
        <v>0</v>
      </c>
      <c r="AA211" s="147">
        <f>Z211*K211</f>
        <v>0</v>
      </c>
      <c r="AR211" s="21" t="s">
        <v>92</v>
      </c>
      <c r="AT211" s="21" t="s">
        <v>167</v>
      </c>
      <c r="AU211" s="21" t="s">
        <v>86</v>
      </c>
      <c r="AY211" s="21" t="s">
        <v>166</v>
      </c>
      <c r="BE211" s="148">
        <f>IF(U211="základní",N211,0)</f>
        <v>0</v>
      </c>
      <c r="BF211" s="148">
        <f>IF(U211="snížená",N211,0)</f>
        <v>0</v>
      </c>
      <c r="BG211" s="148">
        <f>IF(U211="zákl. přenesená",N211,0)</f>
        <v>0</v>
      </c>
      <c r="BH211" s="148">
        <f>IF(U211="sníž. přenesená",N211,0)</f>
        <v>0</v>
      </c>
      <c r="BI211" s="148">
        <f>IF(U211="nulová",N211,0)</f>
        <v>0</v>
      </c>
      <c r="BJ211" s="21" t="s">
        <v>82</v>
      </c>
      <c r="BK211" s="148">
        <f>ROUND(L211*K211,2)</f>
        <v>0</v>
      </c>
      <c r="BL211" s="21" t="s">
        <v>92</v>
      </c>
      <c r="BM211" s="21" t="s">
        <v>364</v>
      </c>
    </row>
    <row r="212" spans="2:65" s="10" customFormat="1" ht="16.5" customHeight="1">
      <c r="B212" s="149"/>
      <c r="C212" s="150"/>
      <c r="D212" s="150"/>
      <c r="E212" s="151" t="s">
        <v>5</v>
      </c>
      <c r="F212" s="240" t="s">
        <v>937</v>
      </c>
      <c r="G212" s="241"/>
      <c r="H212" s="241"/>
      <c r="I212" s="241"/>
      <c r="J212" s="150"/>
      <c r="K212" s="152">
        <v>574.41499999999996</v>
      </c>
      <c r="L212" s="150"/>
      <c r="M212" s="150"/>
      <c r="N212" s="150"/>
      <c r="O212" s="150"/>
      <c r="P212" s="150"/>
      <c r="Q212" s="150"/>
      <c r="R212" s="153"/>
      <c r="T212" s="154"/>
      <c r="U212" s="150"/>
      <c r="V212" s="150"/>
      <c r="W212" s="150"/>
      <c r="X212" s="150"/>
      <c r="Y212" s="150"/>
      <c r="Z212" s="150"/>
      <c r="AA212" s="155"/>
      <c r="AT212" s="156" t="s">
        <v>173</v>
      </c>
      <c r="AU212" s="156" t="s">
        <v>86</v>
      </c>
      <c r="AV212" s="10" t="s">
        <v>86</v>
      </c>
      <c r="AW212" s="10" t="s">
        <v>32</v>
      </c>
      <c r="AX212" s="10" t="s">
        <v>75</v>
      </c>
      <c r="AY212" s="156" t="s">
        <v>166</v>
      </c>
    </row>
    <row r="213" spans="2:65" s="10" customFormat="1" ht="16.5" customHeight="1">
      <c r="B213" s="149"/>
      <c r="C213" s="150"/>
      <c r="D213" s="150"/>
      <c r="E213" s="151" t="s">
        <v>5</v>
      </c>
      <c r="F213" s="262" t="s">
        <v>938</v>
      </c>
      <c r="G213" s="263"/>
      <c r="H213" s="263"/>
      <c r="I213" s="263"/>
      <c r="J213" s="150"/>
      <c r="K213" s="152">
        <v>-28.4</v>
      </c>
      <c r="L213" s="150"/>
      <c r="M213" s="150"/>
      <c r="N213" s="150"/>
      <c r="O213" s="150"/>
      <c r="P213" s="150"/>
      <c r="Q213" s="150"/>
      <c r="R213" s="153"/>
      <c r="T213" s="154"/>
      <c r="U213" s="150"/>
      <c r="V213" s="150"/>
      <c r="W213" s="150"/>
      <c r="X213" s="150"/>
      <c r="Y213" s="150"/>
      <c r="Z213" s="150"/>
      <c r="AA213" s="155"/>
      <c r="AT213" s="156" t="s">
        <v>173</v>
      </c>
      <c r="AU213" s="156" t="s">
        <v>86</v>
      </c>
      <c r="AV213" s="10" t="s">
        <v>86</v>
      </c>
      <c r="AW213" s="10" t="s">
        <v>32</v>
      </c>
      <c r="AX213" s="10" t="s">
        <v>75</v>
      </c>
      <c r="AY213" s="156" t="s">
        <v>166</v>
      </c>
    </row>
    <row r="214" spans="2:65" s="12" customFormat="1" ht="16.5" customHeight="1">
      <c r="B214" s="168"/>
      <c r="C214" s="169"/>
      <c r="D214" s="169"/>
      <c r="E214" s="170" t="s">
        <v>5</v>
      </c>
      <c r="F214" s="268" t="s">
        <v>294</v>
      </c>
      <c r="G214" s="269"/>
      <c r="H214" s="269"/>
      <c r="I214" s="269"/>
      <c r="J214" s="169"/>
      <c r="K214" s="171">
        <v>546.01499999999999</v>
      </c>
      <c r="L214" s="169"/>
      <c r="M214" s="169"/>
      <c r="N214" s="169"/>
      <c r="O214" s="169"/>
      <c r="P214" s="169"/>
      <c r="Q214" s="169"/>
      <c r="R214" s="172"/>
      <c r="T214" s="173"/>
      <c r="U214" s="169"/>
      <c r="V214" s="169"/>
      <c r="W214" s="169"/>
      <c r="X214" s="169"/>
      <c r="Y214" s="169"/>
      <c r="Z214" s="169"/>
      <c r="AA214" s="174"/>
      <c r="AT214" s="175" t="s">
        <v>173</v>
      </c>
      <c r="AU214" s="175" t="s">
        <v>86</v>
      </c>
      <c r="AV214" s="12" t="s">
        <v>92</v>
      </c>
      <c r="AW214" s="12" t="s">
        <v>32</v>
      </c>
      <c r="AX214" s="12" t="s">
        <v>82</v>
      </c>
      <c r="AY214" s="175" t="s">
        <v>166</v>
      </c>
    </row>
    <row r="215" spans="2:65" s="1" customFormat="1" ht="38.25" customHeight="1">
      <c r="B215" s="139"/>
      <c r="C215" s="140" t="s">
        <v>371</v>
      </c>
      <c r="D215" s="140" t="s">
        <v>167</v>
      </c>
      <c r="E215" s="141" t="s">
        <v>368</v>
      </c>
      <c r="F215" s="231" t="s">
        <v>369</v>
      </c>
      <c r="G215" s="231"/>
      <c r="H215" s="231"/>
      <c r="I215" s="231"/>
      <c r="J215" s="142" t="s">
        <v>322</v>
      </c>
      <c r="K215" s="143">
        <v>977.1</v>
      </c>
      <c r="L215" s="232">
        <v>0</v>
      </c>
      <c r="M215" s="232"/>
      <c r="N215" s="232">
        <f>ROUND(L215*K215,2)</f>
        <v>0</v>
      </c>
      <c r="O215" s="232"/>
      <c r="P215" s="232"/>
      <c r="Q215" s="232"/>
      <c r="R215" s="144"/>
      <c r="T215" s="145" t="s">
        <v>5</v>
      </c>
      <c r="U215" s="43" t="s">
        <v>40</v>
      </c>
      <c r="V215" s="146">
        <v>8.3000000000000004E-2</v>
      </c>
      <c r="W215" s="146">
        <f>V215*K215</f>
        <v>81.099299999999999</v>
      </c>
      <c r="X215" s="146">
        <v>0</v>
      </c>
      <c r="Y215" s="146">
        <f>X215*K215</f>
        <v>0</v>
      </c>
      <c r="Z215" s="146">
        <v>0</v>
      </c>
      <c r="AA215" s="147">
        <f>Z215*K215</f>
        <v>0</v>
      </c>
      <c r="AR215" s="21" t="s">
        <v>92</v>
      </c>
      <c r="AT215" s="21" t="s">
        <v>167</v>
      </c>
      <c r="AU215" s="21" t="s">
        <v>86</v>
      </c>
      <c r="AY215" s="21" t="s">
        <v>166</v>
      </c>
      <c r="BE215" s="148">
        <f>IF(U215="základní",N215,0)</f>
        <v>0</v>
      </c>
      <c r="BF215" s="148">
        <f>IF(U215="snížená",N215,0)</f>
        <v>0</v>
      </c>
      <c r="BG215" s="148">
        <f>IF(U215="zákl. přenesená",N215,0)</f>
        <v>0</v>
      </c>
      <c r="BH215" s="148">
        <f>IF(U215="sníž. přenesená",N215,0)</f>
        <v>0</v>
      </c>
      <c r="BI215" s="148">
        <f>IF(U215="nulová",N215,0)</f>
        <v>0</v>
      </c>
      <c r="BJ215" s="21" t="s">
        <v>82</v>
      </c>
      <c r="BK215" s="148">
        <f>ROUND(L215*K215,2)</f>
        <v>0</v>
      </c>
      <c r="BL215" s="21" t="s">
        <v>92</v>
      </c>
      <c r="BM215" s="21" t="s">
        <v>370</v>
      </c>
    </row>
    <row r="216" spans="2:65" s="1" customFormat="1" ht="25.5" customHeight="1">
      <c r="B216" s="139"/>
      <c r="C216" s="140" t="s">
        <v>377</v>
      </c>
      <c r="D216" s="140" t="s">
        <v>167</v>
      </c>
      <c r="E216" s="141" t="s">
        <v>372</v>
      </c>
      <c r="F216" s="231" t="s">
        <v>373</v>
      </c>
      <c r="G216" s="231"/>
      <c r="H216" s="231"/>
      <c r="I216" s="231"/>
      <c r="J216" s="142" t="s">
        <v>374</v>
      </c>
      <c r="K216" s="143">
        <v>982.827</v>
      </c>
      <c r="L216" s="232">
        <v>0</v>
      </c>
      <c r="M216" s="232"/>
      <c r="N216" s="232">
        <f>ROUND(L216*K216,2)</f>
        <v>0</v>
      </c>
      <c r="O216" s="232"/>
      <c r="P216" s="232"/>
      <c r="Q216" s="232"/>
      <c r="R216" s="144"/>
      <c r="T216" s="145" t="s">
        <v>5</v>
      </c>
      <c r="U216" s="43" t="s">
        <v>40</v>
      </c>
      <c r="V216" s="146">
        <v>0</v>
      </c>
      <c r="W216" s="146">
        <f>V216*K216</f>
        <v>0</v>
      </c>
      <c r="X216" s="146">
        <v>0</v>
      </c>
      <c r="Y216" s="146">
        <f>X216*K216</f>
        <v>0</v>
      </c>
      <c r="Z216" s="146">
        <v>0</v>
      </c>
      <c r="AA216" s="147">
        <f>Z216*K216</f>
        <v>0</v>
      </c>
      <c r="AR216" s="21" t="s">
        <v>92</v>
      </c>
      <c r="AT216" s="21" t="s">
        <v>167</v>
      </c>
      <c r="AU216" s="21" t="s">
        <v>86</v>
      </c>
      <c r="AY216" s="21" t="s">
        <v>166</v>
      </c>
      <c r="BE216" s="148">
        <f>IF(U216="základní",N216,0)</f>
        <v>0</v>
      </c>
      <c r="BF216" s="148">
        <f>IF(U216="snížená",N216,0)</f>
        <v>0</v>
      </c>
      <c r="BG216" s="148">
        <f>IF(U216="zákl. přenesená",N216,0)</f>
        <v>0</v>
      </c>
      <c r="BH216" s="148">
        <f>IF(U216="sníž. přenesená",N216,0)</f>
        <v>0</v>
      </c>
      <c r="BI216" s="148">
        <f>IF(U216="nulová",N216,0)</f>
        <v>0</v>
      </c>
      <c r="BJ216" s="21" t="s">
        <v>82</v>
      </c>
      <c r="BK216" s="148">
        <f>ROUND(L216*K216,2)</f>
        <v>0</v>
      </c>
      <c r="BL216" s="21" t="s">
        <v>92</v>
      </c>
      <c r="BM216" s="21" t="s">
        <v>375</v>
      </c>
    </row>
    <row r="217" spans="2:65" s="10" customFormat="1" ht="16.5" customHeight="1">
      <c r="B217" s="149"/>
      <c r="C217" s="150"/>
      <c r="D217" s="150"/>
      <c r="E217" s="151" t="s">
        <v>5</v>
      </c>
      <c r="F217" s="240" t="s">
        <v>939</v>
      </c>
      <c r="G217" s="241"/>
      <c r="H217" s="241"/>
      <c r="I217" s="241"/>
      <c r="J217" s="150"/>
      <c r="K217" s="152">
        <v>982.827</v>
      </c>
      <c r="L217" s="150"/>
      <c r="M217" s="150"/>
      <c r="N217" s="150"/>
      <c r="O217" s="150"/>
      <c r="P217" s="150"/>
      <c r="Q217" s="150"/>
      <c r="R217" s="153"/>
      <c r="T217" s="154"/>
      <c r="U217" s="150"/>
      <c r="V217" s="150"/>
      <c r="W217" s="150"/>
      <c r="X217" s="150"/>
      <c r="Y217" s="150"/>
      <c r="Z217" s="150"/>
      <c r="AA217" s="155"/>
      <c r="AT217" s="156" t="s">
        <v>173</v>
      </c>
      <c r="AU217" s="156" t="s">
        <v>86</v>
      </c>
      <c r="AV217" s="10" t="s">
        <v>86</v>
      </c>
      <c r="AW217" s="10" t="s">
        <v>32</v>
      </c>
      <c r="AX217" s="10" t="s">
        <v>82</v>
      </c>
      <c r="AY217" s="156" t="s">
        <v>166</v>
      </c>
    </row>
    <row r="218" spans="2:65" s="1" customFormat="1" ht="25.5" customHeight="1">
      <c r="B218" s="139"/>
      <c r="C218" s="140" t="s">
        <v>382</v>
      </c>
      <c r="D218" s="140" t="s">
        <v>167</v>
      </c>
      <c r="E218" s="141" t="s">
        <v>378</v>
      </c>
      <c r="F218" s="231" t="s">
        <v>379</v>
      </c>
      <c r="G218" s="231"/>
      <c r="H218" s="231"/>
      <c r="I218" s="231"/>
      <c r="J218" s="142" t="s">
        <v>374</v>
      </c>
      <c r="K218" s="143">
        <v>1758.78</v>
      </c>
      <c r="L218" s="232">
        <v>0</v>
      </c>
      <c r="M218" s="232"/>
      <c r="N218" s="232">
        <f>ROUND(L218*K218,2)</f>
        <v>0</v>
      </c>
      <c r="O218" s="232"/>
      <c r="P218" s="232"/>
      <c r="Q218" s="232"/>
      <c r="R218" s="144"/>
      <c r="T218" s="145" t="s">
        <v>5</v>
      </c>
      <c r="U218" s="43" t="s">
        <v>40</v>
      </c>
      <c r="V218" s="146">
        <v>0</v>
      </c>
      <c r="W218" s="146">
        <f>V218*K218</f>
        <v>0</v>
      </c>
      <c r="X218" s="146">
        <v>0</v>
      </c>
      <c r="Y218" s="146">
        <f>X218*K218</f>
        <v>0</v>
      </c>
      <c r="Z218" s="146">
        <v>0</v>
      </c>
      <c r="AA218" s="147">
        <f>Z218*K218</f>
        <v>0</v>
      </c>
      <c r="AR218" s="21" t="s">
        <v>92</v>
      </c>
      <c r="AT218" s="21" t="s">
        <v>167</v>
      </c>
      <c r="AU218" s="21" t="s">
        <v>86</v>
      </c>
      <c r="AY218" s="21" t="s">
        <v>166</v>
      </c>
      <c r="BE218" s="148">
        <f>IF(U218="základní",N218,0)</f>
        <v>0</v>
      </c>
      <c r="BF218" s="148">
        <f>IF(U218="snížená",N218,0)</f>
        <v>0</v>
      </c>
      <c r="BG218" s="148">
        <f>IF(U218="zákl. přenesená",N218,0)</f>
        <v>0</v>
      </c>
      <c r="BH218" s="148">
        <f>IF(U218="sníž. přenesená",N218,0)</f>
        <v>0</v>
      </c>
      <c r="BI218" s="148">
        <f>IF(U218="nulová",N218,0)</f>
        <v>0</v>
      </c>
      <c r="BJ218" s="21" t="s">
        <v>82</v>
      </c>
      <c r="BK218" s="148">
        <f>ROUND(L218*K218,2)</f>
        <v>0</v>
      </c>
      <c r="BL218" s="21" t="s">
        <v>92</v>
      </c>
      <c r="BM218" s="21" t="s">
        <v>380</v>
      </c>
    </row>
    <row r="219" spans="2:65" s="10" customFormat="1" ht="16.5" customHeight="1">
      <c r="B219" s="149"/>
      <c r="C219" s="150"/>
      <c r="D219" s="150"/>
      <c r="E219" s="151" t="s">
        <v>5</v>
      </c>
      <c r="F219" s="240" t="s">
        <v>940</v>
      </c>
      <c r="G219" s="241"/>
      <c r="H219" s="241"/>
      <c r="I219" s="241"/>
      <c r="J219" s="150"/>
      <c r="K219" s="152">
        <v>1758.78</v>
      </c>
      <c r="L219" s="150"/>
      <c r="M219" s="150"/>
      <c r="N219" s="150"/>
      <c r="O219" s="150"/>
      <c r="P219" s="150"/>
      <c r="Q219" s="150"/>
      <c r="R219" s="153"/>
      <c r="T219" s="154"/>
      <c r="U219" s="150"/>
      <c r="V219" s="150"/>
      <c r="W219" s="150"/>
      <c r="X219" s="150"/>
      <c r="Y219" s="150"/>
      <c r="Z219" s="150"/>
      <c r="AA219" s="155"/>
      <c r="AT219" s="156" t="s">
        <v>173</v>
      </c>
      <c r="AU219" s="156" t="s">
        <v>86</v>
      </c>
      <c r="AV219" s="10" t="s">
        <v>86</v>
      </c>
      <c r="AW219" s="10" t="s">
        <v>32</v>
      </c>
      <c r="AX219" s="10" t="s">
        <v>82</v>
      </c>
      <c r="AY219" s="156" t="s">
        <v>166</v>
      </c>
    </row>
    <row r="220" spans="2:65" s="1" customFormat="1" ht="25.5" customHeight="1">
      <c r="B220" s="139"/>
      <c r="C220" s="140" t="s">
        <v>387</v>
      </c>
      <c r="D220" s="140" t="s">
        <v>167</v>
      </c>
      <c r="E220" s="141" t="s">
        <v>383</v>
      </c>
      <c r="F220" s="231" t="s">
        <v>384</v>
      </c>
      <c r="G220" s="231"/>
      <c r="H220" s="231"/>
      <c r="I220" s="231"/>
      <c r="J220" s="142" t="s">
        <v>322</v>
      </c>
      <c r="K220" s="143">
        <v>63.9</v>
      </c>
      <c r="L220" s="232">
        <v>0</v>
      </c>
      <c r="M220" s="232"/>
      <c r="N220" s="232">
        <f>ROUND(L220*K220,2)</f>
        <v>0</v>
      </c>
      <c r="O220" s="232"/>
      <c r="P220" s="232"/>
      <c r="Q220" s="232"/>
      <c r="R220" s="144"/>
      <c r="T220" s="145" t="s">
        <v>5</v>
      </c>
      <c r="U220" s="43" t="s">
        <v>40</v>
      </c>
      <c r="V220" s="146">
        <v>0.29899999999999999</v>
      </c>
      <c r="W220" s="146">
        <f>V220*K220</f>
        <v>19.106099999999998</v>
      </c>
      <c r="X220" s="146">
        <v>0</v>
      </c>
      <c r="Y220" s="146">
        <f>X220*K220</f>
        <v>0</v>
      </c>
      <c r="Z220" s="146">
        <v>0</v>
      </c>
      <c r="AA220" s="147">
        <f>Z220*K220</f>
        <v>0</v>
      </c>
      <c r="AR220" s="21" t="s">
        <v>92</v>
      </c>
      <c r="AT220" s="21" t="s">
        <v>167</v>
      </c>
      <c r="AU220" s="21" t="s">
        <v>86</v>
      </c>
      <c r="AY220" s="21" t="s">
        <v>166</v>
      </c>
      <c r="BE220" s="148">
        <f>IF(U220="základní",N220,0)</f>
        <v>0</v>
      </c>
      <c r="BF220" s="148">
        <f>IF(U220="snížená",N220,0)</f>
        <v>0</v>
      </c>
      <c r="BG220" s="148">
        <f>IF(U220="zákl. přenesená",N220,0)</f>
        <v>0</v>
      </c>
      <c r="BH220" s="148">
        <f>IF(U220="sníž. přenesená",N220,0)</f>
        <v>0</v>
      </c>
      <c r="BI220" s="148">
        <f>IF(U220="nulová",N220,0)</f>
        <v>0</v>
      </c>
      <c r="BJ220" s="21" t="s">
        <v>82</v>
      </c>
      <c r="BK220" s="148">
        <f>ROUND(L220*K220,2)</f>
        <v>0</v>
      </c>
      <c r="BL220" s="21" t="s">
        <v>92</v>
      </c>
      <c r="BM220" s="21" t="s">
        <v>385</v>
      </c>
    </row>
    <row r="221" spans="2:65" s="11" customFormat="1" ht="16.5" customHeight="1">
      <c r="B221" s="157"/>
      <c r="C221" s="158"/>
      <c r="D221" s="158"/>
      <c r="E221" s="159" t="s">
        <v>5</v>
      </c>
      <c r="F221" s="264" t="s">
        <v>275</v>
      </c>
      <c r="G221" s="265"/>
      <c r="H221" s="265"/>
      <c r="I221" s="265"/>
      <c r="J221" s="158"/>
      <c r="K221" s="159" t="s">
        <v>5</v>
      </c>
      <c r="L221" s="158"/>
      <c r="M221" s="158"/>
      <c r="N221" s="158"/>
      <c r="O221" s="158"/>
      <c r="P221" s="158"/>
      <c r="Q221" s="158"/>
      <c r="R221" s="160"/>
      <c r="T221" s="161"/>
      <c r="U221" s="158"/>
      <c r="V221" s="158"/>
      <c r="W221" s="158"/>
      <c r="X221" s="158"/>
      <c r="Y221" s="158"/>
      <c r="Z221" s="158"/>
      <c r="AA221" s="162"/>
      <c r="AT221" s="163" t="s">
        <v>173</v>
      </c>
      <c r="AU221" s="163" t="s">
        <v>86</v>
      </c>
      <c r="AV221" s="11" t="s">
        <v>82</v>
      </c>
      <c r="AW221" s="11" t="s">
        <v>32</v>
      </c>
      <c r="AX221" s="11" t="s">
        <v>75</v>
      </c>
      <c r="AY221" s="163" t="s">
        <v>166</v>
      </c>
    </row>
    <row r="222" spans="2:65" s="11" customFormat="1" ht="16.5" customHeight="1">
      <c r="B222" s="157"/>
      <c r="C222" s="158"/>
      <c r="D222" s="158"/>
      <c r="E222" s="159" t="s">
        <v>5</v>
      </c>
      <c r="F222" s="229" t="s">
        <v>276</v>
      </c>
      <c r="G222" s="230"/>
      <c r="H222" s="230"/>
      <c r="I222" s="230"/>
      <c r="J222" s="158"/>
      <c r="K222" s="159" t="s">
        <v>5</v>
      </c>
      <c r="L222" s="158"/>
      <c r="M222" s="158"/>
      <c r="N222" s="158"/>
      <c r="O222" s="158"/>
      <c r="P222" s="158"/>
      <c r="Q222" s="158"/>
      <c r="R222" s="160"/>
      <c r="T222" s="161"/>
      <c r="U222" s="158"/>
      <c r="V222" s="158"/>
      <c r="W222" s="158"/>
      <c r="X222" s="158"/>
      <c r="Y222" s="158"/>
      <c r="Z222" s="158"/>
      <c r="AA222" s="162"/>
      <c r="AT222" s="163" t="s">
        <v>173</v>
      </c>
      <c r="AU222" s="163" t="s">
        <v>86</v>
      </c>
      <c r="AV222" s="11" t="s">
        <v>82</v>
      </c>
      <c r="AW222" s="11" t="s">
        <v>32</v>
      </c>
      <c r="AX222" s="11" t="s">
        <v>75</v>
      </c>
      <c r="AY222" s="163" t="s">
        <v>166</v>
      </c>
    </row>
    <row r="223" spans="2:65" s="11" customFormat="1" ht="16.5" customHeight="1">
      <c r="B223" s="157"/>
      <c r="C223" s="158"/>
      <c r="D223" s="158"/>
      <c r="E223" s="159" t="s">
        <v>5</v>
      </c>
      <c r="F223" s="229" t="s">
        <v>277</v>
      </c>
      <c r="G223" s="230"/>
      <c r="H223" s="230"/>
      <c r="I223" s="230"/>
      <c r="J223" s="158"/>
      <c r="K223" s="159" t="s">
        <v>5</v>
      </c>
      <c r="L223" s="158"/>
      <c r="M223" s="158"/>
      <c r="N223" s="158"/>
      <c r="O223" s="158"/>
      <c r="P223" s="158"/>
      <c r="Q223" s="158"/>
      <c r="R223" s="160"/>
      <c r="T223" s="161"/>
      <c r="U223" s="158"/>
      <c r="V223" s="158"/>
      <c r="W223" s="158"/>
      <c r="X223" s="158"/>
      <c r="Y223" s="158"/>
      <c r="Z223" s="158"/>
      <c r="AA223" s="162"/>
      <c r="AT223" s="163" t="s">
        <v>173</v>
      </c>
      <c r="AU223" s="163" t="s">
        <v>86</v>
      </c>
      <c r="AV223" s="11" t="s">
        <v>82</v>
      </c>
      <c r="AW223" s="11" t="s">
        <v>32</v>
      </c>
      <c r="AX223" s="11" t="s">
        <v>75</v>
      </c>
      <c r="AY223" s="163" t="s">
        <v>166</v>
      </c>
    </row>
    <row r="224" spans="2:65" s="10" customFormat="1" ht="16.5" customHeight="1">
      <c r="B224" s="149"/>
      <c r="C224" s="150"/>
      <c r="D224" s="150"/>
      <c r="E224" s="151" t="s">
        <v>5</v>
      </c>
      <c r="F224" s="262" t="s">
        <v>941</v>
      </c>
      <c r="G224" s="263"/>
      <c r="H224" s="263"/>
      <c r="I224" s="263"/>
      <c r="J224" s="150"/>
      <c r="K224" s="152">
        <v>63.9</v>
      </c>
      <c r="L224" s="150"/>
      <c r="M224" s="150"/>
      <c r="N224" s="150"/>
      <c r="O224" s="150"/>
      <c r="P224" s="150"/>
      <c r="Q224" s="150"/>
      <c r="R224" s="153"/>
      <c r="T224" s="154"/>
      <c r="U224" s="150"/>
      <c r="V224" s="150"/>
      <c r="W224" s="150"/>
      <c r="X224" s="150"/>
      <c r="Y224" s="150"/>
      <c r="Z224" s="150"/>
      <c r="AA224" s="155"/>
      <c r="AT224" s="156" t="s">
        <v>173</v>
      </c>
      <c r="AU224" s="156" t="s">
        <v>86</v>
      </c>
      <c r="AV224" s="10" t="s">
        <v>86</v>
      </c>
      <c r="AW224" s="10" t="s">
        <v>32</v>
      </c>
      <c r="AX224" s="10" t="s">
        <v>82</v>
      </c>
      <c r="AY224" s="156" t="s">
        <v>166</v>
      </c>
    </row>
    <row r="225" spans="2:65" s="1" customFormat="1" ht="16.5" customHeight="1">
      <c r="B225" s="139"/>
      <c r="C225" s="176" t="s">
        <v>393</v>
      </c>
      <c r="D225" s="176" t="s">
        <v>388</v>
      </c>
      <c r="E225" s="177" t="s">
        <v>389</v>
      </c>
      <c r="F225" s="266" t="s">
        <v>390</v>
      </c>
      <c r="G225" s="266"/>
      <c r="H225" s="266"/>
      <c r="I225" s="266"/>
      <c r="J225" s="178" t="s">
        <v>374</v>
      </c>
      <c r="K225" s="179">
        <v>127.8</v>
      </c>
      <c r="L225" s="267">
        <v>0</v>
      </c>
      <c r="M225" s="267"/>
      <c r="N225" s="267">
        <f>ROUND(L225*K225,2)</f>
        <v>0</v>
      </c>
      <c r="O225" s="232"/>
      <c r="P225" s="232"/>
      <c r="Q225" s="232"/>
      <c r="R225" s="144"/>
      <c r="T225" s="145" t="s">
        <v>5</v>
      </c>
      <c r="U225" s="43" t="s">
        <v>40</v>
      </c>
      <c r="V225" s="146">
        <v>0</v>
      </c>
      <c r="W225" s="146">
        <f>V225*K225</f>
        <v>0</v>
      </c>
      <c r="X225" s="146">
        <v>1</v>
      </c>
      <c r="Y225" s="146">
        <f>X225*K225</f>
        <v>127.8</v>
      </c>
      <c r="Z225" s="146">
        <v>0</v>
      </c>
      <c r="AA225" s="147">
        <f>Z225*K225</f>
        <v>0</v>
      </c>
      <c r="AR225" s="21" t="s">
        <v>104</v>
      </c>
      <c r="AT225" s="21" t="s">
        <v>388</v>
      </c>
      <c r="AU225" s="21" t="s">
        <v>86</v>
      </c>
      <c r="AY225" s="21" t="s">
        <v>166</v>
      </c>
      <c r="BE225" s="148">
        <f>IF(U225="základní",N225,0)</f>
        <v>0</v>
      </c>
      <c r="BF225" s="148">
        <f>IF(U225="snížená",N225,0)</f>
        <v>0</v>
      </c>
      <c r="BG225" s="148">
        <f>IF(U225="zákl. přenesená",N225,0)</f>
        <v>0</v>
      </c>
      <c r="BH225" s="148">
        <f>IF(U225="sníž. přenesená",N225,0)</f>
        <v>0</v>
      </c>
      <c r="BI225" s="148">
        <f>IF(U225="nulová",N225,0)</f>
        <v>0</v>
      </c>
      <c r="BJ225" s="21" t="s">
        <v>82</v>
      </c>
      <c r="BK225" s="148">
        <f>ROUND(L225*K225,2)</f>
        <v>0</v>
      </c>
      <c r="BL225" s="21" t="s">
        <v>92</v>
      </c>
      <c r="BM225" s="21" t="s">
        <v>391</v>
      </c>
    </row>
    <row r="226" spans="2:65" s="10" customFormat="1" ht="16.5" customHeight="1">
      <c r="B226" s="149"/>
      <c r="C226" s="150"/>
      <c r="D226" s="150"/>
      <c r="E226" s="151" t="s">
        <v>5</v>
      </c>
      <c r="F226" s="240" t="s">
        <v>942</v>
      </c>
      <c r="G226" s="241"/>
      <c r="H226" s="241"/>
      <c r="I226" s="241"/>
      <c r="J226" s="150"/>
      <c r="K226" s="152">
        <v>127.8</v>
      </c>
      <c r="L226" s="150"/>
      <c r="M226" s="150"/>
      <c r="N226" s="150"/>
      <c r="O226" s="150"/>
      <c r="P226" s="150"/>
      <c r="Q226" s="150"/>
      <c r="R226" s="153"/>
      <c r="T226" s="154"/>
      <c r="U226" s="150"/>
      <c r="V226" s="150"/>
      <c r="W226" s="150"/>
      <c r="X226" s="150"/>
      <c r="Y226" s="150"/>
      <c r="Z226" s="150"/>
      <c r="AA226" s="155"/>
      <c r="AT226" s="156" t="s">
        <v>173</v>
      </c>
      <c r="AU226" s="156" t="s">
        <v>86</v>
      </c>
      <c r="AV226" s="10" t="s">
        <v>86</v>
      </c>
      <c r="AW226" s="10" t="s">
        <v>32</v>
      </c>
      <c r="AX226" s="10" t="s">
        <v>82</v>
      </c>
      <c r="AY226" s="156" t="s">
        <v>166</v>
      </c>
    </row>
    <row r="227" spans="2:65" s="1" customFormat="1" ht="38.25" customHeight="1">
      <c r="B227" s="139"/>
      <c r="C227" s="140" t="s">
        <v>399</v>
      </c>
      <c r="D227" s="140" t="s">
        <v>167</v>
      </c>
      <c r="E227" s="141" t="s">
        <v>394</v>
      </c>
      <c r="F227" s="231" t="s">
        <v>395</v>
      </c>
      <c r="G227" s="231"/>
      <c r="H227" s="231"/>
      <c r="I227" s="231"/>
      <c r="J227" s="142" t="s">
        <v>322</v>
      </c>
      <c r="K227" s="143">
        <v>28.4</v>
      </c>
      <c r="L227" s="232">
        <v>0</v>
      </c>
      <c r="M227" s="232"/>
      <c r="N227" s="232">
        <f>ROUND(L227*K227,2)</f>
        <v>0</v>
      </c>
      <c r="O227" s="232"/>
      <c r="P227" s="232"/>
      <c r="Q227" s="232"/>
      <c r="R227" s="144"/>
      <c r="T227" s="145" t="s">
        <v>5</v>
      </c>
      <c r="U227" s="43" t="s">
        <v>40</v>
      </c>
      <c r="V227" s="146">
        <v>2.2559999999999998</v>
      </c>
      <c r="W227" s="146">
        <f>V227*K227</f>
        <v>64.070399999999992</v>
      </c>
      <c r="X227" s="146">
        <v>0</v>
      </c>
      <c r="Y227" s="146">
        <f>X227*K227</f>
        <v>0</v>
      </c>
      <c r="Z227" s="146">
        <v>0</v>
      </c>
      <c r="AA227" s="147">
        <f>Z227*K227</f>
        <v>0</v>
      </c>
      <c r="AR227" s="21" t="s">
        <v>92</v>
      </c>
      <c r="AT227" s="21" t="s">
        <v>167</v>
      </c>
      <c r="AU227" s="21" t="s">
        <v>86</v>
      </c>
      <c r="AY227" s="21" t="s">
        <v>166</v>
      </c>
      <c r="BE227" s="148">
        <f>IF(U227="základní",N227,0)</f>
        <v>0</v>
      </c>
      <c r="BF227" s="148">
        <f>IF(U227="snížená",N227,0)</f>
        <v>0</v>
      </c>
      <c r="BG227" s="148">
        <f>IF(U227="zákl. přenesená",N227,0)</f>
        <v>0</v>
      </c>
      <c r="BH227" s="148">
        <f>IF(U227="sníž. přenesená",N227,0)</f>
        <v>0</v>
      </c>
      <c r="BI227" s="148">
        <f>IF(U227="nulová",N227,0)</f>
        <v>0</v>
      </c>
      <c r="BJ227" s="21" t="s">
        <v>82</v>
      </c>
      <c r="BK227" s="148">
        <f>ROUND(L227*K227,2)</f>
        <v>0</v>
      </c>
      <c r="BL227" s="21" t="s">
        <v>92</v>
      </c>
      <c r="BM227" s="21" t="s">
        <v>396</v>
      </c>
    </row>
    <row r="228" spans="2:65" s="11" customFormat="1" ht="16.5" customHeight="1">
      <c r="B228" s="157"/>
      <c r="C228" s="158"/>
      <c r="D228" s="158"/>
      <c r="E228" s="159" t="s">
        <v>5</v>
      </c>
      <c r="F228" s="264" t="s">
        <v>275</v>
      </c>
      <c r="G228" s="265"/>
      <c r="H228" s="265"/>
      <c r="I228" s="265"/>
      <c r="J228" s="158"/>
      <c r="K228" s="159" t="s">
        <v>5</v>
      </c>
      <c r="L228" s="158"/>
      <c r="M228" s="158"/>
      <c r="N228" s="158"/>
      <c r="O228" s="158"/>
      <c r="P228" s="158"/>
      <c r="Q228" s="158"/>
      <c r="R228" s="160"/>
      <c r="T228" s="161"/>
      <c r="U228" s="158"/>
      <c r="V228" s="158"/>
      <c r="W228" s="158"/>
      <c r="X228" s="158"/>
      <c r="Y228" s="158"/>
      <c r="Z228" s="158"/>
      <c r="AA228" s="162"/>
      <c r="AT228" s="163" t="s">
        <v>173</v>
      </c>
      <c r="AU228" s="163" t="s">
        <v>86</v>
      </c>
      <c r="AV228" s="11" t="s">
        <v>82</v>
      </c>
      <c r="AW228" s="11" t="s">
        <v>32</v>
      </c>
      <c r="AX228" s="11" t="s">
        <v>75</v>
      </c>
      <c r="AY228" s="163" t="s">
        <v>166</v>
      </c>
    </row>
    <row r="229" spans="2:65" s="11" customFormat="1" ht="16.5" customHeight="1">
      <c r="B229" s="157"/>
      <c r="C229" s="158"/>
      <c r="D229" s="158"/>
      <c r="E229" s="159" t="s">
        <v>5</v>
      </c>
      <c r="F229" s="229" t="s">
        <v>276</v>
      </c>
      <c r="G229" s="230"/>
      <c r="H229" s="230"/>
      <c r="I229" s="230"/>
      <c r="J229" s="158"/>
      <c r="K229" s="159" t="s">
        <v>5</v>
      </c>
      <c r="L229" s="158"/>
      <c r="M229" s="158"/>
      <c r="N229" s="158"/>
      <c r="O229" s="158"/>
      <c r="P229" s="158"/>
      <c r="Q229" s="158"/>
      <c r="R229" s="160"/>
      <c r="T229" s="161"/>
      <c r="U229" s="158"/>
      <c r="V229" s="158"/>
      <c r="W229" s="158"/>
      <c r="X229" s="158"/>
      <c r="Y229" s="158"/>
      <c r="Z229" s="158"/>
      <c r="AA229" s="162"/>
      <c r="AT229" s="163" t="s">
        <v>173</v>
      </c>
      <c r="AU229" s="163" t="s">
        <v>86</v>
      </c>
      <c r="AV229" s="11" t="s">
        <v>82</v>
      </c>
      <c r="AW229" s="11" t="s">
        <v>32</v>
      </c>
      <c r="AX229" s="11" t="s">
        <v>75</v>
      </c>
      <c r="AY229" s="163" t="s">
        <v>166</v>
      </c>
    </row>
    <row r="230" spans="2:65" s="11" customFormat="1" ht="16.5" customHeight="1">
      <c r="B230" s="157"/>
      <c r="C230" s="158"/>
      <c r="D230" s="158"/>
      <c r="E230" s="159" t="s">
        <v>5</v>
      </c>
      <c r="F230" s="229" t="s">
        <v>277</v>
      </c>
      <c r="G230" s="230"/>
      <c r="H230" s="230"/>
      <c r="I230" s="230"/>
      <c r="J230" s="158"/>
      <c r="K230" s="159" t="s">
        <v>5</v>
      </c>
      <c r="L230" s="158"/>
      <c r="M230" s="158"/>
      <c r="N230" s="158"/>
      <c r="O230" s="158"/>
      <c r="P230" s="158"/>
      <c r="Q230" s="158"/>
      <c r="R230" s="160"/>
      <c r="T230" s="161"/>
      <c r="U230" s="158"/>
      <c r="V230" s="158"/>
      <c r="W230" s="158"/>
      <c r="X230" s="158"/>
      <c r="Y230" s="158"/>
      <c r="Z230" s="158"/>
      <c r="AA230" s="162"/>
      <c r="AT230" s="163" t="s">
        <v>173</v>
      </c>
      <c r="AU230" s="163" t="s">
        <v>86</v>
      </c>
      <c r="AV230" s="11" t="s">
        <v>82</v>
      </c>
      <c r="AW230" s="11" t="s">
        <v>32</v>
      </c>
      <c r="AX230" s="11" t="s">
        <v>75</v>
      </c>
      <c r="AY230" s="163" t="s">
        <v>166</v>
      </c>
    </row>
    <row r="231" spans="2:65" s="11" customFormat="1" ht="16.5" customHeight="1">
      <c r="B231" s="157"/>
      <c r="C231" s="158"/>
      <c r="D231" s="158"/>
      <c r="E231" s="159" t="s">
        <v>5</v>
      </c>
      <c r="F231" s="229" t="s">
        <v>397</v>
      </c>
      <c r="G231" s="230"/>
      <c r="H231" s="230"/>
      <c r="I231" s="230"/>
      <c r="J231" s="158"/>
      <c r="K231" s="159" t="s">
        <v>5</v>
      </c>
      <c r="L231" s="158"/>
      <c r="M231" s="158"/>
      <c r="N231" s="158"/>
      <c r="O231" s="158"/>
      <c r="P231" s="158"/>
      <c r="Q231" s="158"/>
      <c r="R231" s="160"/>
      <c r="T231" s="161"/>
      <c r="U231" s="158"/>
      <c r="V231" s="158"/>
      <c r="W231" s="158"/>
      <c r="X231" s="158"/>
      <c r="Y231" s="158"/>
      <c r="Z231" s="158"/>
      <c r="AA231" s="162"/>
      <c r="AT231" s="163" t="s">
        <v>173</v>
      </c>
      <c r="AU231" s="163" t="s">
        <v>86</v>
      </c>
      <c r="AV231" s="11" t="s">
        <v>82</v>
      </c>
      <c r="AW231" s="11" t="s">
        <v>32</v>
      </c>
      <c r="AX231" s="11" t="s">
        <v>75</v>
      </c>
      <c r="AY231" s="163" t="s">
        <v>166</v>
      </c>
    </row>
    <row r="232" spans="2:65" s="10" customFormat="1" ht="25.5" customHeight="1">
      <c r="B232" s="149"/>
      <c r="C232" s="150"/>
      <c r="D232" s="150"/>
      <c r="E232" s="151" t="s">
        <v>5</v>
      </c>
      <c r="F232" s="262" t="s">
        <v>943</v>
      </c>
      <c r="G232" s="263"/>
      <c r="H232" s="263"/>
      <c r="I232" s="263"/>
      <c r="J232" s="150"/>
      <c r="K232" s="152">
        <v>28.4</v>
      </c>
      <c r="L232" s="150"/>
      <c r="M232" s="150"/>
      <c r="N232" s="150"/>
      <c r="O232" s="150"/>
      <c r="P232" s="150"/>
      <c r="Q232" s="150"/>
      <c r="R232" s="153"/>
      <c r="T232" s="154"/>
      <c r="U232" s="150"/>
      <c r="V232" s="150"/>
      <c r="W232" s="150"/>
      <c r="X232" s="150"/>
      <c r="Y232" s="150"/>
      <c r="Z232" s="150"/>
      <c r="AA232" s="155"/>
      <c r="AT232" s="156" t="s">
        <v>173</v>
      </c>
      <c r="AU232" s="156" t="s">
        <v>86</v>
      </c>
      <c r="AV232" s="10" t="s">
        <v>86</v>
      </c>
      <c r="AW232" s="10" t="s">
        <v>32</v>
      </c>
      <c r="AX232" s="10" t="s">
        <v>82</v>
      </c>
      <c r="AY232" s="156" t="s">
        <v>166</v>
      </c>
    </row>
    <row r="233" spans="2:65" s="1" customFormat="1" ht="25.5" customHeight="1">
      <c r="B233" s="139"/>
      <c r="C233" s="140" t="s">
        <v>404</v>
      </c>
      <c r="D233" s="140" t="s">
        <v>167</v>
      </c>
      <c r="E233" s="141" t="s">
        <v>400</v>
      </c>
      <c r="F233" s="231" t="s">
        <v>401</v>
      </c>
      <c r="G233" s="231"/>
      <c r="H233" s="231"/>
      <c r="I233" s="231"/>
      <c r="J233" s="142" t="s">
        <v>322</v>
      </c>
      <c r="K233" s="143">
        <v>203.5</v>
      </c>
      <c r="L233" s="232">
        <v>0</v>
      </c>
      <c r="M233" s="232"/>
      <c r="N233" s="232">
        <f>ROUND(L233*K233,2)</f>
        <v>0</v>
      </c>
      <c r="O233" s="232"/>
      <c r="P233" s="232"/>
      <c r="Q233" s="232"/>
      <c r="R233" s="144"/>
      <c r="T233" s="145" t="s">
        <v>5</v>
      </c>
      <c r="U233" s="43" t="s">
        <v>40</v>
      </c>
      <c r="V233" s="146">
        <v>0.28599999999999998</v>
      </c>
      <c r="W233" s="146">
        <f>V233*K233</f>
        <v>58.200999999999993</v>
      </c>
      <c r="X233" s="146">
        <v>0</v>
      </c>
      <c r="Y233" s="146">
        <f>X233*K233</f>
        <v>0</v>
      </c>
      <c r="Z233" s="146">
        <v>0</v>
      </c>
      <c r="AA233" s="147">
        <f>Z233*K233</f>
        <v>0</v>
      </c>
      <c r="AR233" s="21" t="s">
        <v>92</v>
      </c>
      <c r="AT233" s="21" t="s">
        <v>167</v>
      </c>
      <c r="AU233" s="21" t="s">
        <v>86</v>
      </c>
      <c r="AY233" s="21" t="s">
        <v>166</v>
      </c>
      <c r="BE233" s="148">
        <f>IF(U233="základní",N233,0)</f>
        <v>0</v>
      </c>
      <c r="BF233" s="148">
        <f>IF(U233="snížená",N233,0)</f>
        <v>0</v>
      </c>
      <c r="BG233" s="148">
        <f>IF(U233="zákl. přenesená",N233,0)</f>
        <v>0</v>
      </c>
      <c r="BH233" s="148">
        <f>IF(U233="sníž. přenesená",N233,0)</f>
        <v>0</v>
      </c>
      <c r="BI233" s="148">
        <f>IF(U233="nulová",N233,0)</f>
        <v>0</v>
      </c>
      <c r="BJ233" s="21" t="s">
        <v>82</v>
      </c>
      <c r="BK233" s="148">
        <f>ROUND(L233*K233,2)</f>
        <v>0</v>
      </c>
      <c r="BL233" s="21" t="s">
        <v>92</v>
      </c>
      <c r="BM233" s="21" t="s">
        <v>402</v>
      </c>
    </row>
    <row r="234" spans="2:65" s="11" customFormat="1" ht="16.5" customHeight="1">
      <c r="B234" s="157"/>
      <c r="C234" s="158"/>
      <c r="D234" s="158"/>
      <c r="E234" s="159" t="s">
        <v>5</v>
      </c>
      <c r="F234" s="264" t="s">
        <v>275</v>
      </c>
      <c r="G234" s="265"/>
      <c r="H234" s="265"/>
      <c r="I234" s="265"/>
      <c r="J234" s="158"/>
      <c r="K234" s="159" t="s">
        <v>5</v>
      </c>
      <c r="L234" s="158"/>
      <c r="M234" s="158"/>
      <c r="N234" s="158"/>
      <c r="O234" s="158"/>
      <c r="P234" s="158"/>
      <c r="Q234" s="158"/>
      <c r="R234" s="160"/>
      <c r="T234" s="161"/>
      <c r="U234" s="158"/>
      <c r="V234" s="158"/>
      <c r="W234" s="158"/>
      <c r="X234" s="158"/>
      <c r="Y234" s="158"/>
      <c r="Z234" s="158"/>
      <c r="AA234" s="162"/>
      <c r="AT234" s="163" t="s">
        <v>173</v>
      </c>
      <c r="AU234" s="163" t="s">
        <v>86</v>
      </c>
      <c r="AV234" s="11" t="s">
        <v>82</v>
      </c>
      <c r="AW234" s="11" t="s">
        <v>32</v>
      </c>
      <c r="AX234" s="11" t="s">
        <v>75</v>
      </c>
      <c r="AY234" s="163" t="s">
        <v>166</v>
      </c>
    </row>
    <row r="235" spans="2:65" s="11" customFormat="1" ht="16.5" customHeight="1">
      <c r="B235" s="157"/>
      <c r="C235" s="158"/>
      <c r="D235" s="158"/>
      <c r="E235" s="159" t="s">
        <v>5</v>
      </c>
      <c r="F235" s="229" t="s">
        <v>276</v>
      </c>
      <c r="G235" s="230"/>
      <c r="H235" s="230"/>
      <c r="I235" s="230"/>
      <c r="J235" s="158"/>
      <c r="K235" s="159" t="s">
        <v>5</v>
      </c>
      <c r="L235" s="158"/>
      <c r="M235" s="158"/>
      <c r="N235" s="158"/>
      <c r="O235" s="158"/>
      <c r="P235" s="158"/>
      <c r="Q235" s="158"/>
      <c r="R235" s="160"/>
      <c r="T235" s="161"/>
      <c r="U235" s="158"/>
      <c r="V235" s="158"/>
      <c r="W235" s="158"/>
      <c r="X235" s="158"/>
      <c r="Y235" s="158"/>
      <c r="Z235" s="158"/>
      <c r="AA235" s="162"/>
      <c r="AT235" s="163" t="s">
        <v>173</v>
      </c>
      <c r="AU235" s="163" t="s">
        <v>86</v>
      </c>
      <c r="AV235" s="11" t="s">
        <v>82</v>
      </c>
      <c r="AW235" s="11" t="s">
        <v>32</v>
      </c>
      <c r="AX235" s="11" t="s">
        <v>75</v>
      </c>
      <c r="AY235" s="163" t="s">
        <v>166</v>
      </c>
    </row>
    <row r="236" spans="2:65" s="11" customFormat="1" ht="16.5" customHeight="1">
      <c r="B236" s="157"/>
      <c r="C236" s="158"/>
      <c r="D236" s="158"/>
      <c r="E236" s="159" t="s">
        <v>5</v>
      </c>
      <c r="F236" s="229" t="s">
        <v>277</v>
      </c>
      <c r="G236" s="230"/>
      <c r="H236" s="230"/>
      <c r="I236" s="230"/>
      <c r="J236" s="158"/>
      <c r="K236" s="159" t="s">
        <v>5</v>
      </c>
      <c r="L236" s="158"/>
      <c r="M236" s="158"/>
      <c r="N236" s="158"/>
      <c r="O236" s="158"/>
      <c r="P236" s="158"/>
      <c r="Q236" s="158"/>
      <c r="R236" s="160"/>
      <c r="T236" s="161"/>
      <c r="U236" s="158"/>
      <c r="V236" s="158"/>
      <c r="W236" s="158"/>
      <c r="X236" s="158"/>
      <c r="Y236" s="158"/>
      <c r="Z236" s="158"/>
      <c r="AA236" s="162"/>
      <c r="AT236" s="163" t="s">
        <v>173</v>
      </c>
      <c r="AU236" s="163" t="s">
        <v>86</v>
      </c>
      <c r="AV236" s="11" t="s">
        <v>82</v>
      </c>
      <c r="AW236" s="11" t="s">
        <v>32</v>
      </c>
      <c r="AX236" s="11" t="s">
        <v>75</v>
      </c>
      <c r="AY236" s="163" t="s">
        <v>166</v>
      </c>
    </row>
    <row r="237" spans="2:65" s="10" customFormat="1" ht="16.5" customHeight="1">
      <c r="B237" s="149"/>
      <c r="C237" s="150"/>
      <c r="D237" s="150"/>
      <c r="E237" s="151" t="s">
        <v>5</v>
      </c>
      <c r="F237" s="262" t="s">
        <v>944</v>
      </c>
      <c r="G237" s="263"/>
      <c r="H237" s="263"/>
      <c r="I237" s="263"/>
      <c r="J237" s="150"/>
      <c r="K237" s="152">
        <v>35.5</v>
      </c>
      <c r="L237" s="150"/>
      <c r="M237" s="150"/>
      <c r="N237" s="150"/>
      <c r="O237" s="150"/>
      <c r="P237" s="150"/>
      <c r="Q237" s="150"/>
      <c r="R237" s="153"/>
      <c r="T237" s="154"/>
      <c r="U237" s="150"/>
      <c r="V237" s="150"/>
      <c r="W237" s="150"/>
      <c r="X237" s="150"/>
      <c r="Y237" s="150"/>
      <c r="Z237" s="150"/>
      <c r="AA237" s="155"/>
      <c r="AT237" s="156" t="s">
        <v>173</v>
      </c>
      <c r="AU237" s="156" t="s">
        <v>86</v>
      </c>
      <c r="AV237" s="10" t="s">
        <v>86</v>
      </c>
      <c r="AW237" s="10" t="s">
        <v>32</v>
      </c>
      <c r="AX237" s="10" t="s">
        <v>75</v>
      </c>
      <c r="AY237" s="156" t="s">
        <v>166</v>
      </c>
    </row>
    <row r="238" spans="2:65" s="10" customFormat="1" ht="16.5" customHeight="1">
      <c r="B238" s="149"/>
      <c r="C238" s="150"/>
      <c r="D238" s="150"/>
      <c r="E238" s="151" t="s">
        <v>5</v>
      </c>
      <c r="F238" s="262" t="s">
        <v>931</v>
      </c>
      <c r="G238" s="263"/>
      <c r="H238" s="263"/>
      <c r="I238" s="263"/>
      <c r="J238" s="150"/>
      <c r="K238" s="152">
        <v>168</v>
      </c>
      <c r="L238" s="150"/>
      <c r="M238" s="150"/>
      <c r="N238" s="150"/>
      <c r="O238" s="150"/>
      <c r="P238" s="150"/>
      <c r="Q238" s="150"/>
      <c r="R238" s="153"/>
      <c r="T238" s="154"/>
      <c r="U238" s="150"/>
      <c r="V238" s="150"/>
      <c r="W238" s="150"/>
      <c r="X238" s="150"/>
      <c r="Y238" s="150"/>
      <c r="Z238" s="150"/>
      <c r="AA238" s="155"/>
      <c r="AT238" s="156" t="s">
        <v>173</v>
      </c>
      <c r="AU238" s="156" t="s">
        <v>86</v>
      </c>
      <c r="AV238" s="10" t="s">
        <v>86</v>
      </c>
      <c r="AW238" s="10" t="s">
        <v>32</v>
      </c>
      <c r="AX238" s="10" t="s">
        <v>75</v>
      </c>
      <c r="AY238" s="156" t="s">
        <v>166</v>
      </c>
    </row>
    <row r="239" spans="2:65" s="12" customFormat="1" ht="16.5" customHeight="1">
      <c r="B239" s="168"/>
      <c r="C239" s="169"/>
      <c r="D239" s="169"/>
      <c r="E239" s="170" t="s">
        <v>5</v>
      </c>
      <c r="F239" s="268" t="s">
        <v>294</v>
      </c>
      <c r="G239" s="269"/>
      <c r="H239" s="269"/>
      <c r="I239" s="269"/>
      <c r="J239" s="169"/>
      <c r="K239" s="171">
        <v>203.5</v>
      </c>
      <c r="L239" s="169"/>
      <c r="M239" s="169"/>
      <c r="N239" s="169"/>
      <c r="O239" s="169"/>
      <c r="P239" s="169"/>
      <c r="Q239" s="169"/>
      <c r="R239" s="172"/>
      <c r="T239" s="173"/>
      <c r="U239" s="169"/>
      <c r="V239" s="169"/>
      <c r="W239" s="169"/>
      <c r="X239" s="169"/>
      <c r="Y239" s="169"/>
      <c r="Z239" s="169"/>
      <c r="AA239" s="174"/>
      <c r="AT239" s="175" t="s">
        <v>173</v>
      </c>
      <c r="AU239" s="175" t="s">
        <v>86</v>
      </c>
      <c r="AV239" s="12" t="s">
        <v>92</v>
      </c>
      <c r="AW239" s="12" t="s">
        <v>32</v>
      </c>
      <c r="AX239" s="12" t="s">
        <v>82</v>
      </c>
      <c r="AY239" s="175" t="s">
        <v>166</v>
      </c>
    </row>
    <row r="240" spans="2:65" s="1" customFormat="1" ht="16.5" customHeight="1">
      <c r="B240" s="139"/>
      <c r="C240" s="176" t="s">
        <v>409</v>
      </c>
      <c r="D240" s="176" t="s">
        <v>388</v>
      </c>
      <c r="E240" s="177" t="s">
        <v>405</v>
      </c>
      <c r="F240" s="266" t="s">
        <v>406</v>
      </c>
      <c r="G240" s="266"/>
      <c r="H240" s="266"/>
      <c r="I240" s="266"/>
      <c r="J240" s="178" t="s">
        <v>374</v>
      </c>
      <c r="K240" s="179">
        <v>407</v>
      </c>
      <c r="L240" s="267">
        <v>0</v>
      </c>
      <c r="M240" s="267"/>
      <c r="N240" s="267">
        <f>ROUND(L240*K240,2)</f>
        <v>0</v>
      </c>
      <c r="O240" s="232"/>
      <c r="P240" s="232"/>
      <c r="Q240" s="232"/>
      <c r="R240" s="144"/>
      <c r="T240" s="145" t="s">
        <v>5</v>
      </c>
      <c r="U240" s="43" t="s">
        <v>40</v>
      </c>
      <c r="V240" s="146">
        <v>0</v>
      </c>
      <c r="W240" s="146">
        <f>V240*K240</f>
        <v>0</v>
      </c>
      <c r="X240" s="146">
        <v>1</v>
      </c>
      <c r="Y240" s="146">
        <f>X240*K240</f>
        <v>407</v>
      </c>
      <c r="Z240" s="146">
        <v>0</v>
      </c>
      <c r="AA240" s="147">
        <f>Z240*K240</f>
        <v>0</v>
      </c>
      <c r="AR240" s="21" t="s">
        <v>104</v>
      </c>
      <c r="AT240" s="21" t="s">
        <v>388</v>
      </c>
      <c r="AU240" s="21" t="s">
        <v>86</v>
      </c>
      <c r="AY240" s="21" t="s">
        <v>166</v>
      </c>
      <c r="BE240" s="148">
        <f>IF(U240="základní",N240,0)</f>
        <v>0</v>
      </c>
      <c r="BF240" s="148">
        <f>IF(U240="snížená",N240,0)</f>
        <v>0</v>
      </c>
      <c r="BG240" s="148">
        <f>IF(U240="zákl. přenesená",N240,0)</f>
        <v>0</v>
      </c>
      <c r="BH240" s="148">
        <f>IF(U240="sníž. přenesená",N240,0)</f>
        <v>0</v>
      </c>
      <c r="BI240" s="148">
        <f>IF(U240="nulová",N240,0)</f>
        <v>0</v>
      </c>
      <c r="BJ240" s="21" t="s">
        <v>82</v>
      </c>
      <c r="BK240" s="148">
        <f>ROUND(L240*K240,2)</f>
        <v>0</v>
      </c>
      <c r="BL240" s="21" t="s">
        <v>92</v>
      </c>
      <c r="BM240" s="21" t="s">
        <v>407</v>
      </c>
    </row>
    <row r="241" spans="2:65" s="10" customFormat="1" ht="16.5" customHeight="1">
      <c r="B241" s="149"/>
      <c r="C241" s="150"/>
      <c r="D241" s="150"/>
      <c r="E241" s="151" t="s">
        <v>5</v>
      </c>
      <c r="F241" s="240" t="s">
        <v>945</v>
      </c>
      <c r="G241" s="241"/>
      <c r="H241" s="241"/>
      <c r="I241" s="241"/>
      <c r="J241" s="150"/>
      <c r="K241" s="152">
        <v>407</v>
      </c>
      <c r="L241" s="150"/>
      <c r="M241" s="150"/>
      <c r="N241" s="150"/>
      <c r="O241" s="150"/>
      <c r="P241" s="150"/>
      <c r="Q241" s="150"/>
      <c r="R241" s="153"/>
      <c r="T241" s="154"/>
      <c r="U241" s="150"/>
      <c r="V241" s="150"/>
      <c r="W241" s="150"/>
      <c r="X241" s="150"/>
      <c r="Y241" s="150"/>
      <c r="Z241" s="150"/>
      <c r="AA241" s="155"/>
      <c r="AT241" s="156" t="s">
        <v>173</v>
      </c>
      <c r="AU241" s="156" t="s">
        <v>86</v>
      </c>
      <c r="AV241" s="10" t="s">
        <v>86</v>
      </c>
      <c r="AW241" s="10" t="s">
        <v>32</v>
      </c>
      <c r="AX241" s="10" t="s">
        <v>82</v>
      </c>
      <c r="AY241" s="156" t="s">
        <v>166</v>
      </c>
    </row>
    <row r="242" spans="2:65" s="1" customFormat="1" ht="16.5" customHeight="1">
      <c r="B242" s="139"/>
      <c r="C242" s="140" t="s">
        <v>413</v>
      </c>
      <c r="D242" s="140" t="s">
        <v>167</v>
      </c>
      <c r="E242" s="141" t="s">
        <v>410</v>
      </c>
      <c r="F242" s="231" t="s">
        <v>411</v>
      </c>
      <c r="G242" s="231"/>
      <c r="H242" s="231"/>
      <c r="I242" s="231"/>
      <c r="J242" s="142" t="s">
        <v>270</v>
      </c>
      <c r="K242" s="143">
        <v>3270.2</v>
      </c>
      <c r="L242" s="232">
        <v>0</v>
      </c>
      <c r="M242" s="232"/>
      <c r="N242" s="232">
        <f>ROUND(L242*K242,2)</f>
        <v>0</v>
      </c>
      <c r="O242" s="232"/>
      <c r="P242" s="232"/>
      <c r="Q242" s="232"/>
      <c r="R242" s="144"/>
      <c r="T242" s="145" t="s">
        <v>5</v>
      </c>
      <c r="U242" s="43" t="s">
        <v>40</v>
      </c>
      <c r="V242" s="146">
        <v>3.5000000000000003E-2</v>
      </c>
      <c r="W242" s="146">
        <f>V242*K242</f>
        <v>114.45700000000001</v>
      </c>
      <c r="X242" s="146">
        <v>0</v>
      </c>
      <c r="Y242" s="146">
        <f>X242*K242</f>
        <v>0</v>
      </c>
      <c r="Z242" s="146">
        <v>0</v>
      </c>
      <c r="AA242" s="147">
        <f>Z242*K242</f>
        <v>0</v>
      </c>
      <c r="AR242" s="21" t="s">
        <v>92</v>
      </c>
      <c r="AT242" s="21" t="s">
        <v>167</v>
      </c>
      <c r="AU242" s="21" t="s">
        <v>86</v>
      </c>
      <c r="AY242" s="21" t="s">
        <v>166</v>
      </c>
      <c r="BE242" s="148">
        <f>IF(U242="základní",N242,0)</f>
        <v>0</v>
      </c>
      <c r="BF242" s="148">
        <f>IF(U242="snížená",N242,0)</f>
        <v>0</v>
      </c>
      <c r="BG242" s="148">
        <f>IF(U242="zákl. přenesená",N242,0)</f>
        <v>0</v>
      </c>
      <c r="BH242" s="148">
        <f>IF(U242="sníž. přenesená",N242,0)</f>
        <v>0</v>
      </c>
      <c r="BI242" s="148">
        <f>IF(U242="nulová",N242,0)</f>
        <v>0</v>
      </c>
      <c r="BJ242" s="21" t="s">
        <v>82</v>
      </c>
      <c r="BK242" s="148">
        <f>ROUND(L242*K242,2)</f>
        <v>0</v>
      </c>
      <c r="BL242" s="21" t="s">
        <v>92</v>
      </c>
      <c r="BM242" s="21" t="s">
        <v>946</v>
      </c>
    </row>
    <row r="243" spans="2:65" s="1" customFormat="1" ht="38.25" customHeight="1">
      <c r="B243" s="139"/>
      <c r="C243" s="140" t="s">
        <v>418</v>
      </c>
      <c r="D243" s="140" t="s">
        <v>167</v>
      </c>
      <c r="E243" s="141" t="s">
        <v>414</v>
      </c>
      <c r="F243" s="231" t="s">
        <v>415</v>
      </c>
      <c r="G243" s="231"/>
      <c r="H243" s="231"/>
      <c r="I243" s="231"/>
      <c r="J243" s="142" t="s">
        <v>270</v>
      </c>
      <c r="K243" s="143">
        <v>142</v>
      </c>
      <c r="L243" s="232">
        <v>0</v>
      </c>
      <c r="M243" s="232"/>
      <c r="N243" s="232">
        <f>ROUND(L243*K243,2)</f>
        <v>0</v>
      </c>
      <c r="O243" s="232"/>
      <c r="P243" s="232"/>
      <c r="Q243" s="232"/>
      <c r="R243" s="144"/>
      <c r="T243" s="145" t="s">
        <v>5</v>
      </c>
      <c r="U243" s="43" t="s">
        <v>40</v>
      </c>
      <c r="V243" s="146">
        <v>0.13</v>
      </c>
      <c r="W243" s="146">
        <f>V243*K243</f>
        <v>18.46</v>
      </c>
      <c r="X243" s="146">
        <v>0</v>
      </c>
      <c r="Y243" s="146">
        <f>X243*K243</f>
        <v>0</v>
      </c>
      <c r="Z243" s="146">
        <v>0</v>
      </c>
      <c r="AA243" s="147">
        <f>Z243*K243</f>
        <v>0</v>
      </c>
      <c r="AR243" s="21" t="s">
        <v>92</v>
      </c>
      <c r="AT243" s="21" t="s">
        <v>167</v>
      </c>
      <c r="AU243" s="21" t="s">
        <v>86</v>
      </c>
      <c r="AY243" s="21" t="s">
        <v>166</v>
      </c>
      <c r="BE243" s="148">
        <f>IF(U243="základní",N243,0)</f>
        <v>0</v>
      </c>
      <c r="BF243" s="148">
        <f>IF(U243="snížená",N243,0)</f>
        <v>0</v>
      </c>
      <c r="BG243" s="148">
        <f>IF(U243="zákl. přenesená",N243,0)</f>
        <v>0</v>
      </c>
      <c r="BH243" s="148">
        <f>IF(U243="sníž. přenesená",N243,0)</f>
        <v>0</v>
      </c>
      <c r="BI243" s="148">
        <f>IF(U243="nulová",N243,0)</f>
        <v>0</v>
      </c>
      <c r="BJ243" s="21" t="s">
        <v>82</v>
      </c>
      <c r="BK243" s="148">
        <f>ROUND(L243*K243,2)</f>
        <v>0</v>
      </c>
      <c r="BL243" s="21" t="s">
        <v>92</v>
      </c>
      <c r="BM243" s="21" t="s">
        <v>416</v>
      </c>
    </row>
    <row r="244" spans="2:65" s="11" customFormat="1" ht="16.5" customHeight="1">
      <c r="B244" s="157"/>
      <c r="C244" s="158"/>
      <c r="D244" s="158"/>
      <c r="E244" s="159" t="s">
        <v>5</v>
      </c>
      <c r="F244" s="264" t="s">
        <v>275</v>
      </c>
      <c r="G244" s="265"/>
      <c r="H244" s="265"/>
      <c r="I244" s="265"/>
      <c r="J244" s="158"/>
      <c r="K244" s="159" t="s">
        <v>5</v>
      </c>
      <c r="L244" s="158"/>
      <c r="M244" s="158"/>
      <c r="N244" s="158"/>
      <c r="O244" s="158"/>
      <c r="P244" s="158"/>
      <c r="Q244" s="158"/>
      <c r="R244" s="160"/>
      <c r="T244" s="161"/>
      <c r="U244" s="158"/>
      <c r="V244" s="158"/>
      <c r="W244" s="158"/>
      <c r="X244" s="158"/>
      <c r="Y244" s="158"/>
      <c r="Z244" s="158"/>
      <c r="AA244" s="162"/>
      <c r="AT244" s="163" t="s">
        <v>173</v>
      </c>
      <c r="AU244" s="163" t="s">
        <v>86</v>
      </c>
      <c r="AV244" s="11" t="s">
        <v>82</v>
      </c>
      <c r="AW244" s="11" t="s">
        <v>32</v>
      </c>
      <c r="AX244" s="11" t="s">
        <v>75</v>
      </c>
      <c r="AY244" s="163" t="s">
        <v>166</v>
      </c>
    </row>
    <row r="245" spans="2:65" s="11" customFormat="1" ht="16.5" customHeight="1">
      <c r="B245" s="157"/>
      <c r="C245" s="158"/>
      <c r="D245" s="158"/>
      <c r="E245" s="159" t="s">
        <v>5</v>
      </c>
      <c r="F245" s="229" t="s">
        <v>276</v>
      </c>
      <c r="G245" s="230"/>
      <c r="H245" s="230"/>
      <c r="I245" s="230"/>
      <c r="J245" s="158"/>
      <c r="K245" s="159" t="s">
        <v>5</v>
      </c>
      <c r="L245" s="158"/>
      <c r="M245" s="158"/>
      <c r="N245" s="158"/>
      <c r="O245" s="158"/>
      <c r="P245" s="158"/>
      <c r="Q245" s="158"/>
      <c r="R245" s="160"/>
      <c r="T245" s="161"/>
      <c r="U245" s="158"/>
      <c r="V245" s="158"/>
      <c r="W245" s="158"/>
      <c r="X245" s="158"/>
      <c r="Y245" s="158"/>
      <c r="Z245" s="158"/>
      <c r="AA245" s="162"/>
      <c r="AT245" s="163" t="s">
        <v>173</v>
      </c>
      <c r="AU245" s="163" t="s">
        <v>86</v>
      </c>
      <c r="AV245" s="11" t="s">
        <v>82</v>
      </c>
      <c r="AW245" s="11" t="s">
        <v>32</v>
      </c>
      <c r="AX245" s="11" t="s">
        <v>75</v>
      </c>
      <c r="AY245" s="163" t="s">
        <v>166</v>
      </c>
    </row>
    <row r="246" spans="2:65" s="11" customFormat="1" ht="16.5" customHeight="1">
      <c r="B246" s="157"/>
      <c r="C246" s="158"/>
      <c r="D246" s="158"/>
      <c r="E246" s="159" t="s">
        <v>5</v>
      </c>
      <c r="F246" s="229" t="s">
        <v>277</v>
      </c>
      <c r="G246" s="230"/>
      <c r="H246" s="230"/>
      <c r="I246" s="230"/>
      <c r="J246" s="158"/>
      <c r="K246" s="159" t="s">
        <v>5</v>
      </c>
      <c r="L246" s="158"/>
      <c r="M246" s="158"/>
      <c r="N246" s="158"/>
      <c r="O246" s="158"/>
      <c r="P246" s="158"/>
      <c r="Q246" s="158"/>
      <c r="R246" s="160"/>
      <c r="T246" s="161"/>
      <c r="U246" s="158"/>
      <c r="V246" s="158"/>
      <c r="W246" s="158"/>
      <c r="X246" s="158"/>
      <c r="Y246" s="158"/>
      <c r="Z246" s="158"/>
      <c r="AA246" s="162"/>
      <c r="AT246" s="163" t="s">
        <v>173</v>
      </c>
      <c r="AU246" s="163" t="s">
        <v>86</v>
      </c>
      <c r="AV246" s="11" t="s">
        <v>82</v>
      </c>
      <c r="AW246" s="11" t="s">
        <v>32</v>
      </c>
      <c r="AX246" s="11" t="s">
        <v>75</v>
      </c>
      <c r="AY246" s="163" t="s">
        <v>166</v>
      </c>
    </row>
    <row r="247" spans="2:65" s="10" customFormat="1" ht="16.5" customHeight="1">
      <c r="B247" s="149"/>
      <c r="C247" s="150"/>
      <c r="D247" s="150"/>
      <c r="E247" s="151" t="s">
        <v>5</v>
      </c>
      <c r="F247" s="262" t="s">
        <v>947</v>
      </c>
      <c r="G247" s="263"/>
      <c r="H247" s="263"/>
      <c r="I247" s="263"/>
      <c r="J247" s="150"/>
      <c r="K247" s="152">
        <v>142</v>
      </c>
      <c r="L247" s="150"/>
      <c r="M247" s="150"/>
      <c r="N247" s="150"/>
      <c r="O247" s="150"/>
      <c r="P247" s="150"/>
      <c r="Q247" s="150"/>
      <c r="R247" s="153"/>
      <c r="T247" s="154"/>
      <c r="U247" s="150"/>
      <c r="V247" s="150"/>
      <c r="W247" s="150"/>
      <c r="X247" s="150"/>
      <c r="Y247" s="150"/>
      <c r="Z247" s="150"/>
      <c r="AA247" s="155"/>
      <c r="AT247" s="156" t="s">
        <v>173</v>
      </c>
      <c r="AU247" s="156" t="s">
        <v>86</v>
      </c>
      <c r="AV247" s="10" t="s">
        <v>86</v>
      </c>
      <c r="AW247" s="10" t="s">
        <v>32</v>
      </c>
      <c r="AX247" s="10" t="s">
        <v>82</v>
      </c>
      <c r="AY247" s="156" t="s">
        <v>166</v>
      </c>
    </row>
    <row r="248" spans="2:65" s="1" customFormat="1" ht="16.5" customHeight="1">
      <c r="B248" s="139"/>
      <c r="C248" s="176" t="s">
        <v>423</v>
      </c>
      <c r="D248" s="176" t="s">
        <v>388</v>
      </c>
      <c r="E248" s="177" t="s">
        <v>419</v>
      </c>
      <c r="F248" s="266" t="s">
        <v>420</v>
      </c>
      <c r="G248" s="266"/>
      <c r="H248" s="266"/>
      <c r="I248" s="266"/>
      <c r="J248" s="178" t="s">
        <v>322</v>
      </c>
      <c r="K248" s="179">
        <v>14.2</v>
      </c>
      <c r="L248" s="267">
        <v>0</v>
      </c>
      <c r="M248" s="267"/>
      <c r="N248" s="267">
        <f>ROUND(L248*K248,2)</f>
        <v>0</v>
      </c>
      <c r="O248" s="232"/>
      <c r="P248" s="232"/>
      <c r="Q248" s="232"/>
      <c r="R248" s="144"/>
      <c r="T248" s="145" t="s">
        <v>5</v>
      </c>
      <c r="U248" s="43" t="s">
        <v>40</v>
      </c>
      <c r="V248" s="146">
        <v>0</v>
      </c>
      <c r="W248" s="146">
        <f>V248*K248</f>
        <v>0</v>
      </c>
      <c r="X248" s="146">
        <v>0</v>
      </c>
      <c r="Y248" s="146">
        <f>X248*K248</f>
        <v>0</v>
      </c>
      <c r="Z248" s="146">
        <v>0</v>
      </c>
      <c r="AA248" s="147">
        <f>Z248*K248</f>
        <v>0</v>
      </c>
      <c r="AR248" s="21" t="s">
        <v>104</v>
      </c>
      <c r="AT248" s="21" t="s">
        <v>388</v>
      </c>
      <c r="AU248" s="21" t="s">
        <v>86</v>
      </c>
      <c r="AY248" s="21" t="s">
        <v>166</v>
      </c>
      <c r="BE248" s="148">
        <f>IF(U248="základní",N248,0)</f>
        <v>0</v>
      </c>
      <c r="BF248" s="148">
        <f>IF(U248="snížená",N248,0)</f>
        <v>0</v>
      </c>
      <c r="BG248" s="148">
        <f>IF(U248="zákl. přenesená",N248,0)</f>
        <v>0</v>
      </c>
      <c r="BH248" s="148">
        <f>IF(U248="sníž. přenesená",N248,0)</f>
        <v>0</v>
      </c>
      <c r="BI248" s="148">
        <f>IF(U248="nulová",N248,0)</f>
        <v>0</v>
      </c>
      <c r="BJ248" s="21" t="s">
        <v>82</v>
      </c>
      <c r="BK248" s="148">
        <f>ROUND(L248*K248,2)</f>
        <v>0</v>
      </c>
      <c r="BL248" s="21" t="s">
        <v>92</v>
      </c>
      <c r="BM248" s="21" t="s">
        <v>421</v>
      </c>
    </row>
    <row r="249" spans="2:65" s="10" customFormat="1" ht="16.5" customHeight="1">
      <c r="B249" s="149"/>
      <c r="C249" s="150"/>
      <c r="D249" s="150"/>
      <c r="E249" s="151" t="s">
        <v>5</v>
      </c>
      <c r="F249" s="240" t="s">
        <v>948</v>
      </c>
      <c r="G249" s="241"/>
      <c r="H249" s="241"/>
      <c r="I249" s="241"/>
      <c r="J249" s="150"/>
      <c r="K249" s="152">
        <v>14.2</v>
      </c>
      <c r="L249" s="150"/>
      <c r="M249" s="150"/>
      <c r="N249" s="150"/>
      <c r="O249" s="150"/>
      <c r="P249" s="150"/>
      <c r="Q249" s="150"/>
      <c r="R249" s="153"/>
      <c r="T249" s="154"/>
      <c r="U249" s="150"/>
      <c r="V249" s="150"/>
      <c r="W249" s="150"/>
      <c r="X249" s="150"/>
      <c r="Y249" s="150"/>
      <c r="Z249" s="150"/>
      <c r="AA249" s="155"/>
      <c r="AT249" s="156" t="s">
        <v>173</v>
      </c>
      <c r="AU249" s="156" t="s">
        <v>86</v>
      </c>
      <c r="AV249" s="10" t="s">
        <v>86</v>
      </c>
      <c r="AW249" s="10" t="s">
        <v>32</v>
      </c>
      <c r="AX249" s="10" t="s">
        <v>82</v>
      </c>
      <c r="AY249" s="156" t="s">
        <v>166</v>
      </c>
    </row>
    <row r="250" spans="2:65" s="1" customFormat="1" ht="38.25" customHeight="1">
      <c r="B250" s="139"/>
      <c r="C250" s="140" t="s">
        <v>427</v>
      </c>
      <c r="D250" s="140" t="s">
        <v>167</v>
      </c>
      <c r="E250" s="141" t="s">
        <v>424</v>
      </c>
      <c r="F250" s="231" t="s">
        <v>425</v>
      </c>
      <c r="G250" s="231"/>
      <c r="H250" s="231"/>
      <c r="I250" s="231"/>
      <c r="J250" s="142" t="s">
        <v>270</v>
      </c>
      <c r="K250" s="143">
        <v>142</v>
      </c>
      <c r="L250" s="232">
        <v>0</v>
      </c>
      <c r="M250" s="232"/>
      <c r="N250" s="232">
        <f>ROUND(L250*K250,2)</f>
        <v>0</v>
      </c>
      <c r="O250" s="232"/>
      <c r="P250" s="232"/>
      <c r="Q250" s="232"/>
      <c r="R250" s="144"/>
      <c r="T250" s="145" t="s">
        <v>5</v>
      </c>
      <c r="U250" s="43" t="s">
        <v>40</v>
      </c>
      <c r="V250" s="146">
        <v>5.8000000000000003E-2</v>
      </c>
      <c r="W250" s="146">
        <f>V250*K250</f>
        <v>8.2360000000000007</v>
      </c>
      <c r="X250" s="146">
        <v>0</v>
      </c>
      <c r="Y250" s="146">
        <f>X250*K250</f>
        <v>0</v>
      </c>
      <c r="Z250" s="146">
        <v>0</v>
      </c>
      <c r="AA250" s="147">
        <f>Z250*K250</f>
        <v>0</v>
      </c>
      <c r="AR250" s="21" t="s">
        <v>92</v>
      </c>
      <c r="AT250" s="21" t="s">
        <v>167</v>
      </c>
      <c r="AU250" s="21" t="s">
        <v>86</v>
      </c>
      <c r="AY250" s="21" t="s">
        <v>166</v>
      </c>
      <c r="BE250" s="148">
        <f>IF(U250="základní",N250,0)</f>
        <v>0</v>
      </c>
      <c r="BF250" s="148">
        <f>IF(U250="snížená",N250,0)</f>
        <v>0</v>
      </c>
      <c r="BG250" s="148">
        <f>IF(U250="zákl. přenesená",N250,0)</f>
        <v>0</v>
      </c>
      <c r="BH250" s="148">
        <f>IF(U250="sníž. přenesená",N250,0)</f>
        <v>0</v>
      </c>
      <c r="BI250" s="148">
        <f>IF(U250="nulová",N250,0)</f>
        <v>0</v>
      </c>
      <c r="BJ250" s="21" t="s">
        <v>82</v>
      </c>
      <c r="BK250" s="148">
        <f>ROUND(L250*K250,2)</f>
        <v>0</v>
      </c>
      <c r="BL250" s="21" t="s">
        <v>92</v>
      </c>
      <c r="BM250" s="21" t="s">
        <v>426</v>
      </c>
    </row>
    <row r="251" spans="2:65" s="1" customFormat="1" ht="16.5" customHeight="1">
      <c r="B251" s="139"/>
      <c r="C251" s="176" t="s">
        <v>432</v>
      </c>
      <c r="D251" s="176" t="s">
        <v>388</v>
      </c>
      <c r="E251" s="177" t="s">
        <v>428</v>
      </c>
      <c r="F251" s="266" t="s">
        <v>429</v>
      </c>
      <c r="G251" s="266"/>
      <c r="H251" s="266"/>
      <c r="I251" s="266"/>
      <c r="J251" s="178" t="s">
        <v>430</v>
      </c>
      <c r="K251" s="179">
        <v>2.13</v>
      </c>
      <c r="L251" s="267">
        <v>0</v>
      </c>
      <c r="M251" s="267"/>
      <c r="N251" s="267">
        <f>ROUND(L251*K251,2)</f>
        <v>0</v>
      </c>
      <c r="O251" s="232"/>
      <c r="P251" s="232"/>
      <c r="Q251" s="232"/>
      <c r="R251" s="144"/>
      <c r="T251" s="145" t="s">
        <v>5</v>
      </c>
      <c r="U251" s="43" t="s">
        <v>40</v>
      </c>
      <c r="V251" s="146">
        <v>0</v>
      </c>
      <c r="W251" s="146">
        <f>V251*K251</f>
        <v>0</v>
      </c>
      <c r="X251" s="146">
        <v>1E-3</v>
      </c>
      <c r="Y251" s="146">
        <f>X251*K251</f>
        <v>2.1299999999999999E-3</v>
      </c>
      <c r="Z251" s="146">
        <v>0</v>
      </c>
      <c r="AA251" s="147">
        <f>Z251*K251</f>
        <v>0</v>
      </c>
      <c r="AR251" s="21" t="s">
        <v>104</v>
      </c>
      <c r="AT251" s="21" t="s">
        <v>388</v>
      </c>
      <c r="AU251" s="21" t="s">
        <v>86</v>
      </c>
      <c r="AY251" s="21" t="s">
        <v>166</v>
      </c>
      <c r="BE251" s="148">
        <f>IF(U251="základní",N251,0)</f>
        <v>0</v>
      </c>
      <c r="BF251" s="148">
        <f>IF(U251="snížená",N251,0)</f>
        <v>0</v>
      </c>
      <c r="BG251" s="148">
        <f>IF(U251="zákl. přenesená",N251,0)</f>
        <v>0</v>
      </c>
      <c r="BH251" s="148">
        <f>IF(U251="sníž. přenesená",N251,0)</f>
        <v>0</v>
      </c>
      <c r="BI251" s="148">
        <f>IF(U251="nulová",N251,0)</f>
        <v>0</v>
      </c>
      <c r="BJ251" s="21" t="s">
        <v>82</v>
      </c>
      <c r="BK251" s="148">
        <f>ROUND(L251*K251,2)</f>
        <v>0</v>
      </c>
      <c r="BL251" s="21" t="s">
        <v>92</v>
      </c>
      <c r="BM251" s="21" t="s">
        <v>431</v>
      </c>
    </row>
    <row r="252" spans="2:65" s="1" customFormat="1" ht="25.5" customHeight="1">
      <c r="B252" s="139"/>
      <c r="C252" s="140" t="s">
        <v>437</v>
      </c>
      <c r="D252" s="140" t="s">
        <v>167</v>
      </c>
      <c r="E252" s="141" t="s">
        <v>949</v>
      </c>
      <c r="F252" s="231" t="s">
        <v>950</v>
      </c>
      <c r="G252" s="231"/>
      <c r="H252" s="231"/>
      <c r="I252" s="231"/>
      <c r="J252" s="142" t="s">
        <v>270</v>
      </c>
      <c r="K252" s="143">
        <v>31</v>
      </c>
      <c r="L252" s="232">
        <v>0</v>
      </c>
      <c r="M252" s="232"/>
      <c r="N252" s="232">
        <f>ROUND(L252*K252,2)</f>
        <v>0</v>
      </c>
      <c r="O252" s="232"/>
      <c r="P252" s="232"/>
      <c r="Q252" s="232"/>
      <c r="R252" s="144"/>
      <c r="T252" s="145" t="s">
        <v>5</v>
      </c>
      <c r="U252" s="43" t="s">
        <v>40</v>
      </c>
      <c r="V252" s="146">
        <v>0.5</v>
      </c>
      <c r="W252" s="146">
        <f>V252*K252</f>
        <v>15.5</v>
      </c>
      <c r="X252" s="146">
        <v>0</v>
      </c>
      <c r="Y252" s="146">
        <f>X252*K252</f>
        <v>0</v>
      </c>
      <c r="Z252" s="146">
        <v>0</v>
      </c>
      <c r="AA252" s="147">
        <f>Z252*K252</f>
        <v>0</v>
      </c>
      <c r="AR252" s="21" t="s">
        <v>92</v>
      </c>
      <c r="AT252" s="21" t="s">
        <v>167</v>
      </c>
      <c r="AU252" s="21" t="s">
        <v>86</v>
      </c>
      <c r="AY252" s="21" t="s">
        <v>166</v>
      </c>
      <c r="BE252" s="148">
        <f>IF(U252="základní",N252,0)</f>
        <v>0</v>
      </c>
      <c r="BF252" s="148">
        <f>IF(U252="snížená",N252,0)</f>
        <v>0</v>
      </c>
      <c r="BG252" s="148">
        <f>IF(U252="zákl. přenesená",N252,0)</f>
        <v>0</v>
      </c>
      <c r="BH252" s="148">
        <f>IF(U252="sníž. přenesená",N252,0)</f>
        <v>0</v>
      </c>
      <c r="BI252" s="148">
        <f>IF(U252="nulová",N252,0)</f>
        <v>0</v>
      </c>
      <c r="BJ252" s="21" t="s">
        <v>82</v>
      </c>
      <c r="BK252" s="148">
        <f>ROUND(L252*K252,2)</f>
        <v>0</v>
      </c>
      <c r="BL252" s="21" t="s">
        <v>92</v>
      </c>
      <c r="BM252" s="21" t="s">
        <v>951</v>
      </c>
    </row>
    <row r="253" spans="2:65" s="11" customFormat="1" ht="16.5" customHeight="1">
      <c r="B253" s="157"/>
      <c r="C253" s="158"/>
      <c r="D253" s="158"/>
      <c r="E253" s="159" t="s">
        <v>5</v>
      </c>
      <c r="F253" s="264" t="s">
        <v>275</v>
      </c>
      <c r="G253" s="265"/>
      <c r="H253" s="265"/>
      <c r="I253" s="265"/>
      <c r="J253" s="158"/>
      <c r="K253" s="159" t="s">
        <v>5</v>
      </c>
      <c r="L253" s="158"/>
      <c r="M253" s="158"/>
      <c r="N253" s="158"/>
      <c r="O253" s="158"/>
      <c r="P253" s="158"/>
      <c r="Q253" s="158"/>
      <c r="R253" s="160"/>
      <c r="T253" s="161"/>
      <c r="U253" s="158"/>
      <c r="V253" s="158"/>
      <c r="W253" s="158"/>
      <c r="X253" s="158"/>
      <c r="Y253" s="158"/>
      <c r="Z253" s="158"/>
      <c r="AA253" s="162"/>
      <c r="AT253" s="163" t="s">
        <v>173</v>
      </c>
      <c r="AU253" s="163" t="s">
        <v>86</v>
      </c>
      <c r="AV253" s="11" t="s">
        <v>82</v>
      </c>
      <c r="AW253" s="11" t="s">
        <v>32</v>
      </c>
      <c r="AX253" s="11" t="s">
        <v>75</v>
      </c>
      <c r="AY253" s="163" t="s">
        <v>166</v>
      </c>
    </row>
    <row r="254" spans="2:65" s="11" customFormat="1" ht="16.5" customHeight="1">
      <c r="B254" s="157"/>
      <c r="C254" s="158"/>
      <c r="D254" s="158"/>
      <c r="E254" s="159" t="s">
        <v>5</v>
      </c>
      <c r="F254" s="229" t="s">
        <v>276</v>
      </c>
      <c r="G254" s="230"/>
      <c r="H254" s="230"/>
      <c r="I254" s="230"/>
      <c r="J254" s="158"/>
      <c r="K254" s="159" t="s">
        <v>5</v>
      </c>
      <c r="L254" s="158"/>
      <c r="M254" s="158"/>
      <c r="N254" s="158"/>
      <c r="O254" s="158"/>
      <c r="P254" s="158"/>
      <c r="Q254" s="158"/>
      <c r="R254" s="160"/>
      <c r="T254" s="161"/>
      <c r="U254" s="158"/>
      <c r="V254" s="158"/>
      <c r="W254" s="158"/>
      <c r="X254" s="158"/>
      <c r="Y254" s="158"/>
      <c r="Z254" s="158"/>
      <c r="AA254" s="162"/>
      <c r="AT254" s="163" t="s">
        <v>173</v>
      </c>
      <c r="AU254" s="163" t="s">
        <v>86</v>
      </c>
      <c r="AV254" s="11" t="s">
        <v>82</v>
      </c>
      <c r="AW254" s="11" t="s">
        <v>32</v>
      </c>
      <c r="AX254" s="11" t="s">
        <v>75</v>
      </c>
      <c r="AY254" s="163" t="s">
        <v>166</v>
      </c>
    </row>
    <row r="255" spans="2:65" s="11" customFormat="1" ht="16.5" customHeight="1">
      <c r="B255" s="157"/>
      <c r="C255" s="158"/>
      <c r="D255" s="158"/>
      <c r="E255" s="159" t="s">
        <v>5</v>
      </c>
      <c r="F255" s="229" t="s">
        <v>277</v>
      </c>
      <c r="G255" s="230"/>
      <c r="H255" s="230"/>
      <c r="I255" s="230"/>
      <c r="J255" s="158"/>
      <c r="K255" s="159" t="s">
        <v>5</v>
      </c>
      <c r="L255" s="158"/>
      <c r="M255" s="158"/>
      <c r="N255" s="158"/>
      <c r="O255" s="158"/>
      <c r="P255" s="158"/>
      <c r="Q255" s="158"/>
      <c r="R255" s="160"/>
      <c r="T255" s="161"/>
      <c r="U255" s="158"/>
      <c r="V255" s="158"/>
      <c r="W255" s="158"/>
      <c r="X255" s="158"/>
      <c r="Y255" s="158"/>
      <c r="Z255" s="158"/>
      <c r="AA255" s="162"/>
      <c r="AT255" s="163" t="s">
        <v>173</v>
      </c>
      <c r="AU255" s="163" t="s">
        <v>86</v>
      </c>
      <c r="AV255" s="11" t="s">
        <v>82</v>
      </c>
      <c r="AW255" s="11" t="s">
        <v>32</v>
      </c>
      <c r="AX255" s="11" t="s">
        <v>75</v>
      </c>
      <c r="AY255" s="163" t="s">
        <v>166</v>
      </c>
    </row>
    <row r="256" spans="2:65" s="10" customFormat="1" ht="16.5" customHeight="1">
      <c r="B256" s="149"/>
      <c r="C256" s="150"/>
      <c r="D256" s="150"/>
      <c r="E256" s="151" t="s">
        <v>5</v>
      </c>
      <c r="F256" s="262" t="s">
        <v>952</v>
      </c>
      <c r="G256" s="263"/>
      <c r="H256" s="263"/>
      <c r="I256" s="263"/>
      <c r="J256" s="150"/>
      <c r="K256" s="152">
        <v>31</v>
      </c>
      <c r="L256" s="150"/>
      <c r="M256" s="150"/>
      <c r="N256" s="150"/>
      <c r="O256" s="150"/>
      <c r="P256" s="150"/>
      <c r="Q256" s="150"/>
      <c r="R256" s="153"/>
      <c r="T256" s="154"/>
      <c r="U256" s="150"/>
      <c r="V256" s="150"/>
      <c r="W256" s="150"/>
      <c r="X256" s="150"/>
      <c r="Y256" s="150"/>
      <c r="Z256" s="150"/>
      <c r="AA256" s="155"/>
      <c r="AT256" s="156" t="s">
        <v>173</v>
      </c>
      <c r="AU256" s="156" t="s">
        <v>86</v>
      </c>
      <c r="AV256" s="10" t="s">
        <v>86</v>
      </c>
      <c r="AW256" s="10" t="s">
        <v>32</v>
      </c>
      <c r="AX256" s="10" t="s">
        <v>82</v>
      </c>
      <c r="AY256" s="156" t="s">
        <v>166</v>
      </c>
    </row>
    <row r="257" spans="2:65" s="1" customFormat="1" ht="16.5" customHeight="1">
      <c r="B257" s="139"/>
      <c r="C257" s="176" t="s">
        <v>441</v>
      </c>
      <c r="D257" s="176" t="s">
        <v>388</v>
      </c>
      <c r="E257" s="177" t="s">
        <v>953</v>
      </c>
      <c r="F257" s="266" t="s">
        <v>954</v>
      </c>
      <c r="G257" s="266"/>
      <c r="H257" s="266"/>
      <c r="I257" s="266"/>
      <c r="J257" s="178" t="s">
        <v>270</v>
      </c>
      <c r="K257" s="179">
        <v>31</v>
      </c>
      <c r="L257" s="267">
        <v>0</v>
      </c>
      <c r="M257" s="267"/>
      <c r="N257" s="267">
        <f>ROUND(L257*K257,2)</f>
        <v>0</v>
      </c>
      <c r="O257" s="232"/>
      <c r="P257" s="232"/>
      <c r="Q257" s="232"/>
      <c r="R257" s="144"/>
      <c r="T257" s="145" t="s">
        <v>5</v>
      </c>
      <c r="U257" s="43" t="s">
        <v>40</v>
      </c>
      <c r="V257" s="146">
        <v>0</v>
      </c>
      <c r="W257" s="146">
        <f>V257*K257</f>
        <v>0</v>
      </c>
      <c r="X257" s="146">
        <v>4.0000000000000002E-4</v>
      </c>
      <c r="Y257" s="146">
        <f>X257*K257</f>
        <v>1.2400000000000001E-2</v>
      </c>
      <c r="Z257" s="146">
        <v>0</v>
      </c>
      <c r="AA257" s="147">
        <f>Z257*K257</f>
        <v>0</v>
      </c>
      <c r="AR257" s="21" t="s">
        <v>104</v>
      </c>
      <c r="AT257" s="21" t="s">
        <v>388</v>
      </c>
      <c r="AU257" s="21" t="s">
        <v>86</v>
      </c>
      <c r="AY257" s="21" t="s">
        <v>166</v>
      </c>
      <c r="BE257" s="148">
        <f>IF(U257="základní",N257,0)</f>
        <v>0</v>
      </c>
      <c r="BF257" s="148">
        <f>IF(U257="snížená",N257,0)</f>
        <v>0</v>
      </c>
      <c r="BG257" s="148">
        <f>IF(U257="zákl. přenesená",N257,0)</f>
        <v>0</v>
      </c>
      <c r="BH257" s="148">
        <f>IF(U257="sníž. přenesená",N257,0)</f>
        <v>0</v>
      </c>
      <c r="BI257" s="148">
        <f>IF(U257="nulová",N257,0)</f>
        <v>0</v>
      </c>
      <c r="BJ257" s="21" t="s">
        <v>82</v>
      </c>
      <c r="BK257" s="148">
        <f>ROUND(L257*K257,2)</f>
        <v>0</v>
      </c>
      <c r="BL257" s="21" t="s">
        <v>92</v>
      </c>
      <c r="BM257" s="21" t="s">
        <v>955</v>
      </c>
    </row>
    <row r="258" spans="2:65" s="1" customFormat="1" ht="25.5" customHeight="1">
      <c r="B258" s="139"/>
      <c r="C258" s="140" t="s">
        <v>446</v>
      </c>
      <c r="D258" s="140" t="s">
        <v>167</v>
      </c>
      <c r="E258" s="141" t="s">
        <v>956</v>
      </c>
      <c r="F258" s="231" t="s">
        <v>957</v>
      </c>
      <c r="G258" s="231"/>
      <c r="H258" s="231"/>
      <c r="I258" s="231"/>
      <c r="J258" s="142" t="s">
        <v>270</v>
      </c>
      <c r="K258" s="143">
        <v>16</v>
      </c>
      <c r="L258" s="232">
        <v>0</v>
      </c>
      <c r="M258" s="232"/>
      <c r="N258" s="232">
        <f>ROUND(L258*K258,2)</f>
        <v>0</v>
      </c>
      <c r="O258" s="232"/>
      <c r="P258" s="232"/>
      <c r="Q258" s="232"/>
      <c r="R258" s="144"/>
      <c r="T258" s="145" t="s">
        <v>5</v>
      </c>
      <c r="U258" s="43" t="s">
        <v>40</v>
      </c>
      <c r="V258" s="146">
        <v>0.113</v>
      </c>
      <c r="W258" s="146">
        <f>V258*K258</f>
        <v>1.8080000000000001</v>
      </c>
      <c r="X258" s="146">
        <v>0</v>
      </c>
      <c r="Y258" s="146">
        <f>X258*K258</f>
        <v>0</v>
      </c>
      <c r="Z258" s="146">
        <v>0</v>
      </c>
      <c r="AA258" s="147">
        <f>Z258*K258</f>
        <v>0</v>
      </c>
      <c r="AR258" s="21" t="s">
        <v>92</v>
      </c>
      <c r="AT258" s="21" t="s">
        <v>167</v>
      </c>
      <c r="AU258" s="21" t="s">
        <v>86</v>
      </c>
      <c r="AY258" s="21" t="s">
        <v>166</v>
      </c>
      <c r="BE258" s="148">
        <f>IF(U258="základní",N258,0)</f>
        <v>0</v>
      </c>
      <c r="BF258" s="148">
        <f>IF(U258="snížená",N258,0)</f>
        <v>0</v>
      </c>
      <c r="BG258" s="148">
        <f>IF(U258="zákl. přenesená",N258,0)</f>
        <v>0</v>
      </c>
      <c r="BH258" s="148">
        <f>IF(U258="sníž. přenesená",N258,0)</f>
        <v>0</v>
      </c>
      <c r="BI258" s="148">
        <f>IF(U258="nulová",N258,0)</f>
        <v>0</v>
      </c>
      <c r="BJ258" s="21" t="s">
        <v>82</v>
      </c>
      <c r="BK258" s="148">
        <f>ROUND(L258*K258,2)</f>
        <v>0</v>
      </c>
      <c r="BL258" s="21" t="s">
        <v>92</v>
      </c>
      <c r="BM258" s="21" t="s">
        <v>958</v>
      </c>
    </row>
    <row r="259" spans="2:65" s="11" customFormat="1" ht="16.5" customHeight="1">
      <c r="B259" s="157"/>
      <c r="C259" s="158"/>
      <c r="D259" s="158"/>
      <c r="E259" s="159" t="s">
        <v>5</v>
      </c>
      <c r="F259" s="264" t="s">
        <v>275</v>
      </c>
      <c r="G259" s="265"/>
      <c r="H259" s="265"/>
      <c r="I259" s="265"/>
      <c r="J259" s="158"/>
      <c r="K259" s="159" t="s">
        <v>5</v>
      </c>
      <c r="L259" s="158"/>
      <c r="M259" s="158"/>
      <c r="N259" s="158"/>
      <c r="O259" s="158"/>
      <c r="P259" s="158"/>
      <c r="Q259" s="158"/>
      <c r="R259" s="160"/>
      <c r="T259" s="161"/>
      <c r="U259" s="158"/>
      <c r="V259" s="158"/>
      <c r="W259" s="158"/>
      <c r="X259" s="158"/>
      <c r="Y259" s="158"/>
      <c r="Z259" s="158"/>
      <c r="AA259" s="162"/>
      <c r="AT259" s="163" t="s">
        <v>173</v>
      </c>
      <c r="AU259" s="163" t="s">
        <v>86</v>
      </c>
      <c r="AV259" s="11" t="s">
        <v>82</v>
      </c>
      <c r="AW259" s="11" t="s">
        <v>32</v>
      </c>
      <c r="AX259" s="11" t="s">
        <v>75</v>
      </c>
      <c r="AY259" s="163" t="s">
        <v>166</v>
      </c>
    </row>
    <row r="260" spans="2:65" s="11" customFormat="1" ht="16.5" customHeight="1">
      <c r="B260" s="157"/>
      <c r="C260" s="158"/>
      <c r="D260" s="158"/>
      <c r="E260" s="159" t="s">
        <v>5</v>
      </c>
      <c r="F260" s="229" t="s">
        <v>276</v>
      </c>
      <c r="G260" s="230"/>
      <c r="H260" s="230"/>
      <c r="I260" s="230"/>
      <c r="J260" s="158"/>
      <c r="K260" s="159" t="s">
        <v>5</v>
      </c>
      <c r="L260" s="158"/>
      <c r="M260" s="158"/>
      <c r="N260" s="158"/>
      <c r="O260" s="158"/>
      <c r="P260" s="158"/>
      <c r="Q260" s="158"/>
      <c r="R260" s="160"/>
      <c r="T260" s="161"/>
      <c r="U260" s="158"/>
      <c r="V260" s="158"/>
      <c r="W260" s="158"/>
      <c r="X260" s="158"/>
      <c r="Y260" s="158"/>
      <c r="Z260" s="158"/>
      <c r="AA260" s="162"/>
      <c r="AT260" s="163" t="s">
        <v>173</v>
      </c>
      <c r="AU260" s="163" t="s">
        <v>86</v>
      </c>
      <c r="AV260" s="11" t="s">
        <v>82</v>
      </c>
      <c r="AW260" s="11" t="s">
        <v>32</v>
      </c>
      <c r="AX260" s="11" t="s">
        <v>75</v>
      </c>
      <c r="AY260" s="163" t="s">
        <v>166</v>
      </c>
    </row>
    <row r="261" spans="2:65" s="11" customFormat="1" ht="16.5" customHeight="1">
      <c r="B261" s="157"/>
      <c r="C261" s="158"/>
      <c r="D261" s="158"/>
      <c r="E261" s="159" t="s">
        <v>5</v>
      </c>
      <c r="F261" s="229" t="s">
        <v>277</v>
      </c>
      <c r="G261" s="230"/>
      <c r="H261" s="230"/>
      <c r="I261" s="230"/>
      <c r="J261" s="158"/>
      <c r="K261" s="159" t="s">
        <v>5</v>
      </c>
      <c r="L261" s="158"/>
      <c r="M261" s="158"/>
      <c r="N261" s="158"/>
      <c r="O261" s="158"/>
      <c r="P261" s="158"/>
      <c r="Q261" s="158"/>
      <c r="R261" s="160"/>
      <c r="T261" s="161"/>
      <c r="U261" s="158"/>
      <c r="V261" s="158"/>
      <c r="W261" s="158"/>
      <c r="X261" s="158"/>
      <c r="Y261" s="158"/>
      <c r="Z261" s="158"/>
      <c r="AA261" s="162"/>
      <c r="AT261" s="163" t="s">
        <v>173</v>
      </c>
      <c r="AU261" s="163" t="s">
        <v>86</v>
      </c>
      <c r="AV261" s="11" t="s">
        <v>82</v>
      </c>
      <c r="AW261" s="11" t="s">
        <v>32</v>
      </c>
      <c r="AX261" s="11" t="s">
        <v>75</v>
      </c>
      <c r="AY261" s="163" t="s">
        <v>166</v>
      </c>
    </row>
    <row r="262" spans="2:65" s="10" customFormat="1" ht="16.5" customHeight="1">
      <c r="B262" s="149"/>
      <c r="C262" s="150"/>
      <c r="D262" s="150"/>
      <c r="E262" s="151" t="s">
        <v>5</v>
      </c>
      <c r="F262" s="262" t="s">
        <v>959</v>
      </c>
      <c r="G262" s="263"/>
      <c r="H262" s="263"/>
      <c r="I262" s="263"/>
      <c r="J262" s="150"/>
      <c r="K262" s="152">
        <v>16</v>
      </c>
      <c r="L262" s="150"/>
      <c r="M262" s="150"/>
      <c r="N262" s="150"/>
      <c r="O262" s="150"/>
      <c r="P262" s="150"/>
      <c r="Q262" s="150"/>
      <c r="R262" s="153"/>
      <c r="T262" s="154"/>
      <c r="U262" s="150"/>
      <c r="V262" s="150"/>
      <c r="W262" s="150"/>
      <c r="X262" s="150"/>
      <c r="Y262" s="150"/>
      <c r="Z262" s="150"/>
      <c r="AA262" s="155"/>
      <c r="AT262" s="156" t="s">
        <v>173</v>
      </c>
      <c r="AU262" s="156" t="s">
        <v>86</v>
      </c>
      <c r="AV262" s="10" t="s">
        <v>86</v>
      </c>
      <c r="AW262" s="10" t="s">
        <v>32</v>
      </c>
      <c r="AX262" s="10" t="s">
        <v>82</v>
      </c>
      <c r="AY262" s="156" t="s">
        <v>166</v>
      </c>
    </row>
    <row r="263" spans="2:65" s="1" customFormat="1" ht="16.5" customHeight="1">
      <c r="B263" s="139"/>
      <c r="C263" s="176" t="s">
        <v>452</v>
      </c>
      <c r="D263" s="176" t="s">
        <v>388</v>
      </c>
      <c r="E263" s="177" t="s">
        <v>960</v>
      </c>
      <c r="F263" s="266" t="s">
        <v>961</v>
      </c>
      <c r="G263" s="266"/>
      <c r="H263" s="266"/>
      <c r="I263" s="266"/>
      <c r="J263" s="178" t="s">
        <v>322</v>
      </c>
      <c r="K263" s="179">
        <v>1.6479999999999999</v>
      </c>
      <c r="L263" s="267">
        <v>0</v>
      </c>
      <c r="M263" s="267"/>
      <c r="N263" s="267">
        <f>ROUND(L263*K263,2)</f>
        <v>0</v>
      </c>
      <c r="O263" s="232"/>
      <c r="P263" s="232"/>
      <c r="Q263" s="232"/>
      <c r="R263" s="144"/>
      <c r="T263" s="145" t="s">
        <v>5</v>
      </c>
      <c r="U263" s="43" t="s">
        <v>40</v>
      </c>
      <c r="V263" s="146">
        <v>0</v>
      </c>
      <c r="W263" s="146">
        <f>V263*K263</f>
        <v>0</v>
      </c>
      <c r="X263" s="146">
        <v>0.2</v>
      </c>
      <c r="Y263" s="146">
        <f>X263*K263</f>
        <v>0.3296</v>
      </c>
      <c r="Z263" s="146">
        <v>0</v>
      </c>
      <c r="AA263" s="147">
        <f>Z263*K263</f>
        <v>0</v>
      </c>
      <c r="AR263" s="21" t="s">
        <v>104</v>
      </c>
      <c r="AT263" s="21" t="s">
        <v>388</v>
      </c>
      <c r="AU263" s="21" t="s">
        <v>86</v>
      </c>
      <c r="AY263" s="21" t="s">
        <v>166</v>
      </c>
      <c r="BE263" s="148">
        <f>IF(U263="základní",N263,0)</f>
        <v>0</v>
      </c>
      <c r="BF263" s="148">
        <f>IF(U263="snížená",N263,0)</f>
        <v>0</v>
      </c>
      <c r="BG263" s="148">
        <f>IF(U263="zákl. přenesená",N263,0)</f>
        <v>0</v>
      </c>
      <c r="BH263" s="148">
        <f>IF(U263="sníž. přenesená",N263,0)</f>
        <v>0</v>
      </c>
      <c r="BI263" s="148">
        <f>IF(U263="nulová",N263,0)</f>
        <v>0</v>
      </c>
      <c r="BJ263" s="21" t="s">
        <v>82</v>
      </c>
      <c r="BK263" s="148">
        <f>ROUND(L263*K263,2)</f>
        <v>0</v>
      </c>
      <c r="BL263" s="21" t="s">
        <v>92</v>
      </c>
      <c r="BM263" s="21" t="s">
        <v>962</v>
      </c>
    </row>
    <row r="264" spans="2:65" s="9" customFormat="1" ht="29.85" customHeight="1">
      <c r="B264" s="129"/>
      <c r="C264" s="130"/>
      <c r="D264" s="164" t="s">
        <v>260</v>
      </c>
      <c r="E264" s="164"/>
      <c r="F264" s="164"/>
      <c r="G264" s="164"/>
      <c r="H264" s="164"/>
      <c r="I264" s="164"/>
      <c r="J264" s="164"/>
      <c r="K264" s="164"/>
      <c r="L264" s="164"/>
      <c r="M264" s="164"/>
      <c r="N264" s="260">
        <f>BK264</f>
        <v>0</v>
      </c>
      <c r="O264" s="261"/>
      <c r="P264" s="261"/>
      <c r="Q264" s="261"/>
      <c r="R264" s="132"/>
      <c r="T264" s="133"/>
      <c r="U264" s="130"/>
      <c r="V264" s="130"/>
      <c r="W264" s="134">
        <f>SUM(W265:W272)</f>
        <v>255.36</v>
      </c>
      <c r="X264" s="130"/>
      <c r="Y264" s="134">
        <f>SUM(Y265:Y272)</f>
        <v>155.71583999999999</v>
      </c>
      <c r="Z264" s="130"/>
      <c r="AA264" s="135">
        <f>SUM(AA265:AA272)</f>
        <v>0</v>
      </c>
      <c r="AR264" s="136" t="s">
        <v>82</v>
      </c>
      <c r="AT264" s="137" t="s">
        <v>74</v>
      </c>
      <c r="AU264" s="137" t="s">
        <v>82</v>
      </c>
      <c r="AY264" s="136" t="s">
        <v>166</v>
      </c>
      <c r="BK264" s="138">
        <f>SUM(BK265:BK272)</f>
        <v>0</v>
      </c>
    </row>
    <row r="265" spans="2:65" s="1" customFormat="1" ht="38.25" customHeight="1">
      <c r="B265" s="139"/>
      <c r="C265" s="140" t="s">
        <v>457</v>
      </c>
      <c r="D265" s="140" t="s">
        <v>167</v>
      </c>
      <c r="E265" s="141" t="s">
        <v>433</v>
      </c>
      <c r="F265" s="231" t="s">
        <v>434</v>
      </c>
      <c r="G265" s="231"/>
      <c r="H265" s="231"/>
      <c r="I265" s="231"/>
      <c r="J265" s="142" t="s">
        <v>270</v>
      </c>
      <c r="K265" s="143">
        <v>1344</v>
      </c>
      <c r="L265" s="232">
        <v>0</v>
      </c>
      <c r="M265" s="232"/>
      <c r="N265" s="232">
        <f>ROUND(L265*K265,2)</f>
        <v>0</v>
      </c>
      <c r="O265" s="232"/>
      <c r="P265" s="232"/>
      <c r="Q265" s="232"/>
      <c r="R265" s="144"/>
      <c r="T265" s="145" t="s">
        <v>5</v>
      </c>
      <c r="U265" s="43" t="s">
        <v>40</v>
      </c>
      <c r="V265" s="146">
        <v>7.4999999999999997E-2</v>
      </c>
      <c r="W265" s="146">
        <f>V265*K265</f>
        <v>100.8</v>
      </c>
      <c r="X265" s="146">
        <v>1.7000000000000001E-4</v>
      </c>
      <c r="Y265" s="146">
        <f>X265*K265</f>
        <v>0.22848000000000002</v>
      </c>
      <c r="Z265" s="146">
        <v>0</v>
      </c>
      <c r="AA265" s="147">
        <f>Z265*K265</f>
        <v>0</v>
      </c>
      <c r="AR265" s="21" t="s">
        <v>92</v>
      </c>
      <c r="AT265" s="21" t="s">
        <v>167</v>
      </c>
      <c r="AU265" s="21" t="s">
        <v>86</v>
      </c>
      <c r="AY265" s="21" t="s">
        <v>166</v>
      </c>
      <c r="BE265" s="148">
        <f>IF(U265="základní",N265,0)</f>
        <v>0</v>
      </c>
      <c r="BF265" s="148">
        <f>IF(U265="snížená",N265,0)</f>
        <v>0</v>
      </c>
      <c r="BG265" s="148">
        <f>IF(U265="zákl. přenesená",N265,0)</f>
        <v>0</v>
      </c>
      <c r="BH265" s="148">
        <f>IF(U265="sníž. přenesená",N265,0)</f>
        <v>0</v>
      </c>
      <c r="BI265" s="148">
        <f>IF(U265="nulová",N265,0)</f>
        <v>0</v>
      </c>
      <c r="BJ265" s="21" t="s">
        <v>82</v>
      </c>
      <c r="BK265" s="148">
        <f>ROUND(L265*K265,2)</f>
        <v>0</v>
      </c>
      <c r="BL265" s="21" t="s">
        <v>92</v>
      </c>
      <c r="BM265" s="21" t="s">
        <v>963</v>
      </c>
    </row>
    <row r="266" spans="2:65" s="10" customFormat="1" ht="16.5" customHeight="1">
      <c r="B266" s="149"/>
      <c r="C266" s="150"/>
      <c r="D266" s="150"/>
      <c r="E266" s="151" t="s">
        <v>5</v>
      </c>
      <c r="F266" s="240" t="s">
        <v>964</v>
      </c>
      <c r="G266" s="241"/>
      <c r="H266" s="241"/>
      <c r="I266" s="241"/>
      <c r="J266" s="150"/>
      <c r="K266" s="152">
        <v>1344</v>
      </c>
      <c r="L266" s="150"/>
      <c r="M266" s="150"/>
      <c r="N266" s="150"/>
      <c r="O266" s="150"/>
      <c r="P266" s="150"/>
      <c r="Q266" s="150"/>
      <c r="R266" s="153"/>
      <c r="T266" s="154"/>
      <c r="U266" s="150"/>
      <c r="V266" s="150"/>
      <c r="W266" s="150"/>
      <c r="X266" s="150"/>
      <c r="Y266" s="150"/>
      <c r="Z266" s="150"/>
      <c r="AA266" s="155"/>
      <c r="AT266" s="156" t="s">
        <v>173</v>
      </c>
      <c r="AU266" s="156" t="s">
        <v>86</v>
      </c>
      <c r="AV266" s="10" t="s">
        <v>86</v>
      </c>
      <c r="AW266" s="10" t="s">
        <v>32</v>
      </c>
      <c r="AX266" s="10" t="s">
        <v>82</v>
      </c>
      <c r="AY266" s="156" t="s">
        <v>166</v>
      </c>
    </row>
    <row r="267" spans="2:65" s="1" customFormat="1" ht="16.5" customHeight="1">
      <c r="B267" s="139"/>
      <c r="C267" s="176" t="s">
        <v>462</v>
      </c>
      <c r="D267" s="176" t="s">
        <v>388</v>
      </c>
      <c r="E267" s="177" t="s">
        <v>438</v>
      </c>
      <c r="F267" s="266" t="s">
        <v>439</v>
      </c>
      <c r="G267" s="266"/>
      <c r="H267" s="266"/>
      <c r="I267" s="266"/>
      <c r="J267" s="178" t="s">
        <v>270</v>
      </c>
      <c r="K267" s="179">
        <v>1344</v>
      </c>
      <c r="L267" s="267">
        <v>0</v>
      </c>
      <c r="M267" s="267"/>
      <c r="N267" s="267">
        <f>ROUND(L267*K267,2)</f>
        <v>0</v>
      </c>
      <c r="O267" s="232"/>
      <c r="P267" s="232"/>
      <c r="Q267" s="232"/>
      <c r="R267" s="144"/>
      <c r="T267" s="145" t="s">
        <v>5</v>
      </c>
      <c r="U267" s="43" t="s">
        <v>40</v>
      </c>
      <c r="V267" s="146">
        <v>0</v>
      </c>
      <c r="W267" s="146">
        <f>V267*K267</f>
        <v>0</v>
      </c>
      <c r="X267" s="146">
        <v>4.0000000000000002E-4</v>
      </c>
      <c r="Y267" s="146">
        <f>X267*K267</f>
        <v>0.53760000000000008</v>
      </c>
      <c r="Z267" s="146">
        <v>0</v>
      </c>
      <c r="AA267" s="147">
        <f>Z267*K267</f>
        <v>0</v>
      </c>
      <c r="AR267" s="21" t="s">
        <v>104</v>
      </c>
      <c r="AT267" s="21" t="s">
        <v>388</v>
      </c>
      <c r="AU267" s="21" t="s">
        <v>86</v>
      </c>
      <c r="AY267" s="21" t="s">
        <v>166</v>
      </c>
      <c r="BE267" s="148">
        <f>IF(U267="základní",N267,0)</f>
        <v>0</v>
      </c>
      <c r="BF267" s="148">
        <f>IF(U267="snížená",N267,0)</f>
        <v>0</v>
      </c>
      <c r="BG267" s="148">
        <f>IF(U267="zákl. přenesená",N267,0)</f>
        <v>0</v>
      </c>
      <c r="BH267" s="148">
        <f>IF(U267="sníž. přenesená",N267,0)</f>
        <v>0</v>
      </c>
      <c r="BI267" s="148">
        <f>IF(U267="nulová",N267,0)</f>
        <v>0</v>
      </c>
      <c r="BJ267" s="21" t="s">
        <v>82</v>
      </c>
      <c r="BK267" s="148">
        <f>ROUND(L267*K267,2)</f>
        <v>0</v>
      </c>
      <c r="BL267" s="21" t="s">
        <v>92</v>
      </c>
      <c r="BM267" s="21" t="s">
        <v>965</v>
      </c>
    </row>
    <row r="268" spans="2:65" s="1" customFormat="1" ht="38.25" customHeight="1">
      <c r="B268" s="139"/>
      <c r="C268" s="140" t="s">
        <v>467</v>
      </c>
      <c r="D268" s="140" t="s">
        <v>167</v>
      </c>
      <c r="E268" s="141" t="s">
        <v>442</v>
      </c>
      <c r="F268" s="231" t="s">
        <v>443</v>
      </c>
      <c r="G268" s="231"/>
      <c r="H268" s="231"/>
      <c r="I268" s="231"/>
      <c r="J268" s="142" t="s">
        <v>309</v>
      </c>
      <c r="K268" s="143">
        <v>672</v>
      </c>
      <c r="L268" s="232">
        <v>0</v>
      </c>
      <c r="M268" s="232"/>
      <c r="N268" s="232">
        <f>ROUND(L268*K268,2)</f>
        <v>0</v>
      </c>
      <c r="O268" s="232"/>
      <c r="P268" s="232"/>
      <c r="Q268" s="232"/>
      <c r="R268" s="144"/>
      <c r="T268" s="145" t="s">
        <v>5</v>
      </c>
      <c r="U268" s="43" t="s">
        <v>40</v>
      </c>
      <c r="V268" s="146">
        <v>0.23</v>
      </c>
      <c r="W268" s="146">
        <f>V268*K268</f>
        <v>154.56</v>
      </c>
      <c r="X268" s="146">
        <v>0.23058000000000001</v>
      </c>
      <c r="Y268" s="146">
        <f>X268*K268</f>
        <v>154.94976</v>
      </c>
      <c r="Z268" s="146">
        <v>0</v>
      </c>
      <c r="AA268" s="147">
        <f>Z268*K268</f>
        <v>0</v>
      </c>
      <c r="AR268" s="21" t="s">
        <v>92</v>
      </c>
      <c r="AT268" s="21" t="s">
        <v>167</v>
      </c>
      <c r="AU268" s="21" t="s">
        <v>86</v>
      </c>
      <c r="AY268" s="21" t="s">
        <v>166</v>
      </c>
      <c r="BE268" s="148">
        <f>IF(U268="základní",N268,0)</f>
        <v>0</v>
      </c>
      <c r="BF268" s="148">
        <f>IF(U268="snížená",N268,0)</f>
        <v>0</v>
      </c>
      <c r="BG268" s="148">
        <f>IF(U268="zákl. přenesená",N268,0)</f>
        <v>0</v>
      </c>
      <c r="BH268" s="148">
        <f>IF(U268="sníž. přenesená",N268,0)</f>
        <v>0</v>
      </c>
      <c r="BI268" s="148">
        <f>IF(U268="nulová",N268,0)</f>
        <v>0</v>
      </c>
      <c r="BJ268" s="21" t="s">
        <v>82</v>
      </c>
      <c r="BK268" s="148">
        <f>ROUND(L268*K268,2)</f>
        <v>0</v>
      </c>
      <c r="BL268" s="21" t="s">
        <v>92</v>
      </c>
      <c r="BM268" s="21" t="s">
        <v>444</v>
      </c>
    </row>
    <row r="269" spans="2:65" s="11" customFormat="1" ht="16.5" customHeight="1">
      <c r="B269" s="157"/>
      <c r="C269" s="158"/>
      <c r="D269" s="158"/>
      <c r="E269" s="159" t="s">
        <v>5</v>
      </c>
      <c r="F269" s="264" t="s">
        <v>275</v>
      </c>
      <c r="G269" s="265"/>
      <c r="H269" s="265"/>
      <c r="I269" s="265"/>
      <c r="J269" s="158"/>
      <c r="K269" s="159" t="s">
        <v>5</v>
      </c>
      <c r="L269" s="158"/>
      <c r="M269" s="158"/>
      <c r="N269" s="158"/>
      <c r="O269" s="158"/>
      <c r="P269" s="158"/>
      <c r="Q269" s="158"/>
      <c r="R269" s="160"/>
      <c r="T269" s="161"/>
      <c r="U269" s="158"/>
      <c r="V269" s="158"/>
      <c r="W269" s="158"/>
      <c r="X269" s="158"/>
      <c r="Y269" s="158"/>
      <c r="Z269" s="158"/>
      <c r="AA269" s="162"/>
      <c r="AT269" s="163" t="s">
        <v>173</v>
      </c>
      <c r="AU269" s="163" t="s">
        <v>86</v>
      </c>
      <c r="AV269" s="11" t="s">
        <v>82</v>
      </c>
      <c r="AW269" s="11" t="s">
        <v>32</v>
      </c>
      <c r="AX269" s="11" t="s">
        <v>75</v>
      </c>
      <c r="AY269" s="163" t="s">
        <v>166</v>
      </c>
    </row>
    <row r="270" spans="2:65" s="11" customFormat="1" ht="16.5" customHeight="1">
      <c r="B270" s="157"/>
      <c r="C270" s="158"/>
      <c r="D270" s="158"/>
      <c r="E270" s="159" t="s">
        <v>5</v>
      </c>
      <c r="F270" s="229" t="s">
        <v>276</v>
      </c>
      <c r="G270" s="230"/>
      <c r="H270" s="230"/>
      <c r="I270" s="230"/>
      <c r="J270" s="158"/>
      <c r="K270" s="159" t="s">
        <v>5</v>
      </c>
      <c r="L270" s="158"/>
      <c r="M270" s="158"/>
      <c r="N270" s="158"/>
      <c r="O270" s="158"/>
      <c r="P270" s="158"/>
      <c r="Q270" s="158"/>
      <c r="R270" s="160"/>
      <c r="T270" s="161"/>
      <c r="U270" s="158"/>
      <c r="V270" s="158"/>
      <c r="W270" s="158"/>
      <c r="X270" s="158"/>
      <c r="Y270" s="158"/>
      <c r="Z270" s="158"/>
      <c r="AA270" s="162"/>
      <c r="AT270" s="163" t="s">
        <v>173</v>
      </c>
      <c r="AU270" s="163" t="s">
        <v>86</v>
      </c>
      <c r="AV270" s="11" t="s">
        <v>82</v>
      </c>
      <c r="AW270" s="11" t="s">
        <v>32</v>
      </c>
      <c r="AX270" s="11" t="s">
        <v>75</v>
      </c>
      <c r="AY270" s="163" t="s">
        <v>166</v>
      </c>
    </row>
    <row r="271" spans="2:65" s="11" customFormat="1" ht="16.5" customHeight="1">
      <c r="B271" s="157"/>
      <c r="C271" s="158"/>
      <c r="D271" s="158"/>
      <c r="E271" s="159" t="s">
        <v>5</v>
      </c>
      <c r="F271" s="229" t="s">
        <v>277</v>
      </c>
      <c r="G271" s="230"/>
      <c r="H271" s="230"/>
      <c r="I271" s="230"/>
      <c r="J271" s="158"/>
      <c r="K271" s="159" t="s">
        <v>5</v>
      </c>
      <c r="L271" s="158"/>
      <c r="M271" s="158"/>
      <c r="N271" s="158"/>
      <c r="O271" s="158"/>
      <c r="P271" s="158"/>
      <c r="Q271" s="158"/>
      <c r="R271" s="160"/>
      <c r="T271" s="161"/>
      <c r="U271" s="158"/>
      <c r="V271" s="158"/>
      <c r="W271" s="158"/>
      <c r="X271" s="158"/>
      <c r="Y271" s="158"/>
      <c r="Z271" s="158"/>
      <c r="AA271" s="162"/>
      <c r="AT271" s="163" t="s">
        <v>173</v>
      </c>
      <c r="AU271" s="163" t="s">
        <v>86</v>
      </c>
      <c r="AV271" s="11" t="s">
        <v>82</v>
      </c>
      <c r="AW271" s="11" t="s">
        <v>32</v>
      </c>
      <c r="AX271" s="11" t="s">
        <v>75</v>
      </c>
      <c r="AY271" s="163" t="s">
        <v>166</v>
      </c>
    </row>
    <row r="272" spans="2:65" s="10" customFormat="1" ht="16.5" customHeight="1">
      <c r="B272" s="149"/>
      <c r="C272" s="150"/>
      <c r="D272" s="150"/>
      <c r="E272" s="151" t="s">
        <v>5</v>
      </c>
      <c r="F272" s="262" t="s">
        <v>966</v>
      </c>
      <c r="G272" s="263"/>
      <c r="H272" s="263"/>
      <c r="I272" s="263"/>
      <c r="J272" s="150"/>
      <c r="K272" s="152">
        <v>672</v>
      </c>
      <c r="L272" s="150"/>
      <c r="M272" s="150"/>
      <c r="N272" s="150"/>
      <c r="O272" s="150"/>
      <c r="P272" s="150"/>
      <c r="Q272" s="150"/>
      <c r="R272" s="153"/>
      <c r="T272" s="154"/>
      <c r="U272" s="150"/>
      <c r="V272" s="150"/>
      <c r="W272" s="150"/>
      <c r="X272" s="150"/>
      <c r="Y272" s="150"/>
      <c r="Z272" s="150"/>
      <c r="AA272" s="155"/>
      <c r="AT272" s="156" t="s">
        <v>173</v>
      </c>
      <c r="AU272" s="156" t="s">
        <v>86</v>
      </c>
      <c r="AV272" s="10" t="s">
        <v>86</v>
      </c>
      <c r="AW272" s="10" t="s">
        <v>32</v>
      </c>
      <c r="AX272" s="10" t="s">
        <v>82</v>
      </c>
      <c r="AY272" s="156" t="s">
        <v>166</v>
      </c>
    </row>
    <row r="273" spans="2:65" s="9" customFormat="1" ht="29.85" customHeight="1">
      <c r="B273" s="129"/>
      <c r="C273" s="130"/>
      <c r="D273" s="164" t="s">
        <v>261</v>
      </c>
      <c r="E273" s="164"/>
      <c r="F273" s="164"/>
      <c r="G273" s="164"/>
      <c r="H273" s="164"/>
      <c r="I273" s="164"/>
      <c r="J273" s="164"/>
      <c r="K273" s="164"/>
      <c r="L273" s="164"/>
      <c r="M273" s="164"/>
      <c r="N273" s="237">
        <f>BK273</f>
        <v>0</v>
      </c>
      <c r="O273" s="238"/>
      <c r="P273" s="238"/>
      <c r="Q273" s="238"/>
      <c r="R273" s="132"/>
      <c r="T273" s="133"/>
      <c r="U273" s="130"/>
      <c r="V273" s="130"/>
      <c r="W273" s="134">
        <f>SUM(W274:W279)</f>
        <v>22.537088999999998</v>
      </c>
      <c r="X273" s="130"/>
      <c r="Y273" s="134">
        <f>SUM(Y274:Y279)</f>
        <v>0</v>
      </c>
      <c r="Z273" s="130"/>
      <c r="AA273" s="135">
        <f>SUM(AA274:AA279)</f>
        <v>6.3558000000000003</v>
      </c>
      <c r="AR273" s="136" t="s">
        <v>82</v>
      </c>
      <c r="AT273" s="137" t="s">
        <v>74</v>
      </c>
      <c r="AU273" s="137" t="s">
        <v>82</v>
      </c>
      <c r="AY273" s="136" t="s">
        <v>166</v>
      </c>
      <c r="BK273" s="138">
        <f>SUM(BK274:BK279)</f>
        <v>0</v>
      </c>
    </row>
    <row r="274" spans="2:65" s="1" customFormat="1" ht="38.25" customHeight="1">
      <c r="B274" s="139"/>
      <c r="C274" s="140" t="s">
        <v>474</v>
      </c>
      <c r="D274" s="140" t="s">
        <v>167</v>
      </c>
      <c r="E274" s="141" t="s">
        <v>447</v>
      </c>
      <c r="F274" s="231" t="s">
        <v>448</v>
      </c>
      <c r="G274" s="231"/>
      <c r="H274" s="231"/>
      <c r="I274" s="231"/>
      <c r="J274" s="142" t="s">
        <v>322</v>
      </c>
      <c r="K274" s="143">
        <v>2.8889999999999998</v>
      </c>
      <c r="L274" s="232">
        <v>0</v>
      </c>
      <c r="M274" s="232"/>
      <c r="N274" s="232">
        <f>ROUND(L274*K274,2)</f>
        <v>0</v>
      </c>
      <c r="O274" s="232"/>
      <c r="P274" s="232"/>
      <c r="Q274" s="232"/>
      <c r="R274" s="144"/>
      <c r="T274" s="145" t="s">
        <v>5</v>
      </c>
      <c r="U274" s="43" t="s">
        <v>40</v>
      </c>
      <c r="V274" s="146">
        <v>7.8010000000000002</v>
      </c>
      <c r="W274" s="146">
        <f>V274*K274</f>
        <v>22.537088999999998</v>
      </c>
      <c r="X274" s="146">
        <v>0</v>
      </c>
      <c r="Y274" s="146">
        <f>X274*K274</f>
        <v>0</v>
      </c>
      <c r="Z274" s="146">
        <v>2.2000000000000002</v>
      </c>
      <c r="AA274" s="147">
        <f>Z274*K274</f>
        <v>6.3558000000000003</v>
      </c>
      <c r="AR274" s="21" t="s">
        <v>92</v>
      </c>
      <c r="AT274" s="21" t="s">
        <v>167</v>
      </c>
      <c r="AU274" s="21" t="s">
        <v>86</v>
      </c>
      <c r="AY274" s="21" t="s">
        <v>166</v>
      </c>
      <c r="BE274" s="148">
        <f>IF(U274="základní",N274,0)</f>
        <v>0</v>
      </c>
      <c r="BF274" s="148">
        <f>IF(U274="snížená",N274,0)</f>
        <v>0</v>
      </c>
      <c r="BG274" s="148">
        <f>IF(U274="zákl. přenesená",N274,0)</f>
        <v>0</v>
      </c>
      <c r="BH274" s="148">
        <f>IF(U274="sníž. přenesená",N274,0)</f>
        <v>0</v>
      </c>
      <c r="BI274" s="148">
        <f>IF(U274="nulová",N274,0)</f>
        <v>0</v>
      </c>
      <c r="BJ274" s="21" t="s">
        <v>82</v>
      </c>
      <c r="BK274" s="148">
        <f>ROUND(L274*K274,2)</f>
        <v>0</v>
      </c>
      <c r="BL274" s="21" t="s">
        <v>92</v>
      </c>
      <c r="BM274" s="21" t="s">
        <v>449</v>
      </c>
    </row>
    <row r="275" spans="2:65" s="11" customFormat="1" ht="16.5" customHeight="1">
      <c r="B275" s="157"/>
      <c r="C275" s="158"/>
      <c r="D275" s="158"/>
      <c r="E275" s="159" t="s">
        <v>5</v>
      </c>
      <c r="F275" s="264" t="s">
        <v>275</v>
      </c>
      <c r="G275" s="265"/>
      <c r="H275" s="265"/>
      <c r="I275" s="265"/>
      <c r="J275" s="158"/>
      <c r="K275" s="159" t="s">
        <v>5</v>
      </c>
      <c r="L275" s="158"/>
      <c r="M275" s="158"/>
      <c r="N275" s="158"/>
      <c r="O275" s="158"/>
      <c r="P275" s="158"/>
      <c r="Q275" s="158"/>
      <c r="R275" s="160"/>
      <c r="T275" s="161"/>
      <c r="U275" s="158"/>
      <c r="V275" s="158"/>
      <c r="W275" s="158"/>
      <c r="X275" s="158"/>
      <c r="Y275" s="158"/>
      <c r="Z275" s="158"/>
      <c r="AA275" s="162"/>
      <c r="AT275" s="163" t="s">
        <v>173</v>
      </c>
      <c r="AU275" s="163" t="s">
        <v>86</v>
      </c>
      <c r="AV275" s="11" t="s">
        <v>82</v>
      </c>
      <c r="AW275" s="11" t="s">
        <v>32</v>
      </c>
      <c r="AX275" s="11" t="s">
        <v>75</v>
      </c>
      <c r="AY275" s="163" t="s">
        <v>166</v>
      </c>
    </row>
    <row r="276" spans="2:65" s="11" customFormat="1" ht="16.5" customHeight="1">
      <c r="B276" s="157"/>
      <c r="C276" s="158"/>
      <c r="D276" s="158"/>
      <c r="E276" s="159" t="s">
        <v>5</v>
      </c>
      <c r="F276" s="229" t="s">
        <v>276</v>
      </c>
      <c r="G276" s="230"/>
      <c r="H276" s="230"/>
      <c r="I276" s="230"/>
      <c r="J276" s="158"/>
      <c r="K276" s="159" t="s">
        <v>5</v>
      </c>
      <c r="L276" s="158"/>
      <c r="M276" s="158"/>
      <c r="N276" s="158"/>
      <c r="O276" s="158"/>
      <c r="P276" s="158"/>
      <c r="Q276" s="158"/>
      <c r="R276" s="160"/>
      <c r="T276" s="161"/>
      <c r="U276" s="158"/>
      <c r="V276" s="158"/>
      <c r="W276" s="158"/>
      <c r="X276" s="158"/>
      <c r="Y276" s="158"/>
      <c r="Z276" s="158"/>
      <c r="AA276" s="162"/>
      <c r="AT276" s="163" t="s">
        <v>173</v>
      </c>
      <c r="AU276" s="163" t="s">
        <v>86</v>
      </c>
      <c r="AV276" s="11" t="s">
        <v>82</v>
      </c>
      <c r="AW276" s="11" t="s">
        <v>32</v>
      </c>
      <c r="AX276" s="11" t="s">
        <v>75</v>
      </c>
      <c r="AY276" s="163" t="s">
        <v>166</v>
      </c>
    </row>
    <row r="277" spans="2:65" s="11" customFormat="1" ht="16.5" customHeight="1">
      <c r="B277" s="157"/>
      <c r="C277" s="158"/>
      <c r="D277" s="158"/>
      <c r="E277" s="159" t="s">
        <v>5</v>
      </c>
      <c r="F277" s="229" t="s">
        <v>277</v>
      </c>
      <c r="G277" s="230"/>
      <c r="H277" s="230"/>
      <c r="I277" s="230"/>
      <c r="J277" s="158"/>
      <c r="K277" s="159" t="s">
        <v>5</v>
      </c>
      <c r="L277" s="158"/>
      <c r="M277" s="158"/>
      <c r="N277" s="158"/>
      <c r="O277" s="158"/>
      <c r="P277" s="158"/>
      <c r="Q277" s="158"/>
      <c r="R277" s="160"/>
      <c r="T277" s="161"/>
      <c r="U277" s="158"/>
      <c r="V277" s="158"/>
      <c r="W277" s="158"/>
      <c r="X277" s="158"/>
      <c r="Y277" s="158"/>
      <c r="Z277" s="158"/>
      <c r="AA277" s="162"/>
      <c r="AT277" s="163" t="s">
        <v>173</v>
      </c>
      <c r="AU277" s="163" t="s">
        <v>86</v>
      </c>
      <c r="AV277" s="11" t="s">
        <v>82</v>
      </c>
      <c r="AW277" s="11" t="s">
        <v>32</v>
      </c>
      <c r="AX277" s="11" t="s">
        <v>75</v>
      </c>
      <c r="AY277" s="163" t="s">
        <v>166</v>
      </c>
    </row>
    <row r="278" spans="2:65" s="11" customFormat="1" ht="16.5" customHeight="1">
      <c r="B278" s="157"/>
      <c r="C278" s="158"/>
      <c r="D278" s="158"/>
      <c r="E278" s="159" t="s">
        <v>5</v>
      </c>
      <c r="F278" s="229" t="s">
        <v>450</v>
      </c>
      <c r="G278" s="230"/>
      <c r="H278" s="230"/>
      <c r="I278" s="230"/>
      <c r="J278" s="158"/>
      <c r="K278" s="159" t="s">
        <v>5</v>
      </c>
      <c r="L278" s="158"/>
      <c r="M278" s="158"/>
      <c r="N278" s="158"/>
      <c r="O278" s="158"/>
      <c r="P278" s="158"/>
      <c r="Q278" s="158"/>
      <c r="R278" s="160"/>
      <c r="T278" s="161"/>
      <c r="U278" s="158"/>
      <c r="V278" s="158"/>
      <c r="W278" s="158"/>
      <c r="X278" s="158"/>
      <c r="Y278" s="158"/>
      <c r="Z278" s="158"/>
      <c r="AA278" s="162"/>
      <c r="AT278" s="163" t="s">
        <v>173</v>
      </c>
      <c r="AU278" s="163" t="s">
        <v>86</v>
      </c>
      <c r="AV278" s="11" t="s">
        <v>82</v>
      </c>
      <c r="AW278" s="11" t="s">
        <v>32</v>
      </c>
      <c r="AX278" s="11" t="s">
        <v>75</v>
      </c>
      <c r="AY278" s="163" t="s">
        <v>166</v>
      </c>
    </row>
    <row r="279" spans="2:65" s="10" customFormat="1" ht="25.5" customHeight="1">
      <c r="B279" s="149"/>
      <c r="C279" s="150"/>
      <c r="D279" s="150"/>
      <c r="E279" s="151" t="s">
        <v>5</v>
      </c>
      <c r="F279" s="262" t="s">
        <v>967</v>
      </c>
      <c r="G279" s="263"/>
      <c r="H279" s="263"/>
      <c r="I279" s="263"/>
      <c r="J279" s="150"/>
      <c r="K279" s="152">
        <v>2.8889999999999998</v>
      </c>
      <c r="L279" s="150"/>
      <c r="M279" s="150"/>
      <c r="N279" s="150"/>
      <c r="O279" s="150"/>
      <c r="P279" s="150"/>
      <c r="Q279" s="150"/>
      <c r="R279" s="153"/>
      <c r="T279" s="154"/>
      <c r="U279" s="150"/>
      <c r="V279" s="150"/>
      <c r="W279" s="150"/>
      <c r="X279" s="150"/>
      <c r="Y279" s="150"/>
      <c r="Z279" s="150"/>
      <c r="AA279" s="155"/>
      <c r="AT279" s="156" t="s">
        <v>173</v>
      </c>
      <c r="AU279" s="156" t="s">
        <v>86</v>
      </c>
      <c r="AV279" s="10" t="s">
        <v>86</v>
      </c>
      <c r="AW279" s="10" t="s">
        <v>32</v>
      </c>
      <c r="AX279" s="10" t="s">
        <v>82</v>
      </c>
      <c r="AY279" s="156" t="s">
        <v>166</v>
      </c>
    </row>
    <row r="280" spans="2:65" s="9" customFormat="1" ht="29.85" customHeight="1">
      <c r="B280" s="129"/>
      <c r="C280" s="130"/>
      <c r="D280" s="164" t="s">
        <v>262</v>
      </c>
      <c r="E280" s="164"/>
      <c r="F280" s="164"/>
      <c r="G280" s="164"/>
      <c r="H280" s="164"/>
      <c r="I280" s="164"/>
      <c r="J280" s="164"/>
      <c r="K280" s="164"/>
      <c r="L280" s="164"/>
      <c r="M280" s="164"/>
      <c r="N280" s="237">
        <f>BK280</f>
        <v>0</v>
      </c>
      <c r="O280" s="238"/>
      <c r="P280" s="238"/>
      <c r="Q280" s="238"/>
      <c r="R280" s="132"/>
      <c r="T280" s="133"/>
      <c r="U280" s="130"/>
      <c r="V280" s="130"/>
      <c r="W280" s="134">
        <f>SUM(W281:W285)</f>
        <v>9.3506999999999998</v>
      </c>
      <c r="X280" s="130"/>
      <c r="Y280" s="134">
        <f>SUM(Y281:Y285)</f>
        <v>0</v>
      </c>
      <c r="Z280" s="130"/>
      <c r="AA280" s="135">
        <f>SUM(AA281:AA285)</f>
        <v>0</v>
      </c>
      <c r="AR280" s="136" t="s">
        <v>82</v>
      </c>
      <c r="AT280" s="137" t="s">
        <v>74</v>
      </c>
      <c r="AU280" s="137" t="s">
        <v>82</v>
      </c>
      <c r="AY280" s="136" t="s">
        <v>166</v>
      </c>
      <c r="BK280" s="138">
        <f>SUM(BK281:BK285)</f>
        <v>0</v>
      </c>
    </row>
    <row r="281" spans="2:65" s="1" customFormat="1" ht="25.5" customHeight="1">
      <c r="B281" s="139"/>
      <c r="C281" s="140" t="s">
        <v>480</v>
      </c>
      <c r="D281" s="140" t="s">
        <v>167</v>
      </c>
      <c r="E281" s="141" t="s">
        <v>453</v>
      </c>
      <c r="F281" s="231" t="s">
        <v>454</v>
      </c>
      <c r="G281" s="231"/>
      <c r="H281" s="231"/>
      <c r="I281" s="231"/>
      <c r="J281" s="142" t="s">
        <v>322</v>
      </c>
      <c r="K281" s="143">
        <v>7.1</v>
      </c>
      <c r="L281" s="232">
        <v>0</v>
      </c>
      <c r="M281" s="232"/>
      <c r="N281" s="232">
        <f>ROUND(L281*K281,2)</f>
        <v>0</v>
      </c>
      <c r="O281" s="232"/>
      <c r="P281" s="232"/>
      <c r="Q281" s="232"/>
      <c r="R281" s="144"/>
      <c r="T281" s="145" t="s">
        <v>5</v>
      </c>
      <c r="U281" s="43" t="s">
        <v>40</v>
      </c>
      <c r="V281" s="146">
        <v>1.3169999999999999</v>
      </c>
      <c r="W281" s="146">
        <f>V281*K281</f>
        <v>9.3506999999999998</v>
      </c>
      <c r="X281" s="146">
        <v>0</v>
      </c>
      <c r="Y281" s="146">
        <f>X281*K281</f>
        <v>0</v>
      </c>
      <c r="Z281" s="146">
        <v>0</v>
      </c>
      <c r="AA281" s="147">
        <f>Z281*K281</f>
        <v>0</v>
      </c>
      <c r="AR281" s="21" t="s">
        <v>92</v>
      </c>
      <c r="AT281" s="21" t="s">
        <v>167</v>
      </c>
      <c r="AU281" s="21" t="s">
        <v>86</v>
      </c>
      <c r="AY281" s="21" t="s">
        <v>166</v>
      </c>
      <c r="BE281" s="148">
        <f>IF(U281="základní",N281,0)</f>
        <v>0</v>
      </c>
      <c r="BF281" s="148">
        <f>IF(U281="snížená",N281,0)</f>
        <v>0</v>
      </c>
      <c r="BG281" s="148">
        <f>IF(U281="zákl. přenesená",N281,0)</f>
        <v>0</v>
      </c>
      <c r="BH281" s="148">
        <f>IF(U281="sníž. přenesená",N281,0)</f>
        <v>0</v>
      </c>
      <c r="BI281" s="148">
        <f>IF(U281="nulová",N281,0)</f>
        <v>0</v>
      </c>
      <c r="BJ281" s="21" t="s">
        <v>82</v>
      </c>
      <c r="BK281" s="148">
        <f>ROUND(L281*K281,2)</f>
        <v>0</v>
      </c>
      <c r="BL281" s="21" t="s">
        <v>92</v>
      </c>
      <c r="BM281" s="21" t="s">
        <v>455</v>
      </c>
    </row>
    <row r="282" spans="2:65" s="11" customFormat="1" ht="16.5" customHeight="1">
      <c r="B282" s="157"/>
      <c r="C282" s="158"/>
      <c r="D282" s="158"/>
      <c r="E282" s="159" t="s">
        <v>5</v>
      </c>
      <c r="F282" s="264" t="s">
        <v>275</v>
      </c>
      <c r="G282" s="265"/>
      <c r="H282" s="265"/>
      <c r="I282" s="265"/>
      <c r="J282" s="158"/>
      <c r="K282" s="159" t="s">
        <v>5</v>
      </c>
      <c r="L282" s="158"/>
      <c r="M282" s="158"/>
      <c r="N282" s="158"/>
      <c r="O282" s="158"/>
      <c r="P282" s="158"/>
      <c r="Q282" s="158"/>
      <c r="R282" s="160"/>
      <c r="T282" s="161"/>
      <c r="U282" s="158"/>
      <c r="V282" s="158"/>
      <c r="W282" s="158"/>
      <c r="X282" s="158"/>
      <c r="Y282" s="158"/>
      <c r="Z282" s="158"/>
      <c r="AA282" s="162"/>
      <c r="AT282" s="163" t="s">
        <v>173</v>
      </c>
      <c r="AU282" s="163" t="s">
        <v>86</v>
      </c>
      <c r="AV282" s="11" t="s">
        <v>82</v>
      </c>
      <c r="AW282" s="11" t="s">
        <v>32</v>
      </c>
      <c r="AX282" s="11" t="s">
        <v>75</v>
      </c>
      <c r="AY282" s="163" t="s">
        <v>166</v>
      </c>
    </row>
    <row r="283" spans="2:65" s="11" customFormat="1" ht="16.5" customHeight="1">
      <c r="B283" s="157"/>
      <c r="C283" s="158"/>
      <c r="D283" s="158"/>
      <c r="E283" s="159" t="s">
        <v>5</v>
      </c>
      <c r="F283" s="229" t="s">
        <v>276</v>
      </c>
      <c r="G283" s="230"/>
      <c r="H283" s="230"/>
      <c r="I283" s="230"/>
      <c r="J283" s="158"/>
      <c r="K283" s="159" t="s">
        <v>5</v>
      </c>
      <c r="L283" s="158"/>
      <c r="M283" s="158"/>
      <c r="N283" s="158"/>
      <c r="O283" s="158"/>
      <c r="P283" s="158"/>
      <c r="Q283" s="158"/>
      <c r="R283" s="160"/>
      <c r="T283" s="161"/>
      <c r="U283" s="158"/>
      <c r="V283" s="158"/>
      <c r="W283" s="158"/>
      <c r="X283" s="158"/>
      <c r="Y283" s="158"/>
      <c r="Z283" s="158"/>
      <c r="AA283" s="162"/>
      <c r="AT283" s="163" t="s">
        <v>173</v>
      </c>
      <c r="AU283" s="163" t="s">
        <v>86</v>
      </c>
      <c r="AV283" s="11" t="s">
        <v>82</v>
      </c>
      <c r="AW283" s="11" t="s">
        <v>32</v>
      </c>
      <c r="AX283" s="11" t="s">
        <v>75</v>
      </c>
      <c r="AY283" s="163" t="s">
        <v>166</v>
      </c>
    </row>
    <row r="284" spans="2:65" s="11" customFormat="1" ht="16.5" customHeight="1">
      <c r="B284" s="157"/>
      <c r="C284" s="158"/>
      <c r="D284" s="158"/>
      <c r="E284" s="159" t="s">
        <v>5</v>
      </c>
      <c r="F284" s="229" t="s">
        <v>277</v>
      </c>
      <c r="G284" s="230"/>
      <c r="H284" s="230"/>
      <c r="I284" s="230"/>
      <c r="J284" s="158"/>
      <c r="K284" s="159" t="s">
        <v>5</v>
      </c>
      <c r="L284" s="158"/>
      <c r="M284" s="158"/>
      <c r="N284" s="158"/>
      <c r="O284" s="158"/>
      <c r="P284" s="158"/>
      <c r="Q284" s="158"/>
      <c r="R284" s="160"/>
      <c r="T284" s="161"/>
      <c r="U284" s="158"/>
      <c r="V284" s="158"/>
      <c r="W284" s="158"/>
      <c r="X284" s="158"/>
      <c r="Y284" s="158"/>
      <c r="Z284" s="158"/>
      <c r="AA284" s="162"/>
      <c r="AT284" s="163" t="s">
        <v>173</v>
      </c>
      <c r="AU284" s="163" t="s">
        <v>86</v>
      </c>
      <c r="AV284" s="11" t="s">
        <v>82</v>
      </c>
      <c r="AW284" s="11" t="s">
        <v>32</v>
      </c>
      <c r="AX284" s="11" t="s">
        <v>75</v>
      </c>
      <c r="AY284" s="163" t="s">
        <v>166</v>
      </c>
    </row>
    <row r="285" spans="2:65" s="10" customFormat="1" ht="16.5" customHeight="1">
      <c r="B285" s="149"/>
      <c r="C285" s="150"/>
      <c r="D285" s="150"/>
      <c r="E285" s="151" t="s">
        <v>5</v>
      </c>
      <c r="F285" s="262" t="s">
        <v>968</v>
      </c>
      <c r="G285" s="263"/>
      <c r="H285" s="263"/>
      <c r="I285" s="263"/>
      <c r="J285" s="150"/>
      <c r="K285" s="152">
        <v>7.1</v>
      </c>
      <c r="L285" s="150"/>
      <c r="M285" s="150"/>
      <c r="N285" s="150"/>
      <c r="O285" s="150"/>
      <c r="P285" s="150"/>
      <c r="Q285" s="150"/>
      <c r="R285" s="153"/>
      <c r="T285" s="154"/>
      <c r="U285" s="150"/>
      <c r="V285" s="150"/>
      <c r="W285" s="150"/>
      <c r="X285" s="150"/>
      <c r="Y285" s="150"/>
      <c r="Z285" s="150"/>
      <c r="AA285" s="155"/>
      <c r="AT285" s="156" t="s">
        <v>173</v>
      </c>
      <c r="AU285" s="156" t="s">
        <v>86</v>
      </c>
      <c r="AV285" s="10" t="s">
        <v>86</v>
      </c>
      <c r="AW285" s="10" t="s">
        <v>32</v>
      </c>
      <c r="AX285" s="10" t="s">
        <v>82</v>
      </c>
      <c r="AY285" s="156" t="s">
        <v>166</v>
      </c>
    </row>
    <row r="286" spans="2:65" s="9" customFormat="1" ht="29.85" customHeight="1">
      <c r="B286" s="129"/>
      <c r="C286" s="130"/>
      <c r="D286" s="164" t="s">
        <v>263</v>
      </c>
      <c r="E286" s="164"/>
      <c r="F286" s="164"/>
      <c r="G286" s="164"/>
      <c r="H286" s="164"/>
      <c r="I286" s="164"/>
      <c r="J286" s="164"/>
      <c r="K286" s="164"/>
      <c r="L286" s="164"/>
      <c r="M286" s="164"/>
      <c r="N286" s="237">
        <f>BK286</f>
        <v>0</v>
      </c>
      <c r="O286" s="238"/>
      <c r="P286" s="238"/>
      <c r="Q286" s="238"/>
      <c r="R286" s="132"/>
      <c r="T286" s="133"/>
      <c r="U286" s="130"/>
      <c r="V286" s="130"/>
      <c r="W286" s="134">
        <f>SUM(W287:W378)</f>
        <v>1015.5523000000002</v>
      </c>
      <c r="X286" s="130"/>
      <c r="Y286" s="134">
        <f>SUM(Y287:Y378)</f>
        <v>159.55529999999999</v>
      </c>
      <c r="Z286" s="130"/>
      <c r="AA286" s="135">
        <f>SUM(AA287:AA378)</f>
        <v>0</v>
      </c>
      <c r="AR286" s="136" t="s">
        <v>82</v>
      </c>
      <c r="AT286" s="137" t="s">
        <v>74</v>
      </c>
      <c r="AU286" s="137" t="s">
        <v>82</v>
      </c>
      <c r="AY286" s="136" t="s">
        <v>166</v>
      </c>
      <c r="BK286" s="138">
        <f>SUM(BK287:BK378)</f>
        <v>0</v>
      </c>
    </row>
    <row r="287" spans="2:65" s="1" customFormat="1" ht="16.5" customHeight="1">
      <c r="B287" s="139"/>
      <c r="C287" s="140" t="s">
        <v>485</v>
      </c>
      <c r="D287" s="140" t="s">
        <v>167</v>
      </c>
      <c r="E287" s="141" t="s">
        <v>458</v>
      </c>
      <c r="F287" s="231" t="s">
        <v>459</v>
      </c>
      <c r="G287" s="231"/>
      <c r="H287" s="231"/>
      <c r="I287" s="231"/>
      <c r="J287" s="142" t="s">
        <v>270</v>
      </c>
      <c r="K287" s="143">
        <v>2115.75</v>
      </c>
      <c r="L287" s="232">
        <v>0</v>
      </c>
      <c r="M287" s="232"/>
      <c r="N287" s="232">
        <f>ROUND(L287*K287,2)</f>
        <v>0</v>
      </c>
      <c r="O287" s="232"/>
      <c r="P287" s="232"/>
      <c r="Q287" s="232"/>
      <c r="R287" s="144"/>
      <c r="T287" s="145" t="s">
        <v>5</v>
      </c>
      <c r="U287" s="43" t="s">
        <v>40</v>
      </c>
      <c r="V287" s="146">
        <v>2.5999999999999999E-2</v>
      </c>
      <c r="W287" s="146">
        <f>V287*K287</f>
        <v>55.009499999999996</v>
      </c>
      <c r="X287" s="146">
        <v>0</v>
      </c>
      <c r="Y287" s="146">
        <f>X287*K287</f>
        <v>0</v>
      </c>
      <c r="Z287" s="146">
        <v>0</v>
      </c>
      <c r="AA287" s="147">
        <f>Z287*K287</f>
        <v>0</v>
      </c>
      <c r="AR287" s="21" t="s">
        <v>92</v>
      </c>
      <c r="AT287" s="21" t="s">
        <v>167</v>
      </c>
      <c r="AU287" s="21" t="s">
        <v>86</v>
      </c>
      <c r="AY287" s="21" t="s">
        <v>166</v>
      </c>
      <c r="BE287" s="148">
        <f>IF(U287="základní",N287,0)</f>
        <v>0</v>
      </c>
      <c r="BF287" s="148">
        <f>IF(U287="snížená",N287,0)</f>
        <v>0</v>
      </c>
      <c r="BG287" s="148">
        <f>IF(U287="zákl. přenesená",N287,0)</f>
        <v>0</v>
      </c>
      <c r="BH287" s="148">
        <f>IF(U287="sníž. přenesená",N287,0)</f>
        <v>0</v>
      </c>
      <c r="BI287" s="148">
        <f>IF(U287="nulová",N287,0)</f>
        <v>0</v>
      </c>
      <c r="BJ287" s="21" t="s">
        <v>82</v>
      </c>
      <c r="BK287" s="148">
        <f>ROUND(L287*K287,2)</f>
        <v>0</v>
      </c>
      <c r="BL287" s="21" t="s">
        <v>92</v>
      </c>
      <c r="BM287" s="21" t="s">
        <v>460</v>
      </c>
    </row>
    <row r="288" spans="2:65" s="10" customFormat="1" ht="16.5" customHeight="1">
      <c r="B288" s="149"/>
      <c r="C288" s="150"/>
      <c r="D288" s="150"/>
      <c r="E288" s="151" t="s">
        <v>5</v>
      </c>
      <c r="F288" s="240" t="s">
        <v>969</v>
      </c>
      <c r="G288" s="241"/>
      <c r="H288" s="241"/>
      <c r="I288" s="241"/>
      <c r="J288" s="150"/>
      <c r="K288" s="152">
        <v>2115.75</v>
      </c>
      <c r="L288" s="150"/>
      <c r="M288" s="150"/>
      <c r="N288" s="150"/>
      <c r="O288" s="150"/>
      <c r="P288" s="150"/>
      <c r="Q288" s="150"/>
      <c r="R288" s="153"/>
      <c r="T288" s="154"/>
      <c r="U288" s="150"/>
      <c r="V288" s="150"/>
      <c r="W288" s="150"/>
      <c r="X288" s="150"/>
      <c r="Y288" s="150"/>
      <c r="Z288" s="150"/>
      <c r="AA288" s="155"/>
      <c r="AT288" s="156" t="s">
        <v>173</v>
      </c>
      <c r="AU288" s="156" t="s">
        <v>86</v>
      </c>
      <c r="AV288" s="10" t="s">
        <v>86</v>
      </c>
      <c r="AW288" s="10" t="s">
        <v>32</v>
      </c>
      <c r="AX288" s="10" t="s">
        <v>82</v>
      </c>
      <c r="AY288" s="156" t="s">
        <v>166</v>
      </c>
    </row>
    <row r="289" spans="2:65" s="1" customFormat="1" ht="16.5" customHeight="1">
      <c r="B289" s="139"/>
      <c r="C289" s="140" t="s">
        <v>489</v>
      </c>
      <c r="D289" s="140" t="s">
        <v>167</v>
      </c>
      <c r="E289" s="141" t="s">
        <v>463</v>
      </c>
      <c r="F289" s="231" t="s">
        <v>464</v>
      </c>
      <c r="G289" s="231"/>
      <c r="H289" s="231"/>
      <c r="I289" s="231"/>
      <c r="J289" s="142" t="s">
        <v>270</v>
      </c>
      <c r="K289" s="143">
        <v>2418</v>
      </c>
      <c r="L289" s="232">
        <v>0</v>
      </c>
      <c r="M289" s="232"/>
      <c r="N289" s="232">
        <f>ROUND(L289*K289,2)</f>
        <v>0</v>
      </c>
      <c r="O289" s="232"/>
      <c r="P289" s="232"/>
      <c r="Q289" s="232"/>
      <c r="R289" s="144"/>
      <c r="T289" s="145" t="s">
        <v>5</v>
      </c>
      <c r="U289" s="43" t="s">
        <v>40</v>
      </c>
      <c r="V289" s="146">
        <v>2.5999999999999999E-2</v>
      </c>
      <c r="W289" s="146">
        <f>V289*K289</f>
        <v>62.867999999999995</v>
      </c>
      <c r="X289" s="146">
        <v>0</v>
      </c>
      <c r="Y289" s="146">
        <f>X289*K289</f>
        <v>0</v>
      </c>
      <c r="Z289" s="146">
        <v>0</v>
      </c>
      <c r="AA289" s="147">
        <f>Z289*K289</f>
        <v>0</v>
      </c>
      <c r="AR289" s="21" t="s">
        <v>92</v>
      </c>
      <c r="AT289" s="21" t="s">
        <v>167</v>
      </c>
      <c r="AU289" s="21" t="s">
        <v>86</v>
      </c>
      <c r="AY289" s="21" t="s">
        <v>166</v>
      </c>
      <c r="BE289" s="148">
        <f>IF(U289="základní",N289,0)</f>
        <v>0</v>
      </c>
      <c r="BF289" s="148">
        <f>IF(U289="snížená",N289,0)</f>
        <v>0</v>
      </c>
      <c r="BG289" s="148">
        <f>IF(U289="zákl. přenesená",N289,0)</f>
        <v>0</v>
      </c>
      <c r="BH289" s="148">
        <f>IF(U289="sníž. přenesená",N289,0)</f>
        <v>0</v>
      </c>
      <c r="BI289" s="148">
        <f>IF(U289="nulová",N289,0)</f>
        <v>0</v>
      </c>
      <c r="BJ289" s="21" t="s">
        <v>82</v>
      </c>
      <c r="BK289" s="148">
        <f>ROUND(L289*K289,2)</f>
        <v>0</v>
      </c>
      <c r="BL289" s="21" t="s">
        <v>92</v>
      </c>
      <c r="BM289" s="21" t="s">
        <v>465</v>
      </c>
    </row>
    <row r="290" spans="2:65" s="11" customFormat="1" ht="16.5" customHeight="1">
      <c r="B290" s="157"/>
      <c r="C290" s="158"/>
      <c r="D290" s="158"/>
      <c r="E290" s="159" t="s">
        <v>5</v>
      </c>
      <c r="F290" s="264" t="s">
        <v>298</v>
      </c>
      <c r="G290" s="265"/>
      <c r="H290" s="265"/>
      <c r="I290" s="265"/>
      <c r="J290" s="158"/>
      <c r="K290" s="159" t="s">
        <v>5</v>
      </c>
      <c r="L290" s="158"/>
      <c r="M290" s="158"/>
      <c r="N290" s="158"/>
      <c r="O290" s="158"/>
      <c r="P290" s="158"/>
      <c r="Q290" s="158"/>
      <c r="R290" s="160"/>
      <c r="T290" s="161"/>
      <c r="U290" s="158"/>
      <c r="V290" s="158"/>
      <c r="W290" s="158"/>
      <c r="X290" s="158"/>
      <c r="Y290" s="158"/>
      <c r="Z290" s="158"/>
      <c r="AA290" s="162"/>
      <c r="AT290" s="163" t="s">
        <v>173</v>
      </c>
      <c r="AU290" s="163" t="s">
        <v>86</v>
      </c>
      <c r="AV290" s="11" t="s">
        <v>82</v>
      </c>
      <c r="AW290" s="11" t="s">
        <v>32</v>
      </c>
      <c r="AX290" s="11" t="s">
        <v>75</v>
      </c>
      <c r="AY290" s="163" t="s">
        <v>166</v>
      </c>
    </row>
    <row r="291" spans="2:65" s="10" customFormat="1" ht="16.5" customHeight="1">
      <c r="B291" s="149"/>
      <c r="C291" s="150"/>
      <c r="D291" s="150"/>
      <c r="E291" s="151" t="s">
        <v>5</v>
      </c>
      <c r="F291" s="262" t="s">
        <v>970</v>
      </c>
      <c r="G291" s="263"/>
      <c r="H291" s="263"/>
      <c r="I291" s="263"/>
      <c r="J291" s="150"/>
      <c r="K291" s="152">
        <v>2418</v>
      </c>
      <c r="L291" s="150"/>
      <c r="M291" s="150"/>
      <c r="N291" s="150"/>
      <c r="O291" s="150"/>
      <c r="P291" s="150"/>
      <c r="Q291" s="150"/>
      <c r="R291" s="153"/>
      <c r="T291" s="154"/>
      <c r="U291" s="150"/>
      <c r="V291" s="150"/>
      <c r="W291" s="150"/>
      <c r="X291" s="150"/>
      <c r="Y291" s="150"/>
      <c r="Z291" s="150"/>
      <c r="AA291" s="155"/>
      <c r="AT291" s="156" t="s">
        <v>173</v>
      </c>
      <c r="AU291" s="156" t="s">
        <v>86</v>
      </c>
      <c r="AV291" s="10" t="s">
        <v>86</v>
      </c>
      <c r="AW291" s="10" t="s">
        <v>32</v>
      </c>
      <c r="AX291" s="10" t="s">
        <v>82</v>
      </c>
      <c r="AY291" s="156" t="s">
        <v>166</v>
      </c>
    </row>
    <row r="292" spans="2:65" s="1" customFormat="1" ht="16.5" customHeight="1">
      <c r="B292" s="139"/>
      <c r="C292" s="140" t="s">
        <v>493</v>
      </c>
      <c r="D292" s="140" t="s">
        <v>167</v>
      </c>
      <c r="E292" s="141" t="s">
        <v>468</v>
      </c>
      <c r="F292" s="231" t="s">
        <v>469</v>
      </c>
      <c r="G292" s="231"/>
      <c r="H292" s="231"/>
      <c r="I292" s="231"/>
      <c r="J292" s="142" t="s">
        <v>270</v>
      </c>
      <c r="K292" s="143">
        <v>776.6</v>
      </c>
      <c r="L292" s="232">
        <v>0</v>
      </c>
      <c r="M292" s="232"/>
      <c r="N292" s="232">
        <f>ROUND(L292*K292,2)</f>
        <v>0</v>
      </c>
      <c r="O292" s="232"/>
      <c r="P292" s="232"/>
      <c r="Q292" s="232"/>
      <c r="R292" s="144"/>
      <c r="T292" s="145" t="s">
        <v>5</v>
      </c>
      <c r="U292" s="43" t="s">
        <v>40</v>
      </c>
      <c r="V292" s="146">
        <v>2.9000000000000001E-2</v>
      </c>
      <c r="W292" s="146">
        <f>V292*K292</f>
        <v>22.521400000000003</v>
      </c>
      <c r="X292" s="146">
        <v>0</v>
      </c>
      <c r="Y292" s="146">
        <f>X292*K292</f>
        <v>0</v>
      </c>
      <c r="Z292" s="146">
        <v>0</v>
      </c>
      <c r="AA292" s="147">
        <f>Z292*K292</f>
        <v>0</v>
      </c>
      <c r="AR292" s="21" t="s">
        <v>92</v>
      </c>
      <c r="AT292" s="21" t="s">
        <v>167</v>
      </c>
      <c r="AU292" s="21" t="s">
        <v>86</v>
      </c>
      <c r="AY292" s="21" t="s">
        <v>166</v>
      </c>
      <c r="BE292" s="148">
        <f>IF(U292="základní",N292,0)</f>
        <v>0</v>
      </c>
      <c r="BF292" s="148">
        <f>IF(U292="snížená",N292,0)</f>
        <v>0</v>
      </c>
      <c r="BG292" s="148">
        <f>IF(U292="zákl. přenesená",N292,0)</f>
        <v>0</v>
      </c>
      <c r="BH292" s="148">
        <f>IF(U292="sníž. přenesená",N292,0)</f>
        <v>0</v>
      </c>
      <c r="BI292" s="148">
        <f>IF(U292="nulová",N292,0)</f>
        <v>0</v>
      </c>
      <c r="BJ292" s="21" t="s">
        <v>82</v>
      </c>
      <c r="BK292" s="148">
        <f>ROUND(L292*K292,2)</f>
        <v>0</v>
      </c>
      <c r="BL292" s="21" t="s">
        <v>92</v>
      </c>
      <c r="BM292" s="21" t="s">
        <v>470</v>
      </c>
    </row>
    <row r="293" spans="2:65" s="11" customFormat="1" ht="16.5" customHeight="1">
      <c r="B293" s="157"/>
      <c r="C293" s="158"/>
      <c r="D293" s="158"/>
      <c r="E293" s="159" t="s">
        <v>5</v>
      </c>
      <c r="F293" s="264" t="s">
        <v>275</v>
      </c>
      <c r="G293" s="265"/>
      <c r="H293" s="265"/>
      <c r="I293" s="265"/>
      <c r="J293" s="158"/>
      <c r="K293" s="159" t="s">
        <v>5</v>
      </c>
      <c r="L293" s="158"/>
      <c r="M293" s="158"/>
      <c r="N293" s="158"/>
      <c r="O293" s="158"/>
      <c r="P293" s="158"/>
      <c r="Q293" s="158"/>
      <c r="R293" s="160"/>
      <c r="T293" s="161"/>
      <c r="U293" s="158"/>
      <c r="V293" s="158"/>
      <c r="W293" s="158"/>
      <c r="X293" s="158"/>
      <c r="Y293" s="158"/>
      <c r="Z293" s="158"/>
      <c r="AA293" s="162"/>
      <c r="AT293" s="163" t="s">
        <v>173</v>
      </c>
      <c r="AU293" s="163" t="s">
        <v>86</v>
      </c>
      <c r="AV293" s="11" t="s">
        <v>82</v>
      </c>
      <c r="AW293" s="11" t="s">
        <v>32</v>
      </c>
      <c r="AX293" s="11" t="s">
        <v>75</v>
      </c>
      <c r="AY293" s="163" t="s">
        <v>166</v>
      </c>
    </row>
    <row r="294" spans="2:65" s="11" customFormat="1" ht="16.5" customHeight="1">
      <c r="B294" s="157"/>
      <c r="C294" s="158"/>
      <c r="D294" s="158"/>
      <c r="E294" s="159" t="s">
        <v>5</v>
      </c>
      <c r="F294" s="229" t="s">
        <v>276</v>
      </c>
      <c r="G294" s="230"/>
      <c r="H294" s="230"/>
      <c r="I294" s="230"/>
      <c r="J294" s="158"/>
      <c r="K294" s="159" t="s">
        <v>5</v>
      </c>
      <c r="L294" s="158"/>
      <c r="M294" s="158"/>
      <c r="N294" s="158"/>
      <c r="O294" s="158"/>
      <c r="P294" s="158"/>
      <c r="Q294" s="158"/>
      <c r="R294" s="160"/>
      <c r="T294" s="161"/>
      <c r="U294" s="158"/>
      <c r="V294" s="158"/>
      <c r="W294" s="158"/>
      <c r="X294" s="158"/>
      <c r="Y294" s="158"/>
      <c r="Z294" s="158"/>
      <c r="AA294" s="162"/>
      <c r="AT294" s="163" t="s">
        <v>173</v>
      </c>
      <c r="AU294" s="163" t="s">
        <v>86</v>
      </c>
      <c r="AV294" s="11" t="s">
        <v>82</v>
      </c>
      <c r="AW294" s="11" t="s">
        <v>32</v>
      </c>
      <c r="AX294" s="11" t="s">
        <v>75</v>
      </c>
      <c r="AY294" s="163" t="s">
        <v>166</v>
      </c>
    </row>
    <row r="295" spans="2:65" s="11" customFormat="1" ht="16.5" customHeight="1">
      <c r="B295" s="157"/>
      <c r="C295" s="158"/>
      <c r="D295" s="158"/>
      <c r="E295" s="159" t="s">
        <v>5</v>
      </c>
      <c r="F295" s="229" t="s">
        <v>277</v>
      </c>
      <c r="G295" s="230"/>
      <c r="H295" s="230"/>
      <c r="I295" s="230"/>
      <c r="J295" s="158"/>
      <c r="K295" s="159" t="s">
        <v>5</v>
      </c>
      <c r="L295" s="158"/>
      <c r="M295" s="158"/>
      <c r="N295" s="158"/>
      <c r="O295" s="158"/>
      <c r="P295" s="158"/>
      <c r="Q295" s="158"/>
      <c r="R295" s="160"/>
      <c r="T295" s="161"/>
      <c r="U295" s="158"/>
      <c r="V295" s="158"/>
      <c r="W295" s="158"/>
      <c r="X295" s="158"/>
      <c r="Y295" s="158"/>
      <c r="Z295" s="158"/>
      <c r="AA295" s="162"/>
      <c r="AT295" s="163" t="s">
        <v>173</v>
      </c>
      <c r="AU295" s="163" t="s">
        <v>86</v>
      </c>
      <c r="AV295" s="11" t="s">
        <v>82</v>
      </c>
      <c r="AW295" s="11" t="s">
        <v>32</v>
      </c>
      <c r="AX295" s="11" t="s">
        <v>75</v>
      </c>
      <c r="AY295" s="163" t="s">
        <v>166</v>
      </c>
    </row>
    <row r="296" spans="2:65" s="11" customFormat="1" ht="16.5" customHeight="1">
      <c r="B296" s="157"/>
      <c r="C296" s="158"/>
      <c r="D296" s="158"/>
      <c r="E296" s="159" t="s">
        <v>5</v>
      </c>
      <c r="F296" s="229" t="s">
        <v>836</v>
      </c>
      <c r="G296" s="230"/>
      <c r="H296" s="230"/>
      <c r="I296" s="230"/>
      <c r="J296" s="158"/>
      <c r="K296" s="159" t="s">
        <v>5</v>
      </c>
      <c r="L296" s="158"/>
      <c r="M296" s="158"/>
      <c r="N296" s="158"/>
      <c r="O296" s="158"/>
      <c r="P296" s="158"/>
      <c r="Q296" s="158"/>
      <c r="R296" s="160"/>
      <c r="T296" s="161"/>
      <c r="U296" s="158"/>
      <c r="V296" s="158"/>
      <c r="W296" s="158"/>
      <c r="X296" s="158"/>
      <c r="Y296" s="158"/>
      <c r="Z296" s="158"/>
      <c r="AA296" s="162"/>
      <c r="AT296" s="163" t="s">
        <v>173</v>
      </c>
      <c r="AU296" s="163" t="s">
        <v>86</v>
      </c>
      <c r="AV296" s="11" t="s">
        <v>82</v>
      </c>
      <c r="AW296" s="11" t="s">
        <v>32</v>
      </c>
      <c r="AX296" s="11" t="s">
        <v>75</v>
      </c>
      <c r="AY296" s="163" t="s">
        <v>166</v>
      </c>
    </row>
    <row r="297" spans="2:65" s="10" customFormat="1" ht="16.5" customHeight="1">
      <c r="B297" s="149"/>
      <c r="C297" s="150"/>
      <c r="D297" s="150"/>
      <c r="E297" s="151" t="s">
        <v>5</v>
      </c>
      <c r="F297" s="262" t="s">
        <v>971</v>
      </c>
      <c r="G297" s="263"/>
      <c r="H297" s="263"/>
      <c r="I297" s="263"/>
      <c r="J297" s="150"/>
      <c r="K297" s="152">
        <v>765.6</v>
      </c>
      <c r="L297" s="150"/>
      <c r="M297" s="150"/>
      <c r="N297" s="150"/>
      <c r="O297" s="150"/>
      <c r="P297" s="150"/>
      <c r="Q297" s="150"/>
      <c r="R297" s="153"/>
      <c r="T297" s="154"/>
      <c r="U297" s="150"/>
      <c r="V297" s="150"/>
      <c r="W297" s="150"/>
      <c r="X297" s="150"/>
      <c r="Y297" s="150"/>
      <c r="Z297" s="150"/>
      <c r="AA297" s="155"/>
      <c r="AT297" s="156" t="s">
        <v>173</v>
      </c>
      <c r="AU297" s="156" t="s">
        <v>86</v>
      </c>
      <c r="AV297" s="10" t="s">
        <v>86</v>
      </c>
      <c r="AW297" s="10" t="s">
        <v>32</v>
      </c>
      <c r="AX297" s="10" t="s">
        <v>75</v>
      </c>
      <c r="AY297" s="156" t="s">
        <v>166</v>
      </c>
    </row>
    <row r="298" spans="2:65" s="11" customFormat="1" ht="16.5" customHeight="1">
      <c r="B298" s="157"/>
      <c r="C298" s="158"/>
      <c r="D298" s="158"/>
      <c r="E298" s="159" t="s">
        <v>5</v>
      </c>
      <c r="F298" s="229" t="s">
        <v>972</v>
      </c>
      <c r="G298" s="230"/>
      <c r="H298" s="230"/>
      <c r="I298" s="230"/>
      <c r="J298" s="158"/>
      <c r="K298" s="159" t="s">
        <v>5</v>
      </c>
      <c r="L298" s="158"/>
      <c r="M298" s="158"/>
      <c r="N298" s="158"/>
      <c r="O298" s="158"/>
      <c r="P298" s="158"/>
      <c r="Q298" s="158"/>
      <c r="R298" s="160"/>
      <c r="T298" s="161"/>
      <c r="U298" s="158"/>
      <c r="V298" s="158"/>
      <c r="W298" s="158"/>
      <c r="X298" s="158"/>
      <c r="Y298" s="158"/>
      <c r="Z298" s="158"/>
      <c r="AA298" s="162"/>
      <c r="AT298" s="163" t="s">
        <v>173</v>
      </c>
      <c r="AU298" s="163" t="s">
        <v>86</v>
      </c>
      <c r="AV298" s="11" t="s">
        <v>82</v>
      </c>
      <c r="AW298" s="11" t="s">
        <v>32</v>
      </c>
      <c r="AX298" s="11" t="s">
        <v>75</v>
      </c>
      <c r="AY298" s="163" t="s">
        <v>166</v>
      </c>
    </row>
    <row r="299" spans="2:65" s="10" customFormat="1" ht="16.5" customHeight="1">
      <c r="B299" s="149"/>
      <c r="C299" s="150"/>
      <c r="D299" s="150"/>
      <c r="E299" s="151" t="s">
        <v>5</v>
      </c>
      <c r="F299" s="262" t="s">
        <v>973</v>
      </c>
      <c r="G299" s="263"/>
      <c r="H299" s="263"/>
      <c r="I299" s="263"/>
      <c r="J299" s="150"/>
      <c r="K299" s="152">
        <v>11</v>
      </c>
      <c r="L299" s="150"/>
      <c r="M299" s="150"/>
      <c r="N299" s="150"/>
      <c r="O299" s="150"/>
      <c r="P299" s="150"/>
      <c r="Q299" s="150"/>
      <c r="R299" s="153"/>
      <c r="T299" s="154"/>
      <c r="U299" s="150"/>
      <c r="V299" s="150"/>
      <c r="W299" s="150"/>
      <c r="X299" s="150"/>
      <c r="Y299" s="150"/>
      <c r="Z299" s="150"/>
      <c r="AA299" s="155"/>
      <c r="AT299" s="156" t="s">
        <v>173</v>
      </c>
      <c r="AU299" s="156" t="s">
        <v>86</v>
      </c>
      <c r="AV299" s="10" t="s">
        <v>86</v>
      </c>
      <c r="AW299" s="10" t="s">
        <v>32</v>
      </c>
      <c r="AX299" s="10" t="s">
        <v>75</v>
      </c>
      <c r="AY299" s="156" t="s">
        <v>166</v>
      </c>
    </row>
    <row r="300" spans="2:65" s="12" customFormat="1" ht="16.5" customHeight="1">
      <c r="B300" s="168"/>
      <c r="C300" s="169"/>
      <c r="D300" s="169"/>
      <c r="E300" s="170" t="s">
        <v>5</v>
      </c>
      <c r="F300" s="268" t="s">
        <v>294</v>
      </c>
      <c r="G300" s="269"/>
      <c r="H300" s="269"/>
      <c r="I300" s="269"/>
      <c r="J300" s="169"/>
      <c r="K300" s="171">
        <v>776.6</v>
      </c>
      <c r="L300" s="169"/>
      <c r="M300" s="169"/>
      <c r="N300" s="169"/>
      <c r="O300" s="169"/>
      <c r="P300" s="169"/>
      <c r="Q300" s="169"/>
      <c r="R300" s="172"/>
      <c r="T300" s="173"/>
      <c r="U300" s="169"/>
      <c r="V300" s="169"/>
      <c r="W300" s="169"/>
      <c r="X300" s="169"/>
      <c r="Y300" s="169"/>
      <c r="Z300" s="169"/>
      <c r="AA300" s="174"/>
      <c r="AT300" s="175" t="s">
        <v>173</v>
      </c>
      <c r="AU300" s="175" t="s">
        <v>86</v>
      </c>
      <c r="AV300" s="12" t="s">
        <v>92</v>
      </c>
      <c r="AW300" s="12" t="s">
        <v>32</v>
      </c>
      <c r="AX300" s="12" t="s">
        <v>82</v>
      </c>
      <c r="AY300" s="175" t="s">
        <v>166</v>
      </c>
    </row>
    <row r="301" spans="2:65" s="1" customFormat="1" ht="16.5" customHeight="1">
      <c r="B301" s="139"/>
      <c r="C301" s="140" t="s">
        <v>498</v>
      </c>
      <c r="D301" s="140" t="s">
        <v>167</v>
      </c>
      <c r="E301" s="141" t="s">
        <v>475</v>
      </c>
      <c r="F301" s="231" t="s">
        <v>476</v>
      </c>
      <c r="G301" s="231"/>
      <c r="H301" s="231"/>
      <c r="I301" s="231"/>
      <c r="J301" s="142" t="s">
        <v>270</v>
      </c>
      <c r="K301" s="143">
        <v>64.2</v>
      </c>
      <c r="L301" s="232">
        <v>0</v>
      </c>
      <c r="M301" s="232"/>
      <c r="N301" s="232">
        <f>ROUND(L301*K301,2)</f>
        <v>0</v>
      </c>
      <c r="O301" s="232"/>
      <c r="P301" s="232"/>
      <c r="Q301" s="232"/>
      <c r="R301" s="144"/>
      <c r="T301" s="145" t="s">
        <v>5</v>
      </c>
      <c r="U301" s="43" t="s">
        <v>40</v>
      </c>
      <c r="V301" s="146">
        <v>3.1E-2</v>
      </c>
      <c r="W301" s="146">
        <f>V301*K301</f>
        <v>1.9902</v>
      </c>
      <c r="X301" s="146">
        <v>0</v>
      </c>
      <c r="Y301" s="146">
        <f>X301*K301</f>
        <v>0</v>
      </c>
      <c r="Z301" s="146">
        <v>0</v>
      </c>
      <c r="AA301" s="147">
        <f>Z301*K301</f>
        <v>0</v>
      </c>
      <c r="AR301" s="21" t="s">
        <v>92</v>
      </c>
      <c r="AT301" s="21" t="s">
        <v>167</v>
      </c>
      <c r="AU301" s="21" t="s">
        <v>86</v>
      </c>
      <c r="AY301" s="21" t="s">
        <v>166</v>
      </c>
      <c r="BE301" s="148">
        <f>IF(U301="základní",N301,0)</f>
        <v>0</v>
      </c>
      <c r="BF301" s="148">
        <f>IF(U301="snížená",N301,0)</f>
        <v>0</v>
      </c>
      <c r="BG301" s="148">
        <f>IF(U301="zákl. přenesená",N301,0)</f>
        <v>0</v>
      </c>
      <c r="BH301" s="148">
        <f>IF(U301="sníž. přenesená",N301,0)</f>
        <v>0</v>
      </c>
      <c r="BI301" s="148">
        <f>IF(U301="nulová",N301,0)</f>
        <v>0</v>
      </c>
      <c r="BJ301" s="21" t="s">
        <v>82</v>
      </c>
      <c r="BK301" s="148">
        <f>ROUND(L301*K301,2)</f>
        <v>0</v>
      </c>
      <c r="BL301" s="21" t="s">
        <v>92</v>
      </c>
      <c r="BM301" s="21" t="s">
        <v>477</v>
      </c>
    </row>
    <row r="302" spans="2:65" s="11" customFormat="1" ht="16.5" customHeight="1">
      <c r="B302" s="157"/>
      <c r="C302" s="158"/>
      <c r="D302" s="158"/>
      <c r="E302" s="159" t="s">
        <v>5</v>
      </c>
      <c r="F302" s="264" t="s">
        <v>275</v>
      </c>
      <c r="G302" s="265"/>
      <c r="H302" s="265"/>
      <c r="I302" s="265"/>
      <c r="J302" s="158"/>
      <c r="K302" s="159" t="s">
        <v>5</v>
      </c>
      <c r="L302" s="158"/>
      <c r="M302" s="158"/>
      <c r="N302" s="158"/>
      <c r="O302" s="158"/>
      <c r="P302" s="158"/>
      <c r="Q302" s="158"/>
      <c r="R302" s="160"/>
      <c r="T302" s="161"/>
      <c r="U302" s="158"/>
      <c r="V302" s="158"/>
      <c r="W302" s="158"/>
      <c r="X302" s="158"/>
      <c r="Y302" s="158"/>
      <c r="Z302" s="158"/>
      <c r="AA302" s="162"/>
      <c r="AT302" s="163" t="s">
        <v>173</v>
      </c>
      <c r="AU302" s="163" t="s">
        <v>86</v>
      </c>
      <c r="AV302" s="11" t="s">
        <v>82</v>
      </c>
      <c r="AW302" s="11" t="s">
        <v>32</v>
      </c>
      <c r="AX302" s="11" t="s">
        <v>75</v>
      </c>
      <c r="AY302" s="163" t="s">
        <v>166</v>
      </c>
    </row>
    <row r="303" spans="2:65" s="11" customFormat="1" ht="16.5" customHeight="1">
      <c r="B303" s="157"/>
      <c r="C303" s="158"/>
      <c r="D303" s="158"/>
      <c r="E303" s="159" t="s">
        <v>5</v>
      </c>
      <c r="F303" s="229" t="s">
        <v>276</v>
      </c>
      <c r="G303" s="230"/>
      <c r="H303" s="230"/>
      <c r="I303" s="230"/>
      <c r="J303" s="158"/>
      <c r="K303" s="159" t="s">
        <v>5</v>
      </c>
      <c r="L303" s="158"/>
      <c r="M303" s="158"/>
      <c r="N303" s="158"/>
      <c r="O303" s="158"/>
      <c r="P303" s="158"/>
      <c r="Q303" s="158"/>
      <c r="R303" s="160"/>
      <c r="T303" s="161"/>
      <c r="U303" s="158"/>
      <c r="V303" s="158"/>
      <c r="W303" s="158"/>
      <c r="X303" s="158"/>
      <c r="Y303" s="158"/>
      <c r="Z303" s="158"/>
      <c r="AA303" s="162"/>
      <c r="AT303" s="163" t="s">
        <v>173</v>
      </c>
      <c r="AU303" s="163" t="s">
        <v>86</v>
      </c>
      <c r="AV303" s="11" t="s">
        <v>82</v>
      </c>
      <c r="AW303" s="11" t="s">
        <v>32</v>
      </c>
      <c r="AX303" s="11" t="s">
        <v>75</v>
      </c>
      <c r="AY303" s="163" t="s">
        <v>166</v>
      </c>
    </row>
    <row r="304" spans="2:65" s="11" customFormat="1" ht="16.5" customHeight="1">
      <c r="B304" s="157"/>
      <c r="C304" s="158"/>
      <c r="D304" s="158"/>
      <c r="E304" s="159" t="s">
        <v>5</v>
      </c>
      <c r="F304" s="229" t="s">
        <v>277</v>
      </c>
      <c r="G304" s="230"/>
      <c r="H304" s="230"/>
      <c r="I304" s="230"/>
      <c r="J304" s="158"/>
      <c r="K304" s="159" t="s">
        <v>5</v>
      </c>
      <c r="L304" s="158"/>
      <c r="M304" s="158"/>
      <c r="N304" s="158"/>
      <c r="O304" s="158"/>
      <c r="P304" s="158"/>
      <c r="Q304" s="158"/>
      <c r="R304" s="160"/>
      <c r="T304" s="161"/>
      <c r="U304" s="158"/>
      <c r="V304" s="158"/>
      <c r="W304" s="158"/>
      <c r="X304" s="158"/>
      <c r="Y304" s="158"/>
      <c r="Z304" s="158"/>
      <c r="AA304" s="162"/>
      <c r="AT304" s="163" t="s">
        <v>173</v>
      </c>
      <c r="AU304" s="163" t="s">
        <v>86</v>
      </c>
      <c r="AV304" s="11" t="s">
        <v>82</v>
      </c>
      <c r="AW304" s="11" t="s">
        <v>32</v>
      </c>
      <c r="AX304" s="11" t="s">
        <v>75</v>
      </c>
      <c r="AY304" s="163" t="s">
        <v>166</v>
      </c>
    </row>
    <row r="305" spans="2:65" s="11" customFormat="1" ht="16.5" customHeight="1">
      <c r="B305" s="157"/>
      <c r="C305" s="158"/>
      <c r="D305" s="158"/>
      <c r="E305" s="159" t="s">
        <v>5</v>
      </c>
      <c r="F305" s="229" t="s">
        <v>974</v>
      </c>
      <c r="G305" s="230"/>
      <c r="H305" s="230"/>
      <c r="I305" s="230"/>
      <c r="J305" s="158"/>
      <c r="K305" s="159" t="s">
        <v>5</v>
      </c>
      <c r="L305" s="158"/>
      <c r="M305" s="158"/>
      <c r="N305" s="158"/>
      <c r="O305" s="158"/>
      <c r="P305" s="158"/>
      <c r="Q305" s="158"/>
      <c r="R305" s="160"/>
      <c r="T305" s="161"/>
      <c r="U305" s="158"/>
      <c r="V305" s="158"/>
      <c r="W305" s="158"/>
      <c r="X305" s="158"/>
      <c r="Y305" s="158"/>
      <c r="Z305" s="158"/>
      <c r="AA305" s="162"/>
      <c r="AT305" s="163" t="s">
        <v>173</v>
      </c>
      <c r="AU305" s="163" t="s">
        <v>86</v>
      </c>
      <c r="AV305" s="11" t="s">
        <v>82</v>
      </c>
      <c r="AW305" s="11" t="s">
        <v>32</v>
      </c>
      <c r="AX305" s="11" t="s">
        <v>75</v>
      </c>
      <c r="AY305" s="163" t="s">
        <v>166</v>
      </c>
    </row>
    <row r="306" spans="2:65" s="10" customFormat="1" ht="16.5" customHeight="1">
      <c r="B306" s="149"/>
      <c r="C306" s="150"/>
      <c r="D306" s="150"/>
      <c r="E306" s="151" t="s">
        <v>5</v>
      </c>
      <c r="F306" s="262" t="s">
        <v>975</v>
      </c>
      <c r="G306" s="263"/>
      <c r="H306" s="263"/>
      <c r="I306" s="263"/>
      <c r="J306" s="150"/>
      <c r="K306" s="152">
        <v>61.2</v>
      </c>
      <c r="L306" s="150"/>
      <c r="M306" s="150"/>
      <c r="N306" s="150"/>
      <c r="O306" s="150"/>
      <c r="P306" s="150"/>
      <c r="Q306" s="150"/>
      <c r="R306" s="153"/>
      <c r="T306" s="154"/>
      <c r="U306" s="150"/>
      <c r="V306" s="150"/>
      <c r="W306" s="150"/>
      <c r="X306" s="150"/>
      <c r="Y306" s="150"/>
      <c r="Z306" s="150"/>
      <c r="AA306" s="155"/>
      <c r="AT306" s="156" t="s">
        <v>173</v>
      </c>
      <c r="AU306" s="156" t="s">
        <v>86</v>
      </c>
      <c r="AV306" s="10" t="s">
        <v>86</v>
      </c>
      <c r="AW306" s="10" t="s">
        <v>32</v>
      </c>
      <c r="AX306" s="10" t="s">
        <v>75</v>
      </c>
      <c r="AY306" s="156" t="s">
        <v>166</v>
      </c>
    </row>
    <row r="307" spans="2:65" s="11" customFormat="1" ht="16.5" customHeight="1">
      <c r="B307" s="157"/>
      <c r="C307" s="158"/>
      <c r="D307" s="158"/>
      <c r="E307" s="159" t="s">
        <v>5</v>
      </c>
      <c r="F307" s="229" t="s">
        <v>843</v>
      </c>
      <c r="G307" s="230"/>
      <c r="H307" s="230"/>
      <c r="I307" s="230"/>
      <c r="J307" s="158"/>
      <c r="K307" s="159" t="s">
        <v>5</v>
      </c>
      <c r="L307" s="158"/>
      <c r="M307" s="158"/>
      <c r="N307" s="158"/>
      <c r="O307" s="158"/>
      <c r="P307" s="158"/>
      <c r="Q307" s="158"/>
      <c r="R307" s="160"/>
      <c r="T307" s="161"/>
      <c r="U307" s="158"/>
      <c r="V307" s="158"/>
      <c r="W307" s="158"/>
      <c r="X307" s="158"/>
      <c r="Y307" s="158"/>
      <c r="Z307" s="158"/>
      <c r="AA307" s="162"/>
      <c r="AT307" s="163" t="s">
        <v>173</v>
      </c>
      <c r="AU307" s="163" t="s">
        <v>86</v>
      </c>
      <c r="AV307" s="11" t="s">
        <v>82</v>
      </c>
      <c r="AW307" s="11" t="s">
        <v>32</v>
      </c>
      <c r="AX307" s="11" t="s">
        <v>75</v>
      </c>
      <c r="AY307" s="163" t="s">
        <v>166</v>
      </c>
    </row>
    <row r="308" spans="2:65" s="10" customFormat="1" ht="16.5" customHeight="1">
      <c r="B308" s="149"/>
      <c r="C308" s="150"/>
      <c r="D308" s="150"/>
      <c r="E308" s="151" t="s">
        <v>5</v>
      </c>
      <c r="F308" s="262" t="s">
        <v>976</v>
      </c>
      <c r="G308" s="263"/>
      <c r="H308" s="263"/>
      <c r="I308" s="263"/>
      <c r="J308" s="150"/>
      <c r="K308" s="152">
        <v>3</v>
      </c>
      <c r="L308" s="150"/>
      <c r="M308" s="150"/>
      <c r="N308" s="150"/>
      <c r="O308" s="150"/>
      <c r="P308" s="150"/>
      <c r="Q308" s="150"/>
      <c r="R308" s="153"/>
      <c r="T308" s="154"/>
      <c r="U308" s="150"/>
      <c r="V308" s="150"/>
      <c r="W308" s="150"/>
      <c r="X308" s="150"/>
      <c r="Y308" s="150"/>
      <c r="Z308" s="150"/>
      <c r="AA308" s="155"/>
      <c r="AT308" s="156" t="s">
        <v>173</v>
      </c>
      <c r="AU308" s="156" t="s">
        <v>86</v>
      </c>
      <c r="AV308" s="10" t="s">
        <v>86</v>
      </c>
      <c r="AW308" s="10" t="s">
        <v>32</v>
      </c>
      <c r="AX308" s="10" t="s">
        <v>75</v>
      </c>
      <c r="AY308" s="156" t="s">
        <v>166</v>
      </c>
    </row>
    <row r="309" spans="2:65" s="12" customFormat="1" ht="16.5" customHeight="1">
      <c r="B309" s="168"/>
      <c r="C309" s="169"/>
      <c r="D309" s="169"/>
      <c r="E309" s="170" t="s">
        <v>5</v>
      </c>
      <c r="F309" s="268" t="s">
        <v>294</v>
      </c>
      <c r="G309" s="269"/>
      <c r="H309" s="269"/>
      <c r="I309" s="269"/>
      <c r="J309" s="169"/>
      <c r="K309" s="171">
        <v>64.2</v>
      </c>
      <c r="L309" s="169"/>
      <c r="M309" s="169"/>
      <c r="N309" s="169"/>
      <c r="O309" s="169"/>
      <c r="P309" s="169"/>
      <c r="Q309" s="169"/>
      <c r="R309" s="172"/>
      <c r="T309" s="173"/>
      <c r="U309" s="169"/>
      <c r="V309" s="169"/>
      <c r="W309" s="169"/>
      <c r="X309" s="169"/>
      <c r="Y309" s="169"/>
      <c r="Z309" s="169"/>
      <c r="AA309" s="174"/>
      <c r="AT309" s="175" t="s">
        <v>173</v>
      </c>
      <c r="AU309" s="175" t="s">
        <v>86</v>
      </c>
      <c r="AV309" s="12" t="s">
        <v>92</v>
      </c>
      <c r="AW309" s="12" t="s">
        <v>32</v>
      </c>
      <c r="AX309" s="12" t="s">
        <v>82</v>
      </c>
      <c r="AY309" s="175" t="s">
        <v>166</v>
      </c>
    </row>
    <row r="310" spans="2:65" s="1" customFormat="1" ht="25.5" customHeight="1">
      <c r="B310" s="139"/>
      <c r="C310" s="140" t="s">
        <v>503</v>
      </c>
      <c r="D310" s="140" t="s">
        <v>167</v>
      </c>
      <c r="E310" s="141" t="s">
        <v>481</v>
      </c>
      <c r="F310" s="231" t="s">
        <v>482</v>
      </c>
      <c r="G310" s="231"/>
      <c r="H310" s="231"/>
      <c r="I310" s="231"/>
      <c r="J310" s="142" t="s">
        <v>270</v>
      </c>
      <c r="K310" s="143">
        <v>3257</v>
      </c>
      <c r="L310" s="232">
        <v>0</v>
      </c>
      <c r="M310" s="232"/>
      <c r="N310" s="232">
        <f>ROUND(L310*K310,2)</f>
        <v>0</v>
      </c>
      <c r="O310" s="232"/>
      <c r="P310" s="232"/>
      <c r="Q310" s="232"/>
      <c r="R310" s="144"/>
      <c r="T310" s="145" t="s">
        <v>5</v>
      </c>
      <c r="U310" s="43" t="s">
        <v>40</v>
      </c>
      <c r="V310" s="146">
        <v>4.1000000000000002E-2</v>
      </c>
      <c r="W310" s="146">
        <f>V310*K310</f>
        <v>133.53700000000001</v>
      </c>
      <c r="X310" s="146">
        <v>0</v>
      </c>
      <c r="Y310" s="146">
        <f>X310*K310</f>
        <v>0</v>
      </c>
      <c r="Z310" s="146">
        <v>0</v>
      </c>
      <c r="AA310" s="147">
        <f>Z310*K310</f>
        <v>0</v>
      </c>
      <c r="AR310" s="21" t="s">
        <v>92</v>
      </c>
      <c r="AT310" s="21" t="s">
        <v>167</v>
      </c>
      <c r="AU310" s="21" t="s">
        <v>86</v>
      </c>
      <c r="AY310" s="21" t="s">
        <v>166</v>
      </c>
      <c r="BE310" s="148">
        <f>IF(U310="základní",N310,0)</f>
        <v>0</v>
      </c>
      <c r="BF310" s="148">
        <f>IF(U310="snížená",N310,0)</f>
        <v>0</v>
      </c>
      <c r="BG310" s="148">
        <f>IF(U310="zákl. přenesená",N310,0)</f>
        <v>0</v>
      </c>
      <c r="BH310" s="148">
        <f>IF(U310="sníž. přenesená",N310,0)</f>
        <v>0</v>
      </c>
      <c r="BI310" s="148">
        <f>IF(U310="nulová",N310,0)</f>
        <v>0</v>
      </c>
      <c r="BJ310" s="21" t="s">
        <v>82</v>
      </c>
      <c r="BK310" s="148">
        <f>ROUND(L310*K310,2)</f>
        <v>0</v>
      </c>
      <c r="BL310" s="21" t="s">
        <v>92</v>
      </c>
      <c r="BM310" s="21" t="s">
        <v>483</v>
      </c>
    </row>
    <row r="311" spans="2:65" s="11" customFormat="1" ht="16.5" customHeight="1">
      <c r="B311" s="157"/>
      <c r="C311" s="158"/>
      <c r="D311" s="158"/>
      <c r="E311" s="159" t="s">
        <v>5</v>
      </c>
      <c r="F311" s="264" t="s">
        <v>484</v>
      </c>
      <c r="G311" s="265"/>
      <c r="H311" s="265"/>
      <c r="I311" s="265"/>
      <c r="J311" s="158"/>
      <c r="K311" s="159" t="s">
        <v>5</v>
      </c>
      <c r="L311" s="158"/>
      <c r="M311" s="158"/>
      <c r="N311" s="158"/>
      <c r="O311" s="158"/>
      <c r="P311" s="158"/>
      <c r="Q311" s="158"/>
      <c r="R311" s="160"/>
      <c r="T311" s="161"/>
      <c r="U311" s="158"/>
      <c r="V311" s="158"/>
      <c r="W311" s="158"/>
      <c r="X311" s="158"/>
      <c r="Y311" s="158"/>
      <c r="Z311" s="158"/>
      <c r="AA311" s="162"/>
      <c r="AT311" s="163" t="s">
        <v>173</v>
      </c>
      <c r="AU311" s="163" t="s">
        <v>86</v>
      </c>
      <c r="AV311" s="11" t="s">
        <v>82</v>
      </c>
      <c r="AW311" s="11" t="s">
        <v>32</v>
      </c>
      <c r="AX311" s="11" t="s">
        <v>75</v>
      </c>
      <c r="AY311" s="163" t="s">
        <v>166</v>
      </c>
    </row>
    <row r="312" spans="2:65" s="10" customFormat="1" ht="16.5" customHeight="1">
      <c r="B312" s="149"/>
      <c r="C312" s="150"/>
      <c r="D312" s="150"/>
      <c r="E312" s="151" t="s">
        <v>5</v>
      </c>
      <c r="F312" s="262" t="s">
        <v>970</v>
      </c>
      <c r="G312" s="263"/>
      <c r="H312" s="263"/>
      <c r="I312" s="263"/>
      <c r="J312" s="150"/>
      <c r="K312" s="152">
        <v>2418</v>
      </c>
      <c r="L312" s="150"/>
      <c r="M312" s="150"/>
      <c r="N312" s="150"/>
      <c r="O312" s="150"/>
      <c r="P312" s="150"/>
      <c r="Q312" s="150"/>
      <c r="R312" s="153"/>
      <c r="T312" s="154"/>
      <c r="U312" s="150"/>
      <c r="V312" s="150"/>
      <c r="W312" s="150"/>
      <c r="X312" s="150"/>
      <c r="Y312" s="150"/>
      <c r="Z312" s="150"/>
      <c r="AA312" s="155"/>
      <c r="AT312" s="156" t="s">
        <v>173</v>
      </c>
      <c r="AU312" s="156" t="s">
        <v>86</v>
      </c>
      <c r="AV312" s="10" t="s">
        <v>86</v>
      </c>
      <c r="AW312" s="10" t="s">
        <v>32</v>
      </c>
      <c r="AX312" s="10" t="s">
        <v>75</v>
      </c>
      <c r="AY312" s="156" t="s">
        <v>166</v>
      </c>
    </row>
    <row r="313" spans="2:65" s="11" customFormat="1" ht="16.5" customHeight="1">
      <c r="B313" s="157"/>
      <c r="C313" s="158"/>
      <c r="D313" s="158"/>
      <c r="E313" s="159" t="s">
        <v>5</v>
      </c>
      <c r="F313" s="229" t="s">
        <v>836</v>
      </c>
      <c r="G313" s="230"/>
      <c r="H313" s="230"/>
      <c r="I313" s="230"/>
      <c r="J313" s="158"/>
      <c r="K313" s="159" t="s">
        <v>5</v>
      </c>
      <c r="L313" s="158"/>
      <c r="M313" s="158"/>
      <c r="N313" s="158"/>
      <c r="O313" s="158"/>
      <c r="P313" s="158"/>
      <c r="Q313" s="158"/>
      <c r="R313" s="160"/>
      <c r="T313" s="161"/>
      <c r="U313" s="158"/>
      <c r="V313" s="158"/>
      <c r="W313" s="158"/>
      <c r="X313" s="158"/>
      <c r="Y313" s="158"/>
      <c r="Z313" s="158"/>
      <c r="AA313" s="162"/>
      <c r="AT313" s="163" t="s">
        <v>173</v>
      </c>
      <c r="AU313" s="163" t="s">
        <v>86</v>
      </c>
      <c r="AV313" s="11" t="s">
        <v>82</v>
      </c>
      <c r="AW313" s="11" t="s">
        <v>32</v>
      </c>
      <c r="AX313" s="11" t="s">
        <v>75</v>
      </c>
      <c r="AY313" s="163" t="s">
        <v>166</v>
      </c>
    </row>
    <row r="314" spans="2:65" s="10" customFormat="1" ht="16.5" customHeight="1">
      <c r="B314" s="149"/>
      <c r="C314" s="150"/>
      <c r="D314" s="150"/>
      <c r="E314" s="151" t="s">
        <v>5</v>
      </c>
      <c r="F314" s="262" t="s">
        <v>971</v>
      </c>
      <c r="G314" s="263"/>
      <c r="H314" s="263"/>
      <c r="I314" s="263"/>
      <c r="J314" s="150"/>
      <c r="K314" s="152">
        <v>765.6</v>
      </c>
      <c r="L314" s="150"/>
      <c r="M314" s="150"/>
      <c r="N314" s="150"/>
      <c r="O314" s="150"/>
      <c r="P314" s="150"/>
      <c r="Q314" s="150"/>
      <c r="R314" s="153"/>
      <c r="T314" s="154"/>
      <c r="U314" s="150"/>
      <c r="V314" s="150"/>
      <c r="W314" s="150"/>
      <c r="X314" s="150"/>
      <c r="Y314" s="150"/>
      <c r="Z314" s="150"/>
      <c r="AA314" s="155"/>
      <c r="AT314" s="156" t="s">
        <v>173</v>
      </c>
      <c r="AU314" s="156" t="s">
        <v>86</v>
      </c>
      <c r="AV314" s="10" t="s">
        <v>86</v>
      </c>
      <c r="AW314" s="10" t="s">
        <v>32</v>
      </c>
      <c r="AX314" s="10" t="s">
        <v>75</v>
      </c>
      <c r="AY314" s="156" t="s">
        <v>166</v>
      </c>
    </row>
    <row r="315" spans="2:65" s="11" customFormat="1" ht="16.5" customHeight="1">
      <c r="B315" s="157"/>
      <c r="C315" s="158"/>
      <c r="D315" s="158"/>
      <c r="E315" s="159" t="s">
        <v>5</v>
      </c>
      <c r="F315" s="229" t="s">
        <v>972</v>
      </c>
      <c r="G315" s="230"/>
      <c r="H315" s="230"/>
      <c r="I315" s="230"/>
      <c r="J315" s="158"/>
      <c r="K315" s="159" t="s">
        <v>5</v>
      </c>
      <c r="L315" s="158"/>
      <c r="M315" s="158"/>
      <c r="N315" s="158"/>
      <c r="O315" s="158"/>
      <c r="P315" s="158"/>
      <c r="Q315" s="158"/>
      <c r="R315" s="160"/>
      <c r="T315" s="161"/>
      <c r="U315" s="158"/>
      <c r="V315" s="158"/>
      <c r="W315" s="158"/>
      <c r="X315" s="158"/>
      <c r="Y315" s="158"/>
      <c r="Z315" s="158"/>
      <c r="AA315" s="162"/>
      <c r="AT315" s="163" t="s">
        <v>173</v>
      </c>
      <c r="AU315" s="163" t="s">
        <v>86</v>
      </c>
      <c r="AV315" s="11" t="s">
        <v>82</v>
      </c>
      <c r="AW315" s="11" t="s">
        <v>32</v>
      </c>
      <c r="AX315" s="11" t="s">
        <v>75</v>
      </c>
      <c r="AY315" s="163" t="s">
        <v>166</v>
      </c>
    </row>
    <row r="316" spans="2:65" s="10" customFormat="1" ht="16.5" customHeight="1">
      <c r="B316" s="149"/>
      <c r="C316" s="150"/>
      <c r="D316" s="150"/>
      <c r="E316" s="151" t="s">
        <v>5</v>
      </c>
      <c r="F316" s="262" t="s">
        <v>973</v>
      </c>
      <c r="G316" s="263"/>
      <c r="H316" s="263"/>
      <c r="I316" s="263"/>
      <c r="J316" s="150"/>
      <c r="K316" s="152">
        <v>11</v>
      </c>
      <c r="L316" s="150"/>
      <c r="M316" s="150"/>
      <c r="N316" s="150"/>
      <c r="O316" s="150"/>
      <c r="P316" s="150"/>
      <c r="Q316" s="150"/>
      <c r="R316" s="153"/>
      <c r="T316" s="154"/>
      <c r="U316" s="150"/>
      <c r="V316" s="150"/>
      <c r="W316" s="150"/>
      <c r="X316" s="150"/>
      <c r="Y316" s="150"/>
      <c r="Z316" s="150"/>
      <c r="AA316" s="155"/>
      <c r="AT316" s="156" t="s">
        <v>173</v>
      </c>
      <c r="AU316" s="156" t="s">
        <v>86</v>
      </c>
      <c r="AV316" s="10" t="s">
        <v>86</v>
      </c>
      <c r="AW316" s="10" t="s">
        <v>32</v>
      </c>
      <c r="AX316" s="10" t="s">
        <v>75</v>
      </c>
      <c r="AY316" s="156" t="s">
        <v>166</v>
      </c>
    </row>
    <row r="317" spans="2:65" s="11" customFormat="1" ht="16.5" customHeight="1">
      <c r="B317" s="157"/>
      <c r="C317" s="158"/>
      <c r="D317" s="158"/>
      <c r="E317" s="159" t="s">
        <v>5</v>
      </c>
      <c r="F317" s="229" t="s">
        <v>974</v>
      </c>
      <c r="G317" s="230"/>
      <c r="H317" s="230"/>
      <c r="I317" s="230"/>
      <c r="J317" s="158"/>
      <c r="K317" s="159" t="s">
        <v>5</v>
      </c>
      <c r="L317" s="158"/>
      <c r="M317" s="158"/>
      <c r="N317" s="158"/>
      <c r="O317" s="158"/>
      <c r="P317" s="158"/>
      <c r="Q317" s="158"/>
      <c r="R317" s="160"/>
      <c r="T317" s="161"/>
      <c r="U317" s="158"/>
      <c r="V317" s="158"/>
      <c r="W317" s="158"/>
      <c r="X317" s="158"/>
      <c r="Y317" s="158"/>
      <c r="Z317" s="158"/>
      <c r="AA317" s="162"/>
      <c r="AT317" s="163" t="s">
        <v>173</v>
      </c>
      <c r="AU317" s="163" t="s">
        <v>86</v>
      </c>
      <c r="AV317" s="11" t="s">
        <v>82</v>
      </c>
      <c r="AW317" s="11" t="s">
        <v>32</v>
      </c>
      <c r="AX317" s="11" t="s">
        <v>75</v>
      </c>
      <c r="AY317" s="163" t="s">
        <v>166</v>
      </c>
    </row>
    <row r="318" spans="2:65" s="10" customFormat="1" ht="16.5" customHeight="1">
      <c r="B318" s="149"/>
      <c r="C318" s="150"/>
      <c r="D318" s="150"/>
      <c r="E318" s="151" t="s">
        <v>5</v>
      </c>
      <c r="F318" s="262" t="s">
        <v>977</v>
      </c>
      <c r="G318" s="263"/>
      <c r="H318" s="263"/>
      <c r="I318" s="263"/>
      <c r="J318" s="150"/>
      <c r="K318" s="152">
        <v>62.4</v>
      </c>
      <c r="L318" s="150"/>
      <c r="M318" s="150"/>
      <c r="N318" s="150"/>
      <c r="O318" s="150"/>
      <c r="P318" s="150"/>
      <c r="Q318" s="150"/>
      <c r="R318" s="153"/>
      <c r="T318" s="154"/>
      <c r="U318" s="150"/>
      <c r="V318" s="150"/>
      <c r="W318" s="150"/>
      <c r="X318" s="150"/>
      <c r="Y318" s="150"/>
      <c r="Z318" s="150"/>
      <c r="AA318" s="155"/>
      <c r="AT318" s="156" t="s">
        <v>173</v>
      </c>
      <c r="AU318" s="156" t="s">
        <v>86</v>
      </c>
      <c r="AV318" s="10" t="s">
        <v>86</v>
      </c>
      <c r="AW318" s="10" t="s">
        <v>32</v>
      </c>
      <c r="AX318" s="10" t="s">
        <v>75</v>
      </c>
      <c r="AY318" s="156" t="s">
        <v>166</v>
      </c>
    </row>
    <row r="319" spans="2:65" s="12" customFormat="1" ht="16.5" customHeight="1">
      <c r="B319" s="168"/>
      <c r="C319" s="169"/>
      <c r="D319" s="169"/>
      <c r="E319" s="170" t="s">
        <v>5</v>
      </c>
      <c r="F319" s="268" t="s">
        <v>294</v>
      </c>
      <c r="G319" s="269"/>
      <c r="H319" s="269"/>
      <c r="I319" s="269"/>
      <c r="J319" s="169"/>
      <c r="K319" s="171">
        <v>3257</v>
      </c>
      <c r="L319" s="169"/>
      <c r="M319" s="169"/>
      <c r="N319" s="169"/>
      <c r="O319" s="169"/>
      <c r="P319" s="169"/>
      <c r="Q319" s="169"/>
      <c r="R319" s="172"/>
      <c r="T319" s="173"/>
      <c r="U319" s="169"/>
      <c r="V319" s="169"/>
      <c r="W319" s="169"/>
      <c r="X319" s="169"/>
      <c r="Y319" s="169"/>
      <c r="Z319" s="169"/>
      <c r="AA319" s="174"/>
      <c r="AT319" s="175" t="s">
        <v>173</v>
      </c>
      <c r="AU319" s="175" t="s">
        <v>86</v>
      </c>
      <c r="AV319" s="12" t="s">
        <v>92</v>
      </c>
      <c r="AW319" s="12" t="s">
        <v>32</v>
      </c>
      <c r="AX319" s="12" t="s">
        <v>82</v>
      </c>
      <c r="AY319" s="175" t="s">
        <v>166</v>
      </c>
    </row>
    <row r="320" spans="2:65" s="1" customFormat="1" ht="16.5" customHeight="1">
      <c r="B320" s="139"/>
      <c r="C320" s="140" t="s">
        <v>507</v>
      </c>
      <c r="D320" s="140" t="s">
        <v>167</v>
      </c>
      <c r="E320" s="141" t="s">
        <v>978</v>
      </c>
      <c r="F320" s="231" t="s">
        <v>979</v>
      </c>
      <c r="G320" s="231"/>
      <c r="H320" s="231"/>
      <c r="I320" s="231"/>
      <c r="J320" s="142" t="s">
        <v>270</v>
      </c>
      <c r="K320" s="143">
        <v>11</v>
      </c>
      <c r="L320" s="232">
        <v>0</v>
      </c>
      <c r="M320" s="232"/>
      <c r="N320" s="232">
        <f>ROUND(L320*K320,2)</f>
        <v>0</v>
      </c>
      <c r="O320" s="232"/>
      <c r="P320" s="232"/>
      <c r="Q320" s="232"/>
      <c r="R320" s="144"/>
      <c r="T320" s="145" t="s">
        <v>5</v>
      </c>
      <c r="U320" s="43" t="s">
        <v>40</v>
      </c>
      <c r="V320" s="146">
        <v>2.3E-2</v>
      </c>
      <c r="W320" s="146">
        <f>V320*K320</f>
        <v>0.253</v>
      </c>
      <c r="X320" s="146">
        <v>0</v>
      </c>
      <c r="Y320" s="146">
        <f>X320*K320</f>
        <v>0</v>
      </c>
      <c r="Z320" s="146">
        <v>0</v>
      </c>
      <c r="AA320" s="147">
        <f>Z320*K320</f>
        <v>0</v>
      </c>
      <c r="AR320" s="21" t="s">
        <v>92</v>
      </c>
      <c r="AT320" s="21" t="s">
        <v>167</v>
      </c>
      <c r="AU320" s="21" t="s">
        <v>86</v>
      </c>
      <c r="AY320" s="21" t="s">
        <v>166</v>
      </c>
      <c r="BE320" s="148">
        <f>IF(U320="základní",N320,0)</f>
        <v>0</v>
      </c>
      <c r="BF320" s="148">
        <f>IF(U320="snížená",N320,0)</f>
        <v>0</v>
      </c>
      <c r="BG320" s="148">
        <f>IF(U320="zákl. přenesená",N320,0)</f>
        <v>0</v>
      </c>
      <c r="BH320" s="148">
        <f>IF(U320="sníž. přenesená",N320,0)</f>
        <v>0</v>
      </c>
      <c r="BI320" s="148">
        <f>IF(U320="nulová",N320,0)</f>
        <v>0</v>
      </c>
      <c r="BJ320" s="21" t="s">
        <v>82</v>
      </c>
      <c r="BK320" s="148">
        <f>ROUND(L320*K320,2)</f>
        <v>0</v>
      </c>
      <c r="BL320" s="21" t="s">
        <v>92</v>
      </c>
      <c r="BM320" s="21" t="s">
        <v>980</v>
      </c>
    </row>
    <row r="321" spans="2:65" s="11" customFormat="1" ht="16.5" customHeight="1">
      <c r="B321" s="157"/>
      <c r="C321" s="158"/>
      <c r="D321" s="158"/>
      <c r="E321" s="159" t="s">
        <v>5</v>
      </c>
      <c r="F321" s="264" t="s">
        <v>981</v>
      </c>
      <c r="G321" s="265"/>
      <c r="H321" s="265"/>
      <c r="I321" s="265"/>
      <c r="J321" s="158"/>
      <c r="K321" s="159" t="s">
        <v>5</v>
      </c>
      <c r="L321" s="158"/>
      <c r="M321" s="158"/>
      <c r="N321" s="158"/>
      <c r="O321" s="158"/>
      <c r="P321" s="158"/>
      <c r="Q321" s="158"/>
      <c r="R321" s="160"/>
      <c r="T321" s="161"/>
      <c r="U321" s="158"/>
      <c r="V321" s="158"/>
      <c r="W321" s="158"/>
      <c r="X321" s="158"/>
      <c r="Y321" s="158"/>
      <c r="Z321" s="158"/>
      <c r="AA321" s="162"/>
      <c r="AT321" s="163" t="s">
        <v>173</v>
      </c>
      <c r="AU321" s="163" t="s">
        <v>86</v>
      </c>
      <c r="AV321" s="11" t="s">
        <v>82</v>
      </c>
      <c r="AW321" s="11" t="s">
        <v>32</v>
      </c>
      <c r="AX321" s="11" t="s">
        <v>75</v>
      </c>
      <c r="AY321" s="163" t="s">
        <v>166</v>
      </c>
    </row>
    <row r="322" spans="2:65" s="10" customFormat="1" ht="16.5" customHeight="1">
      <c r="B322" s="149"/>
      <c r="C322" s="150"/>
      <c r="D322" s="150"/>
      <c r="E322" s="151" t="s">
        <v>5</v>
      </c>
      <c r="F322" s="262" t="s">
        <v>973</v>
      </c>
      <c r="G322" s="263"/>
      <c r="H322" s="263"/>
      <c r="I322" s="263"/>
      <c r="J322" s="150"/>
      <c r="K322" s="152">
        <v>11</v>
      </c>
      <c r="L322" s="150"/>
      <c r="M322" s="150"/>
      <c r="N322" s="150"/>
      <c r="O322" s="150"/>
      <c r="P322" s="150"/>
      <c r="Q322" s="150"/>
      <c r="R322" s="153"/>
      <c r="T322" s="154"/>
      <c r="U322" s="150"/>
      <c r="V322" s="150"/>
      <c r="W322" s="150"/>
      <c r="X322" s="150"/>
      <c r="Y322" s="150"/>
      <c r="Z322" s="150"/>
      <c r="AA322" s="155"/>
      <c r="AT322" s="156" t="s">
        <v>173</v>
      </c>
      <c r="AU322" s="156" t="s">
        <v>86</v>
      </c>
      <c r="AV322" s="10" t="s">
        <v>86</v>
      </c>
      <c r="AW322" s="10" t="s">
        <v>32</v>
      </c>
      <c r="AX322" s="10" t="s">
        <v>82</v>
      </c>
      <c r="AY322" s="156" t="s">
        <v>166</v>
      </c>
    </row>
    <row r="323" spans="2:65" s="1" customFormat="1" ht="25.5" customHeight="1">
      <c r="B323" s="139"/>
      <c r="C323" s="140" t="s">
        <v>513</v>
      </c>
      <c r="D323" s="140" t="s">
        <v>167</v>
      </c>
      <c r="E323" s="141" t="s">
        <v>486</v>
      </c>
      <c r="F323" s="231" t="s">
        <v>487</v>
      </c>
      <c r="G323" s="231"/>
      <c r="H323" s="231"/>
      <c r="I323" s="231"/>
      <c r="J323" s="142" t="s">
        <v>270</v>
      </c>
      <c r="K323" s="143">
        <v>2055.3000000000002</v>
      </c>
      <c r="L323" s="232">
        <v>0</v>
      </c>
      <c r="M323" s="232"/>
      <c r="N323" s="232">
        <f>ROUND(L323*K323,2)</f>
        <v>0</v>
      </c>
      <c r="O323" s="232"/>
      <c r="P323" s="232"/>
      <c r="Q323" s="232"/>
      <c r="R323" s="144"/>
      <c r="T323" s="145" t="s">
        <v>5</v>
      </c>
      <c r="U323" s="43" t="s">
        <v>40</v>
      </c>
      <c r="V323" s="146">
        <v>4.8000000000000001E-2</v>
      </c>
      <c r="W323" s="146">
        <f>V323*K323</f>
        <v>98.65440000000001</v>
      </c>
      <c r="X323" s="146">
        <v>0</v>
      </c>
      <c r="Y323" s="146">
        <f>X323*K323</f>
        <v>0</v>
      </c>
      <c r="Z323" s="146">
        <v>0</v>
      </c>
      <c r="AA323" s="147">
        <f>Z323*K323</f>
        <v>0</v>
      </c>
      <c r="AR323" s="21" t="s">
        <v>92</v>
      </c>
      <c r="AT323" s="21" t="s">
        <v>167</v>
      </c>
      <c r="AU323" s="21" t="s">
        <v>86</v>
      </c>
      <c r="AY323" s="21" t="s">
        <v>166</v>
      </c>
      <c r="BE323" s="148">
        <f>IF(U323="základní",N323,0)</f>
        <v>0</v>
      </c>
      <c r="BF323" s="148">
        <f>IF(U323="snížená",N323,0)</f>
        <v>0</v>
      </c>
      <c r="BG323" s="148">
        <f>IF(U323="zákl. přenesená",N323,0)</f>
        <v>0</v>
      </c>
      <c r="BH323" s="148">
        <f>IF(U323="sníž. přenesená",N323,0)</f>
        <v>0</v>
      </c>
      <c r="BI323" s="148">
        <f>IF(U323="nulová",N323,0)</f>
        <v>0</v>
      </c>
      <c r="BJ323" s="21" t="s">
        <v>82</v>
      </c>
      <c r="BK323" s="148">
        <f>ROUND(L323*K323,2)</f>
        <v>0</v>
      </c>
      <c r="BL323" s="21" t="s">
        <v>92</v>
      </c>
      <c r="BM323" s="21" t="s">
        <v>982</v>
      </c>
    </row>
    <row r="324" spans="2:65" s="11" customFormat="1" ht="16.5" customHeight="1">
      <c r="B324" s="157"/>
      <c r="C324" s="158"/>
      <c r="D324" s="158"/>
      <c r="E324" s="159" t="s">
        <v>5</v>
      </c>
      <c r="F324" s="264" t="s">
        <v>275</v>
      </c>
      <c r="G324" s="265"/>
      <c r="H324" s="265"/>
      <c r="I324" s="265"/>
      <c r="J324" s="158"/>
      <c r="K324" s="159" t="s">
        <v>5</v>
      </c>
      <c r="L324" s="158"/>
      <c r="M324" s="158"/>
      <c r="N324" s="158"/>
      <c r="O324" s="158"/>
      <c r="P324" s="158"/>
      <c r="Q324" s="158"/>
      <c r="R324" s="160"/>
      <c r="T324" s="161"/>
      <c r="U324" s="158"/>
      <c r="V324" s="158"/>
      <c r="W324" s="158"/>
      <c r="X324" s="158"/>
      <c r="Y324" s="158"/>
      <c r="Z324" s="158"/>
      <c r="AA324" s="162"/>
      <c r="AT324" s="163" t="s">
        <v>173</v>
      </c>
      <c r="AU324" s="163" t="s">
        <v>86</v>
      </c>
      <c r="AV324" s="11" t="s">
        <v>82</v>
      </c>
      <c r="AW324" s="11" t="s">
        <v>32</v>
      </c>
      <c r="AX324" s="11" t="s">
        <v>75</v>
      </c>
      <c r="AY324" s="163" t="s">
        <v>166</v>
      </c>
    </row>
    <row r="325" spans="2:65" s="11" customFormat="1" ht="16.5" customHeight="1">
      <c r="B325" s="157"/>
      <c r="C325" s="158"/>
      <c r="D325" s="158"/>
      <c r="E325" s="159" t="s">
        <v>5</v>
      </c>
      <c r="F325" s="229" t="s">
        <v>276</v>
      </c>
      <c r="G325" s="230"/>
      <c r="H325" s="230"/>
      <c r="I325" s="230"/>
      <c r="J325" s="158"/>
      <c r="K325" s="159" t="s">
        <v>5</v>
      </c>
      <c r="L325" s="158"/>
      <c r="M325" s="158"/>
      <c r="N325" s="158"/>
      <c r="O325" s="158"/>
      <c r="P325" s="158"/>
      <c r="Q325" s="158"/>
      <c r="R325" s="160"/>
      <c r="T325" s="161"/>
      <c r="U325" s="158"/>
      <c r="V325" s="158"/>
      <c r="W325" s="158"/>
      <c r="X325" s="158"/>
      <c r="Y325" s="158"/>
      <c r="Z325" s="158"/>
      <c r="AA325" s="162"/>
      <c r="AT325" s="163" t="s">
        <v>173</v>
      </c>
      <c r="AU325" s="163" t="s">
        <v>86</v>
      </c>
      <c r="AV325" s="11" t="s">
        <v>82</v>
      </c>
      <c r="AW325" s="11" t="s">
        <v>32</v>
      </c>
      <c r="AX325" s="11" t="s">
        <v>75</v>
      </c>
      <c r="AY325" s="163" t="s">
        <v>166</v>
      </c>
    </row>
    <row r="326" spans="2:65" s="11" customFormat="1" ht="16.5" customHeight="1">
      <c r="B326" s="157"/>
      <c r="C326" s="158"/>
      <c r="D326" s="158"/>
      <c r="E326" s="159" t="s">
        <v>5</v>
      </c>
      <c r="F326" s="229" t="s">
        <v>277</v>
      </c>
      <c r="G326" s="230"/>
      <c r="H326" s="230"/>
      <c r="I326" s="230"/>
      <c r="J326" s="158"/>
      <c r="K326" s="159" t="s">
        <v>5</v>
      </c>
      <c r="L326" s="158"/>
      <c r="M326" s="158"/>
      <c r="N326" s="158"/>
      <c r="O326" s="158"/>
      <c r="P326" s="158"/>
      <c r="Q326" s="158"/>
      <c r="R326" s="160"/>
      <c r="T326" s="161"/>
      <c r="U326" s="158"/>
      <c r="V326" s="158"/>
      <c r="W326" s="158"/>
      <c r="X326" s="158"/>
      <c r="Y326" s="158"/>
      <c r="Z326" s="158"/>
      <c r="AA326" s="162"/>
      <c r="AT326" s="163" t="s">
        <v>173</v>
      </c>
      <c r="AU326" s="163" t="s">
        <v>86</v>
      </c>
      <c r="AV326" s="11" t="s">
        <v>82</v>
      </c>
      <c r="AW326" s="11" t="s">
        <v>32</v>
      </c>
      <c r="AX326" s="11" t="s">
        <v>75</v>
      </c>
      <c r="AY326" s="163" t="s">
        <v>166</v>
      </c>
    </row>
    <row r="327" spans="2:65" s="11" customFormat="1" ht="16.5" customHeight="1">
      <c r="B327" s="157"/>
      <c r="C327" s="158"/>
      <c r="D327" s="158"/>
      <c r="E327" s="159" t="s">
        <v>5</v>
      </c>
      <c r="F327" s="229" t="s">
        <v>298</v>
      </c>
      <c r="G327" s="230"/>
      <c r="H327" s="230"/>
      <c r="I327" s="230"/>
      <c r="J327" s="158"/>
      <c r="K327" s="159" t="s">
        <v>5</v>
      </c>
      <c r="L327" s="158"/>
      <c r="M327" s="158"/>
      <c r="N327" s="158"/>
      <c r="O327" s="158"/>
      <c r="P327" s="158"/>
      <c r="Q327" s="158"/>
      <c r="R327" s="160"/>
      <c r="T327" s="161"/>
      <c r="U327" s="158"/>
      <c r="V327" s="158"/>
      <c r="W327" s="158"/>
      <c r="X327" s="158"/>
      <c r="Y327" s="158"/>
      <c r="Z327" s="158"/>
      <c r="AA327" s="162"/>
      <c r="AT327" s="163" t="s">
        <v>173</v>
      </c>
      <c r="AU327" s="163" t="s">
        <v>86</v>
      </c>
      <c r="AV327" s="11" t="s">
        <v>82</v>
      </c>
      <c r="AW327" s="11" t="s">
        <v>32</v>
      </c>
      <c r="AX327" s="11" t="s">
        <v>75</v>
      </c>
      <c r="AY327" s="163" t="s">
        <v>166</v>
      </c>
    </row>
    <row r="328" spans="2:65" s="10" customFormat="1" ht="16.5" customHeight="1">
      <c r="B328" s="149"/>
      <c r="C328" s="150"/>
      <c r="D328" s="150"/>
      <c r="E328" s="151" t="s">
        <v>5</v>
      </c>
      <c r="F328" s="262" t="s">
        <v>983</v>
      </c>
      <c r="G328" s="263"/>
      <c r="H328" s="263"/>
      <c r="I328" s="263"/>
      <c r="J328" s="150"/>
      <c r="K328" s="152">
        <v>2055.3000000000002</v>
      </c>
      <c r="L328" s="150"/>
      <c r="M328" s="150"/>
      <c r="N328" s="150"/>
      <c r="O328" s="150"/>
      <c r="P328" s="150"/>
      <c r="Q328" s="150"/>
      <c r="R328" s="153"/>
      <c r="T328" s="154"/>
      <c r="U328" s="150"/>
      <c r="V328" s="150"/>
      <c r="W328" s="150"/>
      <c r="X328" s="150"/>
      <c r="Y328" s="150"/>
      <c r="Z328" s="150"/>
      <c r="AA328" s="155"/>
      <c r="AT328" s="156" t="s">
        <v>173</v>
      </c>
      <c r="AU328" s="156" t="s">
        <v>86</v>
      </c>
      <c r="AV328" s="10" t="s">
        <v>86</v>
      </c>
      <c r="AW328" s="10" t="s">
        <v>32</v>
      </c>
      <c r="AX328" s="10" t="s">
        <v>82</v>
      </c>
      <c r="AY328" s="156" t="s">
        <v>166</v>
      </c>
    </row>
    <row r="329" spans="2:65" s="1" customFormat="1" ht="16.5" customHeight="1">
      <c r="B329" s="139"/>
      <c r="C329" s="140" t="s">
        <v>517</v>
      </c>
      <c r="D329" s="140" t="s">
        <v>167</v>
      </c>
      <c r="E329" s="141" t="s">
        <v>984</v>
      </c>
      <c r="F329" s="231" t="s">
        <v>985</v>
      </c>
      <c r="G329" s="231"/>
      <c r="H329" s="231"/>
      <c r="I329" s="231"/>
      <c r="J329" s="142" t="s">
        <v>270</v>
      </c>
      <c r="K329" s="143">
        <v>30</v>
      </c>
      <c r="L329" s="232">
        <v>0</v>
      </c>
      <c r="M329" s="232"/>
      <c r="N329" s="232">
        <f>ROUND(L329*K329,2)</f>
        <v>0</v>
      </c>
      <c r="O329" s="232"/>
      <c r="P329" s="232"/>
      <c r="Q329" s="232"/>
      <c r="R329" s="144"/>
      <c r="T329" s="145" t="s">
        <v>5</v>
      </c>
      <c r="U329" s="43" t="s">
        <v>40</v>
      </c>
      <c r="V329" s="146">
        <v>0.105</v>
      </c>
      <c r="W329" s="146">
        <f>V329*K329</f>
        <v>3.15</v>
      </c>
      <c r="X329" s="146">
        <v>0</v>
      </c>
      <c r="Y329" s="146">
        <f>X329*K329</f>
        <v>0</v>
      </c>
      <c r="Z329" s="146">
        <v>0</v>
      </c>
      <c r="AA329" s="147">
        <f>Z329*K329</f>
        <v>0</v>
      </c>
      <c r="AR329" s="21" t="s">
        <v>92</v>
      </c>
      <c r="AT329" s="21" t="s">
        <v>167</v>
      </c>
      <c r="AU329" s="21" t="s">
        <v>86</v>
      </c>
      <c r="AY329" s="21" t="s">
        <v>166</v>
      </c>
      <c r="BE329" s="148">
        <f>IF(U329="základní",N329,0)</f>
        <v>0</v>
      </c>
      <c r="BF329" s="148">
        <f>IF(U329="snížená",N329,0)</f>
        <v>0</v>
      </c>
      <c r="BG329" s="148">
        <f>IF(U329="zákl. přenesená",N329,0)</f>
        <v>0</v>
      </c>
      <c r="BH329" s="148">
        <f>IF(U329="sníž. přenesená",N329,0)</f>
        <v>0</v>
      </c>
      <c r="BI329" s="148">
        <f>IF(U329="nulová",N329,0)</f>
        <v>0</v>
      </c>
      <c r="BJ329" s="21" t="s">
        <v>82</v>
      </c>
      <c r="BK329" s="148">
        <f>ROUND(L329*K329,2)</f>
        <v>0</v>
      </c>
      <c r="BL329" s="21" t="s">
        <v>92</v>
      </c>
      <c r="BM329" s="21" t="s">
        <v>986</v>
      </c>
    </row>
    <row r="330" spans="2:65" s="1" customFormat="1" ht="25.5" customHeight="1">
      <c r="B330" s="139"/>
      <c r="C330" s="140" t="s">
        <v>523</v>
      </c>
      <c r="D330" s="140" t="s">
        <v>167</v>
      </c>
      <c r="E330" s="141" t="s">
        <v>490</v>
      </c>
      <c r="F330" s="231" t="s">
        <v>491</v>
      </c>
      <c r="G330" s="231"/>
      <c r="H330" s="231"/>
      <c r="I330" s="231"/>
      <c r="J330" s="142" t="s">
        <v>270</v>
      </c>
      <c r="K330" s="143">
        <v>2107.4</v>
      </c>
      <c r="L330" s="232">
        <v>0</v>
      </c>
      <c r="M330" s="232"/>
      <c r="N330" s="232">
        <f>ROUND(L330*K330,2)</f>
        <v>0</v>
      </c>
      <c r="O330" s="232"/>
      <c r="P330" s="232"/>
      <c r="Q330" s="232"/>
      <c r="R330" s="144"/>
      <c r="T330" s="145" t="s">
        <v>5</v>
      </c>
      <c r="U330" s="43" t="s">
        <v>40</v>
      </c>
      <c r="V330" s="146">
        <v>4.0000000000000001E-3</v>
      </c>
      <c r="W330" s="146">
        <f>V330*K330</f>
        <v>8.4296000000000006</v>
      </c>
      <c r="X330" s="146">
        <v>0</v>
      </c>
      <c r="Y330" s="146">
        <f>X330*K330</f>
        <v>0</v>
      </c>
      <c r="Z330" s="146">
        <v>0</v>
      </c>
      <c r="AA330" s="147">
        <f>Z330*K330</f>
        <v>0</v>
      </c>
      <c r="AR330" s="21" t="s">
        <v>92</v>
      </c>
      <c r="AT330" s="21" t="s">
        <v>167</v>
      </c>
      <c r="AU330" s="21" t="s">
        <v>86</v>
      </c>
      <c r="AY330" s="21" t="s">
        <v>166</v>
      </c>
      <c r="BE330" s="148">
        <f>IF(U330="základní",N330,0)</f>
        <v>0</v>
      </c>
      <c r="BF330" s="148">
        <f>IF(U330="snížená",N330,0)</f>
        <v>0</v>
      </c>
      <c r="BG330" s="148">
        <f>IF(U330="zákl. přenesená",N330,0)</f>
        <v>0</v>
      </c>
      <c r="BH330" s="148">
        <f>IF(U330="sníž. přenesená",N330,0)</f>
        <v>0</v>
      </c>
      <c r="BI330" s="148">
        <f>IF(U330="nulová",N330,0)</f>
        <v>0</v>
      </c>
      <c r="BJ330" s="21" t="s">
        <v>82</v>
      </c>
      <c r="BK330" s="148">
        <f>ROUND(L330*K330,2)</f>
        <v>0</v>
      </c>
      <c r="BL330" s="21" t="s">
        <v>92</v>
      </c>
      <c r="BM330" s="21" t="s">
        <v>492</v>
      </c>
    </row>
    <row r="331" spans="2:65" s="11" customFormat="1" ht="16.5" customHeight="1">
      <c r="B331" s="157"/>
      <c r="C331" s="158"/>
      <c r="D331" s="158"/>
      <c r="E331" s="159" t="s">
        <v>5</v>
      </c>
      <c r="F331" s="264" t="s">
        <v>987</v>
      </c>
      <c r="G331" s="265"/>
      <c r="H331" s="265"/>
      <c r="I331" s="265"/>
      <c r="J331" s="158"/>
      <c r="K331" s="159" t="s">
        <v>5</v>
      </c>
      <c r="L331" s="158"/>
      <c r="M331" s="158"/>
      <c r="N331" s="158"/>
      <c r="O331" s="158"/>
      <c r="P331" s="158"/>
      <c r="Q331" s="158"/>
      <c r="R331" s="160"/>
      <c r="T331" s="161"/>
      <c r="U331" s="158"/>
      <c r="V331" s="158"/>
      <c r="W331" s="158"/>
      <c r="X331" s="158"/>
      <c r="Y331" s="158"/>
      <c r="Z331" s="158"/>
      <c r="AA331" s="162"/>
      <c r="AT331" s="163" t="s">
        <v>173</v>
      </c>
      <c r="AU331" s="163" t="s">
        <v>86</v>
      </c>
      <c r="AV331" s="11" t="s">
        <v>82</v>
      </c>
      <c r="AW331" s="11" t="s">
        <v>32</v>
      </c>
      <c r="AX331" s="11" t="s">
        <v>75</v>
      </c>
      <c r="AY331" s="163" t="s">
        <v>166</v>
      </c>
    </row>
    <row r="332" spans="2:65" s="10" customFormat="1" ht="16.5" customHeight="1">
      <c r="B332" s="149"/>
      <c r="C332" s="150"/>
      <c r="D332" s="150"/>
      <c r="E332" s="151" t="s">
        <v>5</v>
      </c>
      <c r="F332" s="262" t="s">
        <v>988</v>
      </c>
      <c r="G332" s="263"/>
      <c r="H332" s="263"/>
      <c r="I332" s="263"/>
      <c r="J332" s="150"/>
      <c r="K332" s="152">
        <v>2096.4</v>
      </c>
      <c r="L332" s="150"/>
      <c r="M332" s="150"/>
      <c r="N332" s="150"/>
      <c r="O332" s="150"/>
      <c r="P332" s="150"/>
      <c r="Q332" s="150"/>
      <c r="R332" s="153"/>
      <c r="T332" s="154"/>
      <c r="U332" s="150"/>
      <c r="V332" s="150"/>
      <c r="W332" s="150"/>
      <c r="X332" s="150"/>
      <c r="Y332" s="150"/>
      <c r="Z332" s="150"/>
      <c r="AA332" s="155"/>
      <c r="AT332" s="156" t="s">
        <v>173</v>
      </c>
      <c r="AU332" s="156" t="s">
        <v>86</v>
      </c>
      <c r="AV332" s="10" t="s">
        <v>86</v>
      </c>
      <c r="AW332" s="10" t="s">
        <v>32</v>
      </c>
      <c r="AX332" s="10" t="s">
        <v>75</v>
      </c>
      <c r="AY332" s="156" t="s">
        <v>166</v>
      </c>
    </row>
    <row r="333" spans="2:65" s="11" customFormat="1" ht="16.5" customHeight="1">
      <c r="B333" s="157"/>
      <c r="C333" s="158"/>
      <c r="D333" s="158"/>
      <c r="E333" s="159" t="s">
        <v>5</v>
      </c>
      <c r="F333" s="229" t="s">
        <v>981</v>
      </c>
      <c r="G333" s="230"/>
      <c r="H333" s="230"/>
      <c r="I333" s="230"/>
      <c r="J333" s="158"/>
      <c r="K333" s="159" t="s">
        <v>5</v>
      </c>
      <c r="L333" s="158"/>
      <c r="M333" s="158"/>
      <c r="N333" s="158"/>
      <c r="O333" s="158"/>
      <c r="P333" s="158"/>
      <c r="Q333" s="158"/>
      <c r="R333" s="160"/>
      <c r="T333" s="161"/>
      <c r="U333" s="158"/>
      <c r="V333" s="158"/>
      <c r="W333" s="158"/>
      <c r="X333" s="158"/>
      <c r="Y333" s="158"/>
      <c r="Z333" s="158"/>
      <c r="AA333" s="162"/>
      <c r="AT333" s="163" t="s">
        <v>173</v>
      </c>
      <c r="AU333" s="163" t="s">
        <v>86</v>
      </c>
      <c r="AV333" s="11" t="s">
        <v>82</v>
      </c>
      <c r="AW333" s="11" t="s">
        <v>32</v>
      </c>
      <c r="AX333" s="11" t="s">
        <v>75</v>
      </c>
      <c r="AY333" s="163" t="s">
        <v>166</v>
      </c>
    </row>
    <row r="334" spans="2:65" s="10" customFormat="1" ht="16.5" customHeight="1">
      <c r="B334" s="149"/>
      <c r="C334" s="150"/>
      <c r="D334" s="150"/>
      <c r="E334" s="151" t="s">
        <v>5</v>
      </c>
      <c r="F334" s="262" t="s">
        <v>973</v>
      </c>
      <c r="G334" s="263"/>
      <c r="H334" s="263"/>
      <c r="I334" s="263"/>
      <c r="J334" s="150"/>
      <c r="K334" s="152">
        <v>11</v>
      </c>
      <c r="L334" s="150"/>
      <c r="M334" s="150"/>
      <c r="N334" s="150"/>
      <c r="O334" s="150"/>
      <c r="P334" s="150"/>
      <c r="Q334" s="150"/>
      <c r="R334" s="153"/>
      <c r="T334" s="154"/>
      <c r="U334" s="150"/>
      <c r="V334" s="150"/>
      <c r="W334" s="150"/>
      <c r="X334" s="150"/>
      <c r="Y334" s="150"/>
      <c r="Z334" s="150"/>
      <c r="AA334" s="155"/>
      <c r="AT334" s="156" t="s">
        <v>173</v>
      </c>
      <c r="AU334" s="156" t="s">
        <v>86</v>
      </c>
      <c r="AV334" s="10" t="s">
        <v>86</v>
      </c>
      <c r="AW334" s="10" t="s">
        <v>32</v>
      </c>
      <c r="AX334" s="10" t="s">
        <v>75</v>
      </c>
      <c r="AY334" s="156" t="s">
        <v>166</v>
      </c>
    </row>
    <row r="335" spans="2:65" s="12" customFormat="1" ht="16.5" customHeight="1">
      <c r="B335" s="168"/>
      <c r="C335" s="169"/>
      <c r="D335" s="169"/>
      <c r="E335" s="170" t="s">
        <v>5</v>
      </c>
      <c r="F335" s="268" t="s">
        <v>294</v>
      </c>
      <c r="G335" s="269"/>
      <c r="H335" s="269"/>
      <c r="I335" s="269"/>
      <c r="J335" s="169"/>
      <c r="K335" s="171">
        <v>2107.4</v>
      </c>
      <c r="L335" s="169"/>
      <c r="M335" s="169"/>
      <c r="N335" s="169"/>
      <c r="O335" s="169"/>
      <c r="P335" s="169"/>
      <c r="Q335" s="169"/>
      <c r="R335" s="172"/>
      <c r="T335" s="173"/>
      <c r="U335" s="169"/>
      <c r="V335" s="169"/>
      <c r="W335" s="169"/>
      <c r="X335" s="169"/>
      <c r="Y335" s="169"/>
      <c r="Z335" s="169"/>
      <c r="AA335" s="174"/>
      <c r="AT335" s="175" t="s">
        <v>173</v>
      </c>
      <c r="AU335" s="175" t="s">
        <v>86</v>
      </c>
      <c r="AV335" s="12" t="s">
        <v>92</v>
      </c>
      <c r="AW335" s="12" t="s">
        <v>32</v>
      </c>
      <c r="AX335" s="12" t="s">
        <v>82</v>
      </c>
      <c r="AY335" s="175" t="s">
        <v>166</v>
      </c>
    </row>
    <row r="336" spans="2:65" s="1" customFormat="1" ht="25.5" customHeight="1">
      <c r="B336" s="139"/>
      <c r="C336" s="140" t="s">
        <v>528</v>
      </c>
      <c r="D336" s="140" t="s">
        <v>167</v>
      </c>
      <c r="E336" s="141" t="s">
        <v>494</v>
      </c>
      <c r="F336" s="231" t="s">
        <v>495</v>
      </c>
      <c r="G336" s="231"/>
      <c r="H336" s="231"/>
      <c r="I336" s="231"/>
      <c r="J336" s="142" t="s">
        <v>270</v>
      </c>
      <c r="K336" s="143">
        <v>4253.6000000000004</v>
      </c>
      <c r="L336" s="232">
        <v>0</v>
      </c>
      <c r="M336" s="232"/>
      <c r="N336" s="232">
        <f>ROUND(L336*K336,2)</f>
        <v>0</v>
      </c>
      <c r="O336" s="232"/>
      <c r="P336" s="232"/>
      <c r="Q336" s="232"/>
      <c r="R336" s="144"/>
      <c r="T336" s="145" t="s">
        <v>5</v>
      </c>
      <c r="U336" s="43" t="s">
        <v>40</v>
      </c>
      <c r="V336" s="146">
        <v>2E-3</v>
      </c>
      <c r="W336" s="146">
        <f>V336*K336</f>
        <v>8.507200000000001</v>
      </c>
      <c r="X336" s="146">
        <v>0</v>
      </c>
      <c r="Y336" s="146">
        <f>X336*K336</f>
        <v>0</v>
      </c>
      <c r="Z336" s="146">
        <v>0</v>
      </c>
      <c r="AA336" s="147">
        <f>Z336*K336</f>
        <v>0</v>
      </c>
      <c r="AR336" s="21" t="s">
        <v>92</v>
      </c>
      <c r="AT336" s="21" t="s">
        <v>167</v>
      </c>
      <c r="AU336" s="21" t="s">
        <v>86</v>
      </c>
      <c r="AY336" s="21" t="s">
        <v>166</v>
      </c>
      <c r="BE336" s="148">
        <f>IF(U336="základní",N336,0)</f>
        <v>0</v>
      </c>
      <c r="BF336" s="148">
        <f>IF(U336="snížená",N336,0)</f>
        <v>0</v>
      </c>
      <c r="BG336" s="148">
        <f>IF(U336="zákl. přenesená",N336,0)</f>
        <v>0</v>
      </c>
      <c r="BH336" s="148">
        <f>IF(U336="sníž. přenesená",N336,0)</f>
        <v>0</v>
      </c>
      <c r="BI336" s="148">
        <f>IF(U336="nulová",N336,0)</f>
        <v>0</v>
      </c>
      <c r="BJ336" s="21" t="s">
        <v>82</v>
      </c>
      <c r="BK336" s="148">
        <f>ROUND(L336*K336,2)</f>
        <v>0</v>
      </c>
      <c r="BL336" s="21" t="s">
        <v>92</v>
      </c>
      <c r="BM336" s="21" t="s">
        <v>496</v>
      </c>
    </row>
    <row r="337" spans="2:65" s="11" customFormat="1" ht="16.5" customHeight="1">
      <c r="B337" s="157"/>
      <c r="C337" s="158"/>
      <c r="D337" s="158"/>
      <c r="E337" s="159" t="s">
        <v>5</v>
      </c>
      <c r="F337" s="264" t="s">
        <v>987</v>
      </c>
      <c r="G337" s="265"/>
      <c r="H337" s="265"/>
      <c r="I337" s="265"/>
      <c r="J337" s="158"/>
      <c r="K337" s="159" t="s">
        <v>5</v>
      </c>
      <c r="L337" s="158"/>
      <c r="M337" s="158"/>
      <c r="N337" s="158"/>
      <c r="O337" s="158"/>
      <c r="P337" s="158"/>
      <c r="Q337" s="158"/>
      <c r="R337" s="160"/>
      <c r="T337" s="161"/>
      <c r="U337" s="158"/>
      <c r="V337" s="158"/>
      <c r="W337" s="158"/>
      <c r="X337" s="158"/>
      <c r="Y337" s="158"/>
      <c r="Z337" s="158"/>
      <c r="AA337" s="162"/>
      <c r="AT337" s="163" t="s">
        <v>173</v>
      </c>
      <c r="AU337" s="163" t="s">
        <v>86</v>
      </c>
      <c r="AV337" s="11" t="s">
        <v>82</v>
      </c>
      <c r="AW337" s="11" t="s">
        <v>32</v>
      </c>
      <c r="AX337" s="11" t="s">
        <v>75</v>
      </c>
      <c r="AY337" s="163" t="s">
        <v>166</v>
      </c>
    </row>
    <row r="338" spans="2:65" s="10" customFormat="1" ht="16.5" customHeight="1">
      <c r="B338" s="149"/>
      <c r="C338" s="150"/>
      <c r="D338" s="150"/>
      <c r="E338" s="151" t="s">
        <v>5</v>
      </c>
      <c r="F338" s="262" t="s">
        <v>989</v>
      </c>
      <c r="G338" s="263"/>
      <c r="H338" s="263"/>
      <c r="I338" s="263"/>
      <c r="J338" s="150"/>
      <c r="K338" s="152">
        <v>4110.6000000000004</v>
      </c>
      <c r="L338" s="150"/>
      <c r="M338" s="150"/>
      <c r="N338" s="150"/>
      <c r="O338" s="150"/>
      <c r="P338" s="150"/>
      <c r="Q338" s="150"/>
      <c r="R338" s="153"/>
      <c r="T338" s="154"/>
      <c r="U338" s="150"/>
      <c r="V338" s="150"/>
      <c r="W338" s="150"/>
      <c r="X338" s="150"/>
      <c r="Y338" s="150"/>
      <c r="Z338" s="150"/>
      <c r="AA338" s="155"/>
      <c r="AT338" s="156" t="s">
        <v>173</v>
      </c>
      <c r="AU338" s="156" t="s">
        <v>86</v>
      </c>
      <c r="AV338" s="10" t="s">
        <v>86</v>
      </c>
      <c r="AW338" s="10" t="s">
        <v>32</v>
      </c>
      <c r="AX338" s="10" t="s">
        <v>75</v>
      </c>
      <c r="AY338" s="156" t="s">
        <v>166</v>
      </c>
    </row>
    <row r="339" spans="2:65" s="11" customFormat="1" ht="16.5" customHeight="1">
      <c r="B339" s="157"/>
      <c r="C339" s="158"/>
      <c r="D339" s="158"/>
      <c r="E339" s="159" t="s">
        <v>5</v>
      </c>
      <c r="F339" s="229" t="s">
        <v>981</v>
      </c>
      <c r="G339" s="230"/>
      <c r="H339" s="230"/>
      <c r="I339" s="230"/>
      <c r="J339" s="158"/>
      <c r="K339" s="159" t="s">
        <v>5</v>
      </c>
      <c r="L339" s="158"/>
      <c r="M339" s="158"/>
      <c r="N339" s="158"/>
      <c r="O339" s="158"/>
      <c r="P339" s="158"/>
      <c r="Q339" s="158"/>
      <c r="R339" s="160"/>
      <c r="T339" s="161"/>
      <c r="U339" s="158"/>
      <c r="V339" s="158"/>
      <c r="W339" s="158"/>
      <c r="X339" s="158"/>
      <c r="Y339" s="158"/>
      <c r="Z339" s="158"/>
      <c r="AA339" s="162"/>
      <c r="AT339" s="163" t="s">
        <v>173</v>
      </c>
      <c r="AU339" s="163" t="s">
        <v>86</v>
      </c>
      <c r="AV339" s="11" t="s">
        <v>82</v>
      </c>
      <c r="AW339" s="11" t="s">
        <v>32</v>
      </c>
      <c r="AX339" s="11" t="s">
        <v>75</v>
      </c>
      <c r="AY339" s="163" t="s">
        <v>166</v>
      </c>
    </row>
    <row r="340" spans="2:65" s="10" customFormat="1" ht="16.5" customHeight="1">
      <c r="B340" s="149"/>
      <c r="C340" s="150"/>
      <c r="D340" s="150"/>
      <c r="E340" s="151" t="s">
        <v>5</v>
      </c>
      <c r="F340" s="262" t="s">
        <v>973</v>
      </c>
      <c r="G340" s="263"/>
      <c r="H340" s="263"/>
      <c r="I340" s="263"/>
      <c r="J340" s="150"/>
      <c r="K340" s="152">
        <v>11</v>
      </c>
      <c r="L340" s="150"/>
      <c r="M340" s="150"/>
      <c r="N340" s="150"/>
      <c r="O340" s="150"/>
      <c r="P340" s="150"/>
      <c r="Q340" s="150"/>
      <c r="R340" s="153"/>
      <c r="T340" s="154"/>
      <c r="U340" s="150"/>
      <c r="V340" s="150"/>
      <c r="W340" s="150"/>
      <c r="X340" s="150"/>
      <c r="Y340" s="150"/>
      <c r="Z340" s="150"/>
      <c r="AA340" s="155"/>
      <c r="AT340" s="156" t="s">
        <v>173</v>
      </c>
      <c r="AU340" s="156" t="s">
        <v>86</v>
      </c>
      <c r="AV340" s="10" t="s">
        <v>86</v>
      </c>
      <c r="AW340" s="10" t="s">
        <v>32</v>
      </c>
      <c r="AX340" s="10" t="s">
        <v>75</v>
      </c>
      <c r="AY340" s="156" t="s">
        <v>166</v>
      </c>
    </row>
    <row r="341" spans="2:65" s="11" customFormat="1" ht="16.5" customHeight="1">
      <c r="B341" s="157"/>
      <c r="C341" s="158"/>
      <c r="D341" s="158"/>
      <c r="E341" s="159" t="s">
        <v>5</v>
      </c>
      <c r="F341" s="229" t="s">
        <v>990</v>
      </c>
      <c r="G341" s="230"/>
      <c r="H341" s="230"/>
      <c r="I341" s="230"/>
      <c r="J341" s="158"/>
      <c r="K341" s="159" t="s">
        <v>5</v>
      </c>
      <c r="L341" s="158"/>
      <c r="M341" s="158"/>
      <c r="N341" s="158"/>
      <c r="O341" s="158"/>
      <c r="P341" s="158"/>
      <c r="Q341" s="158"/>
      <c r="R341" s="160"/>
      <c r="T341" s="161"/>
      <c r="U341" s="158"/>
      <c r="V341" s="158"/>
      <c r="W341" s="158"/>
      <c r="X341" s="158"/>
      <c r="Y341" s="158"/>
      <c r="Z341" s="158"/>
      <c r="AA341" s="162"/>
      <c r="AT341" s="163" t="s">
        <v>173</v>
      </c>
      <c r="AU341" s="163" t="s">
        <v>86</v>
      </c>
      <c r="AV341" s="11" t="s">
        <v>82</v>
      </c>
      <c r="AW341" s="11" t="s">
        <v>32</v>
      </c>
      <c r="AX341" s="11" t="s">
        <v>75</v>
      </c>
      <c r="AY341" s="163" t="s">
        <v>166</v>
      </c>
    </row>
    <row r="342" spans="2:65" s="10" customFormat="1" ht="16.5" customHeight="1">
      <c r="B342" s="149"/>
      <c r="C342" s="150"/>
      <c r="D342" s="150"/>
      <c r="E342" s="151" t="s">
        <v>5</v>
      </c>
      <c r="F342" s="262" t="s">
        <v>991</v>
      </c>
      <c r="G342" s="263"/>
      <c r="H342" s="263"/>
      <c r="I342" s="263"/>
      <c r="J342" s="150"/>
      <c r="K342" s="152">
        <v>132</v>
      </c>
      <c r="L342" s="150"/>
      <c r="M342" s="150"/>
      <c r="N342" s="150"/>
      <c r="O342" s="150"/>
      <c r="P342" s="150"/>
      <c r="Q342" s="150"/>
      <c r="R342" s="153"/>
      <c r="T342" s="154"/>
      <c r="U342" s="150"/>
      <c r="V342" s="150"/>
      <c r="W342" s="150"/>
      <c r="X342" s="150"/>
      <c r="Y342" s="150"/>
      <c r="Z342" s="150"/>
      <c r="AA342" s="155"/>
      <c r="AT342" s="156" t="s">
        <v>173</v>
      </c>
      <c r="AU342" s="156" t="s">
        <v>86</v>
      </c>
      <c r="AV342" s="10" t="s">
        <v>86</v>
      </c>
      <c r="AW342" s="10" t="s">
        <v>32</v>
      </c>
      <c r="AX342" s="10" t="s">
        <v>75</v>
      </c>
      <c r="AY342" s="156" t="s">
        <v>166</v>
      </c>
    </row>
    <row r="343" spans="2:65" s="12" customFormat="1" ht="16.5" customHeight="1">
      <c r="B343" s="168"/>
      <c r="C343" s="169"/>
      <c r="D343" s="169"/>
      <c r="E343" s="170" t="s">
        <v>5</v>
      </c>
      <c r="F343" s="268" t="s">
        <v>294</v>
      </c>
      <c r="G343" s="269"/>
      <c r="H343" s="269"/>
      <c r="I343" s="269"/>
      <c r="J343" s="169"/>
      <c r="K343" s="171">
        <v>4253.6000000000004</v>
      </c>
      <c r="L343" s="169"/>
      <c r="M343" s="169"/>
      <c r="N343" s="169"/>
      <c r="O343" s="169"/>
      <c r="P343" s="169"/>
      <c r="Q343" s="169"/>
      <c r="R343" s="172"/>
      <c r="T343" s="173"/>
      <c r="U343" s="169"/>
      <c r="V343" s="169"/>
      <c r="W343" s="169"/>
      <c r="X343" s="169"/>
      <c r="Y343" s="169"/>
      <c r="Z343" s="169"/>
      <c r="AA343" s="174"/>
      <c r="AT343" s="175" t="s">
        <v>173</v>
      </c>
      <c r="AU343" s="175" t="s">
        <v>86</v>
      </c>
      <c r="AV343" s="12" t="s">
        <v>92</v>
      </c>
      <c r="AW343" s="12" t="s">
        <v>32</v>
      </c>
      <c r="AX343" s="12" t="s">
        <v>82</v>
      </c>
      <c r="AY343" s="175" t="s">
        <v>166</v>
      </c>
    </row>
    <row r="344" spans="2:65" s="1" customFormat="1" ht="25.5" customHeight="1">
      <c r="B344" s="139"/>
      <c r="C344" s="140" t="s">
        <v>532</v>
      </c>
      <c r="D344" s="140" t="s">
        <v>167</v>
      </c>
      <c r="E344" s="141" t="s">
        <v>499</v>
      </c>
      <c r="F344" s="231" t="s">
        <v>500</v>
      </c>
      <c r="G344" s="231"/>
      <c r="H344" s="231"/>
      <c r="I344" s="231"/>
      <c r="J344" s="142" t="s">
        <v>270</v>
      </c>
      <c r="K344" s="143">
        <v>2081</v>
      </c>
      <c r="L344" s="232">
        <v>0</v>
      </c>
      <c r="M344" s="232"/>
      <c r="N344" s="232">
        <f>ROUND(L344*K344,2)</f>
        <v>0</v>
      </c>
      <c r="O344" s="232"/>
      <c r="P344" s="232"/>
      <c r="Q344" s="232"/>
      <c r="R344" s="144"/>
      <c r="T344" s="145" t="s">
        <v>5</v>
      </c>
      <c r="U344" s="43" t="s">
        <v>40</v>
      </c>
      <c r="V344" s="146">
        <v>4.8000000000000001E-2</v>
      </c>
      <c r="W344" s="146">
        <f>V344*K344</f>
        <v>99.888000000000005</v>
      </c>
      <c r="X344" s="146">
        <v>0</v>
      </c>
      <c r="Y344" s="146">
        <f>X344*K344</f>
        <v>0</v>
      </c>
      <c r="Z344" s="146">
        <v>0</v>
      </c>
      <c r="AA344" s="147">
        <f>Z344*K344</f>
        <v>0</v>
      </c>
      <c r="AR344" s="21" t="s">
        <v>92</v>
      </c>
      <c r="AT344" s="21" t="s">
        <v>167</v>
      </c>
      <c r="AU344" s="21" t="s">
        <v>86</v>
      </c>
      <c r="AY344" s="21" t="s">
        <v>166</v>
      </c>
      <c r="BE344" s="148">
        <f>IF(U344="základní",N344,0)</f>
        <v>0</v>
      </c>
      <c r="BF344" s="148">
        <f>IF(U344="snížená",N344,0)</f>
        <v>0</v>
      </c>
      <c r="BG344" s="148">
        <f>IF(U344="zákl. přenesená",N344,0)</f>
        <v>0</v>
      </c>
      <c r="BH344" s="148">
        <f>IF(U344="sníž. přenesená",N344,0)</f>
        <v>0</v>
      </c>
      <c r="BI344" s="148">
        <f>IF(U344="nulová",N344,0)</f>
        <v>0</v>
      </c>
      <c r="BJ344" s="21" t="s">
        <v>82</v>
      </c>
      <c r="BK344" s="148">
        <f>ROUND(L344*K344,2)</f>
        <v>0</v>
      </c>
      <c r="BL344" s="21" t="s">
        <v>92</v>
      </c>
      <c r="BM344" s="21" t="s">
        <v>992</v>
      </c>
    </row>
    <row r="345" spans="2:65" s="11" customFormat="1" ht="16.5" customHeight="1">
      <c r="B345" s="157"/>
      <c r="C345" s="158"/>
      <c r="D345" s="158"/>
      <c r="E345" s="159" t="s">
        <v>5</v>
      </c>
      <c r="F345" s="264" t="s">
        <v>275</v>
      </c>
      <c r="G345" s="265"/>
      <c r="H345" s="265"/>
      <c r="I345" s="265"/>
      <c r="J345" s="158"/>
      <c r="K345" s="159" t="s">
        <v>5</v>
      </c>
      <c r="L345" s="158"/>
      <c r="M345" s="158"/>
      <c r="N345" s="158"/>
      <c r="O345" s="158"/>
      <c r="P345" s="158"/>
      <c r="Q345" s="158"/>
      <c r="R345" s="160"/>
      <c r="T345" s="161"/>
      <c r="U345" s="158"/>
      <c r="V345" s="158"/>
      <c r="W345" s="158"/>
      <c r="X345" s="158"/>
      <c r="Y345" s="158"/>
      <c r="Z345" s="158"/>
      <c r="AA345" s="162"/>
      <c r="AT345" s="163" t="s">
        <v>173</v>
      </c>
      <c r="AU345" s="163" t="s">
        <v>86</v>
      </c>
      <c r="AV345" s="11" t="s">
        <v>82</v>
      </c>
      <c r="AW345" s="11" t="s">
        <v>32</v>
      </c>
      <c r="AX345" s="11" t="s">
        <v>75</v>
      </c>
      <c r="AY345" s="163" t="s">
        <v>166</v>
      </c>
    </row>
    <row r="346" spans="2:65" s="11" customFormat="1" ht="16.5" customHeight="1">
      <c r="B346" s="157"/>
      <c r="C346" s="158"/>
      <c r="D346" s="158"/>
      <c r="E346" s="159" t="s">
        <v>5</v>
      </c>
      <c r="F346" s="229" t="s">
        <v>276</v>
      </c>
      <c r="G346" s="230"/>
      <c r="H346" s="230"/>
      <c r="I346" s="230"/>
      <c r="J346" s="158"/>
      <c r="K346" s="159" t="s">
        <v>5</v>
      </c>
      <c r="L346" s="158"/>
      <c r="M346" s="158"/>
      <c r="N346" s="158"/>
      <c r="O346" s="158"/>
      <c r="P346" s="158"/>
      <c r="Q346" s="158"/>
      <c r="R346" s="160"/>
      <c r="T346" s="161"/>
      <c r="U346" s="158"/>
      <c r="V346" s="158"/>
      <c r="W346" s="158"/>
      <c r="X346" s="158"/>
      <c r="Y346" s="158"/>
      <c r="Z346" s="158"/>
      <c r="AA346" s="162"/>
      <c r="AT346" s="163" t="s">
        <v>173</v>
      </c>
      <c r="AU346" s="163" t="s">
        <v>86</v>
      </c>
      <c r="AV346" s="11" t="s">
        <v>82</v>
      </c>
      <c r="AW346" s="11" t="s">
        <v>32</v>
      </c>
      <c r="AX346" s="11" t="s">
        <v>75</v>
      </c>
      <c r="AY346" s="163" t="s">
        <v>166</v>
      </c>
    </row>
    <row r="347" spans="2:65" s="11" customFormat="1" ht="16.5" customHeight="1">
      <c r="B347" s="157"/>
      <c r="C347" s="158"/>
      <c r="D347" s="158"/>
      <c r="E347" s="159" t="s">
        <v>5</v>
      </c>
      <c r="F347" s="229" t="s">
        <v>277</v>
      </c>
      <c r="G347" s="230"/>
      <c r="H347" s="230"/>
      <c r="I347" s="230"/>
      <c r="J347" s="158"/>
      <c r="K347" s="159" t="s">
        <v>5</v>
      </c>
      <c r="L347" s="158"/>
      <c r="M347" s="158"/>
      <c r="N347" s="158"/>
      <c r="O347" s="158"/>
      <c r="P347" s="158"/>
      <c r="Q347" s="158"/>
      <c r="R347" s="160"/>
      <c r="T347" s="161"/>
      <c r="U347" s="158"/>
      <c r="V347" s="158"/>
      <c r="W347" s="158"/>
      <c r="X347" s="158"/>
      <c r="Y347" s="158"/>
      <c r="Z347" s="158"/>
      <c r="AA347" s="162"/>
      <c r="AT347" s="163" t="s">
        <v>173</v>
      </c>
      <c r="AU347" s="163" t="s">
        <v>86</v>
      </c>
      <c r="AV347" s="11" t="s">
        <v>82</v>
      </c>
      <c r="AW347" s="11" t="s">
        <v>32</v>
      </c>
      <c r="AX347" s="11" t="s">
        <v>75</v>
      </c>
      <c r="AY347" s="163" t="s">
        <v>166</v>
      </c>
    </row>
    <row r="348" spans="2:65" s="11" customFormat="1" ht="16.5" customHeight="1">
      <c r="B348" s="157"/>
      <c r="C348" s="158"/>
      <c r="D348" s="158"/>
      <c r="E348" s="159" t="s">
        <v>5</v>
      </c>
      <c r="F348" s="229" t="s">
        <v>298</v>
      </c>
      <c r="G348" s="230"/>
      <c r="H348" s="230"/>
      <c r="I348" s="230"/>
      <c r="J348" s="158"/>
      <c r="K348" s="159" t="s">
        <v>5</v>
      </c>
      <c r="L348" s="158"/>
      <c r="M348" s="158"/>
      <c r="N348" s="158"/>
      <c r="O348" s="158"/>
      <c r="P348" s="158"/>
      <c r="Q348" s="158"/>
      <c r="R348" s="160"/>
      <c r="T348" s="161"/>
      <c r="U348" s="158"/>
      <c r="V348" s="158"/>
      <c r="W348" s="158"/>
      <c r="X348" s="158"/>
      <c r="Y348" s="158"/>
      <c r="Z348" s="158"/>
      <c r="AA348" s="162"/>
      <c r="AT348" s="163" t="s">
        <v>173</v>
      </c>
      <c r="AU348" s="163" t="s">
        <v>86</v>
      </c>
      <c r="AV348" s="11" t="s">
        <v>82</v>
      </c>
      <c r="AW348" s="11" t="s">
        <v>32</v>
      </c>
      <c r="AX348" s="11" t="s">
        <v>75</v>
      </c>
      <c r="AY348" s="163" t="s">
        <v>166</v>
      </c>
    </row>
    <row r="349" spans="2:65" s="10" customFormat="1" ht="16.5" customHeight="1">
      <c r="B349" s="149"/>
      <c r="C349" s="150"/>
      <c r="D349" s="150"/>
      <c r="E349" s="151" t="s">
        <v>5</v>
      </c>
      <c r="F349" s="262" t="s">
        <v>993</v>
      </c>
      <c r="G349" s="263"/>
      <c r="H349" s="263"/>
      <c r="I349" s="263"/>
      <c r="J349" s="150"/>
      <c r="K349" s="152">
        <v>2015</v>
      </c>
      <c r="L349" s="150"/>
      <c r="M349" s="150"/>
      <c r="N349" s="150"/>
      <c r="O349" s="150"/>
      <c r="P349" s="150"/>
      <c r="Q349" s="150"/>
      <c r="R349" s="153"/>
      <c r="T349" s="154"/>
      <c r="U349" s="150"/>
      <c r="V349" s="150"/>
      <c r="W349" s="150"/>
      <c r="X349" s="150"/>
      <c r="Y349" s="150"/>
      <c r="Z349" s="150"/>
      <c r="AA349" s="155"/>
      <c r="AT349" s="156" t="s">
        <v>173</v>
      </c>
      <c r="AU349" s="156" t="s">
        <v>86</v>
      </c>
      <c r="AV349" s="10" t="s">
        <v>86</v>
      </c>
      <c r="AW349" s="10" t="s">
        <v>32</v>
      </c>
      <c r="AX349" s="10" t="s">
        <v>75</v>
      </c>
      <c r="AY349" s="156" t="s">
        <v>166</v>
      </c>
    </row>
    <row r="350" spans="2:65" s="11" customFormat="1" ht="16.5" customHeight="1">
      <c r="B350" s="157"/>
      <c r="C350" s="158"/>
      <c r="D350" s="158"/>
      <c r="E350" s="159" t="s">
        <v>5</v>
      </c>
      <c r="F350" s="229" t="s">
        <v>990</v>
      </c>
      <c r="G350" s="230"/>
      <c r="H350" s="230"/>
      <c r="I350" s="230"/>
      <c r="J350" s="158"/>
      <c r="K350" s="159" t="s">
        <v>5</v>
      </c>
      <c r="L350" s="158"/>
      <c r="M350" s="158"/>
      <c r="N350" s="158"/>
      <c r="O350" s="158"/>
      <c r="P350" s="158"/>
      <c r="Q350" s="158"/>
      <c r="R350" s="160"/>
      <c r="T350" s="161"/>
      <c r="U350" s="158"/>
      <c r="V350" s="158"/>
      <c r="W350" s="158"/>
      <c r="X350" s="158"/>
      <c r="Y350" s="158"/>
      <c r="Z350" s="158"/>
      <c r="AA350" s="162"/>
      <c r="AT350" s="163" t="s">
        <v>173</v>
      </c>
      <c r="AU350" s="163" t="s">
        <v>86</v>
      </c>
      <c r="AV350" s="11" t="s">
        <v>82</v>
      </c>
      <c r="AW350" s="11" t="s">
        <v>32</v>
      </c>
      <c r="AX350" s="11" t="s">
        <v>75</v>
      </c>
      <c r="AY350" s="163" t="s">
        <v>166</v>
      </c>
    </row>
    <row r="351" spans="2:65" s="10" customFormat="1" ht="16.5" customHeight="1">
      <c r="B351" s="149"/>
      <c r="C351" s="150"/>
      <c r="D351" s="150"/>
      <c r="E351" s="151" t="s">
        <v>5</v>
      </c>
      <c r="F351" s="262" t="s">
        <v>994</v>
      </c>
      <c r="G351" s="263"/>
      <c r="H351" s="263"/>
      <c r="I351" s="263"/>
      <c r="J351" s="150"/>
      <c r="K351" s="152">
        <v>66</v>
      </c>
      <c r="L351" s="150"/>
      <c r="M351" s="150"/>
      <c r="N351" s="150"/>
      <c r="O351" s="150"/>
      <c r="P351" s="150"/>
      <c r="Q351" s="150"/>
      <c r="R351" s="153"/>
      <c r="T351" s="154"/>
      <c r="U351" s="150"/>
      <c r="V351" s="150"/>
      <c r="W351" s="150"/>
      <c r="X351" s="150"/>
      <c r="Y351" s="150"/>
      <c r="Z351" s="150"/>
      <c r="AA351" s="155"/>
      <c r="AT351" s="156" t="s">
        <v>173</v>
      </c>
      <c r="AU351" s="156" t="s">
        <v>86</v>
      </c>
      <c r="AV351" s="10" t="s">
        <v>86</v>
      </c>
      <c r="AW351" s="10" t="s">
        <v>32</v>
      </c>
      <c r="AX351" s="10" t="s">
        <v>75</v>
      </c>
      <c r="AY351" s="156" t="s">
        <v>166</v>
      </c>
    </row>
    <row r="352" spans="2:65" s="12" customFormat="1" ht="16.5" customHeight="1">
      <c r="B352" s="168"/>
      <c r="C352" s="169"/>
      <c r="D352" s="169"/>
      <c r="E352" s="170" t="s">
        <v>5</v>
      </c>
      <c r="F352" s="268" t="s">
        <v>294</v>
      </c>
      <c r="G352" s="269"/>
      <c r="H352" s="269"/>
      <c r="I352" s="269"/>
      <c r="J352" s="169"/>
      <c r="K352" s="171">
        <v>2081</v>
      </c>
      <c r="L352" s="169"/>
      <c r="M352" s="169"/>
      <c r="N352" s="169"/>
      <c r="O352" s="169"/>
      <c r="P352" s="169"/>
      <c r="Q352" s="169"/>
      <c r="R352" s="172"/>
      <c r="T352" s="173"/>
      <c r="U352" s="169"/>
      <c r="V352" s="169"/>
      <c r="W352" s="169"/>
      <c r="X352" s="169"/>
      <c r="Y352" s="169"/>
      <c r="Z352" s="169"/>
      <c r="AA352" s="174"/>
      <c r="AT352" s="175" t="s">
        <v>173</v>
      </c>
      <c r="AU352" s="175" t="s">
        <v>86</v>
      </c>
      <c r="AV352" s="12" t="s">
        <v>92</v>
      </c>
      <c r="AW352" s="12" t="s">
        <v>32</v>
      </c>
      <c r="AX352" s="12" t="s">
        <v>82</v>
      </c>
      <c r="AY352" s="175" t="s">
        <v>166</v>
      </c>
    </row>
    <row r="353" spans="2:65" s="1" customFormat="1" ht="25.5" customHeight="1">
      <c r="B353" s="139"/>
      <c r="C353" s="140" t="s">
        <v>538</v>
      </c>
      <c r="D353" s="140" t="s">
        <v>167</v>
      </c>
      <c r="E353" s="141" t="s">
        <v>995</v>
      </c>
      <c r="F353" s="231" t="s">
        <v>996</v>
      </c>
      <c r="G353" s="231"/>
      <c r="H353" s="231"/>
      <c r="I353" s="231"/>
      <c r="J353" s="142" t="s">
        <v>270</v>
      </c>
      <c r="K353" s="143">
        <v>11</v>
      </c>
      <c r="L353" s="232">
        <v>0</v>
      </c>
      <c r="M353" s="232"/>
      <c r="N353" s="232">
        <f>ROUND(L353*K353,2)</f>
        <v>0</v>
      </c>
      <c r="O353" s="232"/>
      <c r="P353" s="232"/>
      <c r="Q353" s="232"/>
      <c r="R353" s="144"/>
      <c r="T353" s="145" t="s">
        <v>5</v>
      </c>
      <c r="U353" s="43" t="s">
        <v>40</v>
      </c>
      <c r="V353" s="146">
        <v>6.6000000000000003E-2</v>
      </c>
      <c r="W353" s="146">
        <f>V353*K353</f>
        <v>0.72599999999999998</v>
      </c>
      <c r="X353" s="146">
        <v>0</v>
      </c>
      <c r="Y353" s="146">
        <f>X353*K353</f>
        <v>0</v>
      </c>
      <c r="Z353" s="146">
        <v>0</v>
      </c>
      <c r="AA353" s="147">
        <f>Z353*K353</f>
        <v>0</v>
      </c>
      <c r="AR353" s="21" t="s">
        <v>92</v>
      </c>
      <c r="AT353" s="21" t="s">
        <v>167</v>
      </c>
      <c r="AU353" s="21" t="s">
        <v>86</v>
      </c>
      <c r="AY353" s="21" t="s">
        <v>166</v>
      </c>
      <c r="BE353" s="148">
        <f>IF(U353="základní",N353,0)</f>
        <v>0</v>
      </c>
      <c r="BF353" s="148">
        <f>IF(U353="snížená",N353,0)</f>
        <v>0</v>
      </c>
      <c r="BG353" s="148">
        <f>IF(U353="zákl. přenesená",N353,0)</f>
        <v>0</v>
      </c>
      <c r="BH353" s="148">
        <f>IF(U353="sníž. přenesená",N353,0)</f>
        <v>0</v>
      </c>
      <c r="BI353" s="148">
        <f>IF(U353="nulová",N353,0)</f>
        <v>0</v>
      </c>
      <c r="BJ353" s="21" t="s">
        <v>82</v>
      </c>
      <c r="BK353" s="148">
        <f>ROUND(L353*K353,2)</f>
        <v>0</v>
      </c>
      <c r="BL353" s="21" t="s">
        <v>92</v>
      </c>
      <c r="BM353" s="21" t="s">
        <v>997</v>
      </c>
    </row>
    <row r="354" spans="2:65" s="11" customFormat="1" ht="16.5" customHeight="1">
      <c r="B354" s="157"/>
      <c r="C354" s="158"/>
      <c r="D354" s="158"/>
      <c r="E354" s="159" t="s">
        <v>5</v>
      </c>
      <c r="F354" s="264" t="s">
        <v>981</v>
      </c>
      <c r="G354" s="265"/>
      <c r="H354" s="265"/>
      <c r="I354" s="265"/>
      <c r="J354" s="158"/>
      <c r="K354" s="159" t="s">
        <v>5</v>
      </c>
      <c r="L354" s="158"/>
      <c r="M354" s="158"/>
      <c r="N354" s="158"/>
      <c r="O354" s="158"/>
      <c r="P354" s="158"/>
      <c r="Q354" s="158"/>
      <c r="R354" s="160"/>
      <c r="T354" s="161"/>
      <c r="U354" s="158"/>
      <c r="V354" s="158"/>
      <c r="W354" s="158"/>
      <c r="X354" s="158"/>
      <c r="Y354" s="158"/>
      <c r="Z354" s="158"/>
      <c r="AA354" s="162"/>
      <c r="AT354" s="163" t="s">
        <v>173</v>
      </c>
      <c r="AU354" s="163" t="s">
        <v>86</v>
      </c>
      <c r="AV354" s="11" t="s">
        <v>82</v>
      </c>
      <c r="AW354" s="11" t="s">
        <v>32</v>
      </c>
      <c r="AX354" s="11" t="s">
        <v>75</v>
      </c>
      <c r="AY354" s="163" t="s">
        <v>166</v>
      </c>
    </row>
    <row r="355" spans="2:65" s="10" customFormat="1" ht="16.5" customHeight="1">
      <c r="B355" s="149"/>
      <c r="C355" s="150"/>
      <c r="D355" s="150"/>
      <c r="E355" s="151" t="s">
        <v>5</v>
      </c>
      <c r="F355" s="262" t="s">
        <v>973</v>
      </c>
      <c r="G355" s="263"/>
      <c r="H355" s="263"/>
      <c r="I355" s="263"/>
      <c r="J355" s="150"/>
      <c r="K355" s="152">
        <v>11</v>
      </c>
      <c r="L355" s="150"/>
      <c r="M355" s="150"/>
      <c r="N355" s="150"/>
      <c r="O355" s="150"/>
      <c r="P355" s="150"/>
      <c r="Q355" s="150"/>
      <c r="R355" s="153"/>
      <c r="T355" s="154"/>
      <c r="U355" s="150"/>
      <c r="V355" s="150"/>
      <c r="W355" s="150"/>
      <c r="X355" s="150"/>
      <c r="Y355" s="150"/>
      <c r="Z355" s="150"/>
      <c r="AA355" s="155"/>
      <c r="AT355" s="156" t="s">
        <v>173</v>
      </c>
      <c r="AU355" s="156" t="s">
        <v>86</v>
      </c>
      <c r="AV355" s="10" t="s">
        <v>86</v>
      </c>
      <c r="AW355" s="10" t="s">
        <v>32</v>
      </c>
      <c r="AX355" s="10" t="s">
        <v>82</v>
      </c>
      <c r="AY355" s="156" t="s">
        <v>166</v>
      </c>
    </row>
    <row r="356" spans="2:65" s="1" customFormat="1" ht="25.5" customHeight="1">
      <c r="B356" s="139"/>
      <c r="C356" s="140" t="s">
        <v>543</v>
      </c>
      <c r="D356" s="140" t="s">
        <v>167</v>
      </c>
      <c r="E356" s="141" t="s">
        <v>504</v>
      </c>
      <c r="F356" s="231" t="s">
        <v>505</v>
      </c>
      <c r="G356" s="231"/>
      <c r="H356" s="231"/>
      <c r="I356" s="231"/>
      <c r="J356" s="142" t="s">
        <v>270</v>
      </c>
      <c r="K356" s="143">
        <v>2081</v>
      </c>
      <c r="L356" s="232">
        <v>0</v>
      </c>
      <c r="M356" s="232"/>
      <c r="N356" s="232">
        <f>ROUND(L356*K356,2)</f>
        <v>0</v>
      </c>
      <c r="O356" s="232"/>
      <c r="P356" s="232"/>
      <c r="Q356" s="232"/>
      <c r="R356" s="144"/>
      <c r="T356" s="145" t="s">
        <v>5</v>
      </c>
      <c r="U356" s="43" t="s">
        <v>40</v>
      </c>
      <c r="V356" s="146">
        <v>6.3E-2</v>
      </c>
      <c r="W356" s="146">
        <f>V356*K356</f>
        <v>131.10300000000001</v>
      </c>
      <c r="X356" s="146">
        <v>0</v>
      </c>
      <c r="Y356" s="146">
        <f>X356*K356</f>
        <v>0</v>
      </c>
      <c r="Z356" s="146">
        <v>0</v>
      </c>
      <c r="AA356" s="147">
        <f>Z356*K356</f>
        <v>0</v>
      </c>
      <c r="AR356" s="21" t="s">
        <v>92</v>
      </c>
      <c r="AT356" s="21" t="s">
        <v>167</v>
      </c>
      <c r="AU356" s="21" t="s">
        <v>86</v>
      </c>
      <c r="AY356" s="21" t="s">
        <v>166</v>
      </c>
      <c r="BE356" s="148">
        <f>IF(U356="základní",N356,0)</f>
        <v>0</v>
      </c>
      <c r="BF356" s="148">
        <f>IF(U356="snížená",N356,0)</f>
        <v>0</v>
      </c>
      <c r="BG356" s="148">
        <f>IF(U356="zákl. přenesená",N356,0)</f>
        <v>0</v>
      </c>
      <c r="BH356" s="148">
        <f>IF(U356="sníž. přenesená",N356,0)</f>
        <v>0</v>
      </c>
      <c r="BI356" s="148">
        <f>IF(U356="nulová",N356,0)</f>
        <v>0</v>
      </c>
      <c r="BJ356" s="21" t="s">
        <v>82</v>
      </c>
      <c r="BK356" s="148">
        <f>ROUND(L356*K356,2)</f>
        <v>0</v>
      </c>
      <c r="BL356" s="21" t="s">
        <v>92</v>
      </c>
      <c r="BM356" s="21" t="s">
        <v>998</v>
      </c>
    </row>
    <row r="357" spans="2:65" s="1" customFormat="1" ht="25.5" customHeight="1">
      <c r="B357" s="139"/>
      <c r="C357" s="140" t="s">
        <v>548</v>
      </c>
      <c r="D357" s="140" t="s">
        <v>167</v>
      </c>
      <c r="E357" s="141" t="s">
        <v>851</v>
      </c>
      <c r="F357" s="231" t="s">
        <v>852</v>
      </c>
      <c r="G357" s="231"/>
      <c r="H357" s="231"/>
      <c r="I357" s="231"/>
      <c r="J357" s="142" t="s">
        <v>270</v>
      </c>
      <c r="K357" s="143">
        <v>3</v>
      </c>
      <c r="L357" s="232">
        <v>0</v>
      </c>
      <c r="M357" s="232"/>
      <c r="N357" s="232">
        <f>ROUND(L357*K357,2)</f>
        <v>0</v>
      </c>
      <c r="O357" s="232"/>
      <c r="P357" s="232"/>
      <c r="Q357" s="232"/>
      <c r="R357" s="144"/>
      <c r="T357" s="145" t="s">
        <v>5</v>
      </c>
      <c r="U357" s="43" t="s">
        <v>40</v>
      </c>
      <c r="V357" s="146">
        <v>0.35899999999999999</v>
      </c>
      <c r="W357" s="146">
        <f>V357*K357</f>
        <v>1.077</v>
      </c>
      <c r="X357" s="146">
        <v>0</v>
      </c>
      <c r="Y357" s="146">
        <f>X357*K357</f>
        <v>0</v>
      </c>
      <c r="Z357" s="146">
        <v>0</v>
      </c>
      <c r="AA357" s="147">
        <f>Z357*K357</f>
        <v>0</v>
      </c>
      <c r="AR357" s="21" t="s">
        <v>92</v>
      </c>
      <c r="AT357" s="21" t="s">
        <v>167</v>
      </c>
      <c r="AU357" s="21" t="s">
        <v>86</v>
      </c>
      <c r="AY357" s="21" t="s">
        <v>166</v>
      </c>
      <c r="BE357" s="148">
        <f>IF(U357="základní",N357,0)</f>
        <v>0</v>
      </c>
      <c r="BF357" s="148">
        <f>IF(U357="snížená",N357,0)</f>
        <v>0</v>
      </c>
      <c r="BG357" s="148">
        <f>IF(U357="zákl. přenesená",N357,0)</f>
        <v>0</v>
      </c>
      <c r="BH357" s="148">
        <f>IF(U357="sníž. přenesená",N357,0)</f>
        <v>0</v>
      </c>
      <c r="BI357" s="148">
        <f>IF(U357="nulová",N357,0)</f>
        <v>0</v>
      </c>
      <c r="BJ357" s="21" t="s">
        <v>82</v>
      </c>
      <c r="BK357" s="148">
        <f>ROUND(L357*K357,2)</f>
        <v>0</v>
      </c>
      <c r="BL357" s="21" t="s">
        <v>92</v>
      </c>
      <c r="BM357" s="21" t="s">
        <v>999</v>
      </c>
    </row>
    <row r="358" spans="2:65" s="11" customFormat="1" ht="16.5" customHeight="1">
      <c r="B358" s="157"/>
      <c r="C358" s="158"/>
      <c r="D358" s="158"/>
      <c r="E358" s="159" t="s">
        <v>5</v>
      </c>
      <c r="F358" s="264" t="s">
        <v>843</v>
      </c>
      <c r="G358" s="265"/>
      <c r="H358" s="265"/>
      <c r="I358" s="265"/>
      <c r="J358" s="158"/>
      <c r="K358" s="159" t="s">
        <v>5</v>
      </c>
      <c r="L358" s="158"/>
      <c r="M358" s="158"/>
      <c r="N358" s="158"/>
      <c r="O358" s="158"/>
      <c r="P358" s="158"/>
      <c r="Q358" s="158"/>
      <c r="R358" s="160"/>
      <c r="T358" s="161"/>
      <c r="U358" s="158"/>
      <c r="V358" s="158"/>
      <c r="W358" s="158"/>
      <c r="X358" s="158"/>
      <c r="Y358" s="158"/>
      <c r="Z358" s="158"/>
      <c r="AA358" s="162"/>
      <c r="AT358" s="163" t="s">
        <v>173</v>
      </c>
      <c r="AU358" s="163" t="s">
        <v>86</v>
      </c>
      <c r="AV358" s="11" t="s">
        <v>82</v>
      </c>
      <c r="AW358" s="11" t="s">
        <v>32</v>
      </c>
      <c r="AX358" s="11" t="s">
        <v>75</v>
      </c>
      <c r="AY358" s="163" t="s">
        <v>166</v>
      </c>
    </row>
    <row r="359" spans="2:65" s="10" customFormat="1" ht="16.5" customHeight="1">
      <c r="B359" s="149"/>
      <c r="C359" s="150"/>
      <c r="D359" s="150"/>
      <c r="E359" s="151" t="s">
        <v>5</v>
      </c>
      <c r="F359" s="262" t="s">
        <v>976</v>
      </c>
      <c r="G359" s="263"/>
      <c r="H359" s="263"/>
      <c r="I359" s="263"/>
      <c r="J359" s="150"/>
      <c r="K359" s="152">
        <v>3</v>
      </c>
      <c r="L359" s="150"/>
      <c r="M359" s="150"/>
      <c r="N359" s="150"/>
      <c r="O359" s="150"/>
      <c r="P359" s="150"/>
      <c r="Q359" s="150"/>
      <c r="R359" s="153"/>
      <c r="T359" s="154"/>
      <c r="U359" s="150"/>
      <c r="V359" s="150"/>
      <c r="W359" s="150"/>
      <c r="X359" s="150"/>
      <c r="Y359" s="150"/>
      <c r="Z359" s="150"/>
      <c r="AA359" s="155"/>
      <c r="AT359" s="156" t="s">
        <v>173</v>
      </c>
      <c r="AU359" s="156" t="s">
        <v>86</v>
      </c>
      <c r="AV359" s="10" t="s">
        <v>86</v>
      </c>
      <c r="AW359" s="10" t="s">
        <v>32</v>
      </c>
      <c r="AX359" s="10" t="s">
        <v>82</v>
      </c>
      <c r="AY359" s="156" t="s">
        <v>166</v>
      </c>
    </row>
    <row r="360" spans="2:65" s="1" customFormat="1" ht="25.5" customHeight="1">
      <c r="B360" s="139"/>
      <c r="C360" s="140" t="s">
        <v>552</v>
      </c>
      <c r="D360" s="140" t="s">
        <v>167</v>
      </c>
      <c r="E360" s="141" t="s">
        <v>514</v>
      </c>
      <c r="F360" s="231" t="s">
        <v>515</v>
      </c>
      <c r="G360" s="231"/>
      <c r="H360" s="231"/>
      <c r="I360" s="231"/>
      <c r="J360" s="142" t="s">
        <v>270</v>
      </c>
      <c r="K360" s="143">
        <v>638</v>
      </c>
      <c r="L360" s="232">
        <v>0</v>
      </c>
      <c r="M360" s="232"/>
      <c r="N360" s="232">
        <f>ROUND(L360*K360,2)</f>
        <v>0</v>
      </c>
      <c r="O360" s="232"/>
      <c r="P360" s="232"/>
      <c r="Q360" s="232"/>
      <c r="R360" s="144"/>
      <c r="T360" s="145" t="s">
        <v>5</v>
      </c>
      <c r="U360" s="43" t="s">
        <v>40</v>
      </c>
      <c r="V360" s="146">
        <v>0.53</v>
      </c>
      <c r="W360" s="146">
        <f>V360*K360</f>
        <v>338.14000000000004</v>
      </c>
      <c r="X360" s="146">
        <v>8.4250000000000005E-2</v>
      </c>
      <c r="Y360" s="146">
        <f>X360*K360</f>
        <v>53.7515</v>
      </c>
      <c r="Z360" s="146">
        <v>0</v>
      </c>
      <c r="AA360" s="147">
        <f>Z360*K360</f>
        <v>0</v>
      </c>
      <c r="AR360" s="21" t="s">
        <v>92</v>
      </c>
      <c r="AT360" s="21" t="s">
        <v>167</v>
      </c>
      <c r="AU360" s="21" t="s">
        <v>86</v>
      </c>
      <c r="AY360" s="21" t="s">
        <v>166</v>
      </c>
      <c r="BE360" s="148">
        <f>IF(U360="základní",N360,0)</f>
        <v>0</v>
      </c>
      <c r="BF360" s="148">
        <f>IF(U360="snížená",N360,0)</f>
        <v>0</v>
      </c>
      <c r="BG360" s="148">
        <f>IF(U360="zákl. přenesená",N360,0)</f>
        <v>0</v>
      </c>
      <c r="BH360" s="148">
        <f>IF(U360="sníž. přenesená",N360,0)</f>
        <v>0</v>
      </c>
      <c r="BI360" s="148">
        <f>IF(U360="nulová",N360,0)</f>
        <v>0</v>
      </c>
      <c r="BJ360" s="21" t="s">
        <v>82</v>
      </c>
      <c r="BK360" s="148">
        <f>ROUND(L360*K360,2)</f>
        <v>0</v>
      </c>
      <c r="BL360" s="21" t="s">
        <v>92</v>
      </c>
      <c r="BM360" s="21" t="s">
        <v>516</v>
      </c>
    </row>
    <row r="361" spans="2:65" s="1" customFormat="1" ht="16.5" customHeight="1">
      <c r="B361" s="139"/>
      <c r="C361" s="176" t="s">
        <v>557</v>
      </c>
      <c r="D361" s="176" t="s">
        <v>388</v>
      </c>
      <c r="E361" s="177" t="s">
        <v>518</v>
      </c>
      <c r="F361" s="266" t="s">
        <v>519</v>
      </c>
      <c r="G361" s="266"/>
      <c r="H361" s="266"/>
      <c r="I361" s="266"/>
      <c r="J361" s="178" t="s">
        <v>270</v>
      </c>
      <c r="K361" s="179">
        <v>603.20000000000005</v>
      </c>
      <c r="L361" s="267">
        <v>0</v>
      </c>
      <c r="M361" s="267"/>
      <c r="N361" s="267">
        <f>ROUND(L361*K361,2)</f>
        <v>0</v>
      </c>
      <c r="O361" s="232"/>
      <c r="P361" s="232"/>
      <c r="Q361" s="232"/>
      <c r="R361" s="144"/>
      <c r="T361" s="145" t="s">
        <v>5</v>
      </c>
      <c r="U361" s="43" t="s">
        <v>40</v>
      </c>
      <c r="V361" s="146">
        <v>0</v>
      </c>
      <c r="W361" s="146">
        <f>V361*K361</f>
        <v>0</v>
      </c>
      <c r="X361" s="146">
        <v>0.14000000000000001</v>
      </c>
      <c r="Y361" s="146">
        <f>X361*K361</f>
        <v>84.448000000000008</v>
      </c>
      <c r="Z361" s="146">
        <v>0</v>
      </c>
      <c r="AA361" s="147">
        <f>Z361*K361</f>
        <v>0</v>
      </c>
      <c r="AR361" s="21" t="s">
        <v>104</v>
      </c>
      <c r="AT361" s="21" t="s">
        <v>388</v>
      </c>
      <c r="AU361" s="21" t="s">
        <v>86</v>
      </c>
      <c r="AY361" s="21" t="s">
        <v>166</v>
      </c>
      <c r="BE361" s="148">
        <f>IF(U361="základní",N361,0)</f>
        <v>0</v>
      </c>
      <c r="BF361" s="148">
        <f>IF(U361="snížená",N361,0)</f>
        <v>0</v>
      </c>
      <c r="BG361" s="148">
        <f>IF(U361="zákl. přenesená",N361,0)</f>
        <v>0</v>
      </c>
      <c r="BH361" s="148">
        <f>IF(U361="sníž. přenesená",N361,0)</f>
        <v>0</v>
      </c>
      <c r="BI361" s="148">
        <f>IF(U361="nulová",N361,0)</f>
        <v>0</v>
      </c>
      <c r="BJ361" s="21" t="s">
        <v>82</v>
      </c>
      <c r="BK361" s="148">
        <f>ROUND(L361*K361,2)</f>
        <v>0</v>
      </c>
      <c r="BL361" s="21" t="s">
        <v>92</v>
      </c>
      <c r="BM361" s="21" t="s">
        <v>520</v>
      </c>
    </row>
    <row r="362" spans="2:65" s="11" customFormat="1" ht="16.5" customHeight="1">
      <c r="B362" s="157"/>
      <c r="C362" s="158"/>
      <c r="D362" s="158"/>
      <c r="E362" s="159" t="s">
        <v>5</v>
      </c>
      <c r="F362" s="264" t="s">
        <v>836</v>
      </c>
      <c r="G362" s="265"/>
      <c r="H362" s="265"/>
      <c r="I362" s="265"/>
      <c r="J362" s="158"/>
      <c r="K362" s="159" t="s">
        <v>5</v>
      </c>
      <c r="L362" s="158"/>
      <c r="M362" s="158"/>
      <c r="N362" s="158"/>
      <c r="O362" s="158"/>
      <c r="P362" s="158"/>
      <c r="Q362" s="158"/>
      <c r="R362" s="160"/>
      <c r="T362" s="161"/>
      <c r="U362" s="158"/>
      <c r="V362" s="158"/>
      <c r="W362" s="158"/>
      <c r="X362" s="158"/>
      <c r="Y362" s="158"/>
      <c r="Z362" s="158"/>
      <c r="AA362" s="162"/>
      <c r="AT362" s="163" t="s">
        <v>173</v>
      </c>
      <c r="AU362" s="163" t="s">
        <v>86</v>
      </c>
      <c r="AV362" s="11" t="s">
        <v>82</v>
      </c>
      <c r="AW362" s="11" t="s">
        <v>32</v>
      </c>
      <c r="AX362" s="11" t="s">
        <v>75</v>
      </c>
      <c r="AY362" s="163" t="s">
        <v>166</v>
      </c>
    </row>
    <row r="363" spans="2:65" s="10" customFormat="1" ht="25.5" customHeight="1">
      <c r="B363" s="149"/>
      <c r="C363" s="150"/>
      <c r="D363" s="150"/>
      <c r="E363" s="151" t="s">
        <v>5</v>
      </c>
      <c r="F363" s="262" t="s">
        <v>1000</v>
      </c>
      <c r="G363" s="263"/>
      <c r="H363" s="263"/>
      <c r="I363" s="263"/>
      <c r="J363" s="150"/>
      <c r="K363" s="152">
        <v>603.20000000000005</v>
      </c>
      <c r="L363" s="150"/>
      <c r="M363" s="150"/>
      <c r="N363" s="150"/>
      <c r="O363" s="150"/>
      <c r="P363" s="150"/>
      <c r="Q363" s="150"/>
      <c r="R363" s="153"/>
      <c r="T363" s="154"/>
      <c r="U363" s="150"/>
      <c r="V363" s="150"/>
      <c r="W363" s="150"/>
      <c r="X363" s="150"/>
      <c r="Y363" s="150"/>
      <c r="Z363" s="150"/>
      <c r="AA363" s="155"/>
      <c r="AT363" s="156" t="s">
        <v>173</v>
      </c>
      <c r="AU363" s="156" t="s">
        <v>86</v>
      </c>
      <c r="AV363" s="10" t="s">
        <v>86</v>
      </c>
      <c r="AW363" s="10" t="s">
        <v>32</v>
      </c>
      <c r="AX363" s="10" t="s">
        <v>82</v>
      </c>
      <c r="AY363" s="156" t="s">
        <v>166</v>
      </c>
    </row>
    <row r="364" spans="2:65" s="1" customFormat="1" ht="25.5" customHeight="1">
      <c r="B364" s="139"/>
      <c r="C364" s="176" t="s">
        <v>562</v>
      </c>
      <c r="D364" s="176" t="s">
        <v>388</v>
      </c>
      <c r="E364" s="177" t="s">
        <v>524</v>
      </c>
      <c r="F364" s="266" t="s">
        <v>525</v>
      </c>
      <c r="G364" s="266"/>
      <c r="H364" s="266"/>
      <c r="I364" s="266"/>
      <c r="J364" s="178" t="s">
        <v>270</v>
      </c>
      <c r="K364" s="179">
        <v>34.799999999999997</v>
      </c>
      <c r="L364" s="267">
        <v>0</v>
      </c>
      <c r="M364" s="267"/>
      <c r="N364" s="267">
        <f>ROUND(L364*K364,2)</f>
        <v>0</v>
      </c>
      <c r="O364" s="232"/>
      <c r="P364" s="232"/>
      <c r="Q364" s="232"/>
      <c r="R364" s="144"/>
      <c r="T364" s="145" t="s">
        <v>5</v>
      </c>
      <c r="U364" s="43" t="s">
        <v>40</v>
      </c>
      <c r="V364" s="146">
        <v>0</v>
      </c>
      <c r="W364" s="146">
        <f>V364*K364</f>
        <v>0</v>
      </c>
      <c r="X364" s="146">
        <v>0.13</v>
      </c>
      <c r="Y364" s="146">
        <f>X364*K364</f>
        <v>4.524</v>
      </c>
      <c r="Z364" s="146">
        <v>0</v>
      </c>
      <c r="AA364" s="147">
        <f>Z364*K364</f>
        <v>0</v>
      </c>
      <c r="AR364" s="21" t="s">
        <v>104</v>
      </c>
      <c r="AT364" s="21" t="s">
        <v>388</v>
      </c>
      <c r="AU364" s="21" t="s">
        <v>86</v>
      </c>
      <c r="AY364" s="21" t="s">
        <v>166</v>
      </c>
      <c r="BE364" s="148">
        <f>IF(U364="základní",N364,0)</f>
        <v>0</v>
      </c>
      <c r="BF364" s="148">
        <f>IF(U364="snížená",N364,0)</f>
        <v>0</v>
      </c>
      <c r="BG364" s="148">
        <f>IF(U364="zákl. přenesená",N364,0)</f>
        <v>0</v>
      </c>
      <c r="BH364" s="148">
        <f>IF(U364="sníž. přenesená",N364,0)</f>
        <v>0</v>
      </c>
      <c r="BI364" s="148">
        <f>IF(U364="nulová",N364,0)</f>
        <v>0</v>
      </c>
      <c r="BJ364" s="21" t="s">
        <v>82</v>
      </c>
      <c r="BK364" s="148">
        <f>ROUND(L364*K364,2)</f>
        <v>0</v>
      </c>
      <c r="BL364" s="21" t="s">
        <v>92</v>
      </c>
      <c r="BM364" s="21" t="s">
        <v>526</v>
      </c>
    </row>
    <row r="365" spans="2:65" s="11" customFormat="1" ht="16.5" customHeight="1">
      <c r="B365" s="157"/>
      <c r="C365" s="158"/>
      <c r="D365" s="158"/>
      <c r="E365" s="159" t="s">
        <v>5</v>
      </c>
      <c r="F365" s="264" t="s">
        <v>836</v>
      </c>
      <c r="G365" s="265"/>
      <c r="H365" s="265"/>
      <c r="I365" s="265"/>
      <c r="J365" s="158"/>
      <c r="K365" s="159" t="s">
        <v>5</v>
      </c>
      <c r="L365" s="158"/>
      <c r="M365" s="158"/>
      <c r="N365" s="158"/>
      <c r="O365" s="158"/>
      <c r="P365" s="158"/>
      <c r="Q365" s="158"/>
      <c r="R365" s="160"/>
      <c r="T365" s="161"/>
      <c r="U365" s="158"/>
      <c r="V365" s="158"/>
      <c r="W365" s="158"/>
      <c r="X365" s="158"/>
      <c r="Y365" s="158"/>
      <c r="Z365" s="158"/>
      <c r="AA365" s="162"/>
      <c r="AT365" s="163" t="s">
        <v>173</v>
      </c>
      <c r="AU365" s="163" t="s">
        <v>86</v>
      </c>
      <c r="AV365" s="11" t="s">
        <v>82</v>
      </c>
      <c r="AW365" s="11" t="s">
        <v>32</v>
      </c>
      <c r="AX365" s="11" t="s">
        <v>75</v>
      </c>
      <c r="AY365" s="163" t="s">
        <v>166</v>
      </c>
    </row>
    <row r="366" spans="2:65" s="10" customFormat="1" ht="16.5" customHeight="1">
      <c r="B366" s="149"/>
      <c r="C366" s="150"/>
      <c r="D366" s="150"/>
      <c r="E366" s="151" t="s">
        <v>5</v>
      </c>
      <c r="F366" s="262" t="s">
        <v>1001</v>
      </c>
      <c r="G366" s="263"/>
      <c r="H366" s="263"/>
      <c r="I366" s="263"/>
      <c r="J366" s="150"/>
      <c r="K366" s="152">
        <v>34.799999999999997</v>
      </c>
      <c r="L366" s="150"/>
      <c r="M366" s="150"/>
      <c r="N366" s="150"/>
      <c r="O366" s="150"/>
      <c r="P366" s="150"/>
      <c r="Q366" s="150"/>
      <c r="R366" s="153"/>
      <c r="T366" s="154"/>
      <c r="U366" s="150"/>
      <c r="V366" s="150"/>
      <c r="W366" s="150"/>
      <c r="X366" s="150"/>
      <c r="Y366" s="150"/>
      <c r="Z366" s="150"/>
      <c r="AA366" s="155"/>
      <c r="AT366" s="156" t="s">
        <v>173</v>
      </c>
      <c r="AU366" s="156" t="s">
        <v>86</v>
      </c>
      <c r="AV366" s="10" t="s">
        <v>86</v>
      </c>
      <c r="AW366" s="10" t="s">
        <v>32</v>
      </c>
      <c r="AX366" s="10" t="s">
        <v>82</v>
      </c>
      <c r="AY366" s="156" t="s">
        <v>166</v>
      </c>
    </row>
    <row r="367" spans="2:65" s="1" customFormat="1" ht="38.25" customHeight="1">
      <c r="B367" s="139"/>
      <c r="C367" s="140" t="s">
        <v>567</v>
      </c>
      <c r="D367" s="140" t="s">
        <v>167</v>
      </c>
      <c r="E367" s="141" t="s">
        <v>529</v>
      </c>
      <c r="F367" s="231" t="s">
        <v>530</v>
      </c>
      <c r="G367" s="231"/>
      <c r="H367" s="231"/>
      <c r="I367" s="231"/>
      <c r="J367" s="142" t="s">
        <v>270</v>
      </c>
      <c r="K367" s="143">
        <v>60</v>
      </c>
      <c r="L367" s="232">
        <v>0</v>
      </c>
      <c r="M367" s="232"/>
      <c r="N367" s="232">
        <f>ROUND(L367*K367,2)</f>
        <v>0</v>
      </c>
      <c r="O367" s="232"/>
      <c r="P367" s="232"/>
      <c r="Q367" s="232"/>
      <c r="R367" s="144"/>
      <c r="T367" s="145" t="s">
        <v>5</v>
      </c>
      <c r="U367" s="43" t="s">
        <v>40</v>
      </c>
      <c r="V367" s="146">
        <v>0.75700000000000001</v>
      </c>
      <c r="W367" s="146">
        <f>V367*K367</f>
        <v>45.42</v>
      </c>
      <c r="X367" s="146">
        <v>0.10362</v>
      </c>
      <c r="Y367" s="146">
        <f>X367*K367</f>
        <v>6.2172000000000001</v>
      </c>
      <c r="Z367" s="146">
        <v>0</v>
      </c>
      <c r="AA367" s="147">
        <f>Z367*K367</f>
        <v>0</v>
      </c>
      <c r="AR367" s="21" t="s">
        <v>92</v>
      </c>
      <c r="AT367" s="21" t="s">
        <v>167</v>
      </c>
      <c r="AU367" s="21" t="s">
        <v>86</v>
      </c>
      <c r="AY367" s="21" t="s">
        <v>166</v>
      </c>
      <c r="BE367" s="148">
        <f>IF(U367="základní",N367,0)</f>
        <v>0</v>
      </c>
      <c r="BF367" s="148">
        <f>IF(U367="snížená",N367,0)</f>
        <v>0</v>
      </c>
      <c r="BG367" s="148">
        <f>IF(U367="zákl. přenesená",N367,0)</f>
        <v>0</v>
      </c>
      <c r="BH367" s="148">
        <f>IF(U367="sníž. přenesená",N367,0)</f>
        <v>0</v>
      </c>
      <c r="BI367" s="148">
        <f>IF(U367="nulová",N367,0)</f>
        <v>0</v>
      </c>
      <c r="BJ367" s="21" t="s">
        <v>82</v>
      </c>
      <c r="BK367" s="148">
        <f>ROUND(L367*K367,2)</f>
        <v>0</v>
      </c>
      <c r="BL367" s="21" t="s">
        <v>92</v>
      </c>
      <c r="BM367" s="21" t="s">
        <v>531</v>
      </c>
    </row>
    <row r="368" spans="2:65" s="1" customFormat="1" ht="16.5" customHeight="1">
      <c r="B368" s="139"/>
      <c r="C368" s="176" t="s">
        <v>571</v>
      </c>
      <c r="D368" s="176" t="s">
        <v>388</v>
      </c>
      <c r="E368" s="177" t="s">
        <v>533</v>
      </c>
      <c r="F368" s="266" t="s">
        <v>534</v>
      </c>
      <c r="G368" s="266"/>
      <c r="H368" s="266"/>
      <c r="I368" s="266"/>
      <c r="J368" s="178" t="s">
        <v>270</v>
      </c>
      <c r="K368" s="179">
        <v>44.7</v>
      </c>
      <c r="L368" s="267">
        <v>0</v>
      </c>
      <c r="M368" s="267"/>
      <c r="N368" s="267">
        <f>ROUND(L368*K368,2)</f>
        <v>0</v>
      </c>
      <c r="O368" s="232"/>
      <c r="P368" s="232"/>
      <c r="Q368" s="232"/>
      <c r="R368" s="144"/>
      <c r="T368" s="145" t="s">
        <v>5</v>
      </c>
      <c r="U368" s="43" t="s">
        <v>40</v>
      </c>
      <c r="V368" s="146">
        <v>0</v>
      </c>
      <c r="W368" s="146">
        <f>V368*K368</f>
        <v>0</v>
      </c>
      <c r="X368" s="146">
        <v>0.18</v>
      </c>
      <c r="Y368" s="146">
        <f>X368*K368</f>
        <v>8.0459999999999994</v>
      </c>
      <c r="Z368" s="146">
        <v>0</v>
      </c>
      <c r="AA368" s="147">
        <f>Z368*K368</f>
        <v>0</v>
      </c>
      <c r="AR368" s="21" t="s">
        <v>104</v>
      </c>
      <c r="AT368" s="21" t="s">
        <v>388</v>
      </c>
      <c r="AU368" s="21" t="s">
        <v>86</v>
      </c>
      <c r="AY368" s="21" t="s">
        <v>166</v>
      </c>
      <c r="BE368" s="148">
        <f>IF(U368="základní",N368,0)</f>
        <v>0</v>
      </c>
      <c r="BF368" s="148">
        <f>IF(U368="snížená",N368,0)</f>
        <v>0</v>
      </c>
      <c r="BG368" s="148">
        <f>IF(U368="zákl. přenesená",N368,0)</f>
        <v>0</v>
      </c>
      <c r="BH368" s="148">
        <f>IF(U368="sníž. přenesená",N368,0)</f>
        <v>0</v>
      </c>
      <c r="BI368" s="148">
        <f>IF(U368="nulová",N368,0)</f>
        <v>0</v>
      </c>
      <c r="BJ368" s="21" t="s">
        <v>82</v>
      </c>
      <c r="BK368" s="148">
        <f>ROUND(L368*K368,2)</f>
        <v>0</v>
      </c>
      <c r="BL368" s="21" t="s">
        <v>92</v>
      </c>
      <c r="BM368" s="21" t="s">
        <v>535</v>
      </c>
    </row>
    <row r="369" spans="2:65" s="11" customFormat="1" ht="16.5" customHeight="1">
      <c r="B369" s="157"/>
      <c r="C369" s="158"/>
      <c r="D369" s="158"/>
      <c r="E369" s="159" t="s">
        <v>5</v>
      </c>
      <c r="F369" s="264" t="s">
        <v>974</v>
      </c>
      <c r="G369" s="265"/>
      <c r="H369" s="265"/>
      <c r="I369" s="265"/>
      <c r="J369" s="158"/>
      <c r="K369" s="159" t="s">
        <v>5</v>
      </c>
      <c r="L369" s="158"/>
      <c r="M369" s="158"/>
      <c r="N369" s="158"/>
      <c r="O369" s="158"/>
      <c r="P369" s="158"/>
      <c r="Q369" s="158"/>
      <c r="R369" s="160"/>
      <c r="T369" s="161"/>
      <c r="U369" s="158"/>
      <c r="V369" s="158"/>
      <c r="W369" s="158"/>
      <c r="X369" s="158"/>
      <c r="Y369" s="158"/>
      <c r="Z369" s="158"/>
      <c r="AA369" s="162"/>
      <c r="AT369" s="163" t="s">
        <v>173</v>
      </c>
      <c r="AU369" s="163" t="s">
        <v>86</v>
      </c>
      <c r="AV369" s="11" t="s">
        <v>82</v>
      </c>
      <c r="AW369" s="11" t="s">
        <v>32</v>
      </c>
      <c r="AX369" s="11" t="s">
        <v>75</v>
      </c>
      <c r="AY369" s="163" t="s">
        <v>166</v>
      </c>
    </row>
    <row r="370" spans="2:65" s="10" customFormat="1" ht="25.5" customHeight="1">
      <c r="B370" s="149"/>
      <c r="C370" s="150"/>
      <c r="D370" s="150"/>
      <c r="E370" s="151" t="s">
        <v>5</v>
      </c>
      <c r="F370" s="262" t="s">
        <v>1002</v>
      </c>
      <c r="G370" s="263"/>
      <c r="H370" s="263"/>
      <c r="I370" s="263"/>
      <c r="J370" s="150"/>
      <c r="K370" s="152">
        <v>44.7</v>
      </c>
      <c r="L370" s="150"/>
      <c r="M370" s="150"/>
      <c r="N370" s="150"/>
      <c r="O370" s="150"/>
      <c r="P370" s="150"/>
      <c r="Q370" s="150"/>
      <c r="R370" s="153"/>
      <c r="T370" s="154"/>
      <c r="U370" s="150"/>
      <c r="V370" s="150"/>
      <c r="W370" s="150"/>
      <c r="X370" s="150"/>
      <c r="Y370" s="150"/>
      <c r="Z370" s="150"/>
      <c r="AA370" s="155"/>
      <c r="AT370" s="156" t="s">
        <v>173</v>
      </c>
      <c r="AU370" s="156" t="s">
        <v>86</v>
      </c>
      <c r="AV370" s="10" t="s">
        <v>86</v>
      </c>
      <c r="AW370" s="10" t="s">
        <v>32</v>
      </c>
      <c r="AX370" s="10" t="s">
        <v>82</v>
      </c>
      <c r="AY370" s="156" t="s">
        <v>166</v>
      </c>
    </row>
    <row r="371" spans="2:65" s="1" customFormat="1" ht="25.5" customHeight="1">
      <c r="B371" s="139"/>
      <c r="C371" s="176" t="s">
        <v>575</v>
      </c>
      <c r="D371" s="176" t="s">
        <v>388</v>
      </c>
      <c r="E371" s="177" t="s">
        <v>539</v>
      </c>
      <c r="F371" s="266" t="s">
        <v>540</v>
      </c>
      <c r="G371" s="266"/>
      <c r="H371" s="266"/>
      <c r="I371" s="266"/>
      <c r="J371" s="178" t="s">
        <v>270</v>
      </c>
      <c r="K371" s="179">
        <v>15.3</v>
      </c>
      <c r="L371" s="267">
        <v>0</v>
      </c>
      <c r="M371" s="267"/>
      <c r="N371" s="267">
        <f>ROUND(L371*K371,2)</f>
        <v>0</v>
      </c>
      <c r="O371" s="232"/>
      <c r="P371" s="232"/>
      <c r="Q371" s="232"/>
      <c r="R371" s="144"/>
      <c r="T371" s="145" t="s">
        <v>5</v>
      </c>
      <c r="U371" s="43" t="s">
        <v>40</v>
      </c>
      <c r="V371" s="146">
        <v>0</v>
      </c>
      <c r="W371" s="146">
        <f>V371*K371</f>
        <v>0</v>
      </c>
      <c r="X371" s="146">
        <v>0.14599999999999999</v>
      </c>
      <c r="Y371" s="146">
        <f>X371*K371</f>
        <v>2.2338</v>
      </c>
      <c r="Z371" s="146">
        <v>0</v>
      </c>
      <c r="AA371" s="147">
        <f>Z371*K371</f>
        <v>0</v>
      </c>
      <c r="AR371" s="21" t="s">
        <v>104</v>
      </c>
      <c r="AT371" s="21" t="s">
        <v>388</v>
      </c>
      <c r="AU371" s="21" t="s">
        <v>86</v>
      </c>
      <c r="AY371" s="21" t="s">
        <v>166</v>
      </c>
      <c r="BE371" s="148">
        <f>IF(U371="základní",N371,0)</f>
        <v>0</v>
      </c>
      <c r="BF371" s="148">
        <f>IF(U371="snížená",N371,0)</f>
        <v>0</v>
      </c>
      <c r="BG371" s="148">
        <f>IF(U371="zákl. přenesená",N371,0)</f>
        <v>0</v>
      </c>
      <c r="BH371" s="148">
        <f>IF(U371="sníž. přenesená",N371,0)</f>
        <v>0</v>
      </c>
      <c r="BI371" s="148">
        <f>IF(U371="nulová",N371,0)</f>
        <v>0</v>
      </c>
      <c r="BJ371" s="21" t="s">
        <v>82</v>
      </c>
      <c r="BK371" s="148">
        <f>ROUND(L371*K371,2)</f>
        <v>0</v>
      </c>
      <c r="BL371" s="21" t="s">
        <v>92</v>
      </c>
      <c r="BM371" s="21" t="s">
        <v>541</v>
      </c>
    </row>
    <row r="372" spans="2:65" s="11" customFormat="1" ht="16.5" customHeight="1">
      <c r="B372" s="157"/>
      <c r="C372" s="158"/>
      <c r="D372" s="158"/>
      <c r="E372" s="159" t="s">
        <v>5</v>
      </c>
      <c r="F372" s="264" t="s">
        <v>974</v>
      </c>
      <c r="G372" s="265"/>
      <c r="H372" s="265"/>
      <c r="I372" s="265"/>
      <c r="J372" s="158"/>
      <c r="K372" s="159" t="s">
        <v>5</v>
      </c>
      <c r="L372" s="158"/>
      <c r="M372" s="158"/>
      <c r="N372" s="158"/>
      <c r="O372" s="158"/>
      <c r="P372" s="158"/>
      <c r="Q372" s="158"/>
      <c r="R372" s="160"/>
      <c r="T372" s="161"/>
      <c r="U372" s="158"/>
      <c r="V372" s="158"/>
      <c r="W372" s="158"/>
      <c r="X372" s="158"/>
      <c r="Y372" s="158"/>
      <c r="Z372" s="158"/>
      <c r="AA372" s="162"/>
      <c r="AT372" s="163" t="s">
        <v>173</v>
      </c>
      <c r="AU372" s="163" t="s">
        <v>86</v>
      </c>
      <c r="AV372" s="11" t="s">
        <v>82</v>
      </c>
      <c r="AW372" s="11" t="s">
        <v>32</v>
      </c>
      <c r="AX372" s="11" t="s">
        <v>75</v>
      </c>
      <c r="AY372" s="163" t="s">
        <v>166</v>
      </c>
    </row>
    <row r="373" spans="2:65" s="10" customFormat="1" ht="16.5" customHeight="1">
      <c r="B373" s="149"/>
      <c r="C373" s="150"/>
      <c r="D373" s="150"/>
      <c r="E373" s="151" t="s">
        <v>5</v>
      </c>
      <c r="F373" s="262" t="s">
        <v>1003</v>
      </c>
      <c r="G373" s="263"/>
      <c r="H373" s="263"/>
      <c r="I373" s="263"/>
      <c r="J373" s="150"/>
      <c r="K373" s="152">
        <v>15.3</v>
      </c>
      <c r="L373" s="150"/>
      <c r="M373" s="150"/>
      <c r="N373" s="150"/>
      <c r="O373" s="150"/>
      <c r="P373" s="150"/>
      <c r="Q373" s="150"/>
      <c r="R373" s="153"/>
      <c r="T373" s="154"/>
      <c r="U373" s="150"/>
      <c r="V373" s="150"/>
      <c r="W373" s="150"/>
      <c r="X373" s="150"/>
      <c r="Y373" s="150"/>
      <c r="Z373" s="150"/>
      <c r="AA373" s="155"/>
      <c r="AT373" s="156" t="s">
        <v>173</v>
      </c>
      <c r="AU373" s="156" t="s">
        <v>86</v>
      </c>
      <c r="AV373" s="10" t="s">
        <v>86</v>
      </c>
      <c r="AW373" s="10" t="s">
        <v>32</v>
      </c>
      <c r="AX373" s="10" t="s">
        <v>82</v>
      </c>
      <c r="AY373" s="156" t="s">
        <v>166</v>
      </c>
    </row>
    <row r="374" spans="2:65" s="1" customFormat="1" ht="25.5" customHeight="1">
      <c r="B374" s="139"/>
      <c r="C374" s="140" t="s">
        <v>579</v>
      </c>
      <c r="D374" s="140" t="s">
        <v>167</v>
      </c>
      <c r="E374" s="141" t="s">
        <v>544</v>
      </c>
      <c r="F374" s="231" t="s">
        <v>545</v>
      </c>
      <c r="G374" s="231"/>
      <c r="H374" s="231"/>
      <c r="I374" s="231"/>
      <c r="J374" s="142" t="s">
        <v>309</v>
      </c>
      <c r="K374" s="143">
        <v>93</v>
      </c>
      <c r="L374" s="232">
        <v>0</v>
      </c>
      <c r="M374" s="232"/>
      <c r="N374" s="232">
        <f>ROUND(L374*K374,2)</f>
        <v>0</v>
      </c>
      <c r="O374" s="232"/>
      <c r="P374" s="232"/>
      <c r="Q374" s="232"/>
      <c r="R374" s="144"/>
      <c r="T374" s="145" t="s">
        <v>5</v>
      </c>
      <c r="U374" s="43" t="s">
        <v>40</v>
      </c>
      <c r="V374" s="146">
        <v>4.5999999999999999E-2</v>
      </c>
      <c r="W374" s="146">
        <f>V374*K374</f>
        <v>4.2779999999999996</v>
      </c>
      <c r="X374" s="146">
        <v>3.5999999999999999E-3</v>
      </c>
      <c r="Y374" s="146">
        <f>X374*K374</f>
        <v>0.33479999999999999</v>
      </c>
      <c r="Z374" s="146">
        <v>0</v>
      </c>
      <c r="AA374" s="147">
        <f>Z374*K374</f>
        <v>0</v>
      </c>
      <c r="AR374" s="21" t="s">
        <v>92</v>
      </c>
      <c r="AT374" s="21" t="s">
        <v>167</v>
      </c>
      <c r="AU374" s="21" t="s">
        <v>86</v>
      </c>
      <c r="AY374" s="21" t="s">
        <v>166</v>
      </c>
      <c r="BE374" s="148">
        <f>IF(U374="základní",N374,0)</f>
        <v>0</v>
      </c>
      <c r="BF374" s="148">
        <f>IF(U374="snížená",N374,0)</f>
        <v>0</v>
      </c>
      <c r="BG374" s="148">
        <f>IF(U374="zákl. přenesená",N374,0)</f>
        <v>0</v>
      </c>
      <c r="BH374" s="148">
        <f>IF(U374="sníž. přenesená",N374,0)</f>
        <v>0</v>
      </c>
      <c r="BI374" s="148">
        <f>IF(U374="nulová",N374,0)</f>
        <v>0</v>
      </c>
      <c r="BJ374" s="21" t="s">
        <v>82</v>
      </c>
      <c r="BK374" s="148">
        <f>ROUND(L374*K374,2)</f>
        <v>0</v>
      </c>
      <c r="BL374" s="21" t="s">
        <v>92</v>
      </c>
      <c r="BM374" s="21" t="s">
        <v>546</v>
      </c>
    </row>
    <row r="375" spans="2:65" s="11" customFormat="1" ht="16.5" customHeight="1">
      <c r="B375" s="157"/>
      <c r="C375" s="158"/>
      <c r="D375" s="158"/>
      <c r="E375" s="159" t="s">
        <v>5</v>
      </c>
      <c r="F375" s="264" t="s">
        <v>275</v>
      </c>
      <c r="G375" s="265"/>
      <c r="H375" s="265"/>
      <c r="I375" s="265"/>
      <c r="J375" s="158"/>
      <c r="K375" s="159" t="s">
        <v>5</v>
      </c>
      <c r="L375" s="158"/>
      <c r="M375" s="158"/>
      <c r="N375" s="158"/>
      <c r="O375" s="158"/>
      <c r="P375" s="158"/>
      <c r="Q375" s="158"/>
      <c r="R375" s="160"/>
      <c r="T375" s="161"/>
      <c r="U375" s="158"/>
      <c r="V375" s="158"/>
      <c r="W375" s="158"/>
      <c r="X375" s="158"/>
      <c r="Y375" s="158"/>
      <c r="Z375" s="158"/>
      <c r="AA375" s="162"/>
      <c r="AT375" s="163" t="s">
        <v>173</v>
      </c>
      <c r="AU375" s="163" t="s">
        <v>86</v>
      </c>
      <c r="AV375" s="11" t="s">
        <v>82</v>
      </c>
      <c r="AW375" s="11" t="s">
        <v>32</v>
      </c>
      <c r="AX375" s="11" t="s">
        <v>75</v>
      </c>
      <c r="AY375" s="163" t="s">
        <v>166</v>
      </c>
    </row>
    <row r="376" spans="2:65" s="11" customFormat="1" ht="16.5" customHeight="1">
      <c r="B376" s="157"/>
      <c r="C376" s="158"/>
      <c r="D376" s="158"/>
      <c r="E376" s="159" t="s">
        <v>5</v>
      </c>
      <c r="F376" s="229" t="s">
        <v>276</v>
      </c>
      <c r="G376" s="230"/>
      <c r="H376" s="230"/>
      <c r="I376" s="230"/>
      <c r="J376" s="158"/>
      <c r="K376" s="159" t="s">
        <v>5</v>
      </c>
      <c r="L376" s="158"/>
      <c r="M376" s="158"/>
      <c r="N376" s="158"/>
      <c r="O376" s="158"/>
      <c r="P376" s="158"/>
      <c r="Q376" s="158"/>
      <c r="R376" s="160"/>
      <c r="T376" s="161"/>
      <c r="U376" s="158"/>
      <c r="V376" s="158"/>
      <c r="W376" s="158"/>
      <c r="X376" s="158"/>
      <c r="Y376" s="158"/>
      <c r="Z376" s="158"/>
      <c r="AA376" s="162"/>
      <c r="AT376" s="163" t="s">
        <v>173</v>
      </c>
      <c r="AU376" s="163" t="s">
        <v>86</v>
      </c>
      <c r="AV376" s="11" t="s">
        <v>82</v>
      </c>
      <c r="AW376" s="11" t="s">
        <v>32</v>
      </c>
      <c r="AX376" s="11" t="s">
        <v>75</v>
      </c>
      <c r="AY376" s="163" t="s">
        <v>166</v>
      </c>
    </row>
    <row r="377" spans="2:65" s="11" customFormat="1" ht="16.5" customHeight="1">
      <c r="B377" s="157"/>
      <c r="C377" s="158"/>
      <c r="D377" s="158"/>
      <c r="E377" s="159" t="s">
        <v>5</v>
      </c>
      <c r="F377" s="229" t="s">
        <v>277</v>
      </c>
      <c r="G377" s="230"/>
      <c r="H377" s="230"/>
      <c r="I377" s="230"/>
      <c r="J377" s="158"/>
      <c r="K377" s="159" t="s">
        <v>5</v>
      </c>
      <c r="L377" s="158"/>
      <c r="M377" s="158"/>
      <c r="N377" s="158"/>
      <c r="O377" s="158"/>
      <c r="P377" s="158"/>
      <c r="Q377" s="158"/>
      <c r="R377" s="160"/>
      <c r="T377" s="161"/>
      <c r="U377" s="158"/>
      <c r="V377" s="158"/>
      <c r="W377" s="158"/>
      <c r="X377" s="158"/>
      <c r="Y377" s="158"/>
      <c r="Z377" s="158"/>
      <c r="AA377" s="162"/>
      <c r="AT377" s="163" t="s">
        <v>173</v>
      </c>
      <c r="AU377" s="163" t="s">
        <v>86</v>
      </c>
      <c r="AV377" s="11" t="s">
        <v>82</v>
      </c>
      <c r="AW377" s="11" t="s">
        <v>32</v>
      </c>
      <c r="AX377" s="11" t="s">
        <v>75</v>
      </c>
      <c r="AY377" s="163" t="s">
        <v>166</v>
      </c>
    </row>
    <row r="378" spans="2:65" s="10" customFormat="1" ht="16.5" customHeight="1">
      <c r="B378" s="149"/>
      <c r="C378" s="150"/>
      <c r="D378" s="150"/>
      <c r="E378" s="151" t="s">
        <v>5</v>
      </c>
      <c r="F378" s="262" t="s">
        <v>1004</v>
      </c>
      <c r="G378" s="263"/>
      <c r="H378" s="263"/>
      <c r="I378" s="263"/>
      <c r="J378" s="150"/>
      <c r="K378" s="152">
        <v>93</v>
      </c>
      <c r="L378" s="150"/>
      <c r="M378" s="150"/>
      <c r="N378" s="150"/>
      <c r="O378" s="150"/>
      <c r="P378" s="150"/>
      <c r="Q378" s="150"/>
      <c r="R378" s="153"/>
      <c r="T378" s="154"/>
      <c r="U378" s="150"/>
      <c r="V378" s="150"/>
      <c r="W378" s="150"/>
      <c r="X378" s="150"/>
      <c r="Y378" s="150"/>
      <c r="Z378" s="150"/>
      <c r="AA378" s="155"/>
      <c r="AT378" s="156" t="s">
        <v>173</v>
      </c>
      <c r="AU378" s="156" t="s">
        <v>86</v>
      </c>
      <c r="AV378" s="10" t="s">
        <v>86</v>
      </c>
      <c r="AW378" s="10" t="s">
        <v>32</v>
      </c>
      <c r="AX378" s="10" t="s">
        <v>82</v>
      </c>
      <c r="AY378" s="156" t="s">
        <v>166</v>
      </c>
    </row>
    <row r="379" spans="2:65" s="9" customFormat="1" ht="29.85" customHeight="1">
      <c r="B379" s="129"/>
      <c r="C379" s="130"/>
      <c r="D379" s="164" t="s">
        <v>905</v>
      </c>
      <c r="E379" s="164"/>
      <c r="F379" s="164"/>
      <c r="G379" s="164"/>
      <c r="H379" s="164"/>
      <c r="I379" s="164"/>
      <c r="J379" s="164"/>
      <c r="K379" s="164"/>
      <c r="L379" s="164"/>
      <c r="M379" s="164"/>
      <c r="N379" s="237">
        <f>BK379</f>
        <v>0</v>
      </c>
      <c r="O379" s="238"/>
      <c r="P379" s="238"/>
      <c r="Q379" s="238"/>
      <c r="R379" s="132"/>
      <c r="T379" s="133"/>
      <c r="U379" s="130"/>
      <c r="V379" s="130"/>
      <c r="W379" s="134">
        <f>SUM(W380:W384)</f>
        <v>2.5175000000000001</v>
      </c>
      <c r="X379" s="130"/>
      <c r="Y379" s="134">
        <f>SUM(Y380:Y384)</f>
        <v>2.4340250000000001</v>
      </c>
      <c r="Z379" s="130"/>
      <c r="AA379" s="135">
        <f>SUM(AA380:AA384)</f>
        <v>0</v>
      </c>
      <c r="AR379" s="136" t="s">
        <v>82</v>
      </c>
      <c r="AT379" s="137" t="s">
        <v>74</v>
      </c>
      <c r="AU379" s="137" t="s">
        <v>82</v>
      </c>
      <c r="AY379" s="136" t="s">
        <v>166</v>
      </c>
      <c r="BK379" s="138">
        <f>SUM(BK380:BK384)</f>
        <v>0</v>
      </c>
    </row>
    <row r="380" spans="2:65" s="1" customFormat="1" ht="25.5" customHeight="1">
      <c r="B380" s="139"/>
      <c r="C380" s="140" t="s">
        <v>583</v>
      </c>
      <c r="D380" s="140" t="s">
        <v>167</v>
      </c>
      <c r="E380" s="141" t="s">
        <v>1005</v>
      </c>
      <c r="F380" s="231" t="s">
        <v>1006</v>
      </c>
      <c r="G380" s="231"/>
      <c r="H380" s="231"/>
      <c r="I380" s="231"/>
      <c r="J380" s="142" t="s">
        <v>270</v>
      </c>
      <c r="K380" s="143">
        <v>13.25</v>
      </c>
      <c r="L380" s="232">
        <v>0</v>
      </c>
      <c r="M380" s="232"/>
      <c r="N380" s="232">
        <f>ROUND(L380*K380,2)</f>
        <v>0</v>
      </c>
      <c r="O380" s="232"/>
      <c r="P380" s="232"/>
      <c r="Q380" s="232"/>
      <c r="R380" s="144"/>
      <c r="T380" s="145" t="s">
        <v>5</v>
      </c>
      <c r="U380" s="43" t="s">
        <v>40</v>
      </c>
      <c r="V380" s="146">
        <v>0.19</v>
      </c>
      <c r="W380" s="146">
        <f>V380*K380</f>
        <v>2.5175000000000001</v>
      </c>
      <c r="X380" s="146">
        <v>0.1837</v>
      </c>
      <c r="Y380" s="146">
        <f>X380*K380</f>
        <v>2.4340250000000001</v>
      </c>
      <c r="Z380" s="146">
        <v>0</v>
      </c>
      <c r="AA380" s="147">
        <f>Z380*K380</f>
        <v>0</v>
      </c>
      <c r="AR380" s="21" t="s">
        <v>92</v>
      </c>
      <c r="AT380" s="21" t="s">
        <v>167</v>
      </c>
      <c r="AU380" s="21" t="s">
        <v>86</v>
      </c>
      <c r="AY380" s="21" t="s">
        <v>166</v>
      </c>
      <c r="BE380" s="148">
        <f>IF(U380="základní",N380,0)</f>
        <v>0</v>
      </c>
      <c r="BF380" s="148">
        <f>IF(U380="snížená",N380,0)</f>
        <v>0</v>
      </c>
      <c r="BG380" s="148">
        <f>IF(U380="zákl. přenesená",N380,0)</f>
        <v>0</v>
      </c>
      <c r="BH380" s="148">
        <f>IF(U380="sníž. přenesená",N380,0)</f>
        <v>0</v>
      </c>
      <c r="BI380" s="148">
        <f>IF(U380="nulová",N380,0)</f>
        <v>0</v>
      </c>
      <c r="BJ380" s="21" t="s">
        <v>82</v>
      </c>
      <c r="BK380" s="148">
        <f>ROUND(L380*K380,2)</f>
        <v>0</v>
      </c>
      <c r="BL380" s="21" t="s">
        <v>92</v>
      </c>
      <c r="BM380" s="21" t="s">
        <v>1007</v>
      </c>
    </row>
    <row r="381" spans="2:65" s="11" customFormat="1" ht="16.5" customHeight="1">
      <c r="B381" s="157"/>
      <c r="C381" s="158"/>
      <c r="D381" s="158"/>
      <c r="E381" s="159" t="s">
        <v>5</v>
      </c>
      <c r="F381" s="264" t="s">
        <v>275</v>
      </c>
      <c r="G381" s="265"/>
      <c r="H381" s="265"/>
      <c r="I381" s="265"/>
      <c r="J381" s="158"/>
      <c r="K381" s="159" t="s">
        <v>5</v>
      </c>
      <c r="L381" s="158"/>
      <c r="M381" s="158"/>
      <c r="N381" s="158"/>
      <c r="O381" s="158"/>
      <c r="P381" s="158"/>
      <c r="Q381" s="158"/>
      <c r="R381" s="160"/>
      <c r="T381" s="161"/>
      <c r="U381" s="158"/>
      <c r="V381" s="158"/>
      <c r="W381" s="158"/>
      <c r="X381" s="158"/>
      <c r="Y381" s="158"/>
      <c r="Z381" s="158"/>
      <c r="AA381" s="162"/>
      <c r="AT381" s="163" t="s">
        <v>173</v>
      </c>
      <c r="AU381" s="163" t="s">
        <v>86</v>
      </c>
      <c r="AV381" s="11" t="s">
        <v>82</v>
      </c>
      <c r="AW381" s="11" t="s">
        <v>32</v>
      </c>
      <c r="AX381" s="11" t="s">
        <v>75</v>
      </c>
      <c r="AY381" s="163" t="s">
        <v>166</v>
      </c>
    </row>
    <row r="382" spans="2:65" s="11" customFormat="1" ht="16.5" customHeight="1">
      <c r="B382" s="157"/>
      <c r="C382" s="158"/>
      <c r="D382" s="158"/>
      <c r="E382" s="159" t="s">
        <v>5</v>
      </c>
      <c r="F382" s="229" t="s">
        <v>276</v>
      </c>
      <c r="G382" s="230"/>
      <c r="H382" s="230"/>
      <c r="I382" s="230"/>
      <c r="J382" s="158"/>
      <c r="K382" s="159" t="s">
        <v>5</v>
      </c>
      <c r="L382" s="158"/>
      <c r="M382" s="158"/>
      <c r="N382" s="158"/>
      <c r="O382" s="158"/>
      <c r="P382" s="158"/>
      <c r="Q382" s="158"/>
      <c r="R382" s="160"/>
      <c r="T382" s="161"/>
      <c r="U382" s="158"/>
      <c r="V382" s="158"/>
      <c r="W382" s="158"/>
      <c r="X382" s="158"/>
      <c r="Y382" s="158"/>
      <c r="Z382" s="158"/>
      <c r="AA382" s="162"/>
      <c r="AT382" s="163" t="s">
        <v>173</v>
      </c>
      <c r="AU382" s="163" t="s">
        <v>86</v>
      </c>
      <c r="AV382" s="11" t="s">
        <v>82</v>
      </c>
      <c r="AW382" s="11" t="s">
        <v>32</v>
      </c>
      <c r="AX382" s="11" t="s">
        <v>75</v>
      </c>
      <c r="AY382" s="163" t="s">
        <v>166</v>
      </c>
    </row>
    <row r="383" spans="2:65" s="11" customFormat="1" ht="16.5" customHeight="1">
      <c r="B383" s="157"/>
      <c r="C383" s="158"/>
      <c r="D383" s="158"/>
      <c r="E383" s="159" t="s">
        <v>5</v>
      </c>
      <c r="F383" s="229" t="s">
        <v>277</v>
      </c>
      <c r="G383" s="230"/>
      <c r="H383" s="230"/>
      <c r="I383" s="230"/>
      <c r="J383" s="158"/>
      <c r="K383" s="159" t="s">
        <v>5</v>
      </c>
      <c r="L383" s="158"/>
      <c r="M383" s="158"/>
      <c r="N383" s="158"/>
      <c r="O383" s="158"/>
      <c r="P383" s="158"/>
      <c r="Q383" s="158"/>
      <c r="R383" s="160"/>
      <c r="T383" s="161"/>
      <c r="U383" s="158"/>
      <c r="V383" s="158"/>
      <c r="W383" s="158"/>
      <c r="X383" s="158"/>
      <c r="Y383" s="158"/>
      <c r="Z383" s="158"/>
      <c r="AA383" s="162"/>
      <c r="AT383" s="163" t="s">
        <v>173</v>
      </c>
      <c r="AU383" s="163" t="s">
        <v>86</v>
      </c>
      <c r="AV383" s="11" t="s">
        <v>82</v>
      </c>
      <c r="AW383" s="11" t="s">
        <v>32</v>
      </c>
      <c r="AX383" s="11" t="s">
        <v>75</v>
      </c>
      <c r="AY383" s="163" t="s">
        <v>166</v>
      </c>
    </row>
    <row r="384" spans="2:65" s="10" customFormat="1" ht="16.5" customHeight="1">
      <c r="B384" s="149"/>
      <c r="C384" s="150"/>
      <c r="D384" s="150"/>
      <c r="E384" s="151" t="s">
        <v>5</v>
      </c>
      <c r="F384" s="262" t="s">
        <v>1008</v>
      </c>
      <c r="G384" s="263"/>
      <c r="H384" s="263"/>
      <c r="I384" s="263"/>
      <c r="J384" s="150"/>
      <c r="K384" s="152">
        <v>13.25</v>
      </c>
      <c r="L384" s="150"/>
      <c r="M384" s="150"/>
      <c r="N384" s="150"/>
      <c r="O384" s="150"/>
      <c r="P384" s="150"/>
      <c r="Q384" s="150"/>
      <c r="R384" s="153"/>
      <c r="T384" s="154"/>
      <c r="U384" s="150"/>
      <c r="V384" s="150"/>
      <c r="W384" s="150"/>
      <c r="X384" s="150"/>
      <c r="Y384" s="150"/>
      <c r="Z384" s="150"/>
      <c r="AA384" s="155"/>
      <c r="AT384" s="156" t="s">
        <v>173</v>
      </c>
      <c r="AU384" s="156" t="s">
        <v>86</v>
      </c>
      <c r="AV384" s="10" t="s">
        <v>86</v>
      </c>
      <c r="AW384" s="10" t="s">
        <v>32</v>
      </c>
      <c r="AX384" s="10" t="s">
        <v>82</v>
      </c>
      <c r="AY384" s="156" t="s">
        <v>166</v>
      </c>
    </row>
    <row r="385" spans="2:65" s="9" customFormat="1" ht="29.85" customHeight="1">
      <c r="B385" s="129"/>
      <c r="C385" s="130"/>
      <c r="D385" s="164" t="s">
        <v>264</v>
      </c>
      <c r="E385" s="164"/>
      <c r="F385" s="164"/>
      <c r="G385" s="164"/>
      <c r="H385" s="164"/>
      <c r="I385" s="164"/>
      <c r="J385" s="164"/>
      <c r="K385" s="164"/>
      <c r="L385" s="164"/>
      <c r="M385" s="164"/>
      <c r="N385" s="237">
        <f>BK385</f>
        <v>0</v>
      </c>
      <c r="O385" s="238"/>
      <c r="P385" s="238"/>
      <c r="Q385" s="238"/>
      <c r="R385" s="132"/>
      <c r="T385" s="133"/>
      <c r="U385" s="130"/>
      <c r="V385" s="130"/>
      <c r="W385" s="134">
        <f>SUM(W386:W421)</f>
        <v>258.89600000000002</v>
      </c>
      <c r="X385" s="130"/>
      <c r="Y385" s="134">
        <f>SUM(Y386:Y421)</f>
        <v>36.160009999999993</v>
      </c>
      <c r="Z385" s="130"/>
      <c r="AA385" s="135">
        <f>SUM(AA386:AA421)</f>
        <v>0</v>
      </c>
      <c r="AR385" s="136" t="s">
        <v>82</v>
      </c>
      <c r="AT385" s="137" t="s">
        <v>74</v>
      </c>
      <c r="AU385" s="137" t="s">
        <v>82</v>
      </c>
      <c r="AY385" s="136" t="s">
        <v>166</v>
      </c>
      <c r="BK385" s="138">
        <f>SUM(BK386:BK421)</f>
        <v>0</v>
      </c>
    </row>
    <row r="386" spans="2:65" s="1" customFormat="1" ht="38.25" customHeight="1">
      <c r="B386" s="139"/>
      <c r="C386" s="140" t="s">
        <v>587</v>
      </c>
      <c r="D386" s="140" t="s">
        <v>167</v>
      </c>
      <c r="E386" s="141" t="s">
        <v>549</v>
      </c>
      <c r="F386" s="231" t="s">
        <v>550</v>
      </c>
      <c r="G386" s="231"/>
      <c r="H386" s="231"/>
      <c r="I386" s="231"/>
      <c r="J386" s="142" t="s">
        <v>309</v>
      </c>
      <c r="K386" s="143">
        <v>71</v>
      </c>
      <c r="L386" s="232">
        <v>0</v>
      </c>
      <c r="M386" s="232"/>
      <c r="N386" s="232">
        <f>ROUND(L386*K386,2)</f>
        <v>0</v>
      </c>
      <c r="O386" s="232"/>
      <c r="P386" s="232"/>
      <c r="Q386" s="232"/>
      <c r="R386" s="144"/>
      <c r="T386" s="145" t="s">
        <v>5</v>
      </c>
      <c r="U386" s="43" t="s">
        <v>40</v>
      </c>
      <c r="V386" s="146">
        <v>0.29199999999999998</v>
      </c>
      <c r="W386" s="146">
        <f>V386*K386</f>
        <v>20.731999999999999</v>
      </c>
      <c r="X386" s="146">
        <v>1.0000000000000001E-5</v>
      </c>
      <c r="Y386" s="146">
        <f>X386*K386</f>
        <v>7.1000000000000002E-4</v>
      </c>
      <c r="Z386" s="146">
        <v>0</v>
      </c>
      <c r="AA386" s="147">
        <f>Z386*K386</f>
        <v>0</v>
      </c>
      <c r="AR386" s="21" t="s">
        <v>92</v>
      </c>
      <c r="AT386" s="21" t="s">
        <v>167</v>
      </c>
      <c r="AU386" s="21" t="s">
        <v>86</v>
      </c>
      <c r="AY386" s="21" t="s">
        <v>166</v>
      </c>
      <c r="BE386" s="148">
        <f>IF(U386="základní",N386,0)</f>
        <v>0</v>
      </c>
      <c r="BF386" s="148">
        <f>IF(U386="snížená",N386,0)</f>
        <v>0</v>
      </c>
      <c r="BG386" s="148">
        <f>IF(U386="zákl. přenesená",N386,0)</f>
        <v>0</v>
      </c>
      <c r="BH386" s="148">
        <f>IF(U386="sníž. přenesená",N386,0)</f>
        <v>0</v>
      </c>
      <c r="BI386" s="148">
        <f>IF(U386="nulová",N386,0)</f>
        <v>0</v>
      </c>
      <c r="BJ386" s="21" t="s">
        <v>82</v>
      </c>
      <c r="BK386" s="148">
        <f>ROUND(L386*K386,2)</f>
        <v>0</v>
      </c>
      <c r="BL386" s="21" t="s">
        <v>92</v>
      </c>
      <c r="BM386" s="21" t="s">
        <v>551</v>
      </c>
    </row>
    <row r="387" spans="2:65" s="1" customFormat="1" ht="16.5" customHeight="1">
      <c r="B387" s="139"/>
      <c r="C387" s="176" t="s">
        <v>591</v>
      </c>
      <c r="D387" s="176" t="s">
        <v>388</v>
      </c>
      <c r="E387" s="177" t="s">
        <v>553</v>
      </c>
      <c r="F387" s="266" t="s">
        <v>554</v>
      </c>
      <c r="G387" s="266"/>
      <c r="H387" s="266"/>
      <c r="I387" s="266"/>
      <c r="J387" s="178" t="s">
        <v>309</v>
      </c>
      <c r="K387" s="179">
        <v>71</v>
      </c>
      <c r="L387" s="267">
        <v>0</v>
      </c>
      <c r="M387" s="267"/>
      <c r="N387" s="267">
        <f>ROUND(L387*K387,2)</f>
        <v>0</v>
      </c>
      <c r="O387" s="232"/>
      <c r="P387" s="232"/>
      <c r="Q387" s="232"/>
      <c r="R387" s="144"/>
      <c r="T387" s="145" t="s">
        <v>5</v>
      </c>
      <c r="U387" s="43" t="s">
        <v>40</v>
      </c>
      <c r="V387" s="146">
        <v>0</v>
      </c>
      <c r="W387" s="146">
        <f>V387*K387</f>
        <v>0</v>
      </c>
      <c r="X387" s="146">
        <v>2.8999999999999998E-3</v>
      </c>
      <c r="Y387" s="146">
        <f>X387*K387</f>
        <v>0.20589999999999997</v>
      </c>
      <c r="Z387" s="146">
        <v>0</v>
      </c>
      <c r="AA387" s="147">
        <f>Z387*K387</f>
        <v>0</v>
      </c>
      <c r="AR387" s="21" t="s">
        <v>104</v>
      </c>
      <c r="AT387" s="21" t="s">
        <v>388</v>
      </c>
      <c r="AU387" s="21" t="s">
        <v>86</v>
      </c>
      <c r="AY387" s="21" t="s">
        <v>166</v>
      </c>
      <c r="BE387" s="148">
        <f>IF(U387="základní",N387,0)</f>
        <v>0</v>
      </c>
      <c r="BF387" s="148">
        <f>IF(U387="snížená",N387,0)</f>
        <v>0</v>
      </c>
      <c r="BG387" s="148">
        <f>IF(U387="zákl. přenesená",N387,0)</f>
        <v>0</v>
      </c>
      <c r="BH387" s="148">
        <f>IF(U387="sníž. přenesená",N387,0)</f>
        <v>0</v>
      </c>
      <c r="BI387" s="148">
        <f>IF(U387="nulová",N387,0)</f>
        <v>0</v>
      </c>
      <c r="BJ387" s="21" t="s">
        <v>82</v>
      </c>
      <c r="BK387" s="148">
        <f>ROUND(L387*K387,2)</f>
        <v>0</v>
      </c>
      <c r="BL387" s="21" t="s">
        <v>92</v>
      </c>
      <c r="BM387" s="21" t="s">
        <v>555</v>
      </c>
    </row>
    <row r="388" spans="2:65" s="11" customFormat="1" ht="16.5" customHeight="1">
      <c r="B388" s="157"/>
      <c r="C388" s="158"/>
      <c r="D388" s="158"/>
      <c r="E388" s="159" t="s">
        <v>5</v>
      </c>
      <c r="F388" s="264" t="s">
        <v>275</v>
      </c>
      <c r="G388" s="265"/>
      <c r="H388" s="265"/>
      <c r="I388" s="265"/>
      <c r="J388" s="158"/>
      <c r="K388" s="159" t="s">
        <v>5</v>
      </c>
      <c r="L388" s="158"/>
      <c r="M388" s="158"/>
      <c r="N388" s="158"/>
      <c r="O388" s="158"/>
      <c r="P388" s="158"/>
      <c r="Q388" s="158"/>
      <c r="R388" s="160"/>
      <c r="T388" s="161"/>
      <c r="U388" s="158"/>
      <c r="V388" s="158"/>
      <c r="W388" s="158"/>
      <c r="X388" s="158"/>
      <c r="Y388" s="158"/>
      <c r="Z388" s="158"/>
      <c r="AA388" s="162"/>
      <c r="AT388" s="163" t="s">
        <v>173</v>
      </c>
      <c r="AU388" s="163" t="s">
        <v>86</v>
      </c>
      <c r="AV388" s="11" t="s">
        <v>82</v>
      </c>
      <c r="AW388" s="11" t="s">
        <v>32</v>
      </c>
      <c r="AX388" s="11" t="s">
        <v>75</v>
      </c>
      <c r="AY388" s="163" t="s">
        <v>166</v>
      </c>
    </row>
    <row r="389" spans="2:65" s="11" customFormat="1" ht="16.5" customHeight="1">
      <c r="B389" s="157"/>
      <c r="C389" s="158"/>
      <c r="D389" s="158"/>
      <c r="E389" s="159" t="s">
        <v>5</v>
      </c>
      <c r="F389" s="229" t="s">
        <v>276</v>
      </c>
      <c r="G389" s="230"/>
      <c r="H389" s="230"/>
      <c r="I389" s="230"/>
      <c r="J389" s="158"/>
      <c r="K389" s="159" t="s">
        <v>5</v>
      </c>
      <c r="L389" s="158"/>
      <c r="M389" s="158"/>
      <c r="N389" s="158"/>
      <c r="O389" s="158"/>
      <c r="P389" s="158"/>
      <c r="Q389" s="158"/>
      <c r="R389" s="160"/>
      <c r="T389" s="161"/>
      <c r="U389" s="158"/>
      <c r="V389" s="158"/>
      <c r="W389" s="158"/>
      <c r="X389" s="158"/>
      <c r="Y389" s="158"/>
      <c r="Z389" s="158"/>
      <c r="AA389" s="162"/>
      <c r="AT389" s="163" t="s">
        <v>173</v>
      </c>
      <c r="AU389" s="163" t="s">
        <v>86</v>
      </c>
      <c r="AV389" s="11" t="s">
        <v>82</v>
      </c>
      <c r="AW389" s="11" t="s">
        <v>32</v>
      </c>
      <c r="AX389" s="11" t="s">
        <v>75</v>
      </c>
      <c r="AY389" s="163" t="s">
        <v>166</v>
      </c>
    </row>
    <row r="390" spans="2:65" s="11" customFormat="1" ht="16.5" customHeight="1">
      <c r="B390" s="157"/>
      <c r="C390" s="158"/>
      <c r="D390" s="158"/>
      <c r="E390" s="159" t="s">
        <v>5</v>
      </c>
      <c r="F390" s="229" t="s">
        <v>277</v>
      </c>
      <c r="G390" s="230"/>
      <c r="H390" s="230"/>
      <c r="I390" s="230"/>
      <c r="J390" s="158"/>
      <c r="K390" s="159" t="s">
        <v>5</v>
      </c>
      <c r="L390" s="158"/>
      <c r="M390" s="158"/>
      <c r="N390" s="158"/>
      <c r="O390" s="158"/>
      <c r="P390" s="158"/>
      <c r="Q390" s="158"/>
      <c r="R390" s="160"/>
      <c r="T390" s="161"/>
      <c r="U390" s="158"/>
      <c r="V390" s="158"/>
      <c r="W390" s="158"/>
      <c r="X390" s="158"/>
      <c r="Y390" s="158"/>
      <c r="Z390" s="158"/>
      <c r="AA390" s="162"/>
      <c r="AT390" s="163" t="s">
        <v>173</v>
      </c>
      <c r="AU390" s="163" t="s">
        <v>86</v>
      </c>
      <c r="AV390" s="11" t="s">
        <v>82</v>
      </c>
      <c r="AW390" s="11" t="s">
        <v>32</v>
      </c>
      <c r="AX390" s="11" t="s">
        <v>75</v>
      </c>
      <c r="AY390" s="163" t="s">
        <v>166</v>
      </c>
    </row>
    <row r="391" spans="2:65" s="10" customFormat="1" ht="16.5" customHeight="1">
      <c r="B391" s="149"/>
      <c r="C391" s="150"/>
      <c r="D391" s="150"/>
      <c r="E391" s="151" t="s">
        <v>5</v>
      </c>
      <c r="F391" s="262" t="s">
        <v>1009</v>
      </c>
      <c r="G391" s="263"/>
      <c r="H391" s="263"/>
      <c r="I391" s="263"/>
      <c r="J391" s="150"/>
      <c r="K391" s="152">
        <v>71</v>
      </c>
      <c r="L391" s="150"/>
      <c r="M391" s="150"/>
      <c r="N391" s="150"/>
      <c r="O391" s="150"/>
      <c r="P391" s="150"/>
      <c r="Q391" s="150"/>
      <c r="R391" s="153"/>
      <c r="T391" s="154"/>
      <c r="U391" s="150"/>
      <c r="V391" s="150"/>
      <c r="W391" s="150"/>
      <c r="X391" s="150"/>
      <c r="Y391" s="150"/>
      <c r="Z391" s="150"/>
      <c r="AA391" s="155"/>
      <c r="AT391" s="156" t="s">
        <v>173</v>
      </c>
      <c r="AU391" s="156" t="s">
        <v>86</v>
      </c>
      <c r="AV391" s="10" t="s">
        <v>86</v>
      </c>
      <c r="AW391" s="10" t="s">
        <v>32</v>
      </c>
      <c r="AX391" s="10" t="s">
        <v>82</v>
      </c>
      <c r="AY391" s="156" t="s">
        <v>166</v>
      </c>
    </row>
    <row r="392" spans="2:65" s="1" customFormat="1" ht="16.5" customHeight="1">
      <c r="B392" s="139"/>
      <c r="C392" s="140" t="s">
        <v>595</v>
      </c>
      <c r="D392" s="140" t="s">
        <v>167</v>
      </c>
      <c r="E392" s="141" t="s">
        <v>558</v>
      </c>
      <c r="F392" s="231" t="s">
        <v>559</v>
      </c>
      <c r="G392" s="231"/>
      <c r="H392" s="231"/>
      <c r="I392" s="231"/>
      <c r="J392" s="142" t="s">
        <v>560</v>
      </c>
      <c r="K392" s="143">
        <v>24</v>
      </c>
      <c r="L392" s="232">
        <v>0</v>
      </c>
      <c r="M392" s="232"/>
      <c r="N392" s="232">
        <f>ROUND(L392*K392,2)</f>
        <v>0</v>
      </c>
      <c r="O392" s="232"/>
      <c r="P392" s="232"/>
      <c r="Q392" s="232"/>
      <c r="R392" s="144"/>
      <c r="T392" s="145" t="s">
        <v>5</v>
      </c>
      <c r="U392" s="43" t="s">
        <v>40</v>
      </c>
      <c r="V392" s="146">
        <v>4.1980000000000004</v>
      </c>
      <c r="W392" s="146">
        <f>V392*K392</f>
        <v>100.75200000000001</v>
      </c>
      <c r="X392" s="146">
        <v>0.34089999999999998</v>
      </c>
      <c r="Y392" s="146">
        <f>X392*K392</f>
        <v>8.1815999999999995</v>
      </c>
      <c r="Z392" s="146">
        <v>0</v>
      </c>
      <c r="AA392" s="147">
        <f>Z392*K392</f>
        <v>0</v>
      </c>
      <c r="AR392" s="21" t="s">
        <v>92</v>
      </c>
      <c r="AT392" s="21" t="s">
        <v>167</v>
      </c>
      <c r="AU392" s="21" t="s">
        <v>86</v>
      </c>
      <c r="AY392" s="21" t="s">
        <v>166</v>
      </c>
      <c r="BE392" s="148">
        <f>IF(U392="základní",N392,0)</f>
        <v>0</v>
      </c>
      <c r="BF392" s="148">
        <f>IF(U392="snížená",N392,0)</f>
        <v>0</v>
      </c>
      <c r="BG392" s="148">
        <f>IF(U392="zákl. přenesená",N392,0)</f>
        <v>0</v>
      </c>
      <c r="BH392" s="148">
        <f>IF(U392="sníž. přenesená",N392,0)</f>
        <v>0</v>
      </c>
      <c r="BI392" s="148">
        <f>IF(U392="nulová",N392,0)</f>
        <v>0</v>
      </c>
      <c r="BJ392" s="21" t="s">
        <v>82</v>
      </c>
      <c r="BK392" s="148">
        <f>ROUND(L392*K392,2)</f>
        <v>0</v>
      </c>
      <c r="BL392" s="21" t="s">
        <v>92</v>
      </c>
      <c r="BM392" s="21" t="s">
        <v>561</v>
      </c>
    </row>
    <row r="393" spans="2:65" s="1" customFormat="1" ht="25.5" customHeight="1">
      <c r="B393" s="139"/>
      <c r="C393" s="176" t="s">
        <v>599</v>
      </c>
      <c r="D393" s="176" t="s">
        <v>388</v>
      </c>
      <c r="E393" s="177" t="s">
        <v>572</v>
      </c>
      <c r="F393" s="266" t="s">
        <v>573</v>
      </c>
      <c r="G393" s="266"/>
      <c r="H393" s="266"/>
      <c r="I393" s="266"/>
      <c r="J393" s="178" t="s">
        <v>560</v>
      </c>
      <c r="K393" s="179">
        <v>24</v>
      </c>
      <c r="L393" s="267">
        <v>0</v>
      </c>
      <c r="M393" s="267"/>
      <c r="N393" s="267">
        <f>ROUND(L393*K393,2)</f>
        <v>0</v>
      </c>
      <c r="O393" s="232"/>
      <c r="P393" s="232"/>
      <c r="Q393" s="232"/>
      <c r="R393" s="144"/>
      <c r="T393" s="145" t="s">
        <v>5</v>
      </c>
      <c r="U393" s="43" t="s">
        <v>40</v>
      </c>
      <c r="V393" s="146">
        <v>0</v>
      </c>
      <c r="W393" s="146">
        <f>V393*K393</f>
        <v>0</v>
      </c>
      <c r="X393" s="146">
        <v>7.1999999999999995E-2</v>
      </c>
      <c r="Y393" s="146">
        <f>X393*K393</f>
        <v>1.7279999999999998</v>
      </c>
      <c r="Z393" s="146">
        <v>0</v>
      </c>
      <c r="AA393" s="147">
        <f>Z393*K393</f>
        <v>0</v>
      </c>
      <c r="AR393" s="21" t="s">
        <v>104</v>
      </c>
      <c r="AT393" s="21" t="s">
        <v>388</v>
      </c>
      <c r="AU393" s="21" t="s">
        <v>86</v>
      </c>
      <c r="AY393" s="21" t="s">
        <v>166</v>
      </c>
      <c r="BE393" s="148">
        <f>IF(U393="základní",N393,0)</f>
        <v>0</v>
      </c>
      <c r="BF393" s="148">
        <f>IF(U393="snížená",N393,0)</f>
        <v>0</v>
      </c>
      <c r="BG393" s="148">
        <f>IF(U393="zákl. přenesená",N393,0)</f>
        <v>0</v>
      </c>
      <c r="BH393" s="148">
        <f>IF(U393="sníž. přenesená",N393,0)</f>
        <v>0</v>
      </c>
      <c r="BI393" s="148">
        <f>IF(U393="nulová",N393,0)</f>
        <v>0</v>
      </c>
      <c r="BJ393" s="21" t="s">
        <v>82</v>
      </c>
      <c r="BK393" s="148">
        <f>ROUND(L393*K393,2)</f>
        <v>0</v>
      </c>
      <c r="BL393" s="21" t="s">
        <v>92</v>
      </c>
      <c r="BM393" s="21" t="s">
        <v>574</v>
      </c>
    </row>
    <row r="394" spans="2:65" s="11" customFormat="1" ht="16.5" customHeight="1">
      <c r="B394" s="157"/>
      <c r="C394" s="158"/>
      <c r="D394" s="158"/>
      <c r="E394" s="159" t="s">
        <v>5</v>
      </c>
      <c r="F394" s="264" t="s">
        <v>566</v>
      </c>
      <c r="G394" s="265"/>
      <c r="H394" s="265"/>
      <c r="I394" s="265"/>
      <c r="J394" s="158"/>
      <c r="K394" s="159" t="s">
        <v>5</v>
      </c>
      <c r="L394" s="158"/>
      <c r="M394" s="158"/>
      <c r="N394" s="158"/>
      <c r="O394" s="158"/>
      <c r="P394" s="158"/>
      <c r="Q394" s="158"/>
      <c r="R394" s="160"/>
      <c r="T394" s="161"/>
      <c r="U394" s="158"/>
      <c r="V394" s="158"/>
      <c r="W394" s="158"/>
      <c r="X394" s="158"/>
      <c r="Y394" s="158"/>
      <c r="Z394" s="158"/>
      <c r="AA394" s="162"/>
      <c r="AT394" s="163" t="s">
        <v>173</v>
      </c>
      <c r="AU394" s="163" t="s">
        <v>86</v>
      </c>
      <c r="AV394" s="11" t="s">
        <v>82</v>
      </c>
      <c r="AW394" s="11" t="s">
        <v>32</v>
      </c>
      <c r="AX394" s="11" t="s">
        <v>75</v>
      </c>
      <c r="AY394" s="163" t="s">
        <v>166</v>
      </c>
    </row>
    <row r="395" spans="2:65" s="10" customFormat="1" ht="16.5" customHeight="1">
      <c r="B395" s="149"/>
      <c r="C395" s="150"/>
      <c r="D395" s="150"/>
      <c r="E395" s="151" t="s">
        <v>5</v>
      </c>
      <c r="F395" s="262" t="s">
        <v>377</v>
      </c>
      <c r="G395" s="263"/>
      <c r="H395" s="263"/>
      <c r="I395" s="263"/>
      <c r="J395" s="150"/>
      <c r="K395" s="152">
        <v>24</v>
      </c>
      <c r="L395" s="150"/>
      <c r="M395" s="150"/>
      <c r="N395" s="150"/>
      <c r="O395" s="150"/>
      <c r="P395" s="150"/>
      <c r="Q395" s="150"/>
      <c r="R395" s="153"/>
      <c r="T395" s="154"/>
      <c r="U395" s="150"/>
      <c r="V395" s="150"/>
      <c r="W395" s="150"/>
      <c r="X395" s="150"/>
      <c r="Y395" s="150"/>
      <c r="Z395" s="150"/>
      <c r="AA395" s="155"/>
      <c r="AT395" s="156" t="s">
        <v>173</v>
      </c>
      <c r="AU395" s="156" t="s">
        <v>86</v>
      </c>
      <c r="AV395" s="10" t="s">
        <v>86</v>
      </c>
      <c r="AW395" s="10" t="s">
        <v>32</v>
      </c>
      <c r="AX395" s="10" t="s">
        <v>82</v>
      </c>
      <c r="AY395" s="156" t="s">
        <v>166</v>
      </c>
    </row>
    <row r="396" spans="2:65" s="1" customFormat="1" ht="25.5" customHeight="1">
      <c r="B396" s="139"/>
      <c r="C396" s="176" t="s">
        <v>603</v>
      </c>
      <c r="D396" s="176" t="s">
        <v>388</v>
      </c>
      <c r="E396" s="177" t="s">
        <v>576</v>
      </c>
      <c r="F396" s="266" t="s">
        <v>577</v>
      </c>
      <c r="G396" s="266"/>
      <c r="H396" s="266"/>
      <c r="I396" s="266"/>
      <c r="J396" s="178" t="s">
        <v>560</v>
      </c>
      <c r="K396" s="179">
        <v>24</v>
      </c>
      <c r="L396" s="267">
        <v>0</v>
      </c>
      <c r="M396" s="267"/>
      <c r="N396" s="267">
        <f>ROUND(L396*K396,2)</f>
        <v>0</v>
      </c>
      <c r="O396" s="232"/>
      <c r="P396" s="232"/>
      <c r="Q396" s="232"/>
      <c r="R396" s="144"/>
      <c r="T396" s="145" t="s">
        <v>5</v>
      </c>
      <c r="U396" s="43" t="s">
        <v>40</v>
      </c>
      <c r="V396" s="146">
        <v>0</v>
      </c>
      <c r="W396" s="146">
        <f>V396*K396</f>
        <v>0</v>
      </c>
      <c r="X396" s="146">
        <v>0.08</v>
      </c>
      <c r="Y396" s="146">
        <f>X396*K396</f>
        <v>1.92</v>
      </c>
      <c r="Z396" s="146">
        <v>0</v>
      </c>
      <c r="AA396" s="147">
        <f>Z396*K396</f>
        <v>0</v>
      </c>
      <c r="AR396" s="21" t="s">
        <v>104</v>
      </c>
      <c r="AT396" s="21" t="s">
        <v>388</v>
      </c>
      <c r="AU396" s="21" t="s">
        <v>86</v>
      </c>
      <c r="AY396" s="21" t="s">
        <v>166</v>
      </c>
      <c r="BE396" s="148">
        <f>IF(U396="základní",N396,0)</f>
        <v>0</v>
      </c>
      <c r="BF396" s="148">
        <f>IF(U396="snížená",N396,0)</f>
        <v>0</v>
      </c>
      <c r="BG396" s="148">
        <f>IF(U396="zákl. přenesená",N396,0)</f>
        <v>0</v>
      </c>
      <c r="BH396" s="148">
        <f>IF(U396="sníž. přenesená",N396,0)</f>
        <v>0</v>
      </c>
      <c r="BI396" s="148">
        <f>IF(U396="nulová",N396,0)</f>
        <v>0</v>
      </c>
      <c r="BJ396" s="21" t="s">
        <v>82</v>
      </c>
      <c r="BK396" s="148">
        <f>ROUND(L396*K396,2)</f>
        <v>0</v>
      </c>
      <c r="BL396" s="21" t="s">
        <v>92</v>
      </c>
      <c r="BM396" s="21" t="s">
        <v>578</v>
      </c>
    </row>
    <row r="397" spans="2:65" s="11" customFormat="1" ht="16.5" customHeight="1">
      <c r="B397" s="157"/>
      <c r="C397" s="158"/>
      <c r="D397" s="158"/>
      <c r="E397" s="159" t="s">
        <v>5</v>
      </c>
      <c r="F397" s="264" t="s">
        <v>566</v>
      </c>
      <c r="G397" s="265"/>
      <c r="H397" s="265"/>
      <c r="I397" s="265"/>
      <c r="J397" s="158"/>
      <c r="K397" s="159" t="s">
        <v>5</v>
      </c>
      <c r="L397" s="158"/>
      <c r="M397" s="158"/>
      <c r="N397" s="158"/>
      <c r="O397" s="158"/>
      <c r="P397" s="158"/>
      <c r="Q397" s="158"/>
      <c r="R397" s="160"/>
      <c r="T397" s="161"/>
      <c r="U397" s="158"/>
      <c r="V397" s="158"/>
      <c r="W397" s="158"/>
      <c r="X397" s="158"/>
      <c r="Y397" s="158"/>
      <c r="Z397" s="158"/>
      <c r="AA397" s="162"/>
      <c r="AT397" s="163" t="s">
        <v>173</v>
      </c>
      <c r="AU397" s="163" t="s">
        <v>86</v>
      </c>
      <c r="AV397" s="11" t="s">
        <v>82</v>
      </c>
      <c r="AW397" s="11" t="s">
        <v>32</v>
      </c>
      <c r="AX397" s="11" t="s">
        <v>75</v>
      </c>
      <c r="AY397" s="163" t="s">
        <v>166</v>
      </c>
    </row>
    <row r="398" spans="2:65" s="10" customFormat="1" ht="16.5" customHeight="1">
      <c r="B398" s="149"/>
      <c r="C398" s="150"/>
      <c r="D398" s="150"/>
      <c r="E398" s="151" t="s">
        <v>5</v>
      </c>
      <c r="F398" s="262" t="s">
        <v>377</v>
      </c>
      <c r="G398" s="263"/>
      <c r="H398" s="263"/>
      <c r="I398" s="263"/>
      <c r="J398" s="150"/>
      <c r="K398" s="152">
        <v>24</v>
      </c>
      <c r="L398" s="150"/>
      <c r="M398" s="150"/>
      <c r="N398" s="150"/>
      <c r="O398" s="150"/>
      <c r="P398" s="150"/>
      <c r="Q398" s="150"/>
      <c r="R398" s="153"/>
      <c r="T398" s="154"/>
      <c r="U398" s="150"/>
      <c r="V398" s="150"/>
      <c r="W398" s="150"/>
      <c r="X398" s="150"/>
      <c r="Y398" s="150"/>
      <c r="Z398" s="150"/>
      <c r="AA398" s="155"/>
      <c r="AT398" s="156" t="s">
        <v>173</v>
      </c>
      <c r="AU398" s="156" t="s">
        <v>86</v>
      </c>
      <c r="AV398" s="10" t="s">
        <v>86</v>
      </c>
      <c r="AW398" s="10" t="s">
        <v>32</v>
      </c>
      <c r="AX398" s="10" t="s">
        <v>82</v>
      </c>
      <c r="AY398" s="156" t="s">
        <v>166</v>
      </c>
    </row>
    <row r="399" spans="2:65" s="1" customFormat="1" ht="25.5" customHeight="1">
      <c r="B399" s="139"/>
      <c r="C399" s="176" t="s">
        <v>607</v>
      </c>
      <c r="D399" s="176" t="s">
        <v>388</v>
      </c>
      <c r="E399" s="177" t="s">
        <v>871</v>
      </c>
      <c r="F399" s="266" t="s">
        <v>872</v>
      </c>
      <c r="G399" s="266"/>
      <c r="H399" s="266"/>
      <c r="I399" s="266"/>
      <c r="J399" s="178" t="s">
        <v>560</v>
      </c>
      <c r="K399" s="179">
        <v>18</v>
      </c>
      <c r="L399" s="267">
        <v>0</v>
      </c>
      <c r="M399" s="267"/>
      <c r="N399" s="267">
        <f>ROUND(L399*K399,2)</f>
        <v>0</v>
      </c>
      <c r="O399" s="232"/>
      <c r="P399" s="232"/>
      <c r="Q399" s="232"/>
      <c r="R399" s="144"/>
      <c r="T399" s="145" t="s">
        <v>5</v>
      </c>
      <c r="U399" s="43" t="s">
        <v>40</v>
      </c>
      <c r="V399" s="146">
        <v>0</v>
      </c>
      <c r="W399" s="146">
        <f>V399*K399</f>
        <v>0</v>
      </c>
      <c r="X399" s="146">
        <v>0.111</v>
      </c>
      <c r="Y399" s="146">
        <f>X399*K399</f>
        <v>1.998</v>
      </c>
      <c r="Z399" s="146">
        <v>0</v>
      </c>
      <c r="AA399" s="147">
        <f>Z399*K399</f>
        <v>0</v>
      </c>
      <c r="AR399" s="21" t="s">
        <v>104</v>
      </c>
      <c r="AT399" s="21" t="s">
        <v>388</v>
      </c>
      <c r="AU399" s="21" t="s">
        <v>86</v>
      </c>
      <c r="AY399" s="21" t="s">
        <v>166</v>
      </c>
      <c r="BE399" s="148">
        <f>IF(U399="základní",N399,0)</f>
        <v>0</v>
      </c>
      <c r="BF399" s="148">
        <f>IF(U399="snížená",N399,0)</f>
        <v>0</v>
      </c>
      <c r="BG399" s="148">
        <f>IF(U399="zákl. přenesená",N399,0)</f>
        <v>0</v>
      </c>
      <c r="BH399" s="148">
        <f>IF(U399="sníž. přenesená",N399,0)</f>
        <v>0</v>
      </c>
      <c r="BI399" s="148">
        <f>IF(U399="nulová",N399,0)</f>
        <v>0</v>
      </c>
      <c r="BJ399" s="21" t="s">
        <v>82</v>
      </c>
      <c r="BK399" s="148">
        <f>ROUND(L399*K399,2)</f>
        <v>0</v>
      </c>
      <c r="BL399" s="21" t="s">
        <v>92</v>
      </c>
      <c r="BM399" s="21" t="s">
        <v>1010</v>
      </c>
    </row>
    <row r="400" spans="2:65" s="11" customFormat="1" ht="16.5" customHeight="1">
      <c r="B400" s="157"/>
      <c r="C400" s="158"/>
      <c r="D400" s="158"/>
      <c r="E400" s="159" t="s">
        <v>5</v>
      </c>
      <c r="F400" s="264" t="s">
        <v>566</v>
      </c>
      <c r="G400" s="265"/>
      <c r="H400" s="265"/>
      <c r="I400" s="265"/>
      <c r="J400" s="158"/>
      <c r="K400" s="159" t="s">
        <v>5</v>
      </c>
      <c r="L400" s="158"/>
      <c r="M400" s="158"/>
      <c r="N400" s="158"/>
      <c r="O400" s="158"/>
      <c r="P400" s="158"/>
      <c r="Q400" s="158"/>
      <c r="R400" s="160"/>
      <c r="T400" s="161"/>
      <c r="U400" s="158"/>
      <c r="V400" s="158"/>
      <c r="W400" s="158"/>
      <c r="X400" s="158"/>
      <c r="Y400" s="158"/>
      <c r="Z400" s="158"/>
      <c r="AA400" s="162"/>
      <c r="AT400" s="163" t="s">
        <v>173</v>
      </c>
      <c r="AU400" s="163" t="s">
        <v>86</v>
      </c>
      <c r="AV400" s="11" t="s">
        <v>82</v>
      </c>
      <c r="AW400" s="11" t="s">
        <v>32</v>
      </c>
      <c r="AX400" s="11" t="s">
        <v>75</v>
      </c>
      <c r="AY400" s="163" t="s">
        <v>166</v>
      </c>
    </row>
    <row r="401" spans="2:65" s="10" customFormat="1" ht="16.5" customHeight="1">
      <c r="B401" s="149"/>
      <c r="C401" s="150"/>
      <c r="D401" s="150"/>
      <c r="E401" s="151" t="s">
        <v>5</v>
      </c>
      <c r="F401" s="262" t="s">
        <v>349</v>
      </c>
      <c r="G401" s="263"/>
      <c r="H401" s="263"/>
      <c r="I401" s="263"/>
      <c r="J401" s="150"/>
      <c r="K401" s="152">
        <v>18</v>
      </c>
      <c r="L401" s="150"/>
      <c r="M401" s="150"/>
      <c r="N401" s="150"/>
      <c r="O401" s="150"/>
      <c r="P401" s="150"/>
      <c r="Q401" s="150"/>
      <c r="R401" s="153"/>
      <c r="T401" s="154"/>
      <c r="U401" s="150"/>
      <c r="V401" s="150"/>
      <c r="W401" s="150"/>
      <c r="X401" s="150"/>
      <c r="Y401" s="150"/>
      <c r="Z401" s="150"/>
      <c r="AA401" s="155"/>
      <c r="AT401" s="156" t="s">
        <v>173</v>
      </c>
      <c r="AU401" s="156" t="s">
        <v>86</v>
      </c>
      <c r="AV401" s="10" t="s">
        <v>86</v>
      </c>
      <c r="AW401" s="10" t="s">
        <v>32</v>
      </c>
      <c r="AX401" s="10" t="s">
        <v>82</v>
      </c>
      <c r="AY401" s="156" t="s">
        <v>166</v>
      </c>
    </row>
    <row r="402" spans="2:65" s="1" customFormat="1" ht="25.5" customHeight="1">
      <c r="B402" s="139"/>
      <c r="C402" s="176" t="s">
        <v>611</v>
      </c>
      <c r="D402" s="176" t="s">
        <v>388</v>
      </c>
      <c r="E402" s="177" t="s">
        <v>580</v>
      </c>
      <c r="F402" s="266" t="s">
        <v>581</v>
      </c>
      <c r="G402" s="266"/>
      <c r="H402" s="266"/>
      <c r="I402" s="266"/>
      <c r="J402" s="178" t="s">
        <v>560</v>
      </c>
      <c r="K402" s="179">
        <v>2</v>
      </c>
      <c r="L402" s="267">
        <v>0</v>
      </c>
      <c r="M402" s="267"/>
      <c r="N402" s="267">
        <f>ROUND(L402*K402,2)</f>
        <v>0</v>
      </c>
      <c r="O402" s="232"/>
      <c r="P402" s="232"/>
      <c r="Q402" s="232"/>
      <c r="R402" s="144"/>
      <c r="T402" s="145" t="s">
        <v>5</v>
      </c>
      <c r="U402" s="43" t="s">
        <v>40</v>
      </c>
      <c r="V402" s="146">
        <v>0</v>
      </c>
      <c r="W402" s="146">
        <f>V402*K402</f>
        <v>0</v>
      </c>
      <c r="X402" s="146">
        <v>5.8000000000000003E-2</v>
      </c>
      <c r="Y402" s="146">
        <f>X402*K402</f>
        <v>0.11600000000000001</v>
      </c>
      <c r="Z402" s="146">
        <v>0</v>
      </c>
      <c r="AA402" s="147">
        <f>Z402*K402</f>
        <v>0</v>
      </c>
      <c r="AR402" s="21" t="s">
        <v>104</v>
      </c>
      <c r="AT402" s="21" t="s">
        <v>388</v>
      </c>
      <c r="AU402" s="21" t="s">
        <v>86</v>
      </c>
      <c r="AY402" s="21" t="s">
        <v>166</v>
      </c>
      <c r="BE402" s="148">
        <f>IF(U402="základní",N402,0)</f>
        <v>0</v>
      </c>
      <c r="BF402" s="148">
        <f>IF(U402="snížená",N402,0)</f>
        <v>0</v>
      </c>
      <c r="BG402" s="148">
        <f>IF(U402="zákl. přenesená",N402,0)</f>
        <v>0</v>
      </c>
      <c r="BH402" s="148">
        <f>IF(U402="sníž. přenesená",N402,0)</f>
        <v>0</v>
      </c>
      <c r="BI402" s="148">
        <f>IF(U402="nulová",N402,0)</f>
        <v>0</v>
      </c>
      <c r="BJ402" s="21" t="s">
        <v>82</v>
      </c>
      <c r="BK402" s="148">
        <f>ROUND(L402*K402,2)</f>
        <v>0</v>
      </c>
      <c r="BL402" s="21" t="s">
        <v>92</v>
      </c>
      <c r="BM402" s="21" t="s">
        <v>582</v>
      </c>
    </row>
    <row r="403" spans="2:65" s="11" customFormat="1" ht="16.5" customHeight="1">
      <c r="B403" s="157"/>
      <c r="C403" s="158"/>
      <c r="D403" s="158"/>
      <c r="E403" s="159" t="s">
        <v>5</v>
      </c>
      <c r="F403" s="264" t="s">
        <v>566</v>
      </c>
      <c r="G403" s="265"/>
      <c r="H403" s="265"/>
      <c r="I403" s="265"/>
      <c r="J403" s="158"/>
      <c r="K403" s="159" t="s">
        <v>5</v>
      </c>
      <c r="L403" s="158"/>
      <c r="M403" s="158"/>
      <c r="N403" s="158"/>
      <c r="O403" s="158"/>
      <c r="P403" s="158"/>
      <c r="Q403" s="158"/>
      <c r="R403" s="160"/>
      <c r="T403" s="161"/>
      <c r="U403" s="158"/>
      <c r="V403" s="158"/>
      <c r="W403" s="158"/>
      <c r="X403" s="158"/>
      <c r="Y403" s="158"/>
      <c r="Z403" s="158"/>
      <c r="AA403" s="162"/>
      <c r="AT403" s="163" t="s">
        <v>173</v>
      </c>
      <c r="AU403" s="163" t="s">
        <v>86</v>
      </c>
      <c r="AV403" s="11" t="s">
        <v>82</v>
      </c>
      <c r="AW403" s="11" t="s">
        <v>32</v>
      </c>
      <c r="AX403" s="11" t="s">
        <v>75</v>
      </c>
      <c r="AY403" s="163" t="s">
        <v>166</v>
      </c>
    </row>
    <row r="404" spans="2:65" s="10" customFormat="1" ht="16.5" customHeight="1">
      <c r="B404" s="149"/>
      <c r="C404" s="150"/>
      <c r="D404" s="150"/>
      <c r="E404" s="151" t="s">
        <v>5</v>
      </c>
      <c r="F404" s="262" t="s">
        <v>86</v>
      </c>
      <c r="G404" s="263"/>
      <c r="H404" s="263"/>
      <c r="I404" s="263"/>
      <c r="J404" s="150"/>
      <c r="K404" s="152">
        <v>2</v>
      </c>
      <c r="L404" s="150"/>
      <c r="M404" s="150"/>
      <c r="N404" s="150"/>
      <c r="O404" s="150"/>
      <c r="P404" s="150"/>
      <c r="Q404" s="150"/>
      <c r="R404" s="153"/>
      <c r="T404" s="154"/>
      <c r="U404" s="150"/>
      <c r="V404" s="150"/>
      <c r="W404" s="150"/>
      <c r="X404" s="150"/>
      <c r="Y404" s="150"/>
      <c r="Z404" s="150"/>
      <c r="AA404" s="155"/>
      <c r="AT404" s="156" t="s">
        <v>173</v>
      </c>
      <c r="AU404" s="156" t="s">
        <v>86</v>
      </c>
      <c r="AV404" s="10" t="s">
        <v>86</v>
      </c>
      <c r="AW404" s="10" t="s">
        <v>32</v>
      </c>
      <c r="AX404" s="10" t="s">
        <v>82</v>
      </c>
      <c r="AY404" s="156" t="s">
        <v>166</v>
      </c>
    </row>
    <row r="405" spans="2:65" s="1" customFormat="1" ht="25.5" customHeight="1">
      <c r="B405" s="139"/>
      <c r="C405" s="176" t="s">
        <v>615</v>
      </c>
      <c r="D405" s="176" t="s">
        <v>388</v>
      </c>
      <c r="E405" s="177" t="s">
        <v>584</v>
      </c>
      <c r="F405" s="266" t="s">
        <v>585</v>
      </c>
      <c r="G405" s="266"/>
      <c r="H405" s="266"/>
      <c r="I405" s="266"/>
      <c r="J405" s="178" t="s">
        <v>560</v>
      </c>
      <c r="K405" s="179">
        <v>27</v>
      </c>
      <c r="L405" s="267">
        <v>0</v>
      </c>
      <c r="M405" s="267"/>
      <c r="N405" s="267">
        <f>ROUND(L405*K405,2)</f>
        <v>0</v>
      </c>
      <c r="O405" s="232"/>
      <c r="P405" s="232"/>
      <c r="Q405" s="232"/>
      <c r="R405" s="144"/>
      <c r="T405" s="145" t="s">
        <v>5</v>
      </c>
      <c r="U405" s="43" t="s">
        <v>40</v>
      </c>
      <c r="V405" s="146">
        <v>0</v>
      </c>
      <c r="W405" s="146">
        <f>V405*K405</f>
        <v>0</v>
      </c>
      <c r="X405" s="146">
        <v>0.111</v>
      </c>
      <c r="Y405" s="146">
        <f>X405*K405</f>
        <v>2.9969999999999999</v>
      </c>
      <c r="Z405" s="146">
        <v>0</v>
      </c>
      <c r="AA405" s="147">
        <f>Z405*K405</f>
        <v>0</v>
      </c>
      <c r="AR405" s="21" t="s">
        <v>104</v>
      </c>
      <c r="AT405" s="21" t="s">
        <v>388</v>
      </c>
      <c r="AU405" s="21" t="s">
        <v>86</v>
      </c>
      <c r="AY405" s="21" t="s">
        <v>166</v>
      </c>
      <c r="BE405" s="148">
        <f>IF(U405="základní",N405,0)</f>
        <v>0</v>
      </c>
      <c r="BF405" s="148">
        <f>IF(U405="snížená",N405,0)</f>
        <v>0</v>
      </c>
      <c r="BG405" s="148">
        <f>IF(U405="zákl. přenesená",N405,0)</f>
        <v>0</v>
      </c>
      <c r="BH405" s="148">
        <f>IF(U405="sníž. přenesená",N405,0)</f>
        <v>0</v>
      </c>
      <c r="BI405" s="148">
        <f>IF(U405="nulová",N405,0)</f>
        <v>0</v>
      </c>
      <c r="BJ405" s="21" t="s">
        <v>82</v>
      </c>
      <c r="BK405" s="148">
        <f>ROUND(L405*K405,2)</f>
        <v>0</v>
      </c>
      <c r="BL405" s="21" t="s">
        <v>92</v>
      </c>
      <c r="BM405" s="21" t="s">
        <v>586</v>
      </c>
    </row>
    <row r="406" spans="2:65" s="11" customFormat="1" ht="16.5" customHeight="1">
      <c r="B406" s="157"/>
      <c r="C406" s="158"/>
      <c r="D406" s="158"/>
      <c r="E406" s="159" t="s">
        <v>5</v>
      </c>
      <c r="F406" s="264" t="s">
        <v>566</v>
      </c>
      <c r="G406" s="265"/>
      <c r="H406" s="265"/>
      <c r="I406" s="265"/>
      <c r="J406" s="158"/>
      <c r="K406" s="159" t="s">
        <v>5</v>
      </c>
      <c r="L406" s="158"/>
      <c r="M406" s="158"/>
      <c r="N406" s="158"/>
      <c r="O406" s="158"/>
      <c r="P406" s="158"/>
      <c r="Q406" s="158"/>
      <c r="R406" s="160"/>
      <c r="T406" s="161"/>
      <c r="U406" s="158"/>
      <c r="V406" s="158"/>
      <c r="W406" s="158"/>
      <c r="X406" s="158"/>
      <c r="Y406" s="158"/>
      <c r="Z406" s="158"/>
      <c r="AA406" s="162"/>
      <c r="AT406" s="163" t="s">
        <v>173</v>
      </c>
      <c r="AU406" s="163" t="s">
        <v>86</v>
      </c>
      <c r="AV406" s="11" t="s">
        <v>82</v>
      </c>
      <c r="AW406" s="11" t="s">
        <v>32</v>
      </c>
      <c r="AX406" s="11" t="s">
        <v>75</v>
      </c>
      <c r="AY406" s="163" t="s">
        <v>166</v>
      </c>
    </row>
    <row r="407" spans="2:65" s="10" customFormat="1" ht="16.5" customHeight="1">
      <c r="B407" s="149"/>
      <c r="C407" s="150"/>
      <c r="D407" s="150"/>
      <c r="E407" s="151" t="s">
        <v>5</v>
      </c>
      <c r="F407" s="262" t="s">
        <v>393</v>
      </c>
      <c r="G407" s="263"/>
      <c r="H407" s="263"/>
      <c r="I407" s="263"/>
      <c r="J407" s="150"/>
      <c r="K407" s="152">
        <v>27</v>
      </c>
      <c r="L407" s="150"/>
      <c r="M407" s="150"/>
      <c r="N407" s="150"/>
      <c r="O407" s="150"/>
      <c r="P407" s="150"/>
      <c r="Q407" s="150"/>
      <c r="R407" s="153"/>
      <c r="T407" s="154"/>
      <c r="U407" s="150"/>
      <c r="V407" s="150"/>
      <c r="W407" s="150"/>
      <c r="X407" s="150"/>
      <c r="Y407" s="150"/>
      <c r="Z407" s="150"/>
      <c r="AA407" s="155"/>
      <c r="AT407" s="156" t="s">
        <v>173</v>
      </c>
      <c r="AU407" s="156" t="s">
        <v>86</v>
      </c>
      <c r="AV407" s="10" t="s">
        <v>86</v>
      </c>
      <c r="AW407" s="10" t="s">
        <v>32</v>
      </c>
      <c r="AX407" s="10" t="s">
        <v>82</v>
      </c>
      <c r="AY407" s="156" t="s">
        <v>166</v>
      </c>
    </row>
    <row r="408" spans="2:65" s="1" customFormat="1" ht="16.5" customHeight="1">
      <c r="B408" s="139"/>
      <c r="C408" s="176" t="s">
        <v>621</v>
      </c>
      <c r="D408" s="176" t="s">
        <v>388</v>
      </c>
      <c r="E408" s="177" t="s">
        <v>588</v>
      </c>
      <c r="F408" s="266" t="s">
        <v>589</v>
      </c>
      <c r="G408" s="266"/>
      <c r="H408" s="266"/>
      <c r="I408" s="266"/>
      <c r="J408" s="178" t="s">
        <v>560</v>
      </c>
      <c r="K408" s="179">
        <v>24</v>
      </c>
      <c r="L408" s="267">
        <v>0</v>
      </c>
      <c r="M408" s="267"/>
      <c r="N408" s="267">
        <f>ROUND(L408*K408,2)</f>
        <v>0</v>
      </c>
      <c r="O408" s="232"/>
      <c r="P408" s="232"/>
      <c r="Q408" s="232"/>
      <c r="R408" s="144"/>
      <c r="T408" s="145" t="s">
        <v>5</v>
      </c>
      <c r="U408" s="43" t="s">
        <v>40</v>
      </c>
      <c r="V408" s="146">
        <v>0</v>
      </c>
      <c r="W408" s="146">
        <f>V408*K408</f>
        <v>0</v>
      </c>
      <c r="X408" s="146">
        <v>9.7000000000000003E-2</v>
      </c>
      <c r="Y408" s="146">
        <f>X408*K408</f>
        <v>2.3280000000000003</v>
      </c>
      <c r="Z408" s="146">
        <v>0</v>
      </c>
      <c r="AA408" s="147">
        <f>Z408*K408</f>
        <v>0</v>
      </c>
      <c r="AR408" s="21" t="s">
        <v>104</v>
      </c>
      <c r="AT408" s="21" t="s">
        <v>388</v>
      </c>
      <c r="AU408" s="21" t="s">
        <v>86</v>
      </c>
      <c r="AY408" s="21" t="s">
        <v>166</v>
      </c>
      <c r="BE408" s="148">
        <f>IF(U408="základní",N408,0)</f>
        <v>0</v>
      </c>
      <c r="BF408" s="148">
        <f>IF(U408="snížená",N408,0)</f>
        <v>0</v>
      </c>
      <c r="BG408" s="148">
        <f>IF(U408="zákl. přenesená",N408,0)</f>
        <v>0</v>
      </c>
      <c r="BH408" s="148">
        <f>IF(U408="sníž. přenesená",N408,0)</f>
        <v>0</v>
      </c>
      <c r="BI408" s="148">
        <f>IF(U408="nulová",N408,0)</f>
        <v>0</v>
      </c>
      <c r="BJ408" s="21" t="s">
        <v>82</v>
      </c>
      <c r="BK408" s="148">
        <f>ROUND(L408*K408,2)</f>
        <v>0</v>
      </c>
      <c r="BL408" s="21" t="s">
        <v>92</v>
      </c>
      <c r="BM408" s="21" t="s">
        <v>590</v>
      </c>
    </row>
    <row r="409" spans="2:65" s="11" customFormat="1" ht="16.5" customHeight="1">
      <c r="B409" s="157"/>
      <c r="C409" s="158"/>
      <c r="D409" s="158"/>
      <c r="E409" s="159" t="s">
        <v>5</v>
      </c>
      <c r="F409" s="264" t="s">
        <v>566</v>
      </c>
      <c r="G409" s="265"/>
      <c r="H409" s="265"/>
      <c r="I409" s="265"/>
      <c r="J409" s="158"/>
      <c r="K409" s="159" t="s">
        <v>5</v>
      </c>
      <c r="L409" s="158"/>
      <c r="M409" s="158"/>
      <c r="N409" s="158"/>
      <c r="O409" s="158"/>
      <c r="P409" s="158"/>
      <c r="Q409" s="158"/>
      <c r="R409" s="160"/>
      <c r="T409" s="161"/>
      <c r="U409" s="158"/>
      <c r="V409" s="158"/>
      <c r="W409" s="158"/>
      <c r="X409" s="158"/>
      <c r="Y409" s="158"/>
      <c r="Z409" s="158"/>
      <c r="AA409" s="162"/>
      <c r="AT409" s="163" t="s">
        <v>173</v>
      </c>
      <c r="AU409" s="163" t="s">
        <v>86</v>
      </c>
      <c r="AV409" s="11" t="s">
        <v>82</v>
      </c>
      <c r="AW409" s="11" t="s">
        <v>32</v>
      </c>
      <c r="AX409" s="11" t="s">
        <v>75</v>
      </c>
      <c r="AY409" s="163" t="s">
        <v>166</v>
      </c>
    </row>
    <row r="410" spans="2:65" s="10" customFormat="1" ht="16.5" customHeight="1">
      <c r="B410" s="149"/>
      <c r="C410" s="150"/>
      <c r="D410" s="150"/>
      <c r="E410" s="151" t="s">
        <v>5</v>
      </c>
      <c r="F410" s="262" t="s">
        <v>377</v>
      </c>
      <c r="G410" s="263"/>
      <c r="H410" s="263"/>
      <c r="I410" s="263"/>
      <c r="J410" s="150"/>
      <c r="K410" s="152">
        <v>24</v>
      </c>
      <c r="L410" s="150"/>
      <c r="M410" s="150"/>
      <c r="N410" s="150"/>
      <c r="O410" s="150"/>
      <c r="P410" s="150"/>
      <c r="Q410" s="150"/>
      <c r="R410" s="153"/>
      <c r="T410" s="154"/>
      <c r="U410" s="150"/>
      <c r="V410" s="150"/>
      <c r="W410" s="150"/>
      <c r="X410" s="150"/>
      <c r="Y410" s="150"/>
      <c r="Z410" s="150"/>
      <c r="AA410" s="155"/>
      <c r="AT410" s="156" t="s">
        <v>173</v>
      </c>
      <c r="AU410" s="156" t="s">
        <v>86</v>
      </c>
      <c r="AV410" s="10" t="s">
        <v>86</v>
      </c>
      <c r="AW410" s="10" t="s">
        <v>32</v>
      </c>
      <c r="AX410" s="10" t="s">
        <v>82</v>
      </c>
      <c r="AY410" s="156" t="s">
        <v>166</v>
      </c>
    </row>
    <row r="411" spans="2:65" s="1" customFormat="1" ht="16.5" customHeight="1">
      <c r="B411" s="139"/>
      <c r="C411" s="176" t="s">
        <v>625</v>
      </c>
      <c r="D411" s="176" t="s">
        <v>388</v>
      </c>
      <c r="E411" s="177" t="s">
        <v>592</v>
      </c>
      <c r="F411" s="266" t="s">
        <v>593</v>
      </c>
      <c r="G411" s="266"/>
      <c r="H411" s="266"/>
      <c r="I411" s="266"/>
      <c r="J411" s="178" t="s">
        <v>560</v>
      </c>
      <c r="K411" s="179">
        <v>24</v>
      </c>
      <c r="L411" s="267">
        <v>0</v>
      </c>
      <c r="M411" s="267"/>
      <c r="N411" s="267">
        <f>ROUND(L411*K411,2)</f>
        <v>0</v>
      </c>
      <c r="O411" s="232"/>
      <c r="P411" s="232"/>
      <c r="Q411" s="232"/>
      <c r="R411" s="144"/>
      <c r="T411" s="145" t="s">
        <v>5</v>
      </c>
      <c r="U411" s="43" t="s">
        <v>40</v>
      </c>
      <c r="V411" s="146">
        <v>0</v>
      </c>
      <c r="W411" s="146">
        <f>V411*K411</f>
        <v>0</v>
      </c>
      <c r="X411" s="146">
        <v>5.8000000000000003E-2</v>
      </c>
      <c r="Y411" s="146">
        <f>X411*K411</f>
        <v>1.3920000000000001</v>
      </c>
      <c r="Z411" s="146">
        <v>0</v>
      </c>
      <c r="AA411" s="147">
        <f>Z411*K411</f>
        <v>0</v>
      </c>
      <c r="AR411" s="21" t="s">
        <v>104</v>
      </c>
      <c r="AT411" s="21" t="s">
        <v>388</v>
      </c>
      <c r="AU411" s="21" t="s">
        <v>86</v>
      </c>
      <c r="AY411" s="21" t="s">
        <v>166</v>
      </c>
      <c r="BE411" s="148">
        <f>IF(U411="základní",N411,0)</f>
        <v>0</v>
      </c>
      <c r="BF411" s="148">
        <f>IF(U411="snížená",N411,0)</f>
        <v>0</v>
      </c>
      <c r="BG411" s="148">
        <f>IF(U411="zákl. přenesená",N411,0)</f>
        <v>0</v>
      </c>
      <c r="BH411" s="148">
        <f>IF(U411="sníž. přenesená",N411,0)</f>
        <v>0</v>
      </c>
      <c r="BI411" s="148">
        <f>IF(U411="nulová",N411,0)</f>
        <v>0</v>
      </c>
      <c r="BJ411" s="21" t="s">
        <v>82</v>
      </c>
      <c r="BK411" s="148">
        <f>ROUND(L411*K411,2)</f>
        <v>0</v>
      </c>
      <c r="BL411" s="21" t="s">
        <v>92</v>
      </c>
      <c r="BM411" s="21" t="s">
        <v>594</v>
      </c>
    </row>
    <row r="412" spans="2:65" s="11" customFormat="1" ht="16.5" customHeight="1">
      <c r="B412" s="157"/>
      <c r="C412" s="158"/>
      <c r="D412" s="158"/>
      <c r="E412" s="159" t="s">
        <v>5</v>
      </c>
      <c r="F412" s="264" t="s">
        <v>566</v>
      </c>
      <c r="G412" s="265"/>
      <c r="H412" s="265"/>
      <c r="I412" s="265"/>
      <c r="J412" s="158"/>
      <c r="K412" s="159" t="s">
        <v>5</v>
      </c>
      <c r="L412" s="158"/>
      <c r="M412" s="158"/>
      <c r="N412" s="158"/>
      <c r="O412" s="158"/>
      <c r="P412" s="158"/>
      <c r="Q412" s="158"/>
      <c r="R412" s="160"/>
      <c r="T412" s="161"/>
      <c r="U412" s="158"/>
      <c r="V412" s="158"/>
      <c r="W412" s="158"/>
      <c r="X412" s="158"/>
      <c r="Y412" s="158"/>
      <c r="Z412" s="158"/>
      <c r="AA412" s="162"/>
      <c r="AT412" s="163" t="s">
        <v>173</v>
      </c>
      <c r="AU412" s="163" t="s">
        <v>86</v>
      </c>
      <c r="AV412" s="11" t="s">
        <v>82</v>
      </c>
      <c r="AW412" s="11" t="s">
        <v>32</v>
      </c>
      <c r="AX412" s="11" t="s">
        <v>75</v>
      </c>
      <c r="AY412" s="163" t="s">
        <v>166</v>
      </c>
    </row>
    <row r="413" spans="2:65" s="10" customFormat="1" ht="16.5" customHeight="1">
      <c r="B413" s="149"/>
      <c r="C413" s="150"/>
      <c r="D413" s="150"/>
      <c r="E413" s="151" t="s">
        <v>5</v>
      </c>
      <c r="F413" s="262" t="s">
        <v>377</v>
      </c>
      <c r="G413" s="263"/>
      <c r="H413" s="263"/>
      <c r="I413" s="263"/>
      <c r="J413" s="150"/>
      <c r="K413" s="152">
        <v>24</v>
      </c>
      <c r="L413" s="150"/>
      <c r="M413" s="150"/>
      <c r="N413" s="150"/>
      <c r="O413" s="150"/>
      <c r="P413" s="150"/>
      <c r="Q413" s="150"/>
      <c r="R413" s="153"/>
      <c r="T413" s="154"/>
      <c r="U413" s="150"/>
      <c r="V413" s="150"/>
      <c r="W413" s="150"/>
      <c r="X413" s="150"/>
      <c r="Y413" s="150"/>
      <c r="Z413" s="150"/>
      <c r="AA413" s="155"/>
      <c r="AT413" s="156" t="s">
        <v>173</v>
      </c>
      <c r="AU413" s="156" t="s">
        <v>86</v>
      </c>
      <c r="AV413" s="10" t="s">
        <v>86</v>
      </c>
      <c r="AW413" s="10" t="s">
        <v>32</v>
      </c>
      <c r="AX413" s="10" t="s">
        <v>82</v>
      </c>
      <c r="AY413" s="156" t="s">
        <v>166</v>
      </c>
    </row>
    <row r="414" spans="2:65" s="1" customFormat="1" ht="16.5" customHeight="1">
      <c r="B414" s="139"/>
      <c r="C414" s="176" t="s">
        <v>630</v>
      </c>
      <c r="D414" s="176" t="s">
        <v>388</v>
      </c>
      <c r="E414" s="177" t="s">
        <v>596</v>
      </c>
      <c r="F414" s="266" t="s">
        <v>597</v>
      </c>
      <c r="G414" s="266"/>
      <c r="H414" s="266"/>
      <c r="I414" s="266"/>
      <c r="J414" s="178" t="s">
        <v>560</v>
      </c>
      <c r="K414" s="179">
        <v>24</v>
      </c>
      <c r="L414" s="267">
        <v>0</v>
      </c>
      <c r="M414" s="267"/>
      <c r="N414" s="267">
        <f>ROUND(L414*K414,2)</f>
        <v>0</v>
      </c>
      <c r="O414" s="232"/>
      <c r="P414" s="232"/>
      <c r="Q414" s="232"/>
      <c r="R414" s="144"/>
      <c r="T414" s="145" t="s">
        <v>5</v>
      </c>
      <c r="U414" s="43" t="s">
        <v>40</v>
      </c>
      <c r="V414" s="146">
        <v>0</v>
      </c>
      <c r="W414" s="146">
        <f>V414*K414</f>
        <v>0</v>
      </c>
      <c r="X414" s="146">
        <v>6.0000000000000001E-3</v>
      </c>
      <c r="Y414" s="146">
        <f>X414*K414</f>
        <v>0.14400000000000002</v>
      </c>
      <c r="Z414" s="146">
        <v>0</v>
      </c>
      <c r="AA414" s="147">
        <f>Z414*K414</f>
        <v>0</v>
      </c>
      <c r="AR414" s="21" t="s">
        <v>104</v>
      </c>
      <c r="AT414" s="21" t="s">
        <v>388</v>
      </c>
      <c r="AU414" s="21" t="s">
        <v>86</v>
      </c>
      <c r="AY414" s="21" t="s">
        <v>166</v>
      </c>
      <c r="BE414" s="148">
        <f>IF(U414="základní",N414,0)</f>
        <v>0</v>
      </c>
      <c r="BF414" s="148">
        <f>IF(U414="snížená",N414,0)</f>
        <v>0</v>
      </c>
      <c r="BG414" s="148">
        <f>IF(U414="zákl. přenesená",N414,0)</f>
        <v>0</v>
      </c>
      <c r="BH414" s="148">
        <f>IF(U414="sníž. přenesená",N414,0)</f>
        <v>0</v>
      </c>
      <c r="BI414" s="148">
        <f>IF(U414="nulová",N414,0)</f>
        <v>0</v>
      </c>
      <c r="BJ414" s="21" t="s">
        <v>82</v>
      </c>
      <c r="BK414" s="148">
        <f>ROUND(L414*K414,2)</f>
        <v>0</v>
      </c>
      <c r="BL414" s="21" t="s">
        <v>92</v>
      </c>
      <c r="BM414" s="21" t="s">
        <v>598</v>
      </c>
    </row>
    <row r="415" spans="2:65" s="11" customFormat="1" ht="16.5" customHeight="1">
      <c r="B415" s="157"/>
      <c r="C415" s="158"/>
      <c r="D415" s="158"/>
      <c r="E415" s="159" t="s">
        <v>5</v>
      </c>
      <c r="F415" s="264" t="s">
        <v>566</v>
      </c>
      <c r="G415" s="265"/>
      <c r="H415" s="265"/>
      <c r="I415" s="265"/>
      <c r="J415" s="158"/>
      <c r="K415" s="159" t="s">
        <v>5</v>
      </c>
      <c r="L415" s="158"/>
      <c r="M415" s="158"/>
      <c r="N415" s="158"/>
      <c r="O415" s="158"/>
      <c r="P415" s="158"/>
      <c r="Q415" s="158"/>
      <c r="R415" s="160"/>
      <c r="T415" s="161"/>
      <c r="U415" s="158"/>
      <c r="V415" s="158"/>
      <c r="W415" s="158"/>
      <c r="X415" s="158"/>
      <c r="Y415" s="158"/>
      <c r="Z415" s="158"/>
      <c r="AA415" s="162"/>
      <c r="AT415" s="163" t="s">
        <v>173</v>
      </c>
      <c r="AU415" s="163" t="s">
        <v>86</v>
      </c>
      <c r="AV415" s="11" t="s">
        <v>82</v>
      </c>
      <c r="AW415" s="11" t="s">
        <v>32</v>
      </c>
      <c r="AX415" s="11" t="s">
        <v>75</v>
      </c>
      <c r="AY415" s="163" t="s">
        <v>166</v>
      </c>
    </row>
    <row r="416" spans="2:65" s="10" customFormat="1" ht="16.5" customHeight="1">
      <c r="B416" s="149"/>
      <c r="C416" s="150"/>
      <c r="D416" s="150"/>
      <c r="E416" s="151" t="s">
        <v>5</v>
      </c>
      <c r="F416" s="262" t="s">
        <v>377</v>
      </c>
      <c r="G416" s="263"/>
      <c r="H416" s="263"/>
      <c r="I416" s="263"/>
      <c r="J416" s="150"/>
      <c r="K416" s="152">
        <v>24</v>
      </c>
      <c r="L416" s="150"/>
      <c r="M416" s="150"/>
      <c r="N416" s="150"/>
      <c r="O416" s="150"/>
      <c r="P416" s="150"/>
      <c r="Q416" s="150"/>
      <c r="R416" s="153"/>
      <c r="T416" s="154"/>
      <c r="U416" s="150"/>
      <c r="V416" s="150"/>
      <c r="W416" s="150"/>
      <c r="X416" s="150"/>
      <c r="Y416" s="150"/>
      <c r="Z416" s="150"/>
      <c r="AA416" s="155"/>
      <c r="AT416" s="156" t="s">
        <v>173</v>
      </c>
      <c r="AU416" s="156" t="s">
        <v>86</v>
      </c>
      <c r="AV416" s="10" t="s">
        <v>86</v>
      </c>
      <c r="AW416" s="10" t="s">
        <v>32</v>
      </c>
      <c r="AX416" s="10" t="s">
        <v>82</v>
      </c>
      <c r="AY416" s="156" t="s">
        <v>166</v>
      </c>
    </row>
    <row r="417" spans="2:65" s="1" customFormat="1" ht="25.5" customHeight="1">
      <c r="B417" s="139"/>
      <c r="C417" s="140" t="s">
        <v>635</v>
      </c>
      <c r="D417" s="140" t="s">
        <v>167</v>
      </c>
      <c r="E417" s="141" t="s">
        <v>600</v>
      </c>
      <c r="F417" s="231" t="s">
        <v>601</v>
      </c>
      <c r="G417" s="231"/>
      <c r="H417" s="231"/>
      <c r="I417" s="231"/>
      <c r="J417" s="142" t="s">
        <v>560</v>
      </c>
      <c r="K417" s="143">
        <v>36</v>
      </c>
      <c r="L417" s="232">
        <v>0</v>
      </c>
      <c r="M417" s="232"/>
      <c r="N417" s="232">
        <f>ROUND(L417*K417,2)</f>
        <v>0</v>
      </c>
      <c r="O417" s="232"/>
      <c r="P417" s="232"/>
      <c r="Q417" s="232"/>
      <c r="R417" s="144"/>
      <c r="T417" s="145" t="s">
        <v>5</v>
      </c>
      <c r="U417" s="43" t="s">
        <v>40</v>
      </c>
      <c r="V417" s="146">
        <v>3.8170000000000002</v>
      </c>
      <c r="W417" s="146">
        <f>V417*K417</f>
        <v>137.41200000000001</v>
      </c>
      <c r="X417" s="146">
        <v>0.42080000000000001</v>
      </c>
      <c r="Y417" s="146">
        <f>X417*K417</f>
        <v>15.1488</v>
      </c>
      <c r="Z417" s="146">
        <v>0</v>
      </c>
      <c r="AA417" s="147">
        <f>Z417*K417</f>
        <v>0</v>
      </c>
      <c r="AR417" s="21" t="s">
        <v>92</v>
      </c>
      <c r="AT417" s="21" t="s">
        <v>167</v>
      </c>
      <c r="AU417" s="21" t="s">
        <v>86</v>
      </c>
      <c r="AY417" s="21" t="s">
        <v>166</v>
      </c>
      <c r="BE417" s="148">
        <f>IF(U417="základní",N417,0)</f>
        <v>0</v>
      </c>
      <c r="BF417" s="148">
        <f>IF(U417="snížená",N417,0)</f>
        <v>0</v>
      </c>
      <c r="BG417" s="148">
        <f>IF(U417="zákl. přenesená",N417,0)</f>
        <v>0</v>
      </c>
      <c r="BH417" s="148">
        <f>IF(U417="sníž. přenesená",N417,0)</f>
        <v>0</v>
      </c>
      <c r="BI417" s="148">
        <f>IF(U417="nulová",N417,0)</f>
        <v>0</v>
      </c>
      <c r="BJ417" s="21" t="s">
        <v>82</v>
      </c>
      <c r="BK417" s="148">
        <f>ROUND(L417*K417,2)</f>
        <v>0</v>
      </c>
      <c r="BL417" s="21" t="s">
        <v>92</v>
      </c>
      <c r="BM417" s="21" t="s">
        <v>602</v>
      </c>
    </row>
    <row r="418" spans="2:65" s="11" customFormat="1" ht="16.5" customHeight="1">
      <c r="B418" s="157"/>
      <c r="C418" s="158"/>
      <c r="D418" s="158"/>
      <c r="E418" s="159" t="s">
        <v>5</v>
      </c>
      <c r="F418" s="264" t="s">
        <v>275</v>
      </c>
      <c r="G418" s="265"/>
      <c r="H418" s="265"/>
      <c r="I418" s="265"/>
      <c r="J418" s="158"/>
      <c r="K418" s="159" t="s">
        <v>5</v>
      </c>
      <c r="L418" s="158"/>
      <c r="M418" s="158"/>
      <c r="N418" s="158"/>
      <c r="O418" s="158"/>
      <c r="P418" s="158"/>
      <c r="Q418" s="158"/>
      <c r="R418" s="160"/>
      <c r="T418" s="161"/>
      <c r="U418" s="158"/>
      <c r="V418" s="158"/>
      <c r="W418" s="158"/>
      <c r="X418" s="158"/>
      <c r="Y418" s="158"/>
      <c r="Z418" s="158"/>
      <c r="AA418" s="162"/>
      <c r="AT418" s="163" t="s">
        <v>173</v>
      </c>
      <c r="AU418" s="163" t="s">
        <v>86</v>
      </c>
      <c r="AV418" s="11" t="s">
        <v>82</v>
      </c>
      <c r="AW418" s="11" t="s">
        <v>32</v>
      </c>
      <c r="AX418" s="11" t="s">
        <v>75</v>
      </c>
      <c r="AY418" s="163" t="s">
        <v>166</v>
      </c>
    </row>
    <row r="419" spans="2:65" s="11" customFormat="1" ht="16.5" customHeight="1">
      <c r="B419" s="157"/>
      <c r="C419" s="158"/>
      <c r="D419" s="158"/>
      <c r="E419" s="159" t="s">
        <v>5</v>
      </c>
      <c r="F419" s="229" t="s">
        <v>276</v>
      </c>
      <c r="G419" s="230"/>
      <c r="H419" s="230"/>
      <c r="I419" s="230"/>
      <c r="J419" s="158"/>
      <c r="K419" s="159" t="s">
        <v>5</v>
      </c>
      <c r="L419" s="158"/>
      <c r="M419" s="158"/>
      <c r="N419" s="158"/>
      <c r="O419" s="158"/>
      <c r="P419" s="158"/>
      <c r="Q419" s="158"/>
      <c r="R419" s="160"/>
      <c r="T419" s="161"/>
      <c r="U419" s="158"/>
      <c r="V419" s="158"/>
      <c r="W419" s="158"/>
      <c r="X419" s="158"/>
      <c r="Y419" s="158"/>
      <c r="Z419" s="158"/>
      <c r="AA419" s="162"/>
      <c r="AT419" s="163" t="s">
        <v>173</v>
      </c>
      <c r="AU419" s="163" t="s">
        <v>86</v>
      </c>
      <c r="AV419" s="11" t="s">
        <v>82</v>
      </c>
      <c r="AW419" s="11" t="s">
        <v>32</v>
      </c>
      <c r="AX419" s="11" t="s">
        <v>75</v>
      </c>
      <c r="AY419" s="163" t="s">
        <v>166</v>
      </c>
    </row>
    <row r="420" spans="2:65" s="11" customFormat="1" ht="16.5" customHeight="1">
      <c r="B420" s="157"/>
      <c r="C420" s="158"/>
      <c r="D420" s="158"/>
      <c r="E420" s="159" t="s">
        <v>5</v>
      </c>
      <c r="F420" s="229" t="s">
        <v>277</v>
      </c>
      <c r="G420" s="230"/>
      <c r="H420" s="230"/>
      <c r="I420" s="230"/>
      <c r="J420" s="158"/>
      <c r="K420" s="159" t="s">
        <v>5</v>
      </c>
      <c r="L420" s="158"/>
      <c r="M420" s="158"/>
      <c r="N420" s="158"/>
      <c r="O420" s="158"/>
      <c r="P420" s="158"/>
      <c r="Q420" s="158"/>
      <c r="R420" s="160"/>
      <c r="T420" s="161"/>
      <c r="U420" s="158"/>
      <c r="V420" s="158"/>
      <c r="W420" s="158"/>
      <c r="X420" s="158"/>
      <c r="Y420" s="158"/>
      <c r="Z420" s="158"/>
      <c r="AA420" s="162"/>
      <c r="AT420" s="163" t="s">
        <v>173</v>
      </c>
      <c r="AU420" s="163" t="s">
        <v>86</v>
      </c>
      <c r="AV420" s="11" t="s">
        <v>82</v>
      </c>
      <c r="AW420" s="11" t="s">
        <v>32</v>
      </c>
      <c r="AX420" s="11" t="s">
        <v>75</v>
      </c>
      <c r="AY420" s="163" t="s">
        <v>166</v>
      </c>
    </row>
    <row r="421" spans="2:65" s="10" customFormat="1" ht="16.5" customHeight="1">
      <c r="B421" s="149"/>
      <c r="C421" s="150"/>
      <c r="D421" s="150"/>
      <c r="E421" s="151" t="s">
        <v>5</v>
      </c>
      <c r="F421" s="262" t="s">
        <v>437</v>
      </c>
      <c r="G421" s="263"/>
      <c r="H421" s="263"/>
      <c r="I421" s="263"/>
      <c r="J421" s="150"/>
      <c r="K421" s="152">
        <v>36</v>
      </c>
      <c r="L421" s="150"/>
      <c r="M421" s="150"/>
      <c r="N421" s="150"/>
      <c r="O421" s="150"/>
      <c r="P421" s="150"/>
      <c r="Q421" s="150"/>
      <c r="R421" s="153"/>
      <c r="T421" s="154"/>
      <c r="U421" s="150"/>
      <c r="V421" s="150"/>
      <c r="W421" s="150"/>
      <c r="X421" s="150"/>
      <c r="Y421" s="150"/>
      <c r="Z421" s="150"/>
      <c r="AA421" s="155"/>
      <c r="AT421" s="156" t="s">
        <v>173</v>
      </c>
      <c r="AU421" s="156" t="s">
        <v>86</v>
      </c>
      <c r="AV421" s="10" t="s">
        <v>86</v>
      </c>
      <c r="AW421" s="10" t="s">
        <v>32</v>
      </c>
      <c r="AX421" s="10" t="s">
        <v>82</v>
      </c>
      <c r="AY421" s="156" t="s">
        <v>166</v>
      </c>
    </row>
    <row r="422" spans="2:65" s="9" customFormat="1" ht="29.85" customHeight="1">
      <c r="B422" s="129"/>
      <c r="C422" s="130"/>
      <c r="D422" s="164" t="s">
        <v>265</v>
      </c>
      <c r="E422" s="164"/>
      <c r="F422" s="164"/>
      <c r="G422" s="164"/>
      <c r="H422" s="164"/>
      <c r="I422" s="164"/>
      <c r="J422" s="164"/>
      <c r="K422" s="164"/>
      <c r="L422" s="164"/>
      <c r="M422" s="164"/>
      <c r="N422" s="237">
        <f>BK422</f>
        <v>0</v>
      </c>
      <c r="O422" s="238"/>
      <c r="P422" s="238"/>
      <c r="Q422" s="238"/>
      <c r="R422" s="132"/>
      <c r="T422" s="133"/>
      <c r="U422" s="130"/>
      <c r="V422" s="130"/>
      <c r="W422" s="134">
        <f>SUM(W423:W472)</f>
        <v>645.43999999999994</v>
      </c>
      <c r="X422" s="130"/>
      <c r="Y422" s="134">
        <f>SUM(Y423:Y472)</f>
        <v>315.28583400000002</v>
      </c>
      <c r="Z422" s="130"/>
      <c r="AA422" s="135">
        <f>SUM(AA423:AA472)</f>
        <v>0.32800000000000001</v>
      </c>
      <c r="AR422" s="136" t="s">
        <v>82</v>
      </c>
      <c r="AT422" s="137" t="s">
        <v>74</v>
      </c>
      <c r="AU422" s="137" t="s">
        <v>82</v>
      </c>
      <c r="AY422" s="136" t="s">
        <v>166</v>
      </c>
      <c r="BK422" s="138">
        <f>SUM(BK423:BK472)</f>
        <v>0</v>
      </c>
    </row>
    <row r="423" spans="2:65" s="1" customFormat="1" ht="16.5" customHeight="1">
      <c r="B423" s="139"/>
      <c r="C423" s="140" t="s">
        <v>639</v>
      </c>
      <c r="D423" s="140" t="s">
        <v>167</v>
      </c>
      <c r="E423" s="141" t="s">
        <v>604</v>
      </c>
      <c r="F423" s="231" t="s">
        <v>605</v>
      </c>
      <c r="G423" s="231"/>
      <c r="H423" s="231"/>
      <c r="I423" s="231"/>
      <c r="J423" s="142" t="s">
        <v>560</v>
      </c>
      <c r="K423" s="189">
        <v>10</v>
      </c>
      <c r="L423" s="232">
        <v>0</v>
      </c>
      <c r="M423" s="232"/>
      <c r="N423" s="232">
        <f>ROUND(L423*K423,2)</f>
        <v>0</v>
      </c>
      <c r="O423" s="232"/>
      <c r="P423" s="232"/>
      <c r="Q423" s="232"/>
      <c r="R423" s="144"/>
      <c r="T423" s="145" t="s">
        <v>5</v>
      </c>
      <c r="U423" s="43" t="s">
        <v>40</v>
      </c>
      <c r="V423" s="146">
        <v>0</v>
      </c>
      <c r="W423" s="146">
        <f>V423*K423</f>
        <v>0</v>
      </c>
      <c r="X423" s="146">
        <v>0</v>
      </c>
      <c r="Y423" s="146">
        <f>X423*K423</f>
        <v>0</v>
      </c>
      <c r="Z423" s="146">
        <v>0</v>
      </c>
      <c r="AA423" s="147">
        <f>Z423*K423</f>
        <v>0</v>
      </c>
      <c r="AR423" s="21" t="s">
        <v>92</v>
      </c>
      <c r="AT423" s="21" t="s">
        <v>167</v>
      </c>
      <c r="AU423" s="21" t="s">
        <v>86</v>
      </c>
      <c r="AY423" s="21" t="s">
        <v>166</v>
      </c>
      <c r="BE423" s="148">
        <f>IF(U423="základní",N423,0)</f>
        <v>0</v>
      </c>
      <c r="BF423" s="148">
        <f>IF(U423="snížená",N423,0)</f>
        <v>0</v>
      </c>
      <c r="BG423" s="148">
        <f>IF(U423="zákl. přenesená",N423,0)</f>
        <v>0</v>
      </c>
      <c r="BH423" s="148">
        <f>IF(U423="sníž. přenesená",N423,0)</f>
        <v>0</v>
      </c>
      <c r="BI423" s="148">
        <f>IF(U423="nulová",N423,0)</f>
        <v>0</v>
      </c>
      <c r="BJ423" s="21" t="s">
        <v>82</v>
      </c>
      <c r="BK423" s="148">
        <f>ROUND(L423*K423,2)</f>
        <v>0</v>
      </c>
      <c r="BL423" s="21" t="s">
        <v>92</v>
      </c>
      <c r="BM423" s="21" t="s">
        <v>606</v>
      </c>
    </row>
    <row r="424" spans="2:65" s="1" customFormat="1" ht="25.5" customHeight="1">
      <c r="B424" s="139"/>
      <c r="C424" s="140" t="s">
        <v>644</v>
      </c>
      <c r="D424" s="140" t="s">
        <v>167</v>
      </c>
      <c r="E424" s="141" t="s">
        <v>608</v>
      </c>
      <c r="F424" s="231" t="s">
        <v>609</v>
      </c>
      <c r="G424" s="231"/>
      <c r="H424" s="231"/>
      <c r="I424" s="231"/>
      <c r="J424" s="142" t="s">
        <v>560</v>
      </c>
      <c r="K424" s="143">
        <v>4</v>
      </c>
      <c r="L424" s="232">
        <v>0</v>
      </c>
      <c r="M424" s="232"/>
      <c r="N424" s="232">
        <f>ROUND(L424*K424,2)</f>
        <v>0</v>
      </c>
      <c r="O424" s="232"/>
      <c r="P424" s="232"/>
      <c r="Q424" s="232"/>
      <c r="R424" s="144"/>
      <c r="T424" s="145" t="s">
        <v>5</v>
      </c>
      <c r="U424" s="43" t="s">
        <v>40</v>
      </c>
      <c r="V424" s="146">
        <v>0.2</v>
      </c>
      <c r="W424" s="146">
        <f>V424*K424</f>
        <v>0.8</v>
      </c>
      <c r="X424" s="146">
        <v>6.9999999999999999E-4</v>
      </c>
      <c r="Y424" s="146">
        <f>X424*K424</f>
        <v>2.8E-3</v>
      </c>
      <c r="Z424" s="146">
        <v>0</v>
      </c>
      <c r="AA424" s="147">
        <f>Z424*K424</f>
        <v>0</v>
      </c>
      <c r="AR424" s="21" t="s">
        <v>92</v>
      </c>
      <c r="AT424" s="21" t="s">
        <v>167</v>
      </c>
      <c r="AU424" s="21" t="s">
        <v>86</v>
      </c>
      <c r="AY424" s="21" t="s">
        <v>166</v>
      </c>
      <c r="BE424" s="148">
        <f>IF(U424="základní",N424,0)</f>
        <v>0</v>
      </c>
      <c r="BF424" s="148">
        <f>IF(U424="snížená",N424,0)</f>
        <v>0</v>
      </c>
      <c r="BG424" s="148">
        <f>IF(U424="zákl. přenesená",N424,0)</f>
        <v>0</v>
      </c>
      <c r="BH424" s="148">
        <f>IF(U424="sníž. přenesená",N424,0)</f>
        <v>0</v>
      </c>
      <c r="BI424" s="148">
        <f>IF(U424="nulová",N424,0)</f>
        <v>0</v>
      </c>
      <c r="BJ424" s="21" t="s">
        <v>82</v>
      </c>
      <c r="BK424" s="148">
        <f>ROUND(L424*K424,2)</f>
        <v>0</v>
      </c>
      <c r="BL424" s="21" t="s">
        <v>92</v>
      </c>
      <c r="BM424" s="21" t="s">
        <v>610</v>
      </c>
    </row>
    <row r="425" spans="2:65" s="11" customFormat="1" ht="16.5" customHeight="1">
      <c r="B425" s="157"/>
      <c r="C425" s="158"/>
      <c r="D425" s="158"/>
      <c r="E425" s="159" t="s">
        <v>5</v>
      </c>
      <c r="F425" s="264" t="s">
        <v>275</v>
      </c>
      <c r="G425" s="265"/>
      <c r="H425" s="265"/>
      <c r="I425" s="265"/>
      <c r="J425" s="158"/>
      <c r="K425" s="159" t="s">
        <v>5</v>
      </c>
      <c r="L425" s="158"/>
      <c r="M425" s="158"/>
      <c r="N425" s="158"/>
      <c r="O425" s="158"/>
      <c r="P425" s="158"/>
      <c r="Q425" s="158"/>
      <c r="R425" s="160"/>
      <c r="T425" s="161"/>
      <c r="U425" s="158"/>
      <c r="V425" s="158"/>
      <c r="W425" s="158"/>
      <c r="X425" s="158"/>
      <c r="Y425" s="158"/>
      <c r="Z425" s="158"/>
      <c r="AA425" s="162"/>
      <c r="AT425" s="163" t="s">
        <v>173</v>
      </c>
      <c r="AU425" s="163" t="s">
        <v>86</v>
      </c>
      <c r="AV425" s="11" t="s">
        <v>82</v>
      </c>
      <c r="AW425" s="11" t="s">
        <v>32</v>
      </c>
      <c r="AX425" s="11" t="s">
        <v>75</v>
      </c>
      <c r="AY425" s="163" t="s">
        <v>166</v>
      </c>
    </row>
    <row r="426" spans="2:65" s="11" customFormat="1" ht="16.5" customHeight="1">
      <c r="B426" s="157"/>
      <c r="C426" s="158"/>
      <c r="D426" s="158"/>
      <c r="E426" s="159" t="s">
        <v>5</v>
      </c>
      <c r="F426" s="229" t="s">
        <v>276</v>
      </c>
      <c r="G426" s="230"/>
      <c r="H426" s="230"/>
      <c r="I426" s="230"/>
      <c r="J426" s="158"/>
      <c r="K426" s="159" t="s">
        <v>5</v>
      </c>
      <c r="L426" s="158"/>
      <c r="M426" s="158"/>
      <c r="N426" s="158"/>
      <c r="O426" s="158"/>
      <c r="P426" s="158"/>
      <c r="Q426" s="158"/>
      <c r="R426" s="160"/>
      <c r="T426" s="161"/>
      <c r="U426" s="158"/>
      <c r="V426" s="158"/>
      <c r="W426" s="158"/>
      <c r="X426" s="158"/>
      <c r="Y426" s="158"/>
      <c r="Z426" s="158"/>
      <c r="AA426" s="162"/>
      <c r="AT426" s="163" t="s">
        <v>173</v>
      </c>
      <c r="AU426" s="163" t="s">
        <v>86</v>
      </c>
      <c r="AV426" s="11" t="s">
        <v>82</v>
      </c>
      <c r="AW426" s="11" t="s">
        <v>32</v>
      </c>
      <c r="AX426" s="11" t="s">
        <v>75</v>
      </c>
      <c r="AY426" s="163" t="s">
        <v>166</v>
      </c>
    </row>
    <row r="427" spans="2:65" s="11" customFormat="1" ht="16.5" customHeight="1">
      <c r="B427" s="157"/>
      <c r="C427" s="158"/>
      <c r="D427" s="158"/>
      <c r="E427" s="159" t="s">
        <v>5</v>
      </c>
      <c r="F427" s="229" t="s">
        <v>277</v>
      </c>
      <c r="G427" s="230"/>
      <c r="H427" s="230"/>
      <c r="I427" s="230"/>
      <c r="J427" s="158"/>
      <c r="K427" s="159" t="s">
        <v>5</v>
      </c>
      <c r="L427" s="158"/>
      <c r="M427" s="158"/>
      <c r="N427" s="158"/>
      <c r="O427" s="158"/>
      <c r="P427" s="158"/>
      <c r="Q427" s="158"/>
      <c r="R427" s="160"/>
      <c r="T427" s="161"/>
      <c r="U427" s="158"/>
      <c r="V427" s="158"/>
      <c r="W427" s="158"/>
      <c r="X427" s="158"/>
      <c r="Y427" s="158"/>
      <c r="Z427" s="158"/>
      <c r="AA427" s="162"/>
      <c r="AT427" s="163" t="s">
        <v>173</v>
      </c>
      <c r="AU427" s="163" t="s">
        <v>86</v>
      </c>
      <c r="AV427" s="11" t="s">
        <v>82</v>
      </c>
      <c r="AW427" s="11" t="s">
        <v>32</v>
      </c>
      <c r="AX427" s="11" t="s">
        <v>75</v>
      </c>
      <c r="AY427" s="163" t="s">
        <v>166</v>
      </c>
    </row>
    <row r="428" spans="2:65" s="10" customFormat="1" ht="16.5" customHeight="1">
      <c r="B428" s="149"/>
      <c r="C428" s="150"/>
      <c r="D428" s="150"/>
      <c r="E428" s="151" t="s">
        <v>5</v>
      </c>
      <c r="F428" s="262" t="s">
        <v>92</v>
      </c>
      <c r="G428" s="263"/>
      <c r="H428" s="263"/>
      <c r="I428" s="263"/>
      <c r="J428" s="150"/>
      <c r="K428" s="152">
        <v>4</v>
      </c>
      <c r="L428" s="150"/>
      <c r="M428" s="150"/>
      <c r="N428" s="150"/>
      <c r="O428" s="150"/>
      <c r="P428" s="150"/>
      <c r="Q428" s="150"/>
      <c r="R428" s="153"/>
      <c r="T428" s="154"/>
      <c r="U428" s="150"/>
      <c r="V428" s="150"/>
      <c r="W428" s="150"/>
      <c r="X428" s="150"/>
      <c r="Y428" s="150"/>
      <c r="Z428" s="150"/>
      <c r="AA428" s="155"/>
      <c r="AT428" s="156" t="s">
        <v>173</v>
      </c>
      <c r="AU428" s="156" t="s">
        <v>86</v>
      </c>
      <c r="AV428" s="10" t="s">
        <v>86</v>
      </c>
      <c r="AW428" s="10" t="s">
        <v>32</v>
      </c>
      <c r="AX428" s="10" t="s">
        <v>82</v>
      </c>
      <c r="AY428" s="156" t="s">
        <v>166</v>
      </c>
    </row>
    <row r="429" spans="2:65" s="1" customFormat="1" ht="38.25" customHeight="1">
      <c r="B429" s="139"/>
      <c r="C429" s="140" t="s">
        <v>649</v>
      </c>
      <c r="D429" s="140" t="s">
        <v>167</v>
      </c>
      <c r="E429" s="141" t="s">
        <v>612</v>
      </c>
      <c r="F429" s="231" t="s">
        <v>613</v>
      </c>
      <c r="G429" s="231"/>
      <c r="H429" s="231"/>
      <c r="I429" s="231"/>
      <c r="J429" s="142" t="s">
        <v>560</v>
      </c>
      <c r="K429" s="143">
        <v>4</v>
      </c>
      <c r="L429" s="232">
        <v>0</v>
      </c>
      <c r="M429" s="232"/>
      <c r="N429" s="232">
        <f>ROUND(L429*K429,2)</f>
        <v>0</v>
      </c>
      <c r="O429" s="232"/>
      <c r="P429" s="232"/>
      <c r="Q429" s="232"/>
      <c r="R429" s="144"/>
      <c r="T429" s="145" t="s">
        <v>5</v>
      </c>
      <c r="U429" s="43" t="s">
        <v>40</v>
      </c>
      <c r="V429" s="146">
        <v>0.54900000000000004</v>
      </c>
      <c r="W429" s="146">
        <f>V429*K429</f>
        <v>2.1960000000000002</v>
      </c>
      <c r="X429" s="146">
        <v>0.11241</v>
      </c>
      <c r="Y429" s="146">
        <f>X429*K429</f>
        <v>0.44963999999999998</v>
      </c>
      <c r="Z429" s="146">
        <v>0</v>
      </c>
      <c r="AA429" s="147">
        <f>Z429*K429</f>
        <v>0</v>
      </c>
      <c r="AR429" s="21" t="s">
        <v>92</v>
      </c>
      <c r="AT429" s="21" t="s">
        <v>167</v>
      </c>
      <c r="AU429" s="21" t="s">
        <v>86</v>
      </c>
      <c r="AY429" s="21" t="s">
        <v>166</v>
      </c>
      <c r="BE429" s="148">
        <f>IF(U429="základní",N429,0)</f>
        <v>0</v>
      </c>
      <c r="BF429" s="148">
        <f>IF(U429="snížená",N429,0)</f>
        <v>0</v>
      </c>
      <c r="BG429" s="148">
        <f>IF(U429="zákl. přenesená",N429,0)</f>
        <v>0</v>
      </c>
      <c r="BH429" s="148">
        <f>IF(U429="sníž. přenesená",N429,0)</f>
        <v>0</v>
      </c>
      <c r="BI429" s="148">
        <f>IF(U429="nulová",N429,0)</f>
        <v>0</v>
      </c>
      <c r="BJ429" s="21" t="s">
        <v>82</v>
      </c>
      <c r="BK429" s="148">
        <f>ROUND(L429*K429,2)</f>
        <v>0</v>
      </c>
      <c r="BL429" s="21" t="s">
        <v>92</v>
      </c>
      <c r="BM429" s="21" t="s">
        <v>614</v>
      </c>
    </row>
    <row r="430" spans="2:65" s="1" customFormat="1" ht="25.5" customHeight="1">
      <c r="B430" s="139"/>
      <c r="C430" s="140" t="s">
        <v>654</v>
      </c>
      <c r="D430" s="140" t="s">
        <v>167</v>
      </c>
      <c r="E430" s="141" t="s">
        <v>626</v>
      </c>
      <c r="F430" s="231" t="s">
        <v>627</v>
      </c>
      <c r="G430" s="231"/>
      <c r="H430" s="231"/>
      <c r="I430" s="231"/>
      <c r="J430" s="142" t="s">
        <v>309</v>
      </c>
      <c r="K430" s="143">
        <v>723</v>
      </c>
      <c r="L430" s="232">
        <v>0</v>
      </c>
      <c r="M430" s="232"/>
      <c r="N430" s="232">
        <f>ROUND(L430*K430,2)</f>
        <v>0</v>
      </c>
      <c r="O430" s="232"/>
      <c r="P430" s="232"/>
      <c r="Q430" s="232"/>
      <c r="R430" s="144"/>
      <c r="T430" s="145" t="s">
        <v>5</v>
      </c>
      <c r="U430" s="43" t="s">
        <v>40</v>
      </c>
      <c r="V430" s="146">
        <v>0.11899999999999999</v>
      </c>
      <c r="W430" s="146">
        <f>V430*K430</f>
        <v>86.036999999999992</v>
      </c>
      <c r="X430" s="146">
        <v>8.9779999999999999E-2</v>
      </c>
      <c r="Y430" s="146">
        <f>X430*K430</f>
        <v>64.910939999999997</v>
      </c>
      <c r="Z430" s="146">
        <v>0</v>
      </c>
      <c r="AA430" s="147">
        <f>Z430*K430</f>
        <v>0</v>
      </c>
      <c r="AR430" s="21" t="s">
        <v>92</v>
      </c>
      <c r="AT430" s="21" t="s">
        <v>167</v>
      </c>
      <c r="AU430" s="21" t="s">
        <v>86</v>
      </c>
      <c r="AY430" s="21" t="s">
        <v>166</v>
      </c>
      <c r="BE430" s="148">
        <f>IF(U430="základní",N430,0)</f>
        <v>0</v>
      </c>
      <c r="BF430" s="148">
        <f>IF(U430="snížená",N430,0)</f>
        <v>0</v>
      </c>
      <c r="BG430" s="148">
        <f>IF(U430="zákl. přenesená",N430,0)</f>
        <v>0</v>
      </c>
      <c r="BH430" s="148">
        <f>IF(U430="sníž. přenesená",N430,0)</f>
        <v>0</v>
      </c>
      <c r="BI430" s="148">
        <f>IF(U430="nulová",N430,0)</f>
        <v>0</v>
      </c>
      <c r="BJ430" s="21" t="s">
        <v>82</v>
      </c>
      <c r="BK430" s="148">
        <f>ROUND(L430*K430,2)</f>
        <v>0</v>
      </c>
      <c r="BL430" s="21" t="s">
        <v>92</v>
      </c>
      <c r="BM430" s="21" t="s">
        <v>628</v>
      </c>
    </row>
    <row r="431" spans="2:65" s="11" customFormat="1" ht="16.5" customHeight="1">
      <c r="B431" s="157"/>
      <c r="C431" s="158"/>
      <c r="D431" s="158"/>
      <c r="E431" s="159" t="s">
        <v>5</v>
      </c>
      <c r="F431" s="264" t="s">
        <v>275</v>
      </c>
      <c r="G431" s="265"/>
      <c r="H431" s="265"/>
      <c r="I431" s="265"/>
      <c r="J431" s="158"/>
      <c r="K431" s="159" t="s">
        <v>5</v>
      </c>
      <c r="L431" s="158"/>
      <c r="M431" s="158"/>
      <c r="N431" s="158"/>
      <c r="O431" s="158"/>
      <c r="P431" s="158"/>
      <c r="Q431" s="158"/>
      <c r="R431" s="160"/>
      <c r="T431" s="161"/>
      <c r="U431" s="158"/>
      <c r="V431" s="158"/>
      <c r="W431" s="158"/>
      <c r="X431" s="158"/>
      <c r="Y431" s="158"/>
      <c r="Z431" s="158"/>
      <c r="AA431" s="162"/>
      <c r="AT431" s="163" t="s">
        <v>173</v>
      </c>
      <c r="AU431" s="163" t="s">
        <v>86</v>
      </c>
      <c r="AV431" s="11" t="s">
        <v>82</v>
      </c>
      <c r="AW431" s="11" t="s">
        <v>32</v>
      </c>
      <c r="AX431" s="11" t="s">
        <v>75</v>
      </c>
      <c r="AY431" s="163" t="s">
        <v>166</v>
      </c>
    </row>
    <row r="432" spans="2:65" s="11" customFormat="1" ht="16.5" customHeight="1">
      <c r="B432" s="157"/>
      <c r="C432" s="158"/>
      <c r="D432" s="158"/>
      <c r="E432" s="159" t="s">
        <v>5</v>
      </c>
      <c r="F432" s="229" t="s">
        <v>276</v>
      </c>
      <c r="G432" s="230"/>
      <c r="H432" s="230"/>
      <c r="I432" s="230"/>
      <c r="J432" s="158"/>
      <c r="K432" s="159" t="s">
        <v>5</v>
      </c>
      <c r="L432" s="158"/>
      <c r="M432" s="158"/>
      <c r="N432" s="158"/>
      <c r="O432" s="158"/>
      <c r="P432" s="158"/>
      <c r="Q432" s="158"/>
      <c r="R432" s="160"/>
      <c r="T432" s="161"/>
      <c r="U432" s="158"/>
      <c r="V432" s="158"/>
      <c r="W432" s="158"/>
      <c r="X432" s="158"/>
      <c r="Y432" s="158"/>
      <c r="Z432" s="158"/>
      <c r="AA432" s="162"/>
      <c r="AT432" s="163" t="s">
        <v>173</v>
      </c>
      <c r="AU432" s="163" t="s">
        <v>86</v>
      </c>
      <c r="AV432" s="11" t="s">
        <v>82</v>
      </c>
      <c r="AW432" s="11" t="s">
        <v>32</v>
      </c>
      <c r="AX432" s="11" t="s">
        <v>75</v>
      </c>
      <c r="AY432" s="163" t="s">
        <v>166</v>
      </c>
    </row>
    <row r="433" spans="2:65" s="11" customFormat="1" ht="16.5" customHeight="1">
      <c r="B433" s="157"/>
      <c r="C433" s="158"/>
      <c r="D433" s="158"/>
      <c r="E433" s="159" t="s">
        <v>5</v>
      </c>
      <c r="F433" s="229" t="s">
        <v>277</v>
      </c>
      <c r="G433" s="230"/>
      <c r="H433" s="230"/>
      <c r="I433" s="230"/>
      <c r="J433" s="158"/>
      <c r="K433" s="159" t="s">
        <v>5</v>
      </c>
      <c r="L433" s="158"/>
      <c r="M433" s="158"/>
      <c r="N433" s="158"/>
      <c r="O433" s="158"/>
      <c r="P433" s="158"/>
      <c r="Q433" s="158"/>
      <c r="R433" s="160"/>
      <c r="T433" s="161"/>
      <c r="U433" s="158"/>
      <c r="V433" s="158"/>
      <c r="W433" s="158"/>
      <c r="X433" s="158"/>
      <c r="Y433" s="158"/>
      <c r="Z433" s="158"/>
      <c r="AA433" s="162"/>
      <c r="AT433" s="163" t="s">
        <v>173</v>
      </c>
      <c r="AU433" s="163" t="s">
        <v>86</v>
      </c>
      <c r="AV433" s="11" t="s">
        <v>82</v>
      </c>
      <c r="AW433" s="11" t="s">
        <v>32</v>
      </c>
      <c r="AX433" s="11" t="s">
        <v>75</v>
      </c>
      <c r="AY433" s="163" t="s">
        <v>166</v>
      </c>
    </row>
    <row r="434" spans="2:65" s="10" customFormat="1" ht="16.5" customHeight="1">
      <c r="B434" s="149"/>
      <c r="C434" s="150"/>
      <c r="D434" s="150"/>
      <c r="E434" s="151" t="s">
        <v>5</v>
      </c>
      <c r="F434" s="262" t="s">
        <v>922</v>
      </c>
      <c r="G434" s="263"/>
      <c r="H434" s="263"/>
      <c r="I434" s="263"/>
      <c r="J434" s="150"/>
      <c r="K434" s="152">
        <v>723</v>
      </c>
      <c r="L434" s="150"/>
      <c r="M434" s="150"/>
      <c r="N434" s="150"/>
      <c r="O434" s="150"/>
      <c r="P434" s="150"/>
      <c r="Q434" s="150"/>
      <c r="R434" s="153"/>
      <c r="T434" s="154"/>
      <c r="U434" s="150"/>
      <c r="V434" s="150"/>
      <c r="W434" s="150"/>
      <c r="X434" s="150"/>
      <c r="Y434" s="150"/>
      <c r="Z434" s="150"/>
      <c r="AA434" s="155"/>
      <c r="AT434" s="156" t="s">
        <v>173</v>
      </c>
      <c r="AU434" s="156" t="s">
        <v>86</v>
      </c>
      <c r="AV434" s="10" t="s">
        <v>86</v>
      </c>
      <c r="AW434" s="10" t="s">
        <v>32</v>
      </c>
      <c r="AX434" s="10" t="s">
        <v>82</v>
      </c>
      <c r="AY434" s="156" t="s">
        <v>166</v>
      </c>
    </row>
    <row r="435" spans="2:65" s="1" customFormat="1" ht="25.5" customHeight="1">
      <c r="B435" s="139"/>
      <c r="C435" s="176" t="s">
        <v>658</v>
      </c>
      <c r="D435" s="176" t="s">
        <v>388</v>
      </c>
      <c r="E435" s="177" t="s">
        <v>631</v>
      </c>
      <c r="F435" s="266" t="s">
        <v>632</v>
      </c>
      <c r="G435" s="266"/>
      <c r="H435" s="266"/>
      <c r="I435" s="266"/>
      <c r="J435" s="178" t="s">
        <v>374</v>
      </c>
      <c r="K435" s="179">
        <v>17.352</v>
      </c>
      <c r="L435" s="267">
        <v>0</v>
      </c>
      <c r="M435" s="267"/>
      <c r="N435" s="267">
        <f>ROUND(L435*K435,2)</f>
        <v>0</v>
      </c>
      <c r="O435" s="232"/>
      <c r="P435" s="232"/>
      <c r="Q435" s="232"/>
      <c r="R435" s="144"/>
      <c r="T435" s="145" t="s">
        <v>5</v>
      </c>
      <c r="U435" s="43" t="s">
        <v>40</v>
      </c>
      <c r="V435" s="146">
        <v>0</v>
      </c>
      <c r="W435" s="146">
        <f>V435*K435</f>
        <v>0</v>
      </c>
      <c r="X435" s="146">
        <v>1</v>
      </c>
      <c r="Y435" s="146">
        <f>X435*K435</f>
        <v>17.352</v>
      </c>
      <c r="Z435" s="146">
        <v>0</v>
      </c>
      <c r="AA435" s="147">
        <f>Z435*K435</f>
        <v>0</v>
      </c>
      <c r="AR435" s="21" t="s">
        <v>104</v>
      </c>
      <c r="AT435" s="21" t="s">
        <v>388</v>
      </c>
      <c r="AU435" s="21" t="s">
        <v>86</v>
      </c>
      <c r="AY435" s="21" t="s">
        <v>166</v>
      </c>
      <c r="BE435" s="148">
        <f>IF(U435="základní",N435,0)</f>
        <v>0</v>
      </c>
      <c r="BF435" s="148">
        <f>IF(U435="snížená",N435,0)</f>
        <v>0</v>
      </c>
      <c r="BG435" s="148">
        <f>IF(U435="zákl. přenesená",N435,0)</f>
        <v>0</v>
      </c>
      <c r="BH435" s="148">
        <f>IF(U435="sníž. přenesená",N435,0)</f>
        <v>0</v>
      </c>
      <c r="BI435" s="148">
        <f>IF(U435="nulová",N435,0)</f>
        <v>0</v>
      </c>
      <c r="BJ435" s="21" t="s">
        <v>82</v>
      </c>
      <c r="BK435" s="148">
        <f>ROUND(L435*K435,2)</f>
        <v>0</v>
      </c>
      <c r="BL435" s="21" t="s">
        <v>92</v>
      </c>
      <c r="BM435" s="21" t="s">
        <v>633</v>
      </c>
    </row>
    <row r="436" spans="2:65" s="10" customFormat="1" ht="16.5" customHeight="1">
      <c r="B436" s="149"/>
      <c r="C436" s="150"/>
      <c r="D436" s="150"/>
      <c r="E436" s="151" t="s">
        <v>5</v>
      </c>
      <c r="F436" s="240" t="s">
        <v>1011</v>
      </c>
      <c r="G436" s="241"/>
      <c r="H436" s="241"/>
      <c r="I436" s="241"/>
      <c r="J436" s="150"/>
      <c r="K436" s="152">
        <v>17.352</v>
      </c>
      <c r="L436" s="150"/>
      <c r="M436" s="150"/>
      <c r="N436" s="150"/>
      <c r="O436" s="150"/>
      <c r="P436" s="150"/>
      <c r="Q436" s="150"/>
      <c r="R436" s="153"/>
      <c r="T436" s="154"/>
      <c r="U436" s="150"/>
      <c r="V436" s="150"/>
      <c r="W436" s="150"/>
      <c r="X436" s="150"/>
      <c r="Y436" s="150"/>
      <c r="Z436" s="150"/>
      <c r="AA436" s="155"/>
      <c r="AT436" s="156" t="s">
        <v>173</v>
      </c>
      <c r="AU436" s="156" t="s">
        <v>86</v>
      </c>
      <c r="AV436" s="10" t="s">
        <v>86</v>
      </c>
      <c r="AW436" s="10" t="s">
        <v>32</v>
      </c>
      <c r="AX436" s="10" t="s">
        <v>82</v>
      </c>
      <c r="AY436" s="156" t="s">
        <v>166</v>
      </c>
    </row>
    <row r="437" spans="2:65" s="1" customFormat="1" ht="38.25" customHeight="1">
      <c r="B437" s="139"/>
      <c r="C437" s="140" t="s">
        <v>663</v>
      </c>
      <c r="D437" s="140" t="s">
        <v>167</v>
      </c>
      <c r="E437" s="141" t="s">
        <v>636</v>
      </c>
      <c r="F437" s="231" t="s">
        <v>637</v>
      </c>
      <c r="G437" s="231"/>
      <c r="H437" s="231"/>
      <c r="I437" s="231"/>
      <c r="J437" s="142" t="s">
        <v>309</v>
      </c>
      <c r="K437" s="143">
        <v>723</v>
      </c>
      <c r="L437" s="232">
        <v>0</v>
      </c>
      <c r="M437" s="232"/>
      <c r="N437" s="232">
        <f>ROUND(L437*K437,2)</f>
        <v>0</v>
      </c>
      <c r="O437" s="232"/>
      <c r="P437" s="232"/>
      <c r="Q437" s="232"/>
      <c r="R437" s="144"/>
      <c r="T437" s="145" t="s">
        <v>5</v>
      </c>
      <c r="U437" s="43" t="s">
        <v>40</v>
      </c>
      <c r="V437" s="146">
        <v>0.26800000000000002</v>
      </c>
      <c r="W437" s="146">
        <f>V437*K437</f>
        <v>193.76400000000001</v>
      </c>
      <c r="X437" s="146">
        <v>0.15540000000000001</v>
      </c>
      <c r="Y437" s="146">
        <f>X437*K437</f>
        <v>112.35420000000001</v>
      </c>
      <c r="Z437" s="146">
        <v>0</v>
      </c>
      <c r="AA437" s="147">
        <f>Z437*K437</f>
        <v>0</v>
      </c>
      <c r="AR437" s="21" t="s">
        <v>92</v>
      </c>
      <c r="AT437" s="21" t="s">
        <v>167</v>
      </c>
      <c r="AU437" s="21" t="s">
        <v>86</v>
      </c>
      <c r="AY437" s="21" t="s">
        <v>166</v>
      </c>
      <c r="BE437" s="148">
        <f>IF(U437="základní",N437,0)</f>
        <v>0</v>
      </c>
      <c r="BF437" s="148">
        <f>IF(U437="snížená",N437,0)</f>
        <v>0</v>
      </c>
      <c r="BG437" s="148">
        <f>IF(U437="zákl. přenesená",N437,0)</f>
        <v>0</v>
      </c>
      <c r="BH437" s="148">
        <f>IF(U437="sníž. přenesená",N437,0)</f>
        <v>0</v>
      </c>
      <c r="BI437" s="148">
        <f>IF(U437="nulová",N437,0)</f>
        <v>0</v>
      </c>
      <c r="BJ437" s="21" t="s">
        <v>82</v>
      </c>
      <c r="BK437" s="148">
        <f>ROUND(L437*K437,2)</f>
        <v>0</v>
      </c>
      <c r="BL437" s="21" t="s">
        <v>92</v>
      </c>
      <c r="BM437" s="21" t="s">
        <v>638</v>
      </c>
    </row>
    <row r="438" spans="2:65" s="1" customFormat="1" ht="16.5" customHeight="1">
      <c r="B438" s="139"/>
      <c r="C438" s="176" t="s">
        <v>667</v>
      </c>
      <c r="D438" s="176" t="s">
        <v>388</v>
      </c>
      <c r="E438" s="177" t="s">
        <v>640</v>
      </c>
      <c r="F438" s="266" t="s">
        <v>641</v>
      </c>
      <c r="G438" s="266"/>
      <c r="H438" s="266"/>
      <c r="I438" s="266"/>
      <c r="J438" s="178" t="s">
        <v>560</v>
      </c>
      <c r="K438" s="179">
        <v>723</v>
      </c>
      <c r="L438" s="267">
        <v>0</v>
      </c>
      <c r="M438" s="267"/>
      <c r="N438" s="267">
        <f>ROUND(L438*K438,2)</f>
        <v>0</v>
      </c>
      <c r="O438" s="232"/>
      <c r="P438" s="232"/>
      <c r="Q438" s="232"/>
      <c r="R438" s="144"/>
      <c r="T438" s="145" t="s">
        <v>5</v>
      </c>
      <c r="U438" s="43" t="s">
        <v>40</v>
      </c>
      <c r="V438" s="146">
        <v>0</v>
      </c>
      <c r="W438" s="146">
        <f>V438*K438</f>
        <v>0</v>
      </c>
      <c r="X438" s="146">
        <v>8.2100000000000006E-2</v>
      </c>
      <c r="Y438" s="146">
        <f>X438*K438</f>
        <v>59.358300000000007</v>
      </c>
      <c r="Z438" s="146">
        <v>0</v>
      </c>
      <c r="AA438" s="147">
        <f>Z438*K438</f>
        <v>0</v>
      </c>
      <c r="AR438" s="21" t="s">
        <v>104</v>
      </c>
      <c r="AT438" s="21" t="s">
        <v>388</v>
      </c>
      <c r="AU438" s="21" t="s">
        <v>86</v>
      </c>
      <c r="AY438" s="21" t="s">
        <v>166</v>
      </c>
      <c r="BE438" s="148">
        <f>IF(U438="základní",N438,0)</f>
        <v>0</v>
      </c>
      <c r="BF438" s="148">
        <f>IF(U438="snížená",N438,0)</f>
        <v>0</v>
      </c>
      <c r="BG438" s="148">
        <f>IF(U438="zákl. přenesená",N438,0)</f>
        <v>0</v>
      </c>
      <c r="BH438" s="148">
        <f>IF(U438="sníž. přenesená",N438,0)</f>
        <v>0</v>
      </c>
      <c r="BI438" s="148">
        <f>IF(U438="nulová",N438,0)</f>
        <v>0</v>
      </c>
      <c r="BJ438" s="21" t="s">
        <v>82</v>
      </c>
      <c r="BK438" s="148">
        <f>ROUND(L438*K438,2)</f>
        <v>0</v>
      </c>
      <c r="BL438" s="21" t="s">
        <v>92</v>
      </c>
      <c r="BM438" s="21" t="s">
        <v>642</v>
      </c>
    </row>
    <row r="439" spans="2:65" s="11" customFormat="1" ht="16.5" customHeight="1">
      <c r="B439" s="157"/>
      <c r="C439" s="158"/>
      <c r="D439" s="158"/>
      <c r="E439" s="159" t="s">
        <v>5</v>
      </c>
      <c r="F439" s="264" t="s">
        <v>275</v>
      </c>
      <c r="G439" s="265"/>
      <c r="H439" s="265"/>
      <c r="I439" s="265"/>
      <c r="J439" s="158"/>
      <c r="K439" s="159" t="s">
        <v>5</v>
      </c>
      <c r="L439" s="158"/>
      <c r="M439" s="158"/>
      <c r="N439" s="158"/>
      <c r="O439" s="158"/>
      <c r="P439" s="158"/>
      <c r="Q439" s="158"/>
      <c r="R439" s="160"/>
      <c r="T439" s="161"/>
      <c r="U439" s="158"/>
      <c r="V439" s="158"/>
      <c r="W439" s="158"/>
      <c r="X439" s="158"/>
      <c r="Y439" s="158"/>
      <c r="Z439" s="158"/>
      <c r="AA439" s="162"/>
      <c r="AT439" s="163" t="s">
        <v>173</v>
      </c>
      <c r="AU439" s="163" t="s">
        <v>86</v>
      </c>
      <c r="AV439" s="11" t="s">
        <v>82</v>
      </c>
      <c r="AW439" s="11" t="s">
        <v>32</v>
      </c>
      <c r="AX439" s="11" t="s">
        <v>75</v>
      </c>
      <c r="AY439" s="163" t="s">
        <v>166</v>
      </c>
    </row>
    <row r="440" spans="2:65" s="11" customFormat="1" ht="16.5" customHeight="1">
      <c r="B440" s="157"/>
      <c r="C440" s="158"/>
      <c r="D440" s="158"/>
      <c r="E440" s="159" t="s">
        <v>5</v>
      </c>
      <c r="F440" s="229" t="s">
        <v>276</v>
      </c>
      <c r="G440" s="230"/>
      <c r="H440" s="230"/>
      <c r="I440" s="230"/>
      <c r="J440" s="158"/>
      <c r="K440" s="159" t="s">
        <v>5</v>
      </c>
      <c r="L440" s="158"/>
      <c r="M440" s="158"/>
      <c r="N440" s="158"/>
      <c r="O440" s="158"/>
      <c r="P440" s="158"/>
      <c r="Q440" s="158"/>
      <c r="R440" s="160"/>
      <c r="T440" s="161"/>
      <c r="U440" s="158"/>
      <c r="V440" s="158"/>
      <c r="W440" s="158"/>
      <c r="X440" s="158"/>
      <c r="Y440" s="158"/>
      <c r="Z440" s="158"/>
      <c r="AA440" s="162"/>
      <c r="AT440" s="163" t="s">
        <v>173</v>
      </c>
      <c r="AU440" s="163" t="s">
        <v>86</v>
      </c>
      <c r="AV440" s="11" t="s">
        <v>82</v>
      </c>
      <c r="AW440" s="11" t="s">
        <v>32</v>
      </c>
      <c r="AX440" s="11" t="s">
        <v>75</v>
      </c>
      <c r="AY440" s="163" t="s">
        <v>166</v>
      </c>
    </row>
    <row r="441" spans="2:65" s="11" customFormat="1" ht="16.5" customHeight="1">
      <c r="B441" s="157"/>
      <c r="C441" s="158"/>
      <c r="D441" s="158"/>
      <c r="E441" s="159" t="s">
        <v>5</v>
      </c>
      <c r="F441" s="229" t="s">
        <v>277</v>
      </c>
      <c r="G441" s="230"/>
      <c r="H441" s="230"/>
      <c r="I441" s="230"/>
      <c r="J441" s="158"/>
      <c r="K441" s="159" t="s">
        <v>5</v>
      </c>
      <c r="L441" s="158"/>
      <c r="M441" s="158"/>
      <c r="N441" s="158"/>
      <c r="O441" s="158"/>
      <c r="P441" s="158"/>
      <c r="Q441" s="158"/>
      <c r="R441" s="160"/>
      <c r="T441" s="161"/>
      <c r="U441" s="158"/>
      <c r="V441" s="158"/>
      <c r="W441" s="158"/>
      <c r="X441" s="158"/>
      <c r="Y441" s="158"/>
      <c r="Z441" s="158"/>
      <c r="AA441" s="162"/>
      <c r="AT441" s="163" t="s">
        <v>173</v>
      </c>
      <c r="AU441" s="163" t="s">
        <v>86</v>
      </c>
      <c r="AV441" s="11" t="s">
        <v>82</v>
      </c>
      <c r="AW441" s="11" t="s">
        <v>32</v>
      </c>
      <c r="AX441" s="11" t="s">
        <v>75</v>
      </c>
      <c r="AY441" s="163" t="s">
        <v>166</v>
      </c>
    </row>
    <row r="442" spans="2:65" s="10" customFormat="1" ht="25.5" customHeight="1">
      <c r="B442" s="149"/>
      <c r="C442" s="150"/>
      <c r="D442" s="150"/>
      <c r="E442" s="151" t="s">
        <v>5</v>
      </c>
      <c r="F442" s="262" t="s">
        <v>921</v>
      </c>
      <c r="G442" s="263"/>
      <c r="H442" s="263"/>
      <c r="I442" s="263"/>
      <c r="J442" s="150"/>
      <c r="K442" s="152">
        <v>723</v>
      </c>
      <c r="L442" s="150"/>
      <c r="M442" s="150"/>
      <c r="N442" s="150"/>
      <c r="O442" s="150"/>
      <c r="P442" s="150"/>
      <c r="Q442" s="150"/>
      <c r="R442" s="153"/>
      <c r="T442" s="154"/>
      <c r="U442" s="150"/>
      <c r="V442" s="150"/>
      <c r="W442" s="150"/>
      <c r="X442" s="150"/>
      <c r="Y442" s="150"/>
      <c r="Z442" s="150"/>
      <c r="AA442" s="155"/>
      <c r="AT442" s="156" t="s">
        <v>173</v>
      </c>
      <c r="AU442" s="156" t="s">
        <v>86</v>
      </c>
      <c r="AV442" s="10" t="s">
        <v>86</v>
      </c>
      <c r="AW442" s="10" t="s">
        <v>32</v>
      </c>
      <c r="AX442" s="10" t="s">
        <v>82</v>
      </c>
      <c r="AY442" s="156" t="s">
        <v>166</v>
      </c>
    </row>
    <row r="443" spans="2:65" s="1" customFormat="1" ht="38.25" customHeight="1">
      <c r="B443" s="139"/>
      <c r="C443" s="140" t="s">
        <v>671</v>
      </c>
      <c r="D443" s="140" t="s">
        <v>167</v>
      </c>
      <c r="E443" s="141" t="s">
        <v>645</v>
      </c>
      <c r="F443" s="231" t="s">
        <v>646</v>
      </c>
      <c r="G443" s="231"/>
      <c r="H443" s="231"/>
      <c r="I443" s="231"/>
      <c r="J443" s="142" t="s">
        <v>309</v>
      </c>
      <c r="K443" s="143">
        <v>392</v>
      </c>
      <c r="L443" s="232">
        <v>0</v>
      </c>
      <c r="M443" s="232"/>
      <c r="N443" s="232">
        <f>ROUND(L443*K443,2)</f>
        <v>0</v>
      </c>
      <c r="O443" s="232"/>
      <c r="P443" s="232"/>
      <c r="Q443" s="232"/>
      <c r="R443" s="144"/>
      <c r="T443" s="145" t="s">
        <v>5</v>
      </c>
      <c r="U443" s="43" t="s">
        <v>40</v>
      </c>
      <c r="V443" s="146">
        <v>0.216</v>
      </c>
      <c r="W443" s="146">
        <f>V443*K443</f>
        <v>84.671999999999997</v>
      </c>
      <c r="X443" s="146">
        <v>0.1295</v>
      </c>
      <c r="Y443" s="146">
        <f>X443*K443</f>
        <v>50.764000000000003</v>
      </c>
      <c r="Z443" s="146">
        <v>0</v>
      </c>
      <c r="AA443" s="147">
        <f>Z443*K443</f>
        <v>0</v>
      </c>
      <c r="AR443" s="21" t="s">
        <v>92</v>
      </c>
      <c r="AT443" s="21" t="s">
        <v>167</v>
      </c>
      <c r="AU443" s="21" t="s">
        <v>86</v>
      </c>
      <c r="AY443" s="21" t="s">
        <v>166</v>
      </c>
      <c r="BE443" s="148">
        <f>IF(U443="základní",N443,0)</f>
        <v>0</v>
      </c>
      <c r="BF443" s="148">
        <f>IF(U443="snížená",N443,0)</f>
        <v>0</v>
      </c>
      <c r="BG443" s="148">
        <f>IF(U443="zákl. přenesená",N443,0)</f>
        <v>0</v>
      </c>
      <c r="BH443" s="148">
        <f>IF(U443="sníž. přenesená",N443,0)</f>
        <v>0</v>
      </c>
      <c r="BI443" s="148">
        <f>IF(U443="nulová",N443,0)</f>
        <v>0</v>
      </c>
      <c r="BJ443" s="21" t="s">
        <v>82</v>
      </c>
      <c r="BK443" s="148">
        <f>ROUND(L443*K443,2)</f>
        <v>0</v>
      </c>
      <c r="BL443" s="21" t="s">
        <v>92</v>
      </c>
      <c r="BM443" s="21" t="s">
        <v>647</v>
      </c>
    </row>
    <row r="444" spans="2:65" s="11" customFormat="1" ht="16.5" customHeight="1">
      <c r="B444" s="157"/>
      <c r="C444" s="158"/>
      <c r="D444" s="158"/>
      <c r="E444" s="159" t="s">
        <v>5</v>
      </c>
      <c r="F444" s="264" t="s">
        <v>275</v>
      </c>
      <c r="G444" s="265"/>
      <c r="H444" s="265"/>
      <c r="I444" s="265"/>
      <c r="J444" s="158"/>
      <c r="K444" s="159" t="s">
        <v>5</v>
      </c>
      <c r="L444" s="158"/>
      <c r="M444" s="158"/>
      <c r="N444" s="158"/>
      <c r="O444" s="158"/>
      <c r="P444" s="158"/>
      <c r="Q444" s="158"/>
      <c r="R444" s="160"/>
      <c r="T444" s="161"/>
      <c r="U444" s="158"/>
      <c r="V444" s="158"/>
      <c r="W444" s="158"/>
      <c r="X444" s="158"/>
      <c r="Y444" s="158"/>
      <c r="Z444" s="158"/>
      <c r="AA444" s="162"/>
      <c r="AT444" s="163" t="s">
        <v>173</v>
      </c>
      <c r="AU444" s="163" t="s">
        <v>86</v>
      </c>
      <c r="AV444" s="11" t="s">
        <v>82</v>
      </c>
      <c r="AW444" s="11" t="s">
        <v>32</v>
      </c>
      <c r="AX444" s="11" t="s">
        <v>75</v>
      </c>
      <c r="AY444" s="163" t="s">
        <v>166</v>
      </c>
    </row>
    <row r="445" spans="2:65" s="11" customFormat="1" ht="16.5" customHeight="1">
      <c r="B445" s="157"/>
      <c r="C445" s="158"/>
      <c r="D445" s="158"/>
      <c r="E445" s="159" t="s">
        <v>5</v>
      </c>
      <c r="F445" s="229" t="s">
        <v>276</v>
      </c>
      <c r="G445" s="230"/>
      <c r="H445" s="230"/>
      <c r="I445" s="230"/>
      <c r="J445" s="158"/>
      <c r="K445" s="159" t="s">
        <v>5</v>
      </c>
      <c r="L445" s="158"/>
      <c r="M445" s="158"/>
      <c r="N445" s="158"/>
      <c r="O445" s="158"/>
      <c r="P445" s="158"/>
      <c r="Q445" s="158"/>
      <c r="R445" s="160"/>
      <c r="T445" s="161"/>
      <c r="U445" s="158"/>
      <c r="V445" s="158"/>
      <c r="W445" s="158"/>
      <c r="X445" s="158"/>
      <c r="Y445" s="158"/>
      <c r="Z445" s="158"/>
      <c r="AA445" s="162"/>
      <c r="AT445" s="163" t="s">
        <v>173</v>
      </c>
      <c r="AU445" s="163" t="s">
        <v>86</v>
      </c>
      <c r="AV445" s="11" t="s">
        <v>82</v>
      </c>
      <c r="AW445" s="11" t="s">
        <v>32</v>
      </c>
      <c r="AX445" s="11" t="s">
        <v>75</v>
      </c>
      <c r="AY445" s="163" t="s">
        <v>166</v>
      </c>
    </row>
    <row r="446" spans="2:65" s="11" customFormat="1" ht="16.5" customHeight="1">
      <c r="B446" s="157"/>
      <c r="C446" s="158"/>
      <c r="D446" s="158"/>
      <c r="E446" s="159" t="s">
        <v>5</v>
      </c>
      <c r="F446" s="229" t="s">
        <v>277</v>
      </c>
      <c r="G446" s="230"/>
      <c r="H446" s="230"/>
      <c r="I446" s="230"/>
      <c r="J446" s="158"/>
      <c r="K446" s="159" t="s">
        <v>5</v>
      </c>
      <c r="L446" s="158"/>
      <c r="M446" s="158"/>
      <c r="N446" s="158"/>
      <c r="O446" s="158"/>
      <c r="P446" s="158"/>
      <c r="Q446" s="158"/>
      <c r="R446" s="160"/>
      <c r="T446" s="161"/>
      <c r="U446" s="158"/>
      <c r="V446" s="158"/>
      <c r="W446" s="158"/>
      <c r="X446" s="158"/>
      <c r="Y446" s="158"/>
      <c r="Z446" s="158"/>
      <c r="AA446" s="162"/>
      <c r="AT446" s="163" t="s">
        <v>173</v>
      </c>
      <c r="AU446" s="163" t="s">
        <v>86</v>
      </c>
      <c r="AV446" s="11" t="s">
        <v>82</v>
      </c>
      <c r="AW446" s="11" t="s">
        <v>32</v>
      </c>
      <c r="AX446" s="11" t="s">
        <v>75</v>
      </c>
      <c r="AY446" s="163" t="s">
        <v>166</v>
      </c>
    </row>
    <row r="447" spans="2:65" s="10" customFormat="1" ht="25.5" customHeight="1">
      <c r="B447" s="149"/>
      <c r="C447" s="150"/>
      <c r="D447" s="150"/>
      <c r="E447" s="151" t="s">
        <v>5</v>
      </c>
      <c r="F447" s="262" t="s">
        <v>1012</v>
      </c>
      <c r="G447" s="263"/>
      <c r="H447" s="263"/>
      <c r="I447" s="263"/>
      <c r="J447" s="150"/>
      <c r="K447" s="152">
        <v>392</v>
      </c>
      <c r="L447" s="150"/>
      <c r="M447" s="150"/>
      <c r="N447" s="150"/>
      <c r="O447" s="150"/>
      <c r="P447" s="150"/>
      <c r="Q447" s="150"/>
      <c r="R447" s="153"/>
      <c r="T447" s="154"/>
      <c r="U447" s="150"/>
      <c r="V447" s="150"/>
      <c r="W447" s="150"/>
      <c r="X447" s="150"/>
      <c r="Y447" s="150"/>
      <c r="Z447" s="150"/>
      <c r="AA447" s="155"/>
      <c r="AT447" s="156" t="s">
        <v>173</v>
      </c>
      <c r="AU447" s="156" t="s">
        <v>86</v>
      </c>
      <c r="AV447" s="10" t="s">
        <v>86</v>
      </c>
      <c r="AW447" s="10" t="s">
        <v>32</v>
      </c>
      <c r="AX447" s="10" t="s">
        <v>82</v>
      </c>
      <c r="AY447" s="156" t="s">
        <v>166</v>
      </c>
    </row>
    <row r="448" spans="2:65" s="1" customFormat="1" ht="16.5" customHeight="1">
      <c r="B448" s="139"/>
      <c r="C448" s="176" t="s">
        <v>675</v>
      </c>
      <c r="D448" s="176" t="s">
        <v>388</v>
      </c>
      <c r="E448" s="177" t="s">
        <v>650</v>
      </c>
      <c r="F448" s="266" t="s">
        <v>651</v>
      </c>
      <c r="G448" s="266"/>
      <c r="H448" s="266"/>
      <c r="I448" s="266"/>
      <c r="J448" s="178" t="s">
        <v>560</v>
      </c>
      <c r="K448" s="179">
        <v>784</v>
      </c>
      <c r="L448" s="267">
        <v>0</v>
      </c>
      <c r="M448" s="267"/>
      <c r="N448" s="267">
        <f>ROUND(L448*K448,2)</f>
        <v>0</v>
      </c>
      <c r="O448" s="232"/>
      <c r="P448" s="232"/>
      <c r="Q448" s="232"/>
      <c r="R448" s="144"/>
      <c r="T448" s="145" t="s">
        <v>5</v>
      </c>
      <c r="U448" s="43" t="s">
        <v>40</v>
      </c>
      <c r="V448" s="146">
        <v>0</v>
      </c>
      <c r="W448" s="146">
        <f>V448*K448</f>
        <v>0</v>
      </c>
      <c r="X448" s="146">
        <v>0.01</v>
      </c>
      <c r="Y448" s="146">
        <f>X448*K448</f>
        <v>7.84</v>
      </c>
      <c r="Z448" s="146">
        <v>0</v>
      </c>
      <c r="AA448" s="147">
        <f>Z448*K448</f>
        <v>0</v>
      </c>
      <c r="AR448" s="21" t="s">
        <v>104</v>
      </c>
      <c r="AT448" s="21" t="s">
        <v>388</v>
      </c>
      <c r="AU448" s="21" t="s">
        <v>86</v>
      </c>
      <c r="AY448" s="21" t="s">
        <v>166</v>
      </c>
      <c r="BE448" s="148">
        <f>IF(U448="základní",N448,0)</f>
        <v>0</v>
      </c>
      <c r="BF448" s="148">
        <f>IF(U448="snížená",N448,0)</f>
        <v>0</v>
      </c>
      <c r="BG448" s="148">
        <f>IF(U448="zákl. přenesená",N448,0)</f>
        <v>0</v>
      </c>
      <c r="BH448" s="148">
        <f>IF(U448="sníž. přenesená",N448,0)</f>
        <v>0</v>
      </c>
      <c r="BI448" s="148">
        <f>IF(U448="nulová",N448,0)</f>
        <v>0</v>
      </c>
      <c r="BJ448" s="21" t="s">
        <v>82</v>
      </c>
      <c r="BK448" s="148">
        <f>ROUND(L448*K448,2)</f>
        <v>0</v>
      </c>
      <c r="BL448" s="21" t="s">
        <v>92</v>
      </c>
      <c r="BM448" s="21" t="s">
        <v>652</v>
      </c>
    </row>
    <row r="449" spans="2:65" s="10" customFormat="1" ht="16.5" customHeight="1">
      <c r="B449" s="149"/>
      <c r="C449" s="150"/>
      <c r="D449" s="150"/>
      <c r="E449" s="151" t="s">
        <v>5</v>
      </c>
      <c r="F449" s="240" t="s">
        <v>1013</v>
      </c>
      <c r="G449" s="241"/>
      <c r="H449" s="241"/>
      <c r="I449" s="241"/>
      <c r="J449" s="150"/>
      <c r="K449" s="152">
        <v>784</v>
      </c>
      <c r="L449" s="150"/>
      <c r="M449" s="150"/>
      <c r="N449" s="150"/>
      <c r="O449" s="150"/>
      <c r="P449" s="150"/>
      <c r="Q449" s="150"/>
      <c r="R449" s="153"/>
      <c r="T449" s="154"/>
      <c r="U449" s="150"/>
      <c r="V449" s="150"/>
      <c r="W449" s="150"/>
      <c r="X449" s="150"/>
      <c r="Y449" s="150"/>
      <c r="Z449" s="150"/>
      <c r="AA449" s="155"/>
      <c r="AT449" s="156" t="s">
        <v>173</v>
      </c>
      <c r="AU449" s="156" t="s">
        <v>86</v>
      </c>
      <c r="AV449" s="10" t="s">
        <v>86</v>
      </c>
      <c r="AW449" s="10" t="s">
        <v>32</v>
      </c>
      <c r="AX449" s="10" t="s">
        <v>82</v>
      </c>
      <c r="AY449" s="156" t="s">
        <v>166</v>
      </c>
    </row>
    <row r="450" spans="2:65" s="1" customFormat="1" ht="25.5" customHeight="1">
      <c r="B450" s="139"/>
      <c r="C450" s="140" t="s">
        <v>679</v>
      </c>
      <c r="D450" s="140" t="s">
        <v>167</v>
      </c>
      <c r="E450" s="141" t="s">
        <v>655</v>
      </c>
      <c r="F450" s="231" t="s">
        <v>656</v>
      </c>
      <c r="G450" s="231"/>
      <c r="H450" s="231"/>
      <c r="I450" s="231"/>
      <c r="J450" s="142" t="s">
        <v>270</v>
      </c>
      <c r="K450" s="143">
        <v>3266.6</v>
      </c>
      <c r="L450" s="232">
        <v>0</v>
      </c>
      <c r="M450" s="232"/>
      <c r="N450" s="232">
        <f>ROUND(L450*K450,2)</f>
        <v>0</v>
      </c>
      <c r="O450" s="232"/>
      <c r="P450" s="232"/>
      <c r="Q450" s="232"/>
      <c r="R450" s="144"/>
      <c r="T450" s="145" t="s">
        <v>5</v>
      </c>
      <c r="U450" s="43" t="s">
        <v>40</v>
      </c>
      <c r="V450" s="146">
        <v>0.08</v>
      </c>
      <c r="W450" s="146">
        <f>V450*K450</f>
        <v>261.32799999999997</v>
      </c>
      <c r="X450" s="146">
        <v>6.8999999999999997E-4</v>
      </c>
      <c r="Y450" s="146">
        <f>X450*K450</f>
        <v>2.2539539999999998</v>
      </c>
      <c r="Z450" s="146">
        <v>0</v>
      </c>
      <c r="AA450" s="147">
        <f>Z450*K450</f>
        <v>0</v>
      </c>
      <c r="AR450" s="21" t="s">
        <v>92</v>
      </c>
      <c r="AT450" s="21" t="s">
        <v>167</v>
      </c>
      <c r="AU450" s="21" t="s">
        <v>86</v>
      </c>
      <c r="AY450" s="21" t="s">
        <v>166</v>
      </c>
      <c r="BE450" s="148">
        <f>IF(U450="základní",N450,0)</f>
        <v>0</v>
      </c>
      <c r="BF450" s="148">
        <f>IF(U450="snížená",N450,0)</f>
        <v>0</v>
      </c>
      <c r="BG450" s="148">
        <f>IF(U450="zákl. přenesená",N450,0)</f>
        <v>0</v>
      </c>
      <c r="BH450" s="148">
        <f>IF(U450="sníž. přenesená",N450,0)</f>
        <v>0</v>
      </c>
      <c r="BI450" s="148">
        <f>IF(U450="nulová",N450,0)</f>
        <v>0</v>
      </c>
      <c r="BJ450" s="21" t="s">
        <v>82</v>
      </c>
      <c r="BK450" s="148">
        <f>ROUND(L450*K450,2)</f>
        <v>0</v>
      </c>
      <c r="BL450" s="21" t="s">
        <v>92</v>
      </c>
      <c r="BM450" s="21" t="s">
        <v>657</v>
      </c>
    </row>
    <row r="451" spans="2:65" s="11" customFormat="1" ht="16.5" customHeight="1">
      <c r="B451" s="157"/>
      <c r="C451" s="158"/>
      <c r="D451" s="158"/>
      <c r="E451" s="159" t="s">
        <v>5</v>
      </c>
      <c r="F451" s="264" t="s">
        <v>275</v>
      </c>
      <c r="G451" s="265"/>
      <c r="H451" s="265"/>
      <c r="I451" s="265"/>
      <c r="J451" s="158"/>
      <c r="K451" s="159" t="s">
        <v>5</v>
      </c>
      <c r="L451" s="158"/>
      <c r="M451" s="158"/>
      <c r="N451" s="158"/>
      <c r="O451" s="158"/>
      <c r="P451" s="158"/>
      <c r="Q451" s="158"/>
      <c r="R451" s="160"/>
      <c r="T451" s="161"/>
      <c r="U451" s="158"/>
      <c r="V451" s="158"/>
      <c r="W451" s="158"/>
      <c r="X451" s="158"/>
      <c r="Y451" s="158"/>
      <c r="Z451" s="158"/>
      <c r="AA451" s="162"/>
      <c r="AT451" s="163" t="s">
        <v>173</v>
      </c>
      <c r="AU451" s="163" t="s">
        <v>86</v>
      </c>
      <c r="AV451" s="11" t="s">
        <v>82</v>
      </c>
      <c r="AW451" s="11" t="s">
        <v>32</v>
      </c>
      <c r="AX451" s="11" t="s">
        <v>75</v>
      </c>
      <c r="AY451" s="163" t="s">
        <v>166</v>
      </c>
    </row>
    <row r="452" spans="2:65" s="11" customFormat="1" ht="16.5" customHeight="1">
      <c r="B452" s="157"/>
      <c r="C452" s="158"/>
      <c r="D452" s="158"/>
      <c r="E452" s="159" t="s">
        <v>5</v>
      </c>
      <c r="F452" s="229" t="s">
        <v>276</v>
      </c>
      <c r="G452" s="230"/>
      <c r="H452" s="230"/>
      <c r="I452" s="230"/>
      <c r="J452" s="158"/>
      <c r="K452" s="159" t="s">
        <v>5</v>
      </c>
      <c r="L452" s="158"/>
      <c r="M452" s="158"/>
      <c r="N452" s="158"/>
      <c r="O452" s="158"/>
      <c r="P452" s="158"/>
      <c r="Q452" s="158"/>
      <c r="R452" s="160"/>
      <c r="T452" s="161"/>
      <c r="U452" s="158"/>
      <c r="V452" s="158"/>
      <c r="W452" s="158"/>
      <c r="X452" s="158"/>
      <c r="Y452" s="158"/>
      <c r="Z452" s="158"/>
      <c r="AA452" s="162"/>
      <c r="AT452" s="163" t="s">
        <v>173</v>
      </c>
      <c r="AU452" s="163" t="s">
        <v>86</v>
      </c>
      <c r="AV452" s="11" t="s">
        <v>82</v>
      </c>
      <c r="AW452" s="11" t="s">
        <v>32</v>
      </c>
      <c r="AX452" s="11" t="s">
        <v>75</v>
      </c>
      <c r="AY452" s="163" t="s">
        <v>166</v>
      </c>
    </row>
    <row r="453" spans="2:65" s="11" customFormat="1" ht="16.5" customHeight="1">
      <c r="B453" s="157"/>
      <c r="C453" s="158"/>
      <c r="D453" s="158"/>
      <c r="E453" s="159" t="s">
        <v>5</v>
      </c>
      <c r="F453" s="229" t="s">
        <v>277</v>
      </c>
      <c r="G453" s="230"/>
      <c r="H453" s="230"/>
      <c r="I453" s="230"/>
      <c r="J453" s="158"/>
      <c r="K453" s="159" t="s">
        <v>5</v>
      </c>
      <c r="L453" s="158"/>
      <c r="M453" s="158"/>
      <c r="N453" s="158"/>
      <c r="O453" s="158"/>
      <c r="P453" s="158"/>
      <c r="Q453" s="158"/>
      <c r="R453" s="160"/>
      <c r="T453" s="161"/>
      <c r="U453" s="158"/>
      <c r="V453" s="158"/>
      <c r="W453" s="158"/>
      <c r="X453" s="158"/>
      <c r="Y453" s="158"/>
      <c r="Z453" s="158"/>
      <c r="AA453" s="162"/>
      <c r="AT453" s="163" t="s">
        <v>173</v>
      </c>
      <c r="AU453" s="163" t="s">
        <v>86</v>
      </c>
      <c r="AV453" s="11" t="s">
        <v>82</v>
      </c>
      <c r="AW453" s="11" t="s">
        <v>32</v>
      </c>
      <c r="AX453" s="11" t="s">
        <v>75</v>
      </c>
      <c r="AY453" s="163" t="s">
        <v>166</v>
      </c>
    </row>
    <row r="454" spans="2:65" s="11" customFormat="1" ht="16.5" customHeight="1">
      <c r="B454" s="157"/>
      <c r="C454" s="158"/>
      <c r="D454" s="158"/>
      <c r="E454" s="159" t="s">
        <v>5</v>
      </c>
      <c r="F454" s="229" t="s">
        <v>298</v>
      </c>
      <c r="G454" s="230"/>
      <c r="H454" s="230"/>
      <c r="I454" s="230"/>
      <c r="J454" s="158"/>
      <c r="K454" s="159" t="s">
        <v>5</v>
      </c>
      <c r="L454" s="158"/>
      <c r="M454" s="158"/>
      <c r="N454" s="158"/>
      <c r="O454" s="158"/>
      <c r="P454" s="158"/>
      <c r="Q454" s="158"/>
      <c r="R454" s="160"/>
      <c r="T454" s="161"/>
      <c r="U454" s="158"/>
      <c r="V454" s="158"/>
      <c r="W454" s="158"/>
      <c r="X454" s="158"/>
      <c r="Y454" s="158"/>
      <c r="Z454" s="158"/>
      <c r="AA454" s="162"/>
      <c r="AT454" s="163" t="s">
        <v>173</v>
      </c>
      <c r="AU454" s="163" t="s">
        <v>86</v>
      </c>
      <c r="AV454" s="11" t="s">
        <v>82</v>
      </c>
      <c r="AW454" s="11" t="s">
        <v>32</v>
      </c>
      <c r="AX454" s="11" t="s">
        <v>75</v>
      </c>
      <c r="AY454" s="163" t="s">
        <v>166</v>
      </c>
    </row>
    <row r="455" spans="2:65" s="10" customFormat="1" ht="16.5" customHeight="1">
      <c r="B455" s="149"/>
      <c r="C455" s="150"/>
      <c r="D455" s="150"/>
      <c r="E455" s="151" t="s">
        <v>5</v>
      </c>
      <c r="F455" s="262" t="s">
        <v>970</v>
      </c>
      <c r="G455" s="263"/>
      <c r="H455" s="263"/>
      <c r="I455" s="263"/>
      <c r="J455" s="150"/>
      <c r="K455" s="152">
        <v>2418</v>
      </c>
      <c r="L455" s="150"/>
      <c r="M455" s="150"/>
      <c r="N455" s="150"/>
      <c r="O455" s="150"/>
      <c r="P455" s="150"/>
      <c r="Q455" s="150"/>
      <c r="R455" s="153"/>
      <c r="T455" s="154"/>
      <c r="U455" s="150"/>
      <c r="V455" s="150"/>
      <c r="W455" s="150"/>
      <c r="X455" s="150"/>
      <c r="Y455" s="150"/>
      <c r="Z455" s="150"/>
      <c r="AA455" s="155"/>
      <c r="AT455" s="156" t="s">
        <v>173</v>
      </c>
      <c r="AU455" s="156" t="s">
        <v>86</v>
      </c>
      <c r="AV455" s="10" t="s">
        <v>86</v>
      </c>
      <c r="AW455" s="10" t="s">
        <v>32</v>
      </c>
      <c r="AX455" s="10" t="s">
        <v>75</v>
      </c>
      <c r="AY455" s="156" t="s">
        <v>166</v>
      </c>
    </row>
    <row r="456" spans="2:65" s="11" customFormat="1" ht="16.5" customHeight="1">
      <c r="B456" s="157"/>
      <c r="C456" s="158"/>
      <c r="D456" s="158"/>
      <c r="E456" s="159" t="s">
        <v>5</v>
      </c>
      <c r="F456" s="229" t="s">
        <v>761</v>
      </c>
      <c r="G456" s="230"/>
      <c r="H456" s="230"/>
      <c r="I456" s="230"/>
      <c r="J456" s="158"/>
      <c r="K456" s="159" t="s">
        <v>5</v>
      </c>
      <c r="L456" s="158"/>
      <c r="M456" s="158"/>
      <c r="N456" s="158"/>
      <c r="O456" s="158"/>
      <c r="P456" s="158"/>
      <c r="Q456" s="158"/>
      <c r="R456" s="160"/>
      <c r="T456" s="161"/>
      <c r="U456" s="158"/>
      <c r="V456" s="158"/>
      <c r="W456" s="158"/>
      <c r="X456" s="158"/>
      <c r="Y456" s="158"/>
      <c r="Z456" s="158"/>
      <c r="AA456" s="162"/>
      <c r="AT456" s="163" t="s">
        <v>173</v>
      </c>
      <c r="AU456" s="163" t="s">
        <v>86</v>
      </c>
      <c r="AV456" s="11" t="s">
        <v>82</v>
      </c>
      <c r="AW456" s="11" t="s">
        <v>32</v>
      </c>
      <c r="AX456" s="11" t="s">
        <v>75</v>
      </c>
      <c r="AY456" s="163" t="s">
        <v>166</v>
      </c>
    </row>
    <row r="457" spans="2:65" s="10" customFormat="1" ht="16.5" customHeight="1">
      <c r="B457" s="149"/>
      <c r="C457" s="150"/>
      <c r="D457" s="150"/>
      <c r="E457" s="151" t="s">
        <v>5</v>
      </c>
      <c r="F457" s="262" t="s">
        <v>971</v>
      </c>
      <c r="G457" s="263"/>
      <c r="H457" s="263"/>
      <c r="I457" s="263"/>
      <c r="J457" s="150"/>
      <c r="K457" s="152">
        <v>765.6</v>
      </c>
      <c r="L457" s="150"/>
      <c r="M457" s="150"/>
      <c r="N457" s="150"/>
      <c r="O457" s="150"/>
      <c r="P457" s="150"/>
      <c r="Q457" s="150"/>
      <c r="R457" s="153"/>
      <c r="T457" s="154"/>
      <c r="U457" s="150"/>
      <c r="V457" s="150"/>
      <c r="W457" s="150"/>
      <c r="X457" s="150"/>
      <c r="Y457" s="150"/>
      <c r="Z457" s="150"/>
      <c r="AA457" s="155"/>
      <c r="AT457" s="156" t="s">
        <v>173</v>
      </c>
      <c r="AU457" s="156" t="s">
        <v>86</v>
      </c>
      <c r="AV457" s="10" t="s">
        <v>86</v>
      </c>
      <c r="AW457" s="10" t="s">
        <v>32</v>
      </c>
      <c r="AX457" s="10" t="s">
        <v>75</v>
      </c>
      <c r="AY457" s="156" t="s">
        <v>166</v>
      </c>
    </row>
    <row r="458" spans="2:65" s="11" customFormat="1" ht="16.5" customHeight="1">
      <c r="B458" s="157"/>
      <c r="C458" s="158"/>
      <c r="D458" s="158"/>
      <c r="E458" s="159" t="s">
        <v>5</v>
      </c>
      <c r="F458" s="229" t="s">
        <v>972</v>
      </c>
      <c r="G458" s="230"/>
      <c r="H458" s="230"/>
      <c r="I458" s="230"/>
      <c r="J458" s="158"/>
      <c r="K458" s="159" t="s">
        <v>5</v>
      </c>
      <c r="L458" s="158"/>
      <c r="M458" s="158"/>
      <c r="N458" s="158"/>
      <c r="O458" s="158"/>
      <c r="P458" s="158"/>
      <c r="Q458" s="158"/>
      <c r="R458" s="160"/>
      <c r="T458" s="161"/>
      <c r="U458" s="158"/>
      <c r="V458" s="158"/>
      <c r="W458" s="158"/>
      <c r="X458" s="158"/>
      <c r="Y458" s="158"/>
      <c r="Z458" s="158"/>
      <c r="AA458" s="162"/>
      <c r="AT458" s="163" t="s">
        <v>173</v>
      </c>
      <c r="AU458" s="163" t="s">
        <v>86</v>
      </c>
      <c r="AV458" s="11" t="s">
        <v>82</v>
      </c>
      <c r="AW458" s="11" t="s">
        <v>32</v>
      </c>
      <c r="AX458" s="11" t="s">
        <v>75</v>
      </c>
      <c r="AY458" s="163" t="s">
        <v>166</v>
      </c>
    </row>
    <row r="459" spans="2:65" s="10" customFormat="1" ht="16.5" customHeight="1">
      <c r="B459" s="149"/>
      <c r="C459" s="150"/>
      <c r="D459" s="150"/>
      <c r="E459" s="151" t="s">
        <v>5</v>
      </c>
      <c r="F459" s="262" t="s">
        <v>973</v>
      </c>
      <c r="G459" s="263"/>
      <c r="H459" s="263"/>
      <c r="I459" s="263"/>
      <c r="J459" s="150"/>
      <c r="K459" s="152">
        <v>11</v>
      </c>
      <c r="L459" s="150"/>
      <c r="M459" s="150"/>
      <c r="N459" s="150"/>
      <c r="O459" s="150"/>
      <c r="P459" s="150"/>
      <c r="Q459" s="150"/>
      <c r="R459" s="153"/>
      <c r="T459" s="154"/>
      <c r="U459" s="150"/>
      <c r="V459" s="150"/>
      <c r="W459" s="150"/>
      <c r="X459" s="150"/>
      <c r="Y459" s="150"/>
      <c r="Z459" s="150"/>
      <c r="AA459" s="155"/>
      <c r="AT459" s="156" t="s">
        <v>173</v>
      </c>
      <c r="AU459" s="156" t="s">
        <v>86</v>
      </c>
      <c r="AV459" s="10" t="s">
        <v>86</v>
      </c>
      <c r="AW459" s="10" t="s">
        <v>32</v>
      </c>
      <c r="AX459" s="10" t="s">
        <v>75</v>
      </c>
      <c r="AY459" s="156" t="s">
        <v>166</v>
      </c>
    </row>
    <row r="460" spans="2:65" s="11" customFormat="1" ht="16.5" customHeight="1">
      <c r="B460" s="157"/>
      <c r="C460" s="158"/>
      <c r="D460" s="158"/>
      <c r="E460" s="159" t="s">
        <v>5</v>
      </c>
      <c r="F460" s="229" t="s">
        <v>1014</v>
      </c>
      <c r="G460" s="230"/>
      <c r="H460" s="230"/>
      <c r="I460" s="230"/>
      <c r="J460" s="158"/>
      <c r="K460" s="159" t="s">
        <v>5</v>
      </c>
      <c r="L460" s="158"/>
      <c r="M460" s="158"/>
      <c r="N460" s="158"/>
      <c r="O460" s="158"/>
      <c r="P460" s="158"/>
      <c r="Q460" s="158"/>
      <c r="R460" s="160"/>
      <c r="T460" s="161"/>
      <c r="U460" s="158"/>
      <c r="V460" s="158"/>
      <c r="W460" s="158"/>
      <c r="X460" s="158"/>
      <c r="Y460" s="158"/>
      <c r="Z460" s="158"/>
      <c r="AA460" s="162"/>
      <c r="AT460" s="163" t="s">
        <v>173</v>
      </c>
      <c r="AU460" s="163" t="s">
        <v>86</v>
      </c>
      <c r="AV460" s="11" t="s">
        <v>82</v>
      </c>
      <c r="AW460" s="11" t="s">
        <v>32</v>
      </c>
      <c r="AX460" s="11" t="s">
        <v>75</v>
      </c>
      <c r="AY460" s="163" t="s">
        <v>166</v>
      </c>
    </row>
    <row r="461" spans="2:65" s="10" customFormat="1" ht="16.5" customHeight="1">
      <c r="B461" s="149"/>
      <c r="C461" s="150"/>
      <c r="D461" s="150"/>
      <c r="E461" s="151" t="s">
        <v>5</v>
      </c>
      <c r="F461" s="262" t="s">
        <v>1015</v>
      </c>
      <c r="G461" s="263"/>
      <c r="H461" s="263"/>
      <c r="I461" s="263"/>
      <c r="J461" s="150"/>
      <c r="K461" s="152">
        <v>72</v>
      </c>
      <c r="L461" s="150"/>
      <c r="M461" s="150"/>
      <c r="N461" s="150"/>
      <c r="O461" s="150"/>
      <c r="P461" s="150"/>
      <c r="Q461" s="150"/>
      <c r="R461" s="153"/>
      <c r="T461" s="154"/>
      <c r="U461" s="150"/>
      <c r="V461" s="150"/>
      <c r="W461" s="150"/>
      <c r="X461" s="150"/>
      <c r="Y461" s="150"/>
      <c r="Z461" s="150"/>
      <c r="AA461" s="155"/>
      <c r="AT461" s="156" t="s">
        <v>173</v>
      </c>
      <c r="AU461" s="156" t="s">
        <v>86</v>
      </c>
      <c r="AV461" s="10" t="s">
        <v>86</v>
      </c>
      <c r="AW461" s="10" t="s">
        <v>32</v>
      </c>
      <c r="AX461" s="10" t="s">
        <v>75</v>
      </c>
      <c r="AY461" s="156" t="s">
        <v>166</v>
      </c>
    </row>
    <row r="462" spans="2:65" s="12" customFormat="1" ht="16.5" customHeight="1">
      <c r="B462" s="168"/>
      <c r="C462" s="169"/>
      <c r="D462" s="169"/>
      <c r="E462" s="170" t="s">
        <v>5</v>
      </c>
      <c r="F462" s="268" t="s">
        <v>294</v>
      </c>
      <c r="G462" s="269"/>
      <c r="H462" s="269"/>
      <c r="I462" s="269"/>
      <c r="J462" s="169"/>
      <c r="K462" s="171">
        <v>3266.6</v>
      </c>
      <c r="L462" s="169"/>
      <c r="M462" s="169"/>
      <c r="N462" s="169"/>
      <c r="O462" s="169"/>
      <c r="P462" s="169"/>
      <c r="Q462" s="169"/>
      <c r="R462" s="172"/>
      <c r="T462" s="173"/>
      <c r="U462" s="169"/>
      <c r="V462" s="169"/>
      <c r="W462" s="169"/>
      <c r="X462" s="169"/>
      <c r="Y462" s="169"/>
      <c r="Z462" s="169"/>
      <c r="AA462" s="174"/>
      <c r="AT462" s="175" t="s">
        <v>173</v>
      </c>
      <c r="AU462" s="175" t="s">
        <v>86</v>
      </c>
      <c r="AV462" s="12" t="s">
        <v>92</v>
      </c>
      <c r="AW462" s="12" t="s">
        <v>32</v>
      </c>
      <c r="AX462" s="12" t="s">
        <v>82</v>
      </c>
      <c r="AY462" s="175" t="s">
        <v>166</v>
      </c>
    </row>
    <row r="463" spans="2:65" s="1" customFormat="1" ht="25.5" customHeight="1">
      <c r="B463" s="139"/>
      <c r="C463" s="140" t="s">
        <v>683</v>
      </c>
      <c r="D463" s="140" t="s">
        <v>167</v>
      </c>
      <c r="E463" s="141" t="s">
        <v>659</v>
      </c>
      <c r="F463" s="231" t="s">
        <v>660</v>
      </c>
      <c r="G463" s="231"/>
      <c r="H463" s="231"/>
      <c r="I463" s="231"/>
      <c r="J463" s="142" t="s">
        <v>309</v>
      </c>
      <c r="K463" s="143">
        <v>93</v>
      </c>
      <c r="L463" s="232">
        <v>0</v>
      </c>
      <c r="M463" s="232"/>
      <c r="N463" s="232">
        <f>ROUND(L463*K463,2)</f>
        <v>0</v>
      </c>
      <c r="O463" s="232"/>
      <c r="P463" s="232"/>
      <c r="Q463" s="232"/>
      <c r="R463" s="144"/>
      <c r="T463" s="145" t="s">
        <v>5</v>
      </c>
      <c r="U463" s="43" t="s">
        <v>40</v>
      </c>
      <c r="V463" s="146">
        <v>0.155</v>
      </c>
      <c r="W463" s="146">
        <f>V463*K463</f>
        <v>14.414999999999999</v>
      </c>
      <c r="X463" s="146">
        <v>0</v>
      </c>
      <c r="Y463" s="146">
        <f>X463*K463</f>
        <v>0</v>
      </c>
      <c r="Z463" s="146">
        <v>0</v>
      </c>
      <c r="AA463" s="147">
        <f>Z463*K463</f>
        <v>0</v>
      </c>
      <c r="AR463" s="21" t="s">
        <v>92</v>
      </c>
      <c r="AT463" s="21" t="s">
        <v>167</v>
      </c>
      <c r="AU463" s="21" t="s">
        <v>86</v>
      </c>
      <c r="AY463" s="21" t="s">
        <v>166</v>
      </c>
      <c r="BE463" s="148">
        <f>IF(U463="základní",N463,0)</f>
        <v>0</v>
      </c>
      <c r="BF463" s="148">
        <f>IF(U463="snížená",N463,0)</f>
        <v>0</v>
      </c>
      <c r="BG463" s="148">
        <f>IF(U463="zákl. přenesená",N463,0)</f>
        <v>0</v>
      </c>
      <c r="BH463" s="148">
        <f>IF(U463="sníž. přenesená",N463,0)</f>
        <v>0</v>
      </c>
      <c r="BI463" s="148">
        <f>IF(U463="nulová",N463,0)</f>
        <v>0</v>
      </c>
      <c r="BJ463" s="21" t="s">
        <v>82</v>
      </c>
      <c r="BK463" s="148">
        <f>ROUND(L463*K463,2)</f>
        <v>0</v>
      </c>
      <c r="BL463" s="21" t="s">
        <v>92</v>
      </c>
      <c r="BM463" s="21" t="s">
        <v>661</v>
      </c>
    </row>
    <row r="464" spans="2:65" s="11" customFormat="1" ht="16.5" customHeight="1">
      <c r="B464" s="157"/>
      <c r="C464" s="158"/>
      <c r="D464" s="158"/>
      <c r="E464" s="159" t="s">
        <v>5</v>
      </c>
      <c r="F464" s="264" t="s">
        <v>275</v>
      </c>
      <c r="G464" s="265"/>
      <c r="H464" s="265"/>
      <c r="I464" s="265"/>
      <c r="J464" s="158"/>
      <c r="K464" s="159" t="s">
        <v>5</v>
      </c>
      <c r="L464" s="158"/>
      <c r="M464" s="158"/>
      <c r="N464" s="158"/>
      <c r="O464" s="158"/>
      <c r="P464" s="158"/>
      <c r="Q464" s="158"/>
      <c r="R464" s="160"/>
      <c r="T464" s="161"/>
      <c r="U464" s="158"/>
      <c r="V464" s="158"/>
      <c r="W464" s="158"/>
      <c r="X464" s="158"/>
      <c r="Y464" s="158"/>
      <c r="Z464" s="158"/>
      <c r="AA464" s="162"/>
      <c r="AT464" s="163" t="s">
        <v>173</v>
      </c>
      <c r="AU464" s="163" t="s">
        <v>86</v>
      </c>
      <c r="AV464" s="11" t="s">
        <v>82</v>
      </c>
      <c r="AW464" s="11" t="s">
        <v>32</v>
      </c>
      <c r="AX464" s="11" t="s">
        <v>75</v>
      </c>
      <c r="AY464" s="163" t="s">
        <v>166</v>
      </c>
    </row>
    <row r="465" spans="2:65" s="11" customFormat="1" ht="16.5" customHeight="1">
      <c r="B465" s="157"/>
      <c r="C465" s="158"/>
      <c r="D465" s="158"/>
      <c r="E465" s="159" t="s">
        <v>5</v>
      </c>
      <c r="F465" s="229" t="s">
        <v>276</v>
      </c>
      <c r="G465" s="230"/>
      <c r="H465" s="230"/>
      <c r="I465" s="230"/>
      <c r="J465" s="158"/>
      <c r="K465" s="159" t="s">
        <v>5</v>
      </c>
      <c r="L465" s="158"/>
      <c r="M465" s="158"/>
      <c r="N465" s="158"/>
      <c r="O465" s="158"/>
      <c r="P465" s="158"/>
      <c r="Q465" s="158"/>
      <c r="R465" s="160"/>
      <c r="T465" s="161"/>
      <c r="U465" s="158"/>
      <c r="V465" s="158"/>
      <c r="W465" s="158"/>
      <c r="X465" s="158"/>
      <c r="Y465" s="158"/>
      <c r="Z465" s="158"/>
      <c r="AA465" s="162"/>
      <c r="AT465" s="163" t="s">
        <v>173</v>
      </c>
      <c r="AU465" s="163" t="s">
        <v>86</v>
      </c>
      <c r="AV465" s="11" t="s">
        <v>82</v>
      </c>
      <c r="AW465" s="11" t="s">
        <v>32</v>
      </c>
      <c r="AX465" s="11" t="s">
        <v>75</v>
      </c>
      <c r="AY465" s="163" t="s">
        <v>166</v>
      </c>
    </row>
    <row r="466" spans="2:65" s="11" customFormat="1" ht="16.5" customHeight="1">
      <c r="B466" s="157"/>
      <c r="C466" s="158"/>
      <c r="D466" s="158"/>
      <c r="E466" s="159" t="s">
        <v>5</v>
      </c>
      <c r="F466" s="229" t="s">
        <v>277</v>
      </c>
      <c r="G466" s="230"/>
      <c r="H466" s="230"/>
      <c r="I466" s="230"/>
      <c r="J466" s="158"/>
      <c r="K466" s="159" t="s">
        <v>5</v>
      </c>
      <c r="L466" s="158"/>
      <c r="M466" s="158"/>
      <c r="N466" s="158"/>
      <c r="O466" s="158"/>
      <c r="P466" s="158"/>
      <c r="Q466" s="158"/>
      <c r="R466" s="160"/>
      <c r="T466" s="161"/>
      <c r="U466" s="158"/>
      <c r="V466" s="158"/>
      <c r="W466" s="158"/>
      <c r="X466" s="158"/>
      <c r="Y466" s="158"/>
      <c r="Z466" s="158"/>
      <c r="AA466" s="162"/>
      <c r="AT466" s="163" t="s">
        <v>173</v>
      </c>
      <c r="AU466" s="163" t="s">
        <v>86</v>
      </c>
      <c r="AV466" s="11" t="s">
        <v>82</v>
      </c>
      <c r="AW466" s="11" t="s">
        <v>32</v>
      </c>
      <c r="AX466" s="11" t="s">
        <v>75</v>
      </c>
      <c r="AY466" s="163" t="s">
        <v>166</v>
      </c>
    </row>
    <row r="467" spans="2:65" s="10" customFormat="1" ht="16.5" customHeight="1">
      <c r="B467" s="149"/>
      <c r="C467" s="150"/>
      <c r="D467" s="150"/>
      <c r="E467" s="151" t="s">
        <v>5</v>
      </c>
      <c r="F467" s="262" t="s">
        <v>1016</v>
      </c>
      <c r="G467" s="263"/>
      <c r="H467" s="263"/>
      <c r="I467" s="263"/>
      <c r="J467" s="150"/>
      <c r="K467" s="152">
        <v>93</v>
      </c>
      <c r="L467" s="150"/>
      <c r="M467" s="150"/>
      <c r="N467" s="150"/>
      <c r="O467" s="150"/>
      <c r="P467" s="150"/>
      <c r="Q467" s="150"/>
      <c r="R467" s="153"/>
      <c r="T467" s="154"/>
      <c r="U467" s="150"/>
      <c r="V467" s="150"/>
      <c r="W467" s="150"/>
      <c r="X467" s="150"/>
      <c r="Y467" s="150"/>
      <c r="Z467" s="150"/>
      <c r="AA467" s="155"/>
      <c r="AT467" s="156" t="s">
        <v>173</v>
      </c>
      <c r="AU467" s="156" t="s">
        <v>86</v>
      </c>
      <c r="AV467" s="10" t="s">
        <v>86</v>
      </c>
      <c r="AW467" s="10" t="s">
        <v>32</v>
      </c>
      <c r="AX467" s="10" t="s">
        <v>82</v>
      </c>
      <c r="AY467" s="156" t="s">
        <v>166</v>
      </c>
    </row>
    <row r="468" spans="2:65" s="1" customFormat="1" ht="38.25" customHeight="1">
      <c r="B468" s="139"/>
      <c r="C468" s="140" t="s">
        <v>687</v>
      </c>
      <c r="D468" s="140" t="s">
        <v>167</v>
      </c>
      <c r="E468" s="141" t="s">
        <v>664</v>
      </c>
      <c r="F468" s="231" t="s">
        <v>665</v>
      </c>
      <c r="G468" s="231"/>
      <c r="H468" s="231"/>
      <c r="I468" s="231"/>
      <c r="J468" s="142" t="s">
        <v>560</v>
      </c>
      <c r="K468" s="143">
        <v>4</v>
      </c>
      <c r="L468" s="232">
        <v>0</v>
      </c>
      <c r="M468" s="232"/>
      <c r="N468" s="232">
        <f>ROUND(L468*K468,2)</f>
        <v>0</v>
      </c>
      <c r="O468" s="232"/>
      <c r="P468" s="232"/>
      <c r="Q468" s="232"/>
      <c r="R468" s="144"/>
      <c r="T468" s="145" t="s">
        <v>5</v>
      </c>
      <c r="U468" s="43" t="s">
        <v>40</v>
      </c>
      <c r="V468" s="146">
        <v>0.55700000000000005</v>
      </c>
      <c r="W468" s="146">
        <f>V468*K468</f>
        <v>2.2280000000000002</v>
      </c>
      <c r="X468" s="146">
        <v>0</v>
      </c>
      <c r="Y468" s="146">
        <f>X468*K468</f>
        <v>0</v>
      </c>
      <c r="Z468" s="146">
        <v>8.2000000000000003E-2</v>
      </c>
      <c r="AA468" s="147">
        <f>Z468*K468</f>
        <v>0.32800000000000001</v>
      </c>
      <c r="AR468" s="21" t="s">
        <v>92</v>
      </c>
      <c r="AT468" s="21" t="s">
        <v>167</v>
      </c>
      <c r="AU468" s="21" t="s">
        <v>86</v>
      </c>
      <c r="AY468" s="21" t="s">
        <v>166</v>
      </c>
      <c r="BE468" s="148">
        <f>IF(U468="základní",N468,0)</f>
        <v>0</v>
      </c>
      <c r="BF468" s="148">
        <f>IF(U468="snížená",N468,0)</f>
        <v>0</v>
      </c>
      <c r="BG468" s="148">
        <f>IF(U468="zákl. přenesená",N468,0)</f>
        <v>0</v>
      </c>
      <c r="BH468" s="148">
        <f>IF(U468="sníž. přenesená",N468,0)</f>
        <v>0</v>
      </c>
      <c r="BI468" s="148">
        <f>IF(U468="nulová",N468,0)</f>
        <v>0</v>
      </c>
      <c r="BJ468" s="21" t="s">
        <v>82</v>
      </c>
      <c r="BK468" s="148">
        <f>ROUND(L468*K468,2)</f>
        <v>0</v>
      </c>
      <c r="BL468" s="21" t="s">
        <v>92</v>
      </c>
      <c r="BM468" s="21" t="s">
        <v>666</v>
      </c>
    </row>
    <row r="469" spans="2:65" s="11" customFormat="1" ht="16.5" customHeight="1">
      <c r="B469" s="157"/>
      <c r="C469" s="158"/>
      <c r="D469" s="158"/>
      <c r="E469" s="159" t="s">
        <v>5</v>
      </c>
      <c r="F469" s="264" t="s">
        <v>275</v>
      </c>
      <c r="G469" s="265"/>
      <c r="H469" s="265"/>
      <c r="I469" s="265"/>
      <c r="J469" s="158"/>
      <c r="K469" s="159" t="s">
        <v>5</v>
      </c>
      <c r="L469" s="158"/>
      <c r="M469" s="158"/>
      <c r="N469" s="158"/>
      <c r="O469" s="158"/>
      <c r="P469" s="158"/>
      <c r="Q469" s="158"/>
      <c r="R469" s="160"/>
      <c r="T469" s="161"/>
      <c r="U469" s="158"/>
      <c r="V469" s="158"/>
      <c r="W469" s="158"/>
      <c r="X469" s="158"/>
      <c r="Y469" s="158"/>
      <c r="Z469" s="158"/>
      <c r="AA469" s="162"/>
      <c r="AT469" s="163" t="s">
        <v>173</v>
      </c>
      <c r="AU469" s="163" t="s">
        <v>86</v>
      </c>
      <c r="AV469" s="11" t="s">
        <v>82</v>
      </c>
      <c r="AW469" s="11" t="s">
        <v>32</v>
      </c>
      <c r="AX469" s="11" t="s">
        <v>75</v>
      </c>
      <c r="AY469" s="163" t="s">
        <v>166</v>
      </c>
    </row>
    <row r="470" spans="2:65" s="11" customFormat="1" ht="16.5" customHeight="1">
      <c r="B470" s="157"/>
      <c r="C470" s="158"/>
      <c r="D470" s="158"/>
      <c r="E470" s="159" t="s">
        <v>5</v>
      </c>
      <c r="F470" s="229" t="s">
        <v>276</v>
      </c>
      <c r="G470" s="230"/>
      <c r="H470" s="230"/>
      <c r="I470" s="230"/>
      <c r="J470" s="158"/>
      <c r="K470" s="159" t="s">
        <v>5</v>
      </c>
      <c r="L470" s="158"/>
      <c r="M470" s="158"/>
      <c r="N470" s="158"/>
      <c r="O470" s="158"/>
      <c r="P470" s="158"/>
      <c r="Q470" s="158"/>
      <c r="R470" s="160"/>
      <c r="T470" s="161"/>
      <c r="U470" s="158"/>
      <c r="V470" s="158"/>
      <c r="W470" s="158"/>
      <c r="X470" s="158"/>
      <c r="Y470" s="158"/>
      <c r="Z470" s="158"/>
      <c r="AA470" s="162"/>
      <c r="AT470" s="163" t="s">
        <v>173</v>
      </c>
      <c r="AU470" s="163" t="s">
        <v>86</v>
      </c>
      <c r="AV470" s="11" t="s">
        <v>82</v>
      </c>
      <c r="AW470" s="11" t="s">
        <v>32</v>
      </c>
      <c r="AX470" s="11" t="s">
        <v>75</v>
      </c>
      <c r="AY470" s="163" t="s">
        <v>166</v>
      </c>
    </row>
    <row r="471" spans="2:65" s="11" customFormat="1" ht="16.5" customHeight="1">
      <c r="B471" s="157"/>
      <c r="C471" s="158"/>
      <c r="D471" s="158"/>
      <c r="E471" s="159" t="s">
        <v>5</v>
      </c>
      <c r="F471" s="229" t="s">
        <v>277</v>
      </c>
      <c r="G471" s="230"/>
      <c r="H471" s="230"/>
      <c r="I471" s="230"/>
      <c r="J471" s="158"/>
      <c r="K471" s="159" t="s">
        <v>5</v>
      </c>
      <c r="L471" s="158"/>
      <c r="M471" s="158"/>
      <c r="N471" s="158"/>
      <c r="O471" s="158"/>
      <c r="P471" s="158"/>
      <c r="Q471" s="158"/>
      <c r="R471" s="160"/>
      <c r="T471" s="161"/>
      <c r="U471" s="158"/>
      <c r="V471" s="158"/>
      <c r="W471" s="158"/>
      <c r="X471" s="158"/>
      <c r="Y471" s="158"/>
      <c r="Z471" s="158"/>
      <c r="AA471" s="162"/>
      <c r="AT471" s="163" t="s">
        <v>173</v>
      </c>
      <c r="AU471" s="163" t="s">
        <v>86</v>
      </c>
      <c r="AV471" s="11" t="s">
        <v>82</v>
      </c>
      <c r="AW471" s="11" t="s">
        <v>32</v>
      </c>
      <c r="AX471" s="11" t="s">
        <v>75</v>
      </c>
      <c r="AY471" s="163" t="s">
        <v>166</v>
      </c>
    </row>
    <row r="472" spans="2:65" s="10" customFormat="1" ht="16.5" customHeight="1">
      <c r="B472" s="149"/>
      <c r="C472" s="150"/>
      <c r="D472" s="150"/>
      <c r="E472" s="151" t="s">
        <v>5</v>
      </c>
      <c r="F472" s="262" t="s">
        <v>92</v>
      </c>
      <c r="G472" s="263"/>
      <c r="H472" s="263"/>
      <c r="I472" s="263"/>
      <c r="J472" s="150"/>
      <c r="K472" s="152">
        <v>4</v>
      </c>
      <c r="L472" s="150"/>
      <c r="M472" s="150"/>
      <c r="N472" s="150"/>
      <c r="O472" s="150"/>
      <c r="P472" s="150"/>
      <c r="Q472" s="150"/>
      <c r="R472" s="153"/>
      <c r="T472" s="154"/>
      <c r="U472" s="150"/>
      <c r="V472" s="150"/>
      <c r="W472" s="150"/>
      <c r="X472" s="150"/>
      <c r="Y472" s="150"/>
      <c r="Z472" s="150"/>
      <c r="AA472" s="155"/>
      <c r="AT472" s="156" t="s">
        <v>173</v>
      </c>
      <c r="AU472" s="156" t="s">
        <v>86</v>
      </c>
      <c r="AV472" s="10" t="s">
        <v>86</v>
      </c>
      <c r="AW472" s="10" t="s">
        <v>32</v>
      </c>
      <c r="AX472" s="10" t="s">
        <v>82</v>
      </c>
      <c r="AY472" s="156" t="s">
        <v>166</v>
      </c>
    </row>
    <row r="473" spans="2:65" s="9" customFormat="1" ht="29.85" customHeight="1">
      <c r="B473" s="129"/>
      <c r="C473" s="130"/>
      <c r="D473" s="164" t="s">
        <v>266</v>
      </c>
      <c r="E473" s="164"/>
      <c r="F473" s="164"/>
      <c r="G473" s="164"/>
      <c r="H473" s="164"/>
      <c r="I473" s="164"/>
      <c r="J473" s="164"/>
      <c r="K473" s="164"/>
      <c r="L473" s="164"/>
      <c r="M473" s="164"/>
      <c r="N473" s="237">
        <f>BK473</f>
        <v>0</v>
      </c>
      <c r="O473" s="238"/>
      <c r="P473" s="238"/>
      <c r="Q473" s="238"/>
      <c r="R473" s="132"/>
      <c r="T473" s="133"/>
      <c r="U473" s="130"/>
      <c r="V473" s="130"/>
      <c r="W473" s="134">
        <f>SUM(W474:W478)</f>
        <v>116.2548</v>
      </c>
      <c r="X473" s="130"/>
      <c r="Y473" s="134">
        <f>SUM(Y474:Y478)</f>
        <v>0</v>
      </c>
      <c r="Z473" s="130"/>
      <c r="AA473" s="135">
        <f>SUM(AA474:AA478)</f>
        <v>0</v>
      </c>
      <c r="AR473" s="136" t="s">
        <v>82</v>
      </c>
      <c r="AT473" s="137" t="s">
        <v>74</v>
      </c>
      <c r="AU473" s="137" t="s">
        <v>82</v>
      </c>
      <c r="AY473" s="136" t="s">
        <v>166</v>
      </c>
      <c r="BK473" s="138">
        <f>SUM(BK474:BK478)</f>
        <v>0</v>
      </c>
    </row>
    <row r="474" spans="2:65" s="1" customFormat="1" ht="25.5" customHeight="1">
      <c r="B474" s="139"/>
      <c r="C474" s="140" t="s">
        <v>1017</v>
      </c>
      <c r="D474" s="140" t="s">
        <v>167</v>
      </c>
      <c r="E474" s="141" t="s">
        <v>668</v>
      </c>
      <c r="F474" s="231" t="s">
        <v>669</v>
      </c>
      <c r="G474" s="231"/>
      <c r="H474" s="231"/>
      <c r="I474" s="231"/>
      <c r="J474" s="142" t="s">
        <v>374</v>
      </c>
      <c r="K474" s="143">
        <v>2421.9749999999999</v>
      </c>
      <c r="L474" s="232">
        <v>0</v>
      </c>
      <c r="M474" s="232"/>
      <c r="N474" s="232">
        <f>ROUND(L474*K474,2)</f>
        <v>0</v>
      </c>
      <c r="O474" s="232"/>
      <c r="P474" s="232"/>
      <c r="Q474" s="232"/>
      <c r="R474" s="144"/>
      <c r="T474" s="145" t="s">
        <v>5</v>
      </c>
      <c r="U474" s="43" t="s">
        <v>40</v>
      </c>
      <c r="V474" s="146">
        <v>0.03</v>
      </c>
      <c r="W474" s="146">
        <f>V474*K474</f>
        <v>72.65925</v>
      </c>
      <c r="X474" s="146">
        <v>0</v>
      </c>
      <c r="Y474" s="146">
        <f>X474*K474</f>
        <v>0</v>
      </c>
      <c r="Z474" s="146">
        <v>0</v>
      </c>
      <c r="AA474" s="147">
        <f>Z474*K474</f>
        <v>0</v>
      </c>
      <c r="AR474" s="21" t="s">
        <v>92</v>
      </c>
      <c r="AT474" s="21" t="s">
        <v>167</v>
      </c>
      <c r="AU474" s="21" t="s">
        <v>86</v>
      </c>
      <c r="AY474" s="21" t="s">
        <v>166</v>
      </c>
      <c r="BE474" s="148">
        <f>IF(U474="základní",N474,0)</f>
        <v>0</v>
      </c>
      <c r="BF474" s="148">
        <f>IF(U474="snížená",N474,0)</f>
        <v>0</v>
      </c>
      <c r="BG474" s="148">
        <f>IF(U474="zákl. přenesená",N474,0)</f>
        <v>0</v>
      </c>
      <c r="BH474" s="148">
        <f>IF(U474="sníž. přenesená",N474,0)</f>
        <v>0</v>
      </c>
      <c r="BI474" s="148">
        <f>IF(U474="nulová",N474,0)</f>
        <v>0</v>
      </c>
      <c r="BJ474" s="21" t="s">
        <v>82</v>
      </c>
      <c r="BK474" s="148">
        <f>ROUND(L474*K474,2)</f>
        <v>0</v>
      </c>
      <c r="BL474" s="21" t="s">
        <v>92</v>
      </c>
      <c r="BM474" s="21" t="s">
        <v>670</v>
      </c>
    </row>
    <row r="475" spans="2:65" s="1" customFormat="1" ht="25.5" customHeight="1">
      <c r="B475" s="139"/>
      <c r="C475" s="140" t="s">
        <v>1018</v>
      </c>
      <c r="D475" s="140" t="s">
        <v>167</v>
      </c>
      <c r="E475" s="141" t="s">
        <v>672</v>
      </c>
      <c r="F475" s="231" t="s">
        <v>673</v>
      </c>
      <c r="G475" s="231"/>
      <c r="H475" s="231"/>
      <c r="I475" s="231"/>
      <c r="J475" s="142" t="s">
        <v>374</v>
      </c>
      <c r="K475" s="143">
        <v>21797.775000000001</v>
      </c>
      <c r="L475" s="232">
        <v>0</v>
      </c>
      <c r="M475" s="232"/>
      <c r="N475" s="232">
        <f>ROUND(L475*K475,2)</f>
        <v>0</v>
      </c>
      <c r="O475" s="232"/>
      <c r="P475" s="232"/>
      <c r="Q475" s="232"/>
      <c r="R475" s="144"/>
      <c r="T475" s="145" t="s">
        <v>5</v>
      </c>
      <c r="U475" s="43" t="s">
        <v>40</v>
      </c>
      <c r="V475" s="146">
        <v>2E-3</v>
      </c>
      <c r="W475" s="146">
        <f>V475*K475</f>
        <v>43.595550000000003</v>
      </c>
      <c r="X475" s="146">
        <v>0</v>
      </c>
      <c r="Y475" s="146">
        <f>X475*K475</f>
        <v>0</v>
      </c>
      <c r="Z475" s="146">
        <v>0</v>
      </c>
      <c r="AA475" s="147">
        <f>Z475*K475</f>
        <v>0</v>
      </c>
      <c r="AR475" s="21" t="s">
        <v>92</v>
      </c>
      <c r="AT475" s="21" t="s">
        <v>167</v>
      </c>
      <c r="AU475" s="21" t="s">
        <v>86</v>
      </c>
      <c r="AY475" s="21" t="s">
        <v>166</v>
      </c>
      <c r="BE475" s="148">
        <f>IF(U475="základní",N475,0)</f>
        <v>0</v>
      </c>
      <c r="BF475" s="148">
        <f>IF(U475="snížená",N475,0)</f>
        <v>0</v>
      </c>
      <c r="BG475" s="148">
        <f>IF(U475="zákl. přenesená",N475,0)</f>
        <v>0</v>
      </c>
      <c r="BH475" s="148">
        <f>IF(U475="sníž. přenesená",N475,0)</f>
        <v>0</v>
      </c>
      <c r="BI475" s="148">
        <f>IF(U475="nulová",N475,0)</f>
        <v>0</v>
      </c>
      <c r="BJ475" s="21" t="s">
        <v>82</v>
      </c>
      <c r="BK475" s="148">
        <f>ROUND(L475*K475,2)</f>
        <v>0</v>
      </c>
      <c r="BL475" s="21" t="s">
        <v>92</v>
      </c>
      <c r="BM475" s="21" t="s">
        <v>674</v>
      </c>
    </row>
    <row r="476" spans="2:65" s="1" customFormat="1" ht="25.5" customHeight="1">
      <c r="B476" s="139"/>
      <c r="C476" s="140" t="s">
        <v>1019</v>
      </c>
      <c r="D476" s="140" t="s">
        <v>167</v>
      </c>
      <c r="E476" s="141" t="s">
        <v>676</v>
      </c>
      <c r="F476" s="231" t="s">
        <v>677</v>
      </c>
      <c r="G476" s="231"/>
      <c r="H476" s="231"/>
      <c r="I476" s="231"/>
      <c r="J476" s="142" t="s">
        <v>374</v>
      </c>
      <c r="K476" s="143">
        <v>468.37900000000002</v>
      </c>
      <c r="L476" s="232">
        <v>0</v>
      </c>
      <c r="M476" s="232"/>
      <c r="N476" s="232">
        <f>ROUND(L476*K476,2)</f>
        <v>0</v>
      </c>
      <c r="O476" s="232"/>
      <c r="P476" s="232"/>
      <c r="Q476" s="232"/>
      <c r="R476" s="144"/>
      <c r="T476" s="145" t="s">
        <v>5</v>
      </c>
      <c r="U476" s="43" t="s">
        <v>40</v>
      </c>
      <c r="V476" s="146">
        <v>0</v>
      </c>
      <c r="W476" s="146">
        <f>V476*K476</f>
        <v>0</v>
      </c>
      <c r="X476" s="146">
        <v>0</v>
      </c>
      <c r="Y476" s="146">
        <f>X476*K476</f>
        <v>0</v>
      </c>
      <c r="Z476" s="146">
        <v>0</v>
      </c>
      <c r="AA476" s="147">
        <f>Z476*K476</f>
        <v>0</v>
      </c>
      <c r="AR476" s="21" t="s">
        <v>92</v>
      </c>
      <c r="AT476" s="21" t="s">
        <v>167</v>
      </c>
      <c r="AU476" s="21" t="s">
        <v>86</v>
      </c>
      <c r="AY476" s="21" t="s">
        <v>166</v>
      </c>
      <c r="BE476" s="148">
        <f>IF(U476="základní",N476,0)</f>
        <v>0</v>
      </c>
      <c r="BF476" s="148">
        <f>IF(U476="snížená",N476,0)</f>
        <v>0</v>
      </c>
      <c r="BG476" s="148">
        <f>IF(U476="zákl. přenesená",N476,0)</f>
        <v>0</v>
      </c>
      <c r="BH476" s="148">
        <f>IF(U476="sníž. přenesená",N476,0)</f>
        <v>0</v>
      </c>
      <c r="BI476" s="148">
        <f>IF(U476="nulová",N476,0)</f>
        <v>0</v>
      </c>
      <c r="BJ476" s="21" t="s">
        <v>82</v>
      </c>
      <c r="BK476" s="148">
        <f>ROUND(L476*K476,2)</f>
        <v>0</v>
      </c>
      <c r="BL476" s="21" t="s">
        <v>92</v>
      </c>
      <c r="BM476" s="21" t="s">
        <v>678</v>
      </c>
    </row>
    <row r="477" spans="2:65" s="1" customFormat="1" ht="25.5" customHeight="1">
      <c r="B477" s="139"/>
      <c r="C477" s="140" t="s">
        <v>1020</v>
      </c>
      <c r="D477" s="140" t="s">
        <v>167</v>
      </c>
      <c r="E477" s="141" t="s">
        <v>680</v>
      </c>
      <c r="F477" s="231" t="s">
        <v>681</v>
      </c>
      <c r="G477" s="231"/>
      <c r="H477" s="231"/>
      <c r="I477" s="231"/>
      <c r="J477" s="142" t="s">
        <v>374</v>
      </c>
      <c r="K477" s="143">
        <v>580.39599999999996</v>
      </c>
      <c r="L477" s="232">
        <v>0</v>
      </c>
      <c r="M477" s="232"/>
      <c r="N477" s="232">
        <f>ROUND(L477*K477,2)</f>
        <v>0</v>
      </c>
      <c r="O477" s="232"/>
      <c r="P477" s="232"/>
      <c r="Q477" s="232"/>
      <c r="R477" s="144"/>
      <c r="T477" s="145" t="s">
        <v>5</v>
      </c>
      <c r="U477" s="43" t="s">
        <v>40</v>
      </c>
      <c r="V477" s="146">
        <v>0</v>
      </c>
      <c r="W477" s="146">
        <f>V477*K477</f>
        <v>0</v>
      </c>
      <c r="X477" s="146">
        <v>0</v>
      </c>
      <c r="Y477" s="146">
        <f>X477*K477</f>
        <v>0</v>
      </c>
      <c r="Z477" s="146">
        <v>0</v>
      </c>
      <c r="AA477" s="147">
        <f>Z477*K477</f>
        <v>0</v>
      </c>
      <c r="AR477" s="21" t="s">
        <v>92</v>
      </c>
      <c r="AT477" s="21" t="s">
        <v>167</v>
      </c>
      <c r="AU477" s="21" t="s">
        <v>86</v>
      </c>
      <c r="AY477" s="21" t="s">
        <v>166</v>
      </c>
      <c r="BE477" s="148">
        <f>IF(U477="základní",N477,0)</f>
        <v>0</v>
      </c>
      <c r="BF477" s="148">
        <f>IF(U477="snížená",N477,0)</f>
        <v>0</v>
      </c>
      <c r="BG477" s="148">
        <f>IF(U477="zákl. přenesená",N477,0)</f>
        <v>0</v>
      </c>
      <c r="BH477" s="148">
        <f>IF(U477="sníž. přenesená",N477,0)</f>
        <v>0</v>
      </c>
      <c r="BI477" s="148">
        <f>IF(U477="nulová",N477,0)</f>
        <v>0</v>
      </c>
      <c r="BJ477" s="21" t="s">
        <v>82</v>
      </c>
      <c r="BK477" s="148">
        <f>ROUND(L477*K477,2)</f>
        <v>0</v>
      </c>
      <c r="BL477" s="21" t="s">
        <v>92</v>
      </c>
      <c r="BM477" s="21" t="s">
        <v>682</v>
      </c>
    </row>
    <row r="478" spans="2:65" s="1" customFormat="1" ht="25.5" customHeight="1">
      <c r="B478" s="139"/>
      <c r="C478" s="140" t="s">
        <v>1021</v>
      </c>
      <c r="D478" s="140" t="s">
        <v>167</v>
      </c>
      <c r="E478" s="141" t="s">
        <v>684</v>
      </c>
      <c r="F478" s="231" t="s">
        <v>685</v>
      </c>
      <c r="G478" s="231"/>
      <c r="H478" s="231"/>
      <c r="I478" s="231"/>
      <c r="J478" s="142" t="s">
        <v>374</v>
      </c>
      <c r="K478" s="143">
        <v>1373.2</v>
      </c>
      <c r="L478" s="232">
        <v>0</v>
      </c>
      <c r="M478" s="232"/>
      <c r="N478" s="232">
        <f>ROUND(L478*K478,2)</f>
        <v>0</v>
      </c>
      <c r="O478" s="232"/>
      <c r="P478" s="232"/>
      <c r="Q478" s="232"/>
      <c r="R478" s="144"/>
      <c r="T478" s="145" t="s">
        <v>5</v>
      </c>
      <c r="U478" s="43" t="s">
        <v>40</v>
      </c>
      <c r="V478" s="146">
        <v>0</v>
      </c>
      <c r="W478" s="146">
        <f>V478*K478</f>
        <v>0</v>
      </c>
      <c r="X478" s="146">
        <v>0</v>
      </c>
      <c r="Y478" s="146">
        <f>X478*K478</f>
        <v>0</v>
      </c>
      <c r="Z478" s="146">
        <v>0</v>
      </c>
      <c r="AA478" s="147">
        <f>Z478*K478</f>
        <v>0</v>
      </c>
      <c r="AR478" s="21" t="s">
        <v>92</v>
      </c>
      <c r="AT478" s="21" t="s">
        <v>167</v>
      </c>
      <c r="AU478" s="21" t="s">
        <v>86</v>
      </c>
      <c r="AY478" s="21" t="s">
        <v>166</v>
      </c>
      <c r="BE478" s="148">
        <f>IF(U478="základní",N478,0)</f>
        <v>0</v>
      </c>
      <c r="BF478" s="148">
        <f>IF(U478="snížená",N478,0)</f>
        <v>0</v>
      </c>
      <c r="BG478" s="148">
        <f>IF(U478="zákl. přenesená",N478,0)</f>
        <v>0</v>
      </c>
      <c r="BH478" s="148">
        <f>IF(U478="sníž. přenesená",N478,0)</f>
        <v>0</v>
      </c>
      <c r="BI478" s="148">
        <f>IF(U478="nulová",N478,0)</f>
        <v>0</v>
      </c>
      <c r="BJ478" s="21" t="s">
        <v>82</v>
      </c>
      <c r="BK478" s="148">
        <f>ROUND(L478*K478,2)</f>
        <v>0</v>
      </c>
      <c r="BL478" s="21" t="s">
        <v>92</v>
      </c>
      <c r="BM478" s="21" t="s">
        <v>686</v>
      </c>
    </row>
    <row r="479" spans="2:65" s="9" customFormat="1" ht="29.85" customHeight="1">
      <c r="B479" s="129"/>
      <c r="C479" s="130"/>
      <c r="D479" s="164" t="s">
        <v>267</v>
      </c>
      <c r="E479" s="164"/>
      <c r="F479" s="164"/>
      <c r="G479" s="164"/>
      <c r="H479" s="164"/>
      <c r="I479" s="164"/>
      <c r="J479" s="164"/>
      <c r="K479" s="164"/>
      <c r="L479" s="164"/>
      <c r="M479" s="164"/>
      <c r="N479" s="260">
        <f>BK479</f>
        <v>0</v>
      </c>
      <c r="O479" s="261"/>
      <c r="P479" s="261"/>
      <c r="Q479" s="261"/>
      <c r="R479" s="132"/>
      <c r="T479" s="133"/>
      <c r="U479" s="130"/>
      <c r="V479" s="130"/>
      <c r="W479" s="134">
        <f>W480</f>
        <v>79.700345999999996</v>
      </c>
      <c r="X479" s="130"/>
      <c r="Y479" s="134">
        <f>Y480</f>
        <v>0</v>
      </c>
      <c r="Z479" s="130"/>
      <c r="AA479" s="135">
        <f>AA480</f>
        <v>0</v>
      </c>
      <c r="AR479" s="136" t="s">
        <v>82</v>
      </c>
      <c r="AT479" s="137" t="s">
        <v>74</v>
      </c>
      <c r="AU479" s="137" t="s">
        <v>82</v>
      </c>
      <c r="AY479" s="136" t="s">
        <v>166</v>
      </c>
      <c r="BK479" s="138">
        <f>BK480</f>
        <v>0</v>
      </c>
    </row>
    <row r="480" spans="2:65" s="1" customFormat="1" ht="38.25" customHeight="1">
      <c r="B480" s="139"/>
      <c r="C480" s="140" t="s">
        <v>1022</v>
      </c>
      <c r="D480" s="140" t="s">
        <v>167</v>
      </c>
      <c r="E480" s="141" t="s">
        <v>688</v>
      </c>
      <c r="F480" s="231" t="s">
        <v>689</v>
      </c>
      <c r="G480" s="231"/>
      <c r="H480" s="231"/>
      <c r="I480" s="231"/>
      <c r="J480" s="142" t="s">
        <v>374</v>
      </c>
      <c r="K480" s="143">
        <v>1207.5809999999999</v>
      </c>
      <c r="L480" s="232">
        <v>0</v>
      </c>
      <c r="M480" s="232"/>
      <c r="N480" s="232">
        <f>ROUND(L480*K480,2)</f>
        <v>0</v>
      </c>
      <c r="O480" s="232"/>
      <c r="P480" s="232"/>
      <c r="Q480" s="232"/>
      <c r="R480" s="144"/>
      <c r="T480" s="145" t="s">
        <v>5</v>
      </c>
      <c r="U480" s="165" t="s">
        <v>40</v>
      </c>
      <c r="V480" s="166">
        <v>6.6000000000000003E-2</v>
      </c>
      <c r="W480" s="166">
        <f>V480*K480</f>
        <v>79.700345999999996</v>
      </c>
      <c r="X480" s="166">
        <v>0</v>
      </c>
      <c r="Y480" s="166">
        <f>X480*K480</f>
        <v>0</v>
      </c>
      <c r="Z480" s="166">
        <v>0</v>
      </c>
      <c r="AA480" s="167">
        <f>Z480*K480</f>
        <v>0</v>
      </c>
      <c r="AR480" s="21" t="s">
        <v>92</v>
      </c>
      <c r="AT480" s="21" t="s">
        <v>167</v>
      </c>
      <c r="AU480" s="21" t="s">
        <v>86</v>
      </c>
      <c r="AY480" s="21" t="s">
        <v>166</v>
      </c>
      <c r="BE480" s="148">
        <f>IF(U480="základní",N480,0)</f>
        <v>0</v>
      </c>
      <c r="BF480" s="148">
        <f>IF(U480="snížená",N480,0)</f>
        <v>0</v>
      </c>
      <c r="BG480" s="148">
        <f>IF(U480="zákl. přenesená",N480,0)</f>
        <v>0</v>
      </c>
      <c r="BH480" s="148">
        <f>IF(U480="sníž. přenesená",N480,0)</f>
        <v>0</v>
      </c>
      <c r="BI480" s="148">
        <f>IF(U480="nulová",N480,0)</f>
        <v>0</v>
      </c>
      <c r="BJ480" s="21" t="s">
        <v>82</v>
      </c>
      <c r="BK480" s="148">
        <f>ROUND(L480*K480,2)</f>
        <v>0</v>
      </c>
      <c r="BL480" s="21" t="s">
        <v>92</v>
      </c>
      <c r="BM480" s="21" t="s">
        <v>690</v>
      </c>
    </row>
    <row r="481" spans="2:18" s="1" customFormat="1" ht="6.95" customHeight="1">
      <c r="B481" s="58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60"/>
    </row>
  </sheetData>
  <mergeCells count="614">
    <mergeCell ref="C2:Q2"/>
    <mergeCell ref="C4:Q4"/>
    <mergeCell ref="F6:P6"/>
    <mergeCell ref="F7:P7"/>
    <mergeCell ref="O9:P9"/>
    <mergeCell ref="O11:P11"/>
    <mergeCell ref="O12:P12"/>
    <mergeCell ref="O14:P14"/>
    <mergeCell ref="O15:P15"/>
    <mergeCell ref="O17:P17"/>
    <mergeCell ref="O18:P18"/>
    <mergeCell ref="O20:P20"/>
    <mergeCell ref="O21:P21"/>
    <mergeCell ref="E24:L24"/>
    <mergeCell ref="M27:P27"/>
    <mergeCell ref="M28:P28"/>
    <mergeCell ref="M30:P30"/>
    <mergeCell ref="H32:J32"/>
    <mergeCell ref="M32:P32"/>
    <mergeCell ref="H33:J33"/>
    <mergeCell ref="M33:P33"/>
    <mergeCell ref="H34:J34"/>
    <mergeCell ref="M34:P34"/>
    <mergeCell ref="H35:J35"/>
    <mergeCell ref="M35:P35"/>
    <mergeCell ref="H36:J36"/>
    <mergeCell ref="M36:P36"/>
    <mergeCell ref="L38:P38"/>
    <mergeCell ref="C76:Q76"/>
    <mergeCell ref="F78:P78"/>
    <mergeCell ref="F79:P79"/>
    <mergeCell ref="M81:P81"/>
    <mergeCell ref="M83:Q83"/>
    <mergeCell ref="M84:Q84"/>
    <mergeCell ref="C86:G86"/>
    <mergeCell ref="N86:Q86"/>
    <mergeCell ref="N88:Q88"/>
    <mergeCell ref="N89:Q89"/>
    <mergeCell ref="N90:Q90"/>
    <mergeCell ref="N91:Q91"/>
    <mergeCell ref="N92:Q92"/>
    <mergeCell ref="N93:Q93"/>
    <mergeCell ref="N94:Q94"/>
    <mergeCell ref="N95:Q95"/>
    <mergeCell ref="N96:Q96"/>
    <mergeCell ref="N97:Q97"/>
    <mergeCell ref="N98:Q98"/>
    <mergeCell ref="N99:Q99"/>
    <mergeCell ref="N101:Q101"/>
    <mergeCell ref="L103:Q103"/>
    <mergeCell ref="C109:Q109"/>
    <mergeCell ref="F111:P111"/>
    <mergeCell ref="F112:P112"/>
    <mergeCell ref="M114:P114"/>
    <mergeCell ref="M116:Q116"/>
    <mergeCell ref="M117:Q117"/>
    <mergeCell ref="F119:I119"/>
    <mergeCell ref="L119:M119"/>
    <mergeCell ref="N119:Q119"/>
    <mergeCell ref="F123:I123"/>
    <mergeCell ref="L123:M123"/>
    <mergeCell ref="N123:Q123"/>
    <mergeCell ref="F124:I124"/>
    <mergeCell ref="L124:M124"/>
    <mergeCell ref="N124:Q124"/>
    <mergeCell ref="F125:I125"/>
    <mergeCell ref="F126:I126"/>
    <mergeCell ref="F127:I127"/>
    <mergeCell ref="F128:I128"/>
    <mergeCell ref="F129:I129"/>
    <mergeCell ref="F130:I130"/>
    <mergeCell ref="L130:M130"/>
    <mergeCell ref="N130:Q130"/>
    <mergeCell ref="F131:I131"/>
    <mergeCell ref="F132:I132"/>
    <mergeCell ref="F133:I133"/>
    <mergeCell ref="F134:I134"/>
    <mergeCell ref="F135:I135"/>
    <mergeCell ref="F136:I136"/>
    <mergeCell ref="L136:M136"/>
    <mergeCell ref="N136:Q136"/>
    <mergeCell ref="F137:I137"/>
    <mergeCell ref="F138:I138"/>
    <mergeCell ref="F139:I139"/>
    <mergeCell ref="F140:I140"/>
    <mergeCell ref="F141:I141"/>
    <mergeCell ref="F142:I142"/>
    <mergeCell ref="L142:M142"/>
    <mergeCell ref="N142:Q142"/>
    <mergeCell ref="F143:I143"/>
    <mergeCell ref="L143:M143"/>
    <mergeCell ref="N143:Q143"/>
    <mergeCell ref="F144:I144"/>
    <mergeCell ref="F145:I145"/>
    <mergeCell ref="F146:I146"/>
    <mergeCell ref="F147:I147"/>
    <mergeCell ref="F148:I148"/>
    <mergeCell ref="F149:I149"/>
    <mergeCell ref="L149:M149"/>
    <mergeCell ref="N149:Q149"/>
    <mergeCell ref="F150:I150"/>
    <mergeCell ref="F151:I151"/>
    <mergeCell ref="F152:I152"/>
    <mergeCell ref="F153:I153"/>
    <mergeCell ref="F154:I154"/>
    <mergeCell ref="L154:M154"/>
    <mergeCell ref="N154:Q154"/>
    <mergeCell ref="F155:I155"/>
    <mergeCell ref="F156:I156"/>
    <mergeCell ref="F157:I157"/>
    <mergeCell ref="F158:I158"/>
    <mergeCell ref="F159:I159"/>
    <mergeCell ref="L159:M159"/>
    <mergeCell ref="N159:Q159"/>
    <mergeCell ref="F160:I160"/>
    <mergeCell ref="F161:I161"/>
    <mergeCell ref="F162:I162"/>
    <mergeCell ref="F163:I163"/>
    <mergeCell ref="F164:I164"/>
    <mergeCell ref="L164:M164"/>
    <mergeCell ref="N164:Q164"/>
    <mergeCell ref="F165:I165"/>
    <mergeCell ref="F166:I166"/>
    <mergeCell ref="F167:I167"/>
    <mergeCell ref="F168:I168"/>
    <mergeCell ref="F169:I169"/>
    <mergeCell ref="L169:M169"/>
    <mergeCell ref="N169:Q169"/>
    <mergeCell ref="F170:I170"/>
    <mergeCell ref="F171:I171"/>
    <mergeCell ref="F172:I172"/>
    <mergeCell ref="F173:I173"/>
    <mergeCell ref="F174:I174"/>
    <mergeCell ref="L174:M174"/>
    <mergeCell ref="N174:Q174"/>
    <mergeCell ref="F175:I175"/>
    <mergeCell ref="F176:I176"/>
    <mergeCell ref="F177:I177"/>
    <mergeCell ref="F178:I178"/>
    <mergeCell ref="F179:I179"/>
    <mergeCell ref="F180:I180"/>
    <mergeCell ref="F181:I181"/>
    <mergeCell ref="F182:I182"/>
    <mergeCell ref="L182:M182"/>
    <mergeCell ref="N182:Q182"/>
    <mergeCell ref="F183:I183"/>
    <mergeCell ref="F184:I184"/>
    <mergeCell ref="F185:I185"/>
    <mergeCell ref="F186:I186"/>
    <mergeCell ref="F187:I187"/>
    <mergeCell ref="F188:I188"/>
    <mergeCell ref="F189:I189"/>
    <mergeCell ref="F190:I190"/>
    <mergeCell ref="F191:I191"/>
    <mergeCell ref="L191:M191"/>
    <mergeCell ref="N191:Q191"/>
    <mergeCell ref="F192:I192"/>
    <mergeCell ref="L192:M192"/>
    <mergeCell ref="N192:Q192"/>
    <mergeCell ref="F193:I193"/>
    <mergeCell ref="L193:M193"/>
    <mergeCell ref="N193:Q193"/>
    <mergeCell ref="F194:I194"/>
    <mergeCell ref="F195:I195"/>
    <mergeCell ref="F196:I196"/>
    <mergeCell ref="F197:I197"/>
    <mergeCell ref="F198:I198"/>
    <mergeCell ref="L198:M198"/>
    <mergeCell ref="N198:Q198"/>
    <mergeCell ref="F199:I199"/>
    <mergeCell ref="L199:M199"/>
    <mergeCell ref="N199:Q199"/>
    <mergeCell ref="F200:I200"/>
    <mergeCell ref="F201:I201"/>
    <mergeCell ref="F202:I202"/>
    <mergeCell ref="F203:I203"/>
    <mergeCell ref="F204:I204"/>
    <mergeCell ref="L204:M204"/>
    <mergeCell ref="N204:Q204"/>
    <mergeCell ref="F205:I205"/>
    <mergeCell ref="L205:M205"/>
    <mergeCell ref="N205:Q205"/>
    <mergeCell ref="F206:I206"/>
    <mergeCell ref="F207:I207"/>
    <mergeCell ref="F208:I208"/>
    <mergeCell ref="F209:I209"/>
    <mergeCell ref="F210:I210"/>
    <mergeCell ref="L210:M210"/>
    <mergeCell ref="N210:Q210"/>
    <mergeCell ref="F211:I211"/>
    <mergeCell ref="L211:M211"/>
    <mergeCell ref="N211:Q211"/>
    <mergeCell ref="F212:I212"/>
    <mergeCell ref="F213:I213"/>
    <mergeCell ref="F214:I214"/>
    <mergeCell ref="F215:I215"/>
    <mergeCell ref="L215:M215"/>
    <mergeCell ref="N215:Q215"/>
    <mergeCell ref="F216:I216"/>
    <mergeCell ref="L216:M216"/>
    <mergeCell ref="N216:Q216"/>
    <mergeCell ref="F217:I217"/>
    <mergeCell ref="F218:I218"/>
    <mergeCell ref="L218:M218"/>
    <mergeCell ref="N218:Q218"/>
    <mergeCell ref="F219:I219"/>
    <mergeCell ref="F220:I220"/>
    <mergeCell ref="L220:M220"/>
    <mergeCell ref="N220:Q220"/>
    <mergeCell ref="F221:I221"/>
    <mergeCell ref="F222:I222"/>
    <mergeCell ref="F223:I223"/>
    <mergeCell ref="F224:I224"/>
    <mergeCell ref="F225:I225"/>
    <mergeCell ref="L225:M225"/>
    <mergeCell ref="N225:Q225"/>
    <mergeCell ref="F226:I226"/>
    <mergeCell ref="F227:I227"/>
    <mergeCell ref="L227:M227"/>
    <mergeCell ref="N227:Q227"/>
    <mergeCell ref="F228:I228"/>
    <mergeCell ref="F229:I229"/>
    <mergeCell ref="F230:I230"/>
    <mergeCell ref="F231:I231"/>
    <mergeCell ref="F232:I232"/>
    <mergeCell ref="F233:I233"/>
    <mergeCell ref="L233:M233"/>
    <mergeCell ref="N233:Q233"/>
    <mergeCell ref="F234:I234"/>
    <mergeCell ref="F235:I235"/>
    <mergeCell ref="F236:I236"/>
    <mergeCell ref="F237:I237"/>
    <mergeCell ref="F238:I238"/>
    <mergeCell ref="F239:I239"/>
    <mergeCell ref="F240:I240"/>
    <mergeCell ref="L240:M240"/>
    <mergeCell ref="N240:Q240"/>
    <mergeCell ref="F241:I241"/>
    <mergeCell ref="F242:I242"/>
    <mergeCell ref="L242:M242"/>
    <mergeCell ref="N242:Q242"/>
    <mergeCell ref="F243:I243"/>
    <mergeCell ref="L243:M243"/>
    <mergeCell ref="N243:Q243"/>
    <mergeCell ref="F244:I244"/>
    <mergeCell ref="F245:I245"/>
    <mergeCell ref="F246:I246"/>
    <mergeCell ref="F247:I247"/>
    <mergeCell ref="F248:I248"/>
    <mergeCell ref="L248:M248"/>
    <mergeCell ref="N248:Q248"/>
    <mergeCell ref="F249:I249"/>
    <mergeCell ref="F250:I250"/>
    <mergeCell ref="L250:M250"/>
    <mergeCell ref="N250:Q250"/>
    <mergeCell ref="F251:I251"/>
    <mergeCell ref="L251:M251"/>
    <mergeCell ref="N251:Q251"/>
    <mergeCell ref="F252:I252"/>
    <mergeCell ref="L252:M252"/>
    <mergeCell ref="N252:Q252"/>
    <mergeCell ref="F253:I253"/>
    <mergeCell ref="F254:I254"/>
    <mergeCell ref="F255:I255"/>
    <mergeCell ref="F256:I256"/>
    <mergeCell ref="F257:I257"/>
    <mergeCell ref="L257:M257"/>
    <mergeCell ref="N257:Q257"/>
    <mergeCell ref="F258:I258"/>
    <mergeCell ref="L258:M258"/>
    <mergeCell ref="N258:Q258"/>
    <mergeCell ref="F259:I259"/>
    <mergeCell ref="F260:I260"/>
    <mergeCell ref="F261:I261"/>
    <mergeCell ref="F262:I262"/>
    <mergeCell ref="F263:I263"/>
    <mergeCell ref="L263:M263"/>
    <mergeCell ref="N263:Q263"/>
    <mergeCell ref="F265:I265"/>
    <mergeCell ref="L265:M265"/>
    <mergeCell ref="N265:Q265"/>
    <mergeCell ref="F266:I266"/>
    <mergeCell ref="F267:I267"/>
    <mergeCell ref="L267:M267"/>
    <mergeCell ref="N267:Q267"/>
    <mergeCell ref="F268:I268"/>
    <mergeCell ref="L268:M268"/>
    <mergeCell ref="N268:Q268"/>
    <mergeCell ref="F269:I269"/>
    <mergeCell ref="F270:I270"/>
    <mergeCell ref="F271:I271"/>
    <mergeCell ref="F272:I272"/>
    <mergeCell ref="F274:I274"/>
    <mergeCell ref="L274:M274"/>
    <mergeCell ref="N274:Q274"/>
    <mergeCell ref="F275:I275"/>
    <mergeCell ref="F276:I276"/>
    <mergeCell ref="F277:I277"/>
    <mergeCell ref="F278:I278"/>
    <mergeCell ref="F279:I279"/>
    <mergeCell ref="F281:I281"/>
    <mergeCell ref="L281:M281"/>
    <mergeCell ref="N281:Q281"/>
    <mergeCell ref="F282:I282"/>
    <mergeCell ref="F283:I283"/>
    <mergeCell ref="F284:I284"/>
    <mergeCell ref="F285:I285"/>
    <mergeCell ref="F287:I287"/>
    <mergeCell ref="L287:M287"/>
    <mergeCell ref="N287:Q287"/>
    <mergeCell ref="F288:I288"/>
    <mergeCell ref="F289:I289"/>
    <mergeCell ref="L289:M289"/>
    <mergeCell ref="N289:Q289"/>
    <mergeCell ref="F290:I290"/>
    <mergeCell ref="F291:I291"/>
    <mergeCell ref="F292:I292"/>
    <mergeCell ref="L292:M292"/>
    <mergeCell ref="N292:Q292"/>
    <mergeCell ref="F293:I293"/>
    <mergeCell ref="F294:I294"/>
    <mergeCell ref="F295:I295"/>
    <mergeCell ref="F296:I296"/>
    <mergeCell ref="F297:I297"/>
    <mergeCell ref="F298:I298"/>
    <mergeCell ref="F299:I299"/>
    <mergeCell ref="F300:I300"/>
    <mergeCell ref="F301:I301"/>
    <mergeCell ref="L301:M301"/>
    <mergeCell ref="N301:Q301"/>
    <mergeCell ref="F302:I302"/>
    <mergeCell ref="F303:I303"/>
    <mergeCell ref="F304:I304"/>
    <mergeCell ref="F305:I305"/>
    <mergeCell ref="F306:I306"/>
    <mergeCell ref="F307:I307"/>
    <mergeCell ref="F308:I308"/>
    <mergeCell ref="F309:I309"/>
    <mergeCell ref="F310:I310"/>
    <mergeCell ref="L310:M310"/>
    <mergeCell ref="N310:Q310"/>
    <mergeCell ref="F311:I311"/>
    <mergeCell ref="F312:I312"/>
    <mergeCell ref="F313:I313"/>
    <mergeCell ref="F314:I314"/>
    <mergeCell ref="F315:I315"/>
    <mergeCell ref="F316:I316"/>
    <mergeCell ref="F317:I317"/>
    <mergeCell ref="F318:I318"/>
    <mergeCell ref="F319:I319"/>
    <mergeCell ref="F320:I320"/>
    <mergeCell ref="L320:M320"/>
    <mergeCell ref="N320:Q320"/>
    <mergeCell ref="F321:I321"/>
    <mergeCell ref="F322:I322"/>
    <mergeCell ref="F323:I323"/>
    <mergeCell ref="L323:M323"/>
    <mergeCell ref="N323:Q323"/>
    <mergeCell ref="F324:I324"/>
    <mergeCell ref="F325:I325"/>
    <mergeCell ref="F326:I326"/>
    <mergeCell ref="F327:I327"/>
    <mergeCell ref="F328:I328"/>
    <mergeCell ref="F329:I329"/>
    <mergeCell ref="L329:M329"/>
    <mergeCell ref="N329:Q329"/>
    <mergeCell ref="F330:I330"/>
    <mergeCell ref="L330:M330"/>
    <mergeCell ref="N330:Q330"/>
    <mergeCell ref="F331:I331"/>
    <mergeCell ref="F332:I332"/>
    <mergeCell ref="F333:I333"/>
    <mergeCell ref="F334:I334"/>
    <mergeCell ref="F335:I335"/>
    <mergeCell ref="F336:I336"/>
    <mergeCell ref="L336:M336"/>
    <mergeCell ref="N336:Q336"/>
    <mergeCell ref="F337:I337"/>
    <mergeCell ref="F338:I338"/>
    <mergeCell ref="F339:I339"/>
    <mergeCell ref="F340:I340"/>
    <mergeCell ref="F341:I341"/>
    <mergeCell ref="F342:I342"/>
    <mergeCell ref="F343:I343"/>
    <mergeCell ref="F344:I344"/>
    <mergeCell ref="L344:M344"/>
    <mergeCell ref="N344:Q344"/>
    <mergeCell ref="F345:I345"/>
    <mergeCell ref="F346:I346"/>
    <mergeCell ref="F347:I347"/>
    <mergeCell ref="F348:I348"/>
    <mergeCell ref="F349:I349"/>
    <mergeCell ref="F350:I350"/>
    <mergeCell ref="F351:I351"/>
    <mergeCell ref="F352:I352"/>
    <mergeCell ref="F353:I353"/>
    <mergeCell ref="L353:M353"/>
    <mergeCell ref="N353:Q353"/>
    <mergeCell ref="F354:I354"/>
    <mergeCell ref="F355:I355"/>
    <mergeCell ref="F356:I356"/>
    <mergeCell ref="L356:M356"/>
    <mergeCell ref="N356:Q356"/>
    <mergeCell ref="F357:I357"/>
    <mergeCell ref="L357:M357"/>
    <mergeCell ref="N357:Q357"/>
    <mergeCell ref="F358:I358"/>
    <mergeCell ref="F359:I359"/>
    <mergeCell ref="F360:I360"/>
    <mergeCell ref="L360:M360"/>
    <mergeCell ref="N360:Q360"/>
    <mergeCell ref="F361:I361"/>
    <mergeCell ref="L361:M361"/>
    <mergeCell ref="N361:Q361"/>
    <mergeCell ref="F362:I362"/>
    <mergeCell ref="F363:I363"/>
    <mergeCell ref="F364:I364"/>
    <mergeCell ref="L364:M364"/>
    <mergeCell ref="N364:Q364"/>
    <mergeCell ref="F365:I365"/>
    <mergeCell ref="F366:I366"/>
    <mergeCell ref="F367:I367"/>
    <mergeCell ref="L367:M367"/>
    <mergeCell ref="N367:Q367"/>
    <mergeCell ref="F368:I368"/>
    <mergeCell ref="L368:M368"/>
    <mergeCell ref="N368:Q368"/>
    <mergeCell ref="F369:I369"/>
    <mergeCell ref="F370:I370"/>
    <mergeCell ref="F371:I371"/>
    <mergeCell ref="L371:M371"/>
    <mergeCell ref="N371:Q371"/>
    <mergeCell ref="F372:I372"/>
    <mergeCell ref="F373:I373"/>
    <mergeCell ref="F374:I374"/>
    <mergeCell ref="L374:M374"/>
    <mergeCell ref="N374:Q374"/>
    <mergeCell ref="F375:I375"/>
    <mergeCell ref="F376:I376"/>
    <mergeCell ref="F377:I377"/>
    <mergeCell ref="F378:I378"/>
    <mergeCell ref="F380:I380"/>
    <mergeCell ref="L380:M380"/>
    <mergeCell ref="N380:Q380"/>
    <mergeCell ref="F381:I381"/>
    <mergeCell ref="F382:I382"/>
    <mergeCell ref="F383:I383"/>
    <mergeCell ref="F384:I384"/>
    <mergeCell ref="F386:I386"/>
    <mergeCell ref="L386:M386"/>
    <mergeCell ref="N386:Q386"/>
    <mergeCell ref="F387:I387"/>
    <mergeCell ref="L387:M387"/>
    <mergeCell ref="N387:Q387"/>
    <mergeCell ref="F388:I388"/>
    <mergeCell ref="F389:I389"/>
    <mergeCell ref="F390:I390"/>
    <mergeCell ref="F391:I391"/>
    <mergeCell ref="F392:I392"/>
    <mergeCell ref="L392:M392"/>
    <mergeCell ref="N392:Q392"/>
    <mergeCell ref="F393:I393"/>
    <mergeCell ref="L393:M393"/>
    <mergeCell ref="N393:Q393"/>
    <mergeCell ref="F394:I394"/>
    <mergeCell ref="F395:I395"/>
    <mergeCell ref="F396:I396"/>
    <mergeCell ref="L396:M396"/>
    <mergeCell ref="N396:Q396"/>
    <mergeCell ref="F397:I397"/>
    <mergeCell ref="F398:I398"/>
    <mergeCell ref="F399:I399"/>
    <mergeCell ref="L399:M399"/>
    <mergeCell ref="N399:Q399"/>
    <mergeCell ref="F400:I400"/>
    <mergeCell ref="F401:I401"/>
    <mergeCell ref="F402:I402"/>
    <mergeCell ref="L402:M402"/>
    <mergeCell ref="N402:Q402"/>
    <mergeCell ref="F403:I403"/>
    <mergeCell ref="F404:I404"/>
    <mergeCell ref="F405:I405"/>
    <mergeCell ref="L405:M405"/>
    <mergeCell ref="N405:Q405"/>
    <mergeCell ref="F406:I406"/>
    <mergeCell ref="F407:I407"/>
    <mergeCell ref="F408:I408"/>
    <mergeCell ref="L408:M408"/>
    <mergeCell ref="N408:Q408"/>
    <mergeCell ref="F409:I409"/>
    <mergeCell ref="F410:I410"/>
    <mergeCell ref="F411:I411"/>
    <mergeCell ref="L411:M411"/>
    <mergeCell ref="N411:Q411"/>
    <mergeCell ref="F412:I412"/>
    <mergeCell ref="F413:I413"/>
    <mergeCell ref="F414:I414"/>
    <mergeCell ref="L414:M414"/>
    <mergeCell ref="N414:Q414"/>
    <mergeCell ref="F415:I415"/>
    <mergeCell ref="F416:I416"/>
    <mergeCell ref="F417:I417"/>
    <mergeCell ref="L417:M417"/>
    <mergeCell ref="N417:Q417"/>
    <mergeCell ref="F418:I418"/>
    <mergeCell ref="F419:I419"/>
    <mergeCell ref="F420:I420"/>
    <mergeCell ref="F421:I421"/>
    <mergeCell ref="F423:I423"/>
    <mergeCell ref="L423:M423"/>
    <mergeCell ref="N423:Q423"/>
    <mergeCell ref="F424:I424"/>
    <mergeCell ref="L424:M424"/>
    <mergeCell ref="N424:Q424"/>
    <mergeCell ref="F425:I425"/>
    <mergeCell ref="F426:I426"/>
    <mergeCell ref="F427:I427"/>
    <mergeCell ref="F428:I428"/>
    <mergeCell ref="F429:I429"/>
    <mergeCell ref="L429:M429"/>
    <mergeCell ref="N429:Q429"/>
    <mergeCell ref="F430:I430"/>
    <mergeCell ref="L430:M430"/>
    <mergeCell ref="N430:Q430"/>
    <mergeCell ref="F431:I431"/>
    <mergeCell ref="F432:I432"/>
    <mergeCell ref="F433:I433"/>
    <mergeCell ref="F434:I434"/>
    <mergeCell ref="F435:I435"/>
    <mergeCell ref="L435:M435"/>
    <mergeCell ref="N435:Q435"/>
    <mergeCell ref="F436:I436"/>
    <mergeCell ref="F437:I437"/>
    <mergeCell ref="L437:M437"/>
    <mergeCell ref="N437:Q437"/>
    <mergeCell ref="F438:I438"/>
    <mergeCell ref="L438:M438"/>
    <mergeCell ref="N438:Q438"/>
    <mergeCell ref="F439:I439"/>
    <mergeCell ref="F440:I440"/>
    <mergeCell ref="F441:I441"/>
    <mergeCell ref="F442:I442"/>
    <mergeCell ref="F443:I443"/>
    <mergeCell ref="L443:M443"/>
    <mergeCell ref="N443:Q443"/>
    <mergeCell ref="F444:I444"/>
    <mergeCell ref="F445:I445"/>
    <mergeCell ref="F446:I446"/>
    <mergeCell ref="F447:I447"/>
    <mergeCell ref="F448:I448"/>
    <mergeCell ref="L448:M448"/>
    <mergeCell ref="N448:Q448"/>
    <mergeCell ref="F449:I449"/>
    <mergeCell ref="F450:I450"/>
    <mergeCell ref="L450:M450"/>
    <mergeCell ref="N450:Q450"/>
    <mergeCell ref="F451:I451"/>
    <mergeCell ref="F452:I452"/>
    <mergeCell ref="F453:I453"/>
    <mergeCell ref="F454:I454"/>
    <mergeCell ref="F455:I455"/>
    <mergeCell ref="F456:I456"/>
    <mergeCell ref="F457:I457"/>
    <mergeCell ref="F458:I458"/>
    <mergeCell ref="F459:I459"/>
    <mergeCell ref="F460:I460"/>
    <mergeCell ref="F461:I461"/>
    <mergeCell ref="F462:I462"/>
    <mergeCell ref="F463:I463"/>
    <mergeCell ref="L463:M463"/>
    <mergeCell ref="N463:Q463"/>
    <mergeCell ref="F464:I464"/>
    <mergeCell ref="F465:I465"/>
    <mergeCell ref="F466:I466"/>
    <mergeCell ref="L476:M476"/>
    <mergeCell ref="N476:Q476"/>
    <mergeCell ref="F477:I477"/>
    <mergeCell ref="L477:M477"/>
    <mergeCell ref="N477:Q477"/>
    <mergeCell ref="F467:I467"/>
    <mergeCell ref="F468:I468"/>
    <mergeCell ref="L468:M468"/>
    <mergeCell ref="N468:Q468"/>
    <mergeCell ref="F469:I469"/>
    <mergeCell ref="F470:I470"/>
    <mergeCell ref="F471:I471"/>
    <mergeCell ref="F472:I472"/>
    <mergeCell ref="F474:I474"/>
    <mergeCell ref="L474:M474"/>
    <mergeCell ref="N474:Q474"/>
    <mergeCell ref="H1:K1"/>
    <mergeCell ref="S2:AC2"/>
    <mergeCell ref="F478:I478"/>
    <mergeCell ref="L478:M478"/>
    <mergeCell ref="N478:Q478"/>
    <mergeCell ref="F480:I480"/>
    <mergeCell ref="L480:M480"/>
    <mergeCell ref="N480:Q480"/>
    <mergeCell ref="N120:Q120"/>
    <mergeCell ref="N121:Q121"/>
    <mergeCell ref="N122:Q122"/>
    <mergeCell ref="N264:Q264"/>
    <mergeCell ref="N273:Q273"/>
    <mergeCell ref="N280:Q280"/>
    <mergeCell ref="N286:Q286"/>
    <mergeCell ref="N379:Q379"/>
    <mergeCell ref="N385:Q385"/>
    <mergeCell ref="N422:Q422"/>
    <mergeCell ref="N473:Q473"/>
    <mergeCell ref="N479:Q479"/>
    <mergeCell ref="F475:I475"/>
    <mergeCell ref="L475:M475"/>
    <mergeCell ref="N475:Q475"/>
    <mergeCell ref="F476:I476"/>
  </mergeCells>
  <hyperlinks>
    <hyperlink ref="F1:G1" location="C2" display="1) Krycí list rozpočtu"/>
    <hyperlink ref="H1:K1" location="C86" display="2) Rekapitulace rozpočtu"/>
    <hyperlink ref="L1" location="C119" display="3) Rozpočet"/>
    <hyperlink ref="S1:T1" location="'Rekapitulace stavby'!C2" display="Rekapitulace stavby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414"/>
  <sheetViews>
    <sheetView showGridLines="0" workbookViewId="0">
      <pane ySplit="1" topLeftCell="A2" activePane="bottomLeft" state="frozen"/>
      <selection pane="bottomLeft" activeCell="BO415" sqref="BO415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7" width="11.1640625" customWidth="1"/>
    <col min="8" max="8" width="12.5" customWidth="1"/>
    <col min="9" max="9" width="7" customWidth="1"/>
    <col min="10" max="10" width="5.1640625" customWidth="1"/>
    <col min="11" max="11" width="11.5" customWidth="1"/>
    <col min="12" max="12" width="12" customWidth="1"/>
    <col min="13" max="14" width="6" customWidth="1"/>
    <col min="15" max="15" width="2" customWidth="1"/>
    <col min="16" max="16" width="12.5" customWidth="1"/>
    <col min="17" max="17" width="4.1640625" customWidth="1"/>
    <col min="18" max="18" width="1.6640625" customWidth="1"/>
    <col min="19" max="19" width="8.1640625" customWidth="1"/>
    <col min="20" max="20" width="29.6640625" hidden="1" customWidth="1"/>
    <col min="21" max="21" width="16.33203125" hidden="1" customWidth="1"/>
    <col min="22" max="22" width="12.33203125" hidden="1" customWidth="1"/>
    <col min="23" max="23" width="16.33203125" hidden="1" customWidth="1"/>
    <col min="24" max="24" width="12.1640625" hidden="1" customWidth="1"/>
    <col min="25" max="25" width="15" hidden="1" customWidth="1"/>
    <col min="26" max="26" width="11" hidden="1" customWidth="1"/>
    <col min="27" max="27" width="15" hidden="1" customWidth="1"/>
    <col min="28" max="28" width="16.33203125" hidden="1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66" ht="21.75" customHeight="1">
      <c r="A1" s="104"/>
      <c r="B1" s="14"/>
      <c r="C1" s="14"/>
      <c r="D1" s="15" t="s">
        <v>1</v>
      </c>
      <c r="E1" s="14"/>
      <c r="F1" s="16" t="s">
        <v>134</v>
      </c>
      <c r="G1" s="16"/>
      <c r="H1" s="239" t="s">
        <v>135</v>
      </c>
      <c r="I1" s="239"/>
      <c r="J1" s="239"/>
      <c r="K1" s="239"/>
      <c r="L1" s="16" t="s">
        <v>136</v>
      </c>
      <c r="M1" s="14"/>
      <c r="N1" s="14"/>
      <c r="O1" s="15" t="s">
        <v>137</v>
      </c>
      <c r="P1" s="14"/>
      <c r="Q1" s="14"/>
      <c r="R1" s="14"/>
      <c r="S1" s="16" t="s">
        <v>138</v>
      </c>
      <c r="T1" s="16"/>
      <c r="U1" s="104"/>
      <c r="V1" s="104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ht="36.950000000000003" customHeight="1">
      <c r="C2" s="220" t="s">
        <v>7</v>
      </c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S2" s="194" t="s">
        <v>8</v>
      </c>
      <c r="T2" s="195"/>
      <c r="U2" s="195"/>
      <c r="V2" s="195"/>
      <c r="W2" s="195"/>
      <c r="X2" s="195"/>
      <c r="Y2" s="195"/>
      <c r="Z2" s="195"/>
      <c r="AA2" s="195"/>
      <c r="AB2" s="195"/>
      <c r="AC2" s="195"/>
      <c r="AT2" s="21" t="s">
        <v>97</v>
      </c>
    </row>
    <row r="3" spans="1:66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  <c r="AT3" s="21" t="s">
        <v>86</v>
      </c>
    </row>
    <row r="4" spans="1:66" ht="36.950000000000003" customHeight="1">
      <c r="B4" s="25"/>
      <c r="C4" s="211" t="s">
        <v>139</v>
      </c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Q4" s="212"/>
      <c r="R4" s="26"/>
      <c r="T4" s="20" t="s">
        <v>13</v>
      </c>
      <c r="AT4" s="21" t="s">
        <v>6</v>
      </c>
    </row>
    <row r="5" spans="1:66" ht="6.95" customHeight="1">
      <c r="B5" s="25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6"/>
    </row>
    <row r="6" spans="1:66" ht="25.35" customHeight="1">
      <c r="B6" s="25"/>
      <c r="C6" s="27"/>
      <c r="D6" s="31" t="s">
        <v>16</v>
      </c>
      <c r="E6" s="27"/>
      <c r="F6" s="251" t="str">
        <f>'Rekapitulace stavby'!K6</f>
        <v>Rekonstrukce vodovodu a kanalizace Radvanice a Bartovice - komunikace</v>
      </c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7"/>
      <c r="R6" s="26"/>
    </row>
    <row r="7" spans="1:66" s="1" customFormat="1" ht="32.85" customHeight="1">
      <c r="B7" s="34"/>
      <c r="C7" s="35"/>
      <c r="D7" s="30" t="s">
        <v>140</v>
      </c>
      <c r="E7" s="35"/>
      <c r="F7" s="224" t="s">
        <v>1023</v>
      </c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35"/>
      <c r="R7" s="36"/>
    </row>
    <row r="8" spans="1:66" s="1" customFormat="1" ht="14.45" customHeight="1">
      <c r="B8" s="34"/>
      <c r="C8" s="35"/>
      <c r="D8" s="31" t="s">
        <v>18</v>
      </c>
      <c r="E8" s="35"/>
      <c r="F8" s="29" t="s">
        <v>5</v>
      </c>
      <c r="G8" s="35"/>
      <c r="H8" s="35"/>
      <c r="I8" s="35"/>
      <c r="J8" s="35"/>
      <c r="K8" s="35"/>
      <c r="L8" s="35"/>
      <c r="M8" s="31" t="s">
        <v>19</v>
      </c>
      <c r="N8" s="35"/>
      <c r="O8" s="29" t="s">
        <v>5</v>
      </c>
      <c r="P8" s="35"/>
      <c r="Q8" s="35"/>
      <c r="R8" s="36"/>
    </row>
    <row r="9" spans="1:66" s="1" customFormat="1" ht="14.45" customHeight="1">
      <c r="B9" s="34"/>
      <c r="C9" s="35"/>
      <c r="D9" s="31" t="s">
        <v>20</v>
      </c>
      <c r="E9" s="35"/>
      <c r="F9" s="29" t="s">
        <v>21</v>
      </c>
      <c r="G9" s="35"/>
      <c r="H9" s="35"/>
      <c r="I9" s="35"/>
      <c r="J9" s="35"/>
      <c r="K9" s="35"/>
      <c r="L9" s="35"/>
      <c r="M9" s="31" t="s">
        <v>22</v>
      </c>
      <c r="N9" s="35"/>
      <c r="O9" s="253" t="str">
        <f>'Rekapitulace stavby'!AN8</f>
        <v>25. 4. 2018</v>
      </c>
      <c r="P9" s="253"/>
      <c r="Q9" s="35"/>
      <c r="R9" s="36"/>
    </row>
    <row r="10" spans="1:66" s="1" customFormat="1" ht="10.9" customHeight="1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6"/>
    </row>
    <row r="11" spans="1:66" s="1" customFormat="1" ht="14.45" customHeight="1">
      <c r="B11" s="34"/>
      <c r="C11" s="35"/>
      <c r="D11" s="31" t="s">
        <v>24</v>
      </c>
      <c r="E11" s="35"/>
      <c r="F11" s="35"/>
      <c r="G11" s="35"/>
      <c r="H11" s="35"/>
      <c r="I11" s="35"/>
      <c r="J11" s="35"/>
      <c r="K11" s="35"/>
      <c r="L11" s="35"/>
      <c r="M11" s="31" t="s">
        <v>25</v>
      </c>
      <c r="N11" s="35"/>
      <c r="O11" s="222" t="s">
        <v>5</v>
      </c>
      <c r="P11" s="222"/>
      <c r="Q11" s="35"/>
      <c r="R11" s="36"/>
    </row>
    <row r="12" spans="1:66" s="1" customFormat="1" ht="18" customHeight="1">
      <c r="B12" s="34"/>
      <c r="C12" s="35"/>
      <c r="D12" s="35"/>
      <c r="E12" s="29" t="s">
        <v>26</v>
      </c>
      <c r="F12" s="35"/>
      <c r="G12" s="35"/>
      <c r="H12" s="35"/>
      <c r="I12" s="35"/>
      <c r="J12" s="35"/>
      <c r="K12" s="35"/>
      <c r="L12" s="35"/>
      <c r="M12" s="31" t="s">
        <v>27</v>
      </c>
      <c r="N12" s="35"/>
      <c r="O12" s="222" t="s">
        <v>5</v>
      </c>
      <c r="P12" s="222"/>
      <c r="Q12" s="35"/>
      <c r="R12" s="36"/>
    </row>
    <row r="13" spans="1:66" s="1" customFormat="1" ht="6.95" customHeight="1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6"/>
    </row>
    <row r="14" spans="1:66" s="1" customFormat="1" ht="14.45" customHeight="1">
      <c r="B14" s="34"/>
      <c r="C14" s="35"/>
      <c r="D14" s="31" t="s">
        <v>28</v>
      </c>
      <c r="E14" s="35"/>
      <c r="F14" s="35"/>
      <c r="G14" s="35"/>
      <c r="H14" s="35"/>
      <c r="I14" s="35"/>
      <c r="J14" s="35"/>
      <c r="K14" s="35"/>
      <c r="L14" s="35"/>
      <c r="M14" s="31" t="s">
        <v>25</v>
      </c>
      <c r="N14" s="35"/>
      <c r="O14" s="222" t="str">
        <f>IF('Rekapitulace stavby'!AN13="","",'Rekapitulace stavby'!AN13)</f>
        <v/>
      </c>
      <c r="P14" s="222"/>
      <c r="Q14" s="35"/>
      <c r="R14" s="36"/>
    </row>
    <row r="15" spans="1:66" s="1" customFormat="1" ht="18" customHeight="1">
      <c r="B15" s="34"/>
      <c r="C15" s="35"/>
      <c r="D15" s="35"/>
      <c r="E15" s="29" t="str">
        <f>IF('Rekapitulace stavby'!E14="","",'Rekapitulace stavby'!E14)</f>
        <v xml:space="preserve"> </v>
      </c>
      <c r="F15" s="35"/>
      <c r="G15" s="35"/>
      <c r="H15" s="35"/>
      <c r="I15" s="35"/>
      <c r="J15" s="35"/>
      <c r="K15" s="35"/>
      <c r="L15" s="35"/>
      <c r="M15" s="31" t="s">
        <v>27</v>
      </c>
      <c r="N15" s="35"/>
      <c r="O15" s="222" t="str">
        <f>IF('Rekapitulace stavby'!AN14="","",'Rekapitulace stavby'!AN14)</f>
        <v/>
      </c>
      <c r="P15" s="222"/>
      <c r="Q15" s="35"/>
      <c r="R15" s="36"/>
    </row>
    <row r="16" spans="1:66" s="1" customFormat="1" ht="6.95" customHeight="1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6"/>
    </row>
    <row r="17" spans="2:18" s="1" customFormat="1" ht="14.45" customHeight="1">
      <c r="B17" s="34"/>
      <c r="C17" s="35"/>
      <c r="D17" s="31" t="s">
        <v>30</v>
      </c>
      <c r="E17" s="35"/>
      <c r="F17" s="35"/>
      <c r="G17" s="35"/>
      <c r="H17" s="35"/>
      <c r="I17" s="35"/>
      <c r="J17" s="35"/>
      <c r="K17" s="35"/>
      <c r="L17" s="35"/>
      <c r="M17" s="31" t="s">
        <v>25</v>
      </c>
      <c r="N17" s="35"/>
      <c r="O17" s="222" t="s">
        <v>5</v>
      </c>
      <c r="P17" s="222"/>
      <c r="Q17" s="35"/>
      <c r="R17" s="36"/>
    </row>
    <row r="18" spans="2:18" s="1" customFormat="1" ht="18" customHeight="1">
      <c r="B18" s="34"/>
      <c r="C18" s="35"/>
      <c r="D18" s="35"/>
      <c r="E18" s="29" t="s">
        <v>31</v>
      </c>
      <c r="F18" s="35"/>
      <c r="G18" s="35"/>
      <c r="H18" s="35"/>
      <c r="I18" s="35"/>
      <c r="J18" s="35"/>
      <c r="K18" s="35"/>
      <c r="L18" s="35"/>
      <c r="M18" s="31" t="s">
        <v>27</v>
      </c>
      <c r="N18" s="35"/>
      <c r="O18" s="222" t="s">
        <v>5</v>
      </c>
      <c r="P18" s="222"/>
      <c r="Q18" s="35"/>
      <c r="R18" s="36"/>
    </row>
    <row r="19" spans="2:18" s="1" customFormat="1" ht="6.95" customHeigh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6"/>
    </row>
    <row r="20" spans="2:18" s="1" customFormat="1" ht="14.45" customHeight="1">
      <c r="B20" s="34"/>
      <c r="C20" s="35"/>
      <c r="D20" s="31" t="s">
        <v>33</v>
      </c>
      <c r="E20" s="35"/>
      <c r="F20" s="35"/>
      <c r="G20" s="35"/>
      <c r="H20" s="35"/>
      <c r="I20" s="35"/>
      <c r="J20" s="35"/>
      <c r="K20" s="35"/>
      <c r="L20" s="35"/>
      <c r="M20" s="31" t="s">
        <v>25</v>
      </c>
      <c r="N20" s="35"/>
      <c r="O20" s="222" t="s">
        <v>5</v>
      </c>
      <c r="P20" s="222"/>
      <c r="Q20" s="35"/>
      <c r="R20" s="36"/>
    </row>
    <row r="21" spans="2:18" s="1" customFormat="1" ht="18" customHeight="1">
      <c r="B21" s="34"/>
      <c r="C21" s="35"/>
      <c r="D21" s="35"/>
      <c r="E21" s="29" t="s">
        <v>34</v>
      </c>
      <c r="F21" s="35"/>
      <c r="G21" s="35"/>
      <c r="H21" s="35"/>
      <c r="I21" s="35"/>
      <c r="J21" s="35"/>
      <c r="K21" s="35"/>
      <c r="L21" s="35"/>
      <c r="M21" s="31" t="s">
        <v>27</v>
      </c>
      <c r="N21" s="35"/>
      <c r="O21" s="222" t="s">
        <v>5</v>
      </c>
      <c r="P21" s="222"/>
      <c r="Q21" s="35"/>
      <c r="R21" s="36"/>
    </row>
    <row r="22" spans="2:18" s="1" customFormat="1" ht="6.95" customHeight="1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6"/>
    </row>
    <row r="23" spans="2:18" s="1" customFormat="1" ht="14.45" customHeight="1">
      <c r="B23" s="34"/>
      <c r="C23" s="35"/>
      <c r="D23" s="31" t="s">
        <v>35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6"/>
    </row>
    <row r="24" spans="2:18" s="1" customFormat="1" ht="16.5" customHeight="1">
      <c r="B24" s="34"/>
      <c r="C24" s="35"/>
      <c r="D24" s="35"/>
      <c r="E24" s="225" t="s">
        <v>5</v>
      </c>
      <c r="F24" s="225"/>
      <c r="G24" s="225"/>
      <c r="H24" s="225"/>
      <c r="I24" s="225"/>
      <c r="J24" s="225"/>
      <c r="K24" s="225"/>
      <c r="L24" s="225"/>
      <c r="M24" s="35"/>
      <c r="N24" s="35"/>
      <c r="O24" s="35"/>
      <c r="P24" s="35"/>
      <c r="Q24" s="35"/>
      <c r="R24" s="36"/>
    </row>
    <row r="25" spans="2:18" s="1" customFormat="1" ht="6.95" customHeight="1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</row>
    <row r="26" spans="2:18" s="1" customFormat="1" ht="6.95" customHeight="1">
      <c r="B26" s="34"/>
      <c r="C26" s="35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35"/>
      <c r="R26" s="36"/>
    </row>
    <row r="27" spans="2:18" s="1" customFormat="1" ht="14.45" customHeight="1">
      <c r="B27" s="34"/>
      <c r="C27" s="35"/>
      <c r="D27" s="105" t="s">
        <v>142</v>
      </c>
      <c r="E27" s="35"/>
      <c r="F27" s="35"/>
      <c r="G27" s="35"/>
      <c r="H27" s="35"/>
      <c r="I27" s="35"/>
      <c r="J27" s="35"/>
      <c r="K27" s="35"/>
      <c r="L27" s="35"/>
      <c r="M27" s="226">
        <f>N88</f>
        <v>0</v>
      </c>
      <c r="N27" s="226"/>
      <c r="O27" s="226"/>
      <c r="P27" s="226"/>
      <c r="Q27" s="35"/>
      <c r="R27" s="36"/>
    </row>
    <row r="28" spans="2:18" s="1" customFormat="1" ht="14.45" customHeight="1">
      <c r="B28" s="34"/>
      <c r="C28" s="35"/>
      <c r="D28" s="33" t="s">
        <v>143</v>
      </c>
      <c r="E28" s="35"/>
      <c r="F28" s="35"/>
      <c r="G28" s="35"/>
      <c r="H28" s="35"/>
      <c r="I28" s="35"/>
      <c r="J28" s="35"/>
      <c r="K28" s="35"/>
      <c r="L28" s="35"/>
      <c r="M28" s="226">
        <f>N100</f>
        <v>0</v>
      </c>
      <c r="N28" s="226"/>
      <c r="O28" s="226"/>
      <c r="P28" s="226"/>
      <c r="Q28" s="35"/>
      <c r="R28" s="36"/>
    </row>
    <row r="29" spans="2:18" s="1" customFormat="1" ht="6.95" customHeight="1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6"/>
    </row>
    <row r="30" spans="2:18" s="1" customFormat="1" ht="25.35" customHeight="1">
      <c r="B30" s="34"/>
      <c r="C30" s="35"/>
      <c r="D30" s="106" t="s">
        <v>38</v>
      </c>
      <c r="E30" s="35"/>
      <c r="F30" s="35"/>
      <c r="G30" s="35"/>
      <c r="H30" s="35"/>
      <c r="I30" s="35"/>
      <c r="J30" s="35"/>
      <c r="K30" s="35"/>
      <c r="L30" s="35"/>
      <c r="M30" s="259">
        <f>ROUND(M27+M28,2)</f>
        <v>0</v>
      </c>
      <c r="N30" s="250"/>
      <c r="O30" s="250"/>
      <c r="P30" s="250"/>
      <c r="Q30" s="35"/>
      <c r="R30" s="36"/>
    </row>
    <row r="31" spans="2:18" s="1" customFormat="1" ht="6.95" customHeight="1">
      <c r="B31" s="34"/>
      <c r="C31" s="35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35"/>
      <c r="R31" s="36"/>
    </row>
    <row r="32" spans="2:18" s="1" customFormat="1" ht="14.45" customHeight="1">
      <c r="B32" s="34"/>
      <c r="C32" s="35"/>
      <c r="D32" s="41" t="s">
        <v>39</v>
      </c>
      <c r="E32" s="41" t="s">
        <v>40</v>
      </c>
      <c r="F32" s="42">
        <v>0.21</v>
      </c>
      <c r="G32" s="107" t="s">
        <v>41</v>
      </c>
      <c r="H32" s="256">
        <f>ROUND((SUM(BE100:BE101)+SUM(BE119:BE413)), 2)</f>
        <v>0</v>
      </c>
      <c r="I32" s="250"/>
      <c r="J32" s="250"/>
      <c r="K32" s="35"/>
      <c r="L32" s="35"/>
      <c r="M32" s="256">
        <f>ROUND(ROUND((SUM(BE100:BE101)+SUM(BE119:BE413)), 2)*F32, 2)</f>
        <v>0</v>
      </c>
      <c r="N32" s="250"/>
      <c r="O32" s="250"/>
      <c r="P32" s="250"/>
      <c r="Q32" s="35"/>
      <c r="R32" s="36"/>
    </row>
    <row r="33" spans="2:18" s="1" customFormat="1" ht="14.45" customHeight="1">
      <c r="B33" s="34"/>
      <c r="C33" s="35"/>
      <c r="D33" s="35"/>
      <c r="E33" s="41" t="s">
        <v>42</v>
      </c>
      <c r="F33" s="42">
        <v>0.15</v>
      </c>
      <c r="G33" s="107" t="s">
        <v>41</v>
      </c>
      <c r="H33" s="256">
        <f>ROUND((SUM(BF100:BF101)+SUM(BF119:BF413)), 2)</f>
        <v>0</v>
      </c>
      <c r="I33" s="250"/>
      <c r="J33" s="250"/>
      <c r="K33" s="35"/>
      <c r="L33" s="35"/>
      <c r="M33" s="256">
        <f>ROUND(ROUND((SUM(BF100:BF101)+SUM(BF119:BF413)), 2)*F33, 2)</f>
        <v>0</v>
      </c>
      <c r="N33" s="250"/>
      <c r="O33" s="250"/>
      <c r="P33" s="250"/>
      <c r="Q33" s="35"/>
      <c r="R33" s="36"/>
    </row>
    <row r="34" spans="2:18" s="1" customFormat="1" ht="14.45" hidden="1" customHeight="1">
      <c r="B34" s="34"/>
      <c r="C34" s="35"/>
      <c r="D34" s="35"/>
      <c r="E34" s="41" t="s">
        <v>43</v>
      </c>
      <c r="F34" s="42">
        <v>0.21</v>
      </c>
      <c r="G34" s="107" t="s">
        <v>41</v>
      </c>
      <c r="H34" s="256">
        <f>ROUND((SUM(BG100:BG101)+SUM(BG119:BG413)), 2)</f>
        <v>0</v>
      </c>
      <c r="I34" s="250"/>
      <c r="J34" s="250"/>
      <c r="K34" s="35"/>
      <c r="L34" s="35"/>
      <c r="M34" s="256">
        <v>0</v>
      </c>
      <c r="N34" s="250"/>
      <c r="O34" s="250"/>
      <c r="P34" s="250"/>
      <c r="Q34" s="35"/>
      <c r="R34" s="36"/>
    </row>
    <row r="35" spans="2:18" s="1" customFormat="1" ht="14.45" hidden="1" customHeight="1">
      <c r="B35" s="34"/>
      <c r="C35" s="35"/>
      <c r="D35" s="35"/>
      <c r="E35" s="41" t="s">
        <v>44</v>
      </c>
      <c r="F35" s="42">
        <v>0.15</v>
      </c>
      <c r="G35" s="107" t="s">
        <v>41</v>
      </c>
      <c r="H35" s="256">
        <f>ROUND((SUM(BH100:BH101)+SUM(BH119:BH413)), 2)</f>
        <v>0</v>
      </c>
      <c r="I35" s="250"/>
      <c r="J35" s="250"/>
      <c r="K35" s="35"/>
      <c r="L35" s="35"/>
      <c r="M35" s="256">
        <v>0</v>
      </c>
      <c r="N35" s="250"/>
      <c r="O35" s="250"/>
      <c r="P35" s="250"/>
      <c r="Q35" s="35"/>
      <c r="R35" s="36"/>
    </row>
    <row r="36" spans="2:18" s="1" customFormat="1" ht="14.45" hidden="1" customHeight="1">
      <c r="B36" s="34"/>
      <c r="C36" s="35"/>
      <c r="D36" s="35"/>
      <c r="E36" s="41" t="s">
        <v>45</v>
      </c>
      <c r="F36" s="42">
        <v>0</v>
      </c>
      <c r="G36" s="107" t="s">
        <v>41</v>
      </c>
      <c r="H36" s="256">
        <f>ROUND((SUM(BI100:BI101)+SUM(BI119:BI413)), 2)</f>
        <v>0</v>
      </c>
      <c r="I36" s="250"/>
      <c r="J36" s="250"/>
      <c r="K36" s="35"/>
      <c r="L36" s="35"/>
      <c r="M36" s="256">
        <v>0</v>
      </c>
      <c r="N36" s="250"/>
      <c r="O36" s="250"/>
      <c r="P36" s="250"/>
      <c r="Q36" s="35"/>
      <c r="R36" s="36"/>
    </row>
    <row r="37" spans="2:18" s="1" customFormat="1" ht="6.95" customHeight="1"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</row>
    <row r="38" spans="2:18" s="1" customFormat="1" ht="25.35" customHeight="1">
      <c r="B38" s="34"/>
      <c r="C38" s="103"/>
      <c r="D38" s="108" t="s">
        <v>46</v>
      </c>
      <c r="E38" s="74"/>
      <c r="F38" s="74"/>
      <c r="G38" s="109" t="s">
        <v>47</v>
      </c>
      <c r="H38" s="110" t="s">
        <v>48</v>
      </c>
      <c r="I38" s="74"/>
      <c r="J38" s="74"/>
      <c r="K38" s="74"/>
      <c r="L38" s="257">
        <f>SUM(M30:M36)</f>
        <v>0</v>
      </c>
      <c r="M38" s="257"/>
      <c r="N38" s="257"/>
      <c r="O38" s="257"/>
      <c r="P38" s="258"/>
      <c r="Q38" s="103"/>
      <c r="R38" s="36"/>
    </row>
    <row r="39" spans="2:18" s="1" customFormat="1" ht="14.45" customHeight="1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2:18" s="1" customFormat="1" ht="14.45" customHeight="1"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6"/>
    </row>
    <row r="41" spans="2:18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6"/>
    </row>
    <row r="42" spans="2:18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6"/>
    </row>
    <row r="43" spans="2:18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6"/>
    </row>
    <row r="44" spans="2:18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6"/>
    </row>
    <row r="45" spans="2:18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6"/>
    </row>
    <row r="46" spans="2:18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6"/>
    </row>
    <row r="47" spans="2:18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6"/>
    </row>
    <row r="48" spans="2:18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6"/>
    </row>
    <row r="49" spans="2:18">
      <c r="B49" s="2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6"/>
    </row>
    <row r="50" spans="2:18" s="1" customFormat="1" ht="15">
      <c r="B50" s="34"/>
      <c r="C50" s="35"/>
      <c r="D50" s="49" t="s">
        <v>49</v>
      </c>
      <c r="E50" s="50"/>
      <c r="F50" s="50"/>
      <c r="G50" s="50"/>
      <c r="H50" s="51"/>
      <c r="I50" s="35"/>
      <c r="J50" s="49" t="s">
        <v>50</v>
      </c>
      <c r="K50" s="50"/>
      <c r="L50" s="50"/>
      <c r="M50" s="50"/>
      <c r="N50" s="50"/>
      <c r="O50" s="50"/>
      <c r="P50" s="51"/>
      <c r="Q50" s="35"/>
      <c r="R50" s="36"/>
    </row>
    <row r="51" spans="2:18">
      <c r="B51" s="25"/>
      <c r="C51" s="27"/>
      <c r="D51" s="52"/>
      <c r="E51" s="27"/>
      <c r="F51" s="27"/>
      <c r="G51" s="27"/>
      <c r="H51" s="53"/>
      <c r="I51" s="27"/>
      <c r="J51" s="52"/>
      <c r="K51" s="27"/>
      <c r="L51" s="27"/>
      <c r="M51" s="27"/>
      <c r="N51" s="27"/>
      <c r="O51" s="27"/>
      <c r="P51" s="53"/>
      <c r="Q51" s="27"/>
      <c r="R51" s="26"/>
    </row>
    <row r="52" spans="2:18">
      <c r="B52" s="25"/>
      <c r="C52" s="27"/>
      <c r="D52" s="52"/>
      <c r="E52" s="27"/>
      <c r="F52" s="27"/>
      <c r="G52" s="27"/>
      <c r="H52" s="53"/>
      <c r="I52" s="27"/>
      <c r="J52" s="52"/>
      <c r="K52" s="27"/>
      <c r="L52" s="27"/>
      <c r="M52" s="27"/>
      <c r="N52" s="27"/>
      <c r="O52" s="27"/>
      <c r="P52" s="53"/>
      <c r="Q52" s="27"/>
      <c r="R52" s="26"/>
    </row>
    <row r="53" spans="2:18">
      <c r="B53" s="25"/>
      <c r="C53" s="27"/>
      <c r="D53" s="52"/>
      <c r="E53" s="27"/>
      <c r="F53" s="27"/>
      <c r="G53" s="27"/>
      <c r="H53" s="53"/>
      <c r="I53" s="27"/>
      <c r="J53" s="52"/>
      <c r="K53" s="27"/>
      <c r="L53" s="27"/>
      <c r="M53" s="27"/>
      <c r="N53" s="27"/>
      <c r="O53" s="27"/>
      <c r="P53" s="53"/>
      <c r="Q53" s="27"/>
      <c r="R53" s="26"/>
    </row>
    <row r="54" spans="2:18">
      <c r="B54" s="25"/>
      <c r="C54" s="27"/>
      <c r="D54" s="52"/>
      <c r="E54" s="27"/>
      <c r="F54" s="27"/>
      <c r="G54" s="27"/>
      <c r="H54" s="53"/>
      <c r="I54" s="27"/>
      <c r="J54" s="52"/>
      <c r="K54" s="27"/>
      <c r="L54" s="27"/>
      <c r="M54" s="27"/>
      <c r="N54" s="27"/>
      <c r="O54" s="27"/>
      <c r="P54" s="53"/>
      <c r="Q54" s="27"/>
      <c r="R54" s="26"/>
    </row>
    <row r="55" spans="2:18">
      <c r="B55" s="25"/>
      <c r="C55" s="27"/>
      <c r="D55" s="52"/>
      <c r="E55" s="27"/>
      <c r="F55" s="27"/>
      <c r="G55" s="27"/>
      <c r="H55" s="53"/>
      <c r="I55" s="27"/>
      <c r="J55" s="52"/>
      <c r="K55" s="27"/>
      <c r="L55" s="27"/>
      <c r="M55" s="27"/>
      <c r="N55" s="27"/>
      <c r="O55" s="27"/>
      <c r="P55" s="53"/>
      <c r="Q55" s="27"/>
      <c r="R55" s="26"/>
    </row>
    <row r="56" spans="2:18">
      <c r="B56" s="25"/>
      <c r="C56" s="27"/>
      <c r="D56" s="52"/>
      <c r="E56" s="27"/>
      <c r="F56" s="27"/>
      <c r="G56" s="27"/>
      <c r="H56" s="53"/>
      <c r="I56" s="27"/>
      <c r="J56" s="52"/>
      <c r="K56" s="27"/>
      <c r="L56" s="27"/>
      <c r="M56" s="27"/>
      <c r="N56" s="27"/>
      <c r="O56" s="27"/>
      <c r="P56" s="53"/>
      <c r="Q56" s="27"/>
      <c r="R56" s="26"/>
    </row>
    <row r="57" spans="2:18">
      <c r="B57" s="25"/>
      <c r="C57" s="27"/>
      <c r="D57" s="52"/>
      <c r="E57" s="27"/>
      <c r="F57" s="27"/>
      <c r="G57" s="27"/>
      <c r="H57" s="53"/>
      <c r="I57" s="27"/>
      <c r="J57" s="52"/>
      <c r="K57" s="27"/>
      <c r="L57" s="27"/>
      <c r="M57" s="27"/>
      <c r="N57" s="27"/>
      <c r="O57" s="27"/>
      <c r="P57" s="53"/>
      <c r="Q57" s="27"/>
      <c r="R57" s="26"/>
    </row>
    <row r="58" spans="2:18">
      <c r="B58" s="25"/>
      <c r="C58" s="27"/>
      <c r="D58" s="52"/>
      <c r="E58" s="27"/>
      <c r="F58" s="27"/>
      <c r="G58" s="27"/>
      <c r="H58" s="53"/>
      <c r="I58" s="27"/>
      <c r="J58" s="52"/>
      <c r="K58" s="27"/>
      <c r="L58" s="27"/>
      <c r="M58" s="27"/>
      <c r="N58" s="27"/>
      <c r="O58" s="27"/>
      <c r="P58" s="53"/>
      <c r="Q58" s="27"/>
      <c r="R58" s="26"/>
    </row>
    <row r="59" spans="2:18" s="1" customFormat="1" ht="15">
      <c r="B59" s="34"/>
      <c r="C59" s="35"/>
      <c r="D59" s="54" t="s">
        <v>51</v>
      </c>
      <c r="E59" s="55"/>
      <c r="F59" s="55"/>
      <c r="G59" s="56" t="s">
        <v>52</v>
      </c>
      <c r="H59" s="57"/>
      <c r="I59" s="35"/>
      <c r="J59" s="54" t="s">
        <v>51</v>
      </c>
      <c r="K59" s="55"/>
      <c r="L59" s="55"/>
      <c r="M59" s="55"/>
      <c r="N59" s="56" t="s">
        <v>52</v>
      </c>
      <c r="O59" s="55"/>
      <c r="P59" s="57"/>
      <c r="Q59" s="35"/>
      <c r="R59" s="36"/>
    </row>
    <row r="60" spans="2:18">
      <c r="B60" s="25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6"/>
    </row>
    <row r="61" spans="2:18" s="1" customFormat="1" ht="15">
      <c r="B61" s="34"/>
      <c r="C61" s="35"/>
      <c r="D61" s="49" t="s">
        <v>53</v>
      </c>
      <c r="E61" s="50"/>
      <c r="F61" s="50"/>
      <c r="G61" s="50"/>
      <c r="H61" s="51"/>
      <c r="I61" s="35"/>
      <c r="J61" s="49" t="s">
        <v>54</v>
      </c>
      <c r="K61" s="50"/>
      <c r="L61" s="50"/>
      <c r="M61" s="50"/>
      <c r="N61" s="50"/>
      <c r="O61" s="50"/>
      <c r="P61" s="51"/>
      <c r="Q61" s="35"/>
      <c r="R61" s="36"/>
    </row>
    <row r="62" spans="2:18">
      <c r="B62" s="25"/>
      <c r="C62" s="27"/>
      <c r="D62" s="52"/>
      <c r="E62" s="27"/>
      <c r="F62" s="27"/>
      <c r="G62" s="27"/>
      <c r="H62" s="53"/>
      <c r="I62" s="27"/>
      <c r="J62" s="52"/>
      <c r="K62" s="27"/>
      <c r="L62" s="27"/>
      <c r="M62" s="27"/>
      <c r="N62" s="27"/>
      <c r="O62" s="27"/>
      <c r="P62" s="53"/>
      <c r="Q62" s="27"/>
      <c r="R62" s="26"/>
    </row>
    <row r="63" spans="2:18">
      <c r="B63" s="25"/>
      <c r="C63" s="27"/>
      <c r="D63" s="52"/>
      <c r="E63" s="27"/>
      <c r="F63" s="27"/>
      <c r="G63" s="27"/>
      <c r="H63" s="53"/>
      <c r="I63" s="27"/>
      <c r="J63" s="52"/>
      <c r="K63" s="27"/>
      <c r="L63" s="27"/>
      <c r="M63" s="27"/>
      <c r="N63" s="27"/>
      <c r="O63" s="27"/>
      <c r="P63" s="53"/>
      <c r="Q63" s="27"/>
      <c r="R63" s="26"/>
    </row>
    <row r="64" spans="2:18">
      <c r="B64" s="25"/>
      <c r="C64" s="27"/>
      <c r="D64" s="52"/>
      <c r="E64" s="27"/>
      <c r="F64" s="27"/>
      <c r="G64" s="27"/>
      <c r="H64" s="53"/>
      <c r="I64" s="27"/>
      <c r="J64" s="52"/>
      <c r="K64" s="27"/>
      <c r="L64" s="27"/>
      <c r="M64" s="27"/>
      <c r="N64" s="27"/>
      <c r="O64" s="27"/>
      <c r="P64" s="53"/>
      <c r="Q64" s="27"/>
      <c r="R64" s="26"/>
    </row>
    <row r="65" spans="2:18">
      <c r="B65" s="25"/>
      <c r="C65" s="27"/>
      <c r="D65" s="52"/>
      <c r="E65" s="27"/>
      <c r="F65" s="27"/>
      <c r="G65" s="27"/>
      <c r="H65" s="53"/>
      <c r="I65" s="27"/>
      <c r="J65" s="52"/>
      <c r="K65" s="27"/>
      <c r="L65" s="27"/>
      <c r="M65" s="27"/>
      <c r="N65" s="27"/>
      <c r="O65" s="27"/>
      <c r="P65" s="53"/>
      <c r="Q65" s="27"/>
      <c r="R65" s="26"/>
    </row>
    <row r="66" spans="2:18">
      <c r="B66" s="25"/>
      <c r="C66" s="27"/>
      <c r="D66" s="52"/>
      <c r="E66" s="27"/>
      <c r="F66" s="27"/>
      <c r="G66" s="27"/>
      <c r="H66" s="53"/>
      <c r="I66" s="27"/>
      <c r="J66" s="52"/>
      <c r="K66" s="27"/>
      <c r="L66" s="27"/>
      <c r="M66" s="27"/>
      <c r="N66" s="27"/>
      <c r="O66" s="27"/>
      <c r="P66" s="53"/>
      <c r="Q66" s="27"/>
      <c r="R66" s="26"/>
    </row>
    <row r="67" spans="2:18">
      <c r="B67" s="25"/>
      <c r="C67" s="27"/>
      <c r="D67" s="52"/>
      <c r="E67" s="27"/>
      <c r="F67" s="27"/>
      <c r="G67" s="27"/>
      <c r="H67" s="53"/>
      <c r="I67" s="27"/>
      <c r="J67" s="52"/>
      <c r="K67" s="27"/>
      <c r="L67" s="27"/>
      <c r="M67" s="27"/>
      <c r="N67" s="27"/>
      <c r="O67" s="27"/>
      <c r="P67" s="53"/>
      <c r="Q67" s="27"/>
      <c r="R67" s="26"/>
    </row>
    <row r="68" spans="2:18">
      <c r="B68" s="25"/>
      <c r="C68" s="27"/>
      <c r="D68" s="52"/>
      <c r="E68" s="27"/>
      <c r="F68" s="27"/>
      <c r="G68" s="27"/>
      <c r="H68" s="53"/>
      <c r="I68" s="27"/>
      <c r="J68" s="52"/>
      <c r="K68" s="27"/>
      <c r="L68" s="27"/>
      <c r="M68" s="27"/>
      <c r="N68" s="27"/>
      <c r="O68" s="27"/>
      <c r="P68" s="53"/>
      <c r="Q68" s="27"/>
      <c r="R68" s="26"/>
    </row>
    <row r="69" spans="2:18">
      <c r="B69" s="25"/>
      <c r="C69" s="27"/>
      <c r="D69" s="52"/>
      <c r="E69" s="27"/>
      <c r="F69" s="27"/>
      <c r="G69" s="27"/>
      <c r="H69" s="53"/>
      <c r="I69" s="27"/>
      <c r="J69" s="52"/>
      <c r="K69" s="27"/>
      <c r="L69" s="27"/>
      <c r="M69" s="27"/>
      <c r="N69" s="27"/>
      <c r="O69" s="27"/>
      <c r="P69" s="53"/>
      <c r="Q69" s="27"/>
      <c r="R69" s="26"/>
    </row>
    <row r="70" spans="2:18" s="1" customFormat="1" ht="15">
      <c r="B70" s="34"/>
      <c r="C70" s="35"/>
      <c r="D70" s="54" t="s">
        <v>51</v>
      </c>
      <c r="E70" s="55"/>
      <c r="F70" s="55"/>
      <c r="G70" s="56" t="s">
        <v>52</v>
      </c>
      <c r="H70" s="57"/>
      <c r="I70" s="35"/>
      <c r="J70" s="54" t="s">
        <v>51</v>
      </c>
      <c r="K70" s="55"/>
      <c r="L70" s="55"/>
      <c r="M70" s="55"/>
      <c r="N70" s="56" t="s">
        <v>52</v>
      </c>
      <c r="O70" s="55"/>
      <c r="P70" s="57"/>
      <c r="Q70" s="35"/>
      <c r="R70" s="36"/>
    </row>
    <row r="71" spans="2:18" s="1" customFormat="1" ht="14.4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5" spans="2:18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3"/>
    </row>
    <row r="76" spans="2:18" s="1" customFormat="1" ht="36.950000000000003" customHeight="1">
      <c r="B76" s="34"/>
      <c r="C76" s="211" t="s">
        <v>144</v>
      </c>
      <c r="D76" s="212"/>
      <c r="E76" s="212"/>
      <c r="F76" s="212"/>
      <c r="G76" s="212"/>
      <c r="H76" s="212"/>
      <c r="I76" s="212"/>
      <c r="J76" s="212"/>
      <c r="K76" s="212"/>
      <c r="L76" s="212"/>
      <c r="M76" s="212"/>
      <c r="N76" s="212"/>
      <c r="O76" s="212"/>
      <c r="P76" s="212"/>
      <c r="Q76" s="212"/>
      <c r="R76" s="36"/>
    </row>
    <row r="77" spans="2:18" s="1" customFormat="1" ht="6.95" customHeight="1"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6"/>
    </row>
    <row r="78" spans="2:18" s="1" customFormat="1" ht="30" customHeight="1">
      <c r="B78" s="34"/>
      <c r="C78" s="31" t="s">
        <v>16</v>
      </c>
      <c r="D78" s="35"/>
      <c r="E78" s="35"/>
      <c r="F78" s="251" t="str">
        <f>F6</f>
        <v>Rekonstrukce vodovodu a kanalizace Radvanice a Bartovice - komunikace</v>
      </c>
      <c r="G78" s="252"/>
      <c r="H78" s="252"/>
      <c r="I78" s="252"/>
      <c r="J78" s="252"/>
      <c r="K78" s="252"/>
      <c r="L78" s="252"/>
      <c r="M78" s="252"/>
      <c r="N78" s="252"/>
      <c r="O78" s="252"/>
      <c r="P78" s="252"/>
      <c r="Q78" s="35"/>
      <c r="R78" s="36"/>
    </row>
    <row r="79" spans="2:18" s="1" customFormat="1" ht="36.950000000000003" customHeight="1">
      <c r="B79" s="34"/>
      <c r="C79" s="68" t="s">
        <v>140</v>
      </c>
      <c r="D79" s="35"/>
      <c r="E79" s="35"/>
      <c r="F79" s="213" t="str">
        <f>F7</f>
        <v>5 - SO 105 - Ul. Kobrova</v>
      </c>
      <c r="G79" s="250"/>
      <c r="H79" s="250"/>
      <c r="I79" s="250"/>
      <c r="J79" s="250"/>
      <c r="K79" s="250"/>
      <c r="L79" s="250"/>
      <c r="M79" s="250"/>
      <c r="N79" s="250"/>
      <c r="O79" s="250"/>
      <c r="P79" s="250"/>
      <c r="Q79" s="35"/>
      <c r="R79" s="36"/>
    </row>
    <row r="80" spans="2:18" s="1" customFormat="1" ht="6.95" customHeight="1"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6"/>
    </row>
    <row r="81" spans="2:47" s="1" customFormat="1" ht="18" customHeight="1">
      <c r="B81" s="34"/>
      <c r="C81" s="31" t="s">
        <v>20</v>
      </c>
      <c r="D81" s="35"/>
      <c r="E81" s="35"/>
      <c r="F81" s="29" t="str">
        <f>F9</f>
        <v>Ostrava</v>
      </c>
      <c r="G81" s="35"/>
      <c r="H81" s="35"/>
      <c r="I81" s="35"/>
      <c r="J81" s="35"/>
      <c r="K81" s="31" t="s">
        <v>22</v>
      </c>
      <c r="L81" s="35"/>
      <c r="M81" s="253" t="str">
        <f>IF(O9="","",O9)</f>
        <v>25. 4. 2018</v>
      </c>
      <c r="N81" s="253"/>
      <c r="O81" s="253"/>
      <c r="P81" s="253"/>
      <c r="Q81" s="35"/>
      <c r="R81" s="36"/>
    </row>
    <row r="82" spans="2:47" s="1" customFormat="1" ht="6.95" customHeight="1"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6"/>
    </row>
    <row r="83" spans="2:47" s="1" customFormat="1" ht="15">
      <c r="B83" s="34"/>
      <c r="C83" s="31" t="s">
        <v>24</v>
      </c>
      <c r="D83" s="35"/>
      <c r="E83" s="35"/>
      <c r="F83" s="29" t="str">
        <f>E12</f>
        <v>Statutární město Ostrava</v>
      </c>
      <c r="G83" s="35"/>
      <c r="H83" s="35"/>
      <c r="I83" s="35"/>
      <c r="J83" s="35"/>
      <c r="K83" s="31" t="s">
        <v>30</v>
      </c>
      <c r="L83" s="35"/>
      <c r="M83" s="222" t="str">
        <f>E18</f>
        <v>Projekt 2010, s.r.o.</v>
      </c>
      <c r="N83" s="222"/>
      <c r="O83" s="222"/>
      <c r="P83" s="222"/>
      <c r="Q83" s="222"/>
      <c r="R83" s="36"/>
    </row>
    <row r="84" spans="2:47" s="1" customFormat="1" ht="14.45" customHeight="1">
      <c r="B84" s="34"/>
      <c r="C84" s="31" t="s">
        <v>28</v>
      </c>
      <c r="D84" s="35"/>
      <c r="E84" s="35"/>
      <c r="F84" s="29" t="str">
        <f>IF(E15="","",E15)</f>
        <v xml:space="preserve"> </v>
      </c>
      <c r="G84" s="35"/>
      <c r="H84" s="35"/>
      <c r="I84" s="35"/>
      <c r="J84" s="35"/>
      <c r="K84" s="31" t="s">
        <v>33</v>
      </c>
      <c r="L84" s="35"/>
      <c r="M84" s="222" t="str">
        <f>E21</f>
        <v>Jakub Nevyjel</v>
      </c>
      <c r="N84" s="222"/>
      <c r="O84" s="222"/>
      <c r="P84" s="222"/>
      <c r="Q84" s="222"/>
      <c r="R84" s="36"/>
    </row>
    <row r="85" spans="2:47" s="1" customFormat="1" ht="10.35" customHeight="1"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6"/>
    </row>
    <row r="86" spans="2:47" s="1" customFormat="1" ht="29.25" customHeight="1">
      <c r="B86" s="34"/>
      <c r="C86" s="254" t="s">
        <v>145</v>
      </c>
      <c r="D86" s="255"/>
      <c r="E86" s="255"/>
      <c r="F86" s="255"/>
      <c r="G86" s="255"/>
      <c r="H86" s="103"/>
      <c r="I86" s="103"/>
      <c r="J86" s="103"/>
      <c r="K86" s="103"/>
      <c r="L86" s="103"/>
      <c r="M86" s="103"/>
      <c r="N86" s="254" t="s">
        <v>146</v>
      </c>
      <c r="O86" s="255"/>
      <c r="P86" s="255"/>
      <c r="Q86" s="255"/>
      <c r="R86" s="36"/>
    </row>
    <row r="87" spans="2:47" s="1" customFormat="1" ht="10.35" customHeight="1"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6"/>
    </row>
    <row r="88" spans="2:47" s="1" customFormat="1" ht="29.25" customHeight="1">
      <c r="B88" s="34"/>
      <c r="C88" s="111" t="s">
        <v>147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192">
        <f>N119</f>
        <v>0</v>
      </c>
      <c r="O88" s="248"/>
      <c r="P88" s="248"/>
      <c r="Q88" s="248"/>
      <c r="R88" s="36"/>
      <c r="AU88" s="21" t="s">
        <v>148</v>
      </c>
    </row>
    <row r="89" spans="2:47" s="6" customFormat="1" ht="24.95" customHeight="1">
      <c r="B89" s="112"/>
      <c r="C89" s="113"/>
      <c r="D89" s="114" t="s">
        <v>258</v>
      </c>
      <c r="E89" s="113"/>
      <c r="F89" s="113"/>
      <c r="G89" s="113"/>
      <c r="H89" s="113"/>
      <c r="I89" s="113"/>
      <c r="J89" s="113"/>
      <c r="K89" s="113"/>
      <c r="L89" s="113"/>
      <c r="M89" s="113"/>
      <c r="N89" s="244">
        <f>N120</f>
        <v>0</v>
      </c>
      <c r="O89" s="245"/>
      <c r="P89" s="245"/>
      <c r="Q89" s="245"/>
      <c r="R89" s="115"/>
    </row>
    <row r="90" spans="2:47" s="7" customFormat="1" ht="19.899999999999999" customHeight="1">
      <c r="B90" s="116"/>
      <c r="C90" s="117"/>
      <c r="D90" s="118" t="s">
        <v>259</v>
      </c>
      <c r="E90" s="117"/>
      <c r="F90" s="117"/>
      <c r="G90" s="117"/>
      <c r="H90" s="117"/>
      <c r="I90" s="117"/>
      <c r="J90" s="117"/>
      <c r="K90" s="117"/>
      <c r="L90" s="117"/>
      <c r="M90" s="117"/>
      <c r="N90" s="246">
        <f>N121</f>
        <v>0</v>
      </c>
      <c r="O90" s="247"/>
      <c r="P90" s="247"/>
      <c r="Q90" s="247"/>
      <c r="R90" s="119"/>
    </row>
    <row r="91" spans="2:47" s="7" customFormat="1" ht="19.899999999999999" customHeight="1">
      <c r="B91" s="116"/>
      <c r="C91" s="117"/>
      <c r="D91" s="118" t="s">
        <v>260</v>
      </c>
      <c r="E91" s="117"/>
      <c r="F91" s="117"/>
      <c r="G91" s="117"/>
      <c r="H91" s="117"/>
      <c r="I91" s="117"/>
      <c r="J91" s="117"/>
      <c r="K91" s="117"/>
      <c r="L91" s="117"/>
      <c r="M91" s="117"/>
      <c r="N91" s="246">
        <f>N245</f>
        <v>0</v>
      </c>
      <c r="O91" s="247"/>
      <c r="P91" s="247"/>
      <c r="Q91" s="247"/>
      <c r="R91" s="119"/>
    </row>
    <row r="92" spans="2:47" s="7" customFormat="1" ht="19.899999999999999" customHeight="1">
      <c r="B92" s="116"/>
      <c r="C92" s="117"/>
      <c r="D92" s="118" t="s">
        <v>261</v>
      </c>
      <c r="E92" s="117"/>
      <c r="F92" s="117"/>
      <c r="G92" s="117"/>
      <c r="H92" s="117"/>
      <c r="I92" s="117"/>
      <c r="J92" s="117"/>
      <c r="K92" s="117"/>
      <c r="L92" s="117"/>
      <c r="M92" s="117"/>
      <c r="N92" s="246">
        <f>N254</f>
        <v>0</v>
      </c>
      <c r="O92" s="247"/>
      <c r="P92" s="247"/>
      <c r="Q92" s="247"/>
      <c r="R92" s="119"/>
    </row>
    <row r="93" spans="2:47" s="7" customFormat="1" ht="19.899999999999999" customHeight="1">
      <c r="B93" s="116"/>
      <c r="C93" s="117"/>
      <c r="D93" s="118" t="s">
        <v>262</v>
      </c>
      <c r="E93" s="117"/>
      <c r="F93" s="117"/>
      <c r="G93" s="117"/>
      <c r="H93" s="117"/>
      <c r="I93" s="117"/>
      <c r="J93" s="117"/>
      <c r="K93" s="117"/>
      <c r="L93" s="117"/>
      <c r="M93" s="117"/>
      <c r="N93" s="246">
        <f>N261</f>
        <v>0</v>
      </c>
      <c r="O93" s="247"/>
      <c r="P93" s="247"/>
      <c r="Q93" s="247"/>
      <c r="R93" s="119"/>
    </row>
    <row r="94" spans="2:47" s="7" customFormat="1" ht="19.899999999999999" customHeight="1">
      <c r="B94" s="116"/>
      <c r="C94" s="117"/>
      <c r="D94" s="118" t="s">
        <v>263</v>
      </c>
      <c r="E94" s="117"/>
      <c r="F94" s="117"/>
      <c r="G94" s="117"/>
      <c r="H94" s="117"/>
      <c r="I94" s="117"/>
      <c r="J94" s="117"/>
      <c r="K94" s="117"/>
      <c r="L94" s="117"/>
      <c r="M94" s="117"/>
      <c r="N94" s="246">
        <f>N267</f>
        <v>0</v>
      </c>
      <c r="O94" s="247"/>
      <c r="P94" s="247"/>
      <c r="Q94" s="247"/>
      <c r="R94" s="119"/>
    </row>
    <row r="95" spans="2:47" s="7" customFormat="1" ht="19.899999999999999" customHeight="1">
      <c r="B95" s="116"/>
      <c r="C95" s="117"/>
      <c r="D95" s="118" t="s">
        <v>264</v>
      </c>
      <c r="E95" s="117"/>
      <c r="F95" s="117"/>
      <c r="G95" s="117"/>
      <c r="H95" s="117"/>
      <c r="I95" s="117"/>
      <c r="J95" s="117"/>
      <c r="K95" s="117"/>
      <c r="L95" s="117"/>
      <c r="M95" s="117"/>
      <c r="N95" s="246">
        <f>N325</f>
        <v>0</v>
      </c>
      <c r="O95" s="247"/>
      <c r="P95" s="247"/>
      <c r="Q95" s="247"/>
      <c r="R95" s="119"/>
    </row>
    <row r="96" spans="2:47" s="7" customFormat="1" ht="19.899999999999999" customHeight="1">
      <c r="B96" s="116"/>
      <c r="C96" s="117"/>
      <c r="D96" s="118" t="s">
        <v>265</v>
      </c>
      <c r="E96" s="117"/>
      <c r="F96" s="117"/>
      <c r="G96" s="117"/>
      <c r="H96" s="117"/>
      <c r="I96" s="117"/>
      <c r="J96" s="117"/>
      <c r="K96" s="117"/>
      <c r="L96" s="117"/>
      <c r="M96" s="117"/>
      <c r="N96" s="246">
        <f>N362</f>
        <v>0</v>
      </c>
      <c r="O96" s="247"/>
      <c r="P96" s="247"/>
      <c r="Q96" s="247"/>
      <c r="R96" s="119"/>
    </row>
    <row r="97" spans="2:21" s="7" customFormat="1" ht="19.899999999999999" customHeight="1">
      <c r="B97" s="116"/>
      <c r="C97" s="117"/>
      <c r="D97" s="118" t="s">
        <v>266</v>
      </c>
      <c r="E97" s="117"/>
      <c r="F97" s="117"/>
      <c r="G97" s="117"/>
      <c r="H97" s="117"/>
      <c r="I97" s="117"/>
      <c r="J97" s="117"/>
      <c r="K97" s="117"/>
      <c r="L97" s="117"/>
      <c r="M97" s="117"/>
      <c r="N97" s="246">
        <f>N406</f>
        <v>0</v>
      </c>
      <c r="O97" s="247"/>
      <c r="P97" s="247"/>
      <c r="Q97" s="247"/>
      <c r="R97" s="119"/>
    </row>
    <row r="98" spans="2:21" s="7" customFormat="1" ht="19.899999999999999" customHeight="1">
      <c r="B98" s="116"/>
      <c r="C98" s="117"/>
      <c r="D98" s="118" t="s">
        <v>267</v>
      </c>
      <c r="E98" s="117"/>
      <c r="F98" s="117"/>
      <c r="G98" s="117"/>
      <c r="H98" s="117"/>
      <c r="I98" s="117"/>
      <c r="J98" s="117"/>
      <c r="K98" s="117"/>
      <c r="L98" s="117"/>
      <c r="M98" s="117"/>
      <c r="N98" s="246">
        <f>N412</f>
        <v>0</v>
      </c>
      <c r="O98" s="247"/>
      <c r="P98" s="247"/>
      <c r="Q98" s="247"/>
      <c r="R98" s="119"/>
    </row>
    <row r="99" spans="2:21" s="1" customFormat="1" ht="21.75" customHeight="1">
      <c r="B99" s="34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6"/>
    </row>
    <row r="100" spans="2:21" s="1" customFormat="1" ht="29.25" customHeight="1">
      <c r="B100" s="34"/>
      <c r="C100" s="111" t="s">
        <v>151</v>
      </c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248">
        <v>0</v>
      </c>
      <c r="O100" s="249"/>
      <c r="P100" s="249"/>
      <c r="Q100" s="249"/>
      <c r="R100" s="36"/>
      <c r="T100" s="120"/>
      <c r="U100" s="121" t="s">
        <v>39</v>
      </c>
    </row>
    <row r="101" spans="2:21" s="1" customFormat="1" ht="18" customHeight="1">
      <c r="B101" s="34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6"/>
    </row>
    <row r="102" spans="2:21" s="1" customFormat="1" ht="29.25" customHeight="1">
      <c r="B102" s="34"/>
      <c r="C102" s="102" t="s">
        <v>133</v>
      </c>
      <c r="D102" s="103"/>
      <c r="E102" s="103"/>
      <c r="F102" s="103"/>
      <c r="G102" s="103"/>
      <c r="H102" s="103"/>
      <c r="I102" s="103"/>
      <c r="J102" s="103"/>
      <c r="K102" s="103"/>
      <c r="L102" s="193">
        <f>ROUND(SUM(N88+N100),2)</f>
        <v>0</v>
      </c>
      <c r="M102" s="193"/>
      <c r="N102" s="193"/>
      <c r="O102" s="193"/>
      <c r="P102" s="193"/>
      <c r="Q102" s="193"/>
      <c r="R102" s="36"/>
    </row>
    <row r="103" spans="2:21" s="1" customFormat="1" ht="6.95" customHeight="1">
      <c r="B103" s="58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60"/>
    </row>
    <row r="107" spans="2:21" s="1" customFormat="1" ht="6.95" customHeight="1">
      <c r="B107" s="61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3"/>
    </row>
    <row r="108" spans="2:21" s="1" customFormat="1" ht="36.950000000000003" customHeight="1">
      <c r="B108" s="34"/>
      <c r="C108" s="211" t="s">
        <v>152</v>
      </c>
      <c r="D108" s="250"/>
      <c r="E108" s="250"/>
      <c r="F108" s="250"/>
      <c r="G108" s="250"/>
      <c r="H108" s="250"/>
      <c r="I108" s="250"/>
      <c r="J108" s="250"/>
      <c r="K108" s="250"/>
      <c r="L108" s="250"/>
      <c r="M108" s="250"/>
      <c r="N108" s="250"/>
      <c r="O108" s="250"/>
      <c r="P108" s="250"/>
      <c r="Q108" s="250"/>
      <c r="R108" s="36"/>
    </row>
    <row r="109" spans="2:21" s="1" customFormat="1" ht="6.95" customHeight="1"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6"/>
    </row>
    <row r="110" spans="2:21" s="1" customFormat="1" ht="30" customHeight="1">
      <c r="B110" s="34"/>
      <c r="C110" s="31" t="s">
        <v>16</v>
      </c>
      <c r="D110" s="35"/>
      <c r="E110" s="35"/>
      <c r="F110" s="251" t="str">
        <f>F6</f>
        <v>Rekonstrukce vodovodu a kanalizace Radvanice a Bartovice - komunikace</v>
      </c>
      <c r="G110" s="252"/>
      <c r="H110" s="252"/>
      <c r="I110" s="252"/>
      <c r="J110" s="252"/>
      <c r="K110" s="252"/>
      <c r="L110" s="252"/>
      <c r="M110" s="252"/>
      <c r="N110" s="252"/>
      <c r="O110" s="252"/>
      <c r="P110" s="252"/>
      <c r="Q110" s="35"/>
      <c r="R110" s="36"/>
    </row>
    <row r="111" spans="2:21" s="1" customFormat="1" ht="36.950000000000003" customHeight="1">
      <c r="B111" s="34"/>
      <c r="C111" s="68" t="s">
        <v>140</v>
      </c>
      <c r="D111" s="35"/>
      <c r="E111" s="35"/>
      <c r="F111" s="213" t="str">
        <f>F7</f>
        <v>5 - SO 105 - Ul. Kobrova</v>
      </c>
      <c r="G111" s="250"/>
      <c r="H111" s="250"/>
      <c r="I111" s="250"/>
      <c r="J111" s="250"/>
      <c r="K111" s="250"/>
      <c r="L111" s="250"/>
      <c r="M111" s="250"/>
      <c r="N111" s="250"/>
      <c r="O111" s="250"/>
      <c r="P111" s="250"/>
      <c r="Q111" s="35"/>
      <c r="R111" s="36"/>
    </row>
    <row r="112" spans="2:21" s="1" customFormat="1" ht="6.95" customHeight="1">
      <c r="B112" s="34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6"/>
    </row>
    <row r="113" spans="2:65" s="1" customFormat="1" ht="18" customHeight="1">
      <c r="B113" s="34"/>
      <c r="C113" s="31" t="s">
        <v>20</v>
      </c>
      <c r="D113" s="35"/>
      <c r="E113" s="35"/>
      <c r="F113" s="29" t="str">
        <f>F9</f>
        <v>Ostrava</v>
      </c>
      <c r="G113" s="35"/>
      <c r="H113" s="35"/>
      <c r="I113" s="35"/>
      <c r="J113" s="35"/>
      <c r="K113" s="31" t="s">
        <v>22</v>
      </c>
      <c r="L113" s="35"/>
      <c r="M113" s="253" t="str">
        <f>IF(O9="","",O9)</f>
        <v>25. 4. 2018</v>
      </c>
      <c r="N113" s="253"/>
      <c r="O113" s="253"/>
      <c r="P113" s="253"/>
      <c r="Q113" s="35"/>
      <c r="R113" s="36"/>
    </row>
    <row r="114" spans="2:65" s="1" customFormat="1" ht="6.95" customHeight="1">
      <c r="B114" s="34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6"/>
    </row>
    <row r="115" spans="2:65" s="1" customFormat="1" ht="15">
      <c r="B115" s="34"/>
      <c r="C115" s="31" t="s">
        <v>24</v>
      </c>
      <c r="D115" s="35"/>
      <c r="E115" s="35"/>
      <c r="F115" s="29" t="str">
        <f>E12</f>
        <v>Statutární město Ostrava</v>
      </c>
      <c r="G115" s="35"/>
      <c r="H115" s="35"/>
      <c r="I115" s="35"/>
      <c r="J115" s="35"/>
      <c r="K115" s="31" t="s">
        <v>30</v>
      </c>
      <c r="L115" s="35"/>
      <c r="M115" s="222" t="str">
        <f>E18</f>
        <v>Projekt 2010, s.r.o.</v>
      </c>
      <c r="N115" s="222"/>
      <c r="O115" s="222"/>
      <c r="P115" s="222"/>
      <c r="Q115" s="222"/>
      <c r="R115" s="36"/>
    </row>
    <row r="116" spans="2:65" s="1" customFormat="1" ht="14.45" customHeight="1">
      <c r="B116" s="34"/>
      <c r="C116" s="31" t="s">
        <v>28</v>
      </c>
      <c r="D116" s="35"/>
      <c r="E116" s="35"/>
      <c r="F116" s="29" t="str">
        <f>IF(E15="","",E15)</f>
        <v xml:space="preserve"> </v>
      </c>
      <c r="G116" s="35"/>
      <c r="H116" s="35"/>
      <c r="I116" s="35"/>
      <c r="J116" s="35"/>
      <c r="K116" s="31" t="s">
        <v>33</v>
      </c>
      <c r="L116" s="35"/>
      <c r="M116" s="222" t="str">
        <f>E21</f>
        <v>Jakub Nevyjel</v>
      </c>
      <c r="N116" s="222"/>
      <c r="O116" s="222"/>
      <c r="P116" s="222"/>
      <c r="Q116" s="222"/>
      <c r="R116" s="36"/>
    </row>
    <row r="117" spans="2:65" s="1" customFormat="1" ht="10.35" customHeight="1">
      <c r="B117" s="34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6"/>
    </row>
    <row r="118" spans="2:65" s="8" customFormat="1" ht="29.25" customHeight="1">
      <c r="B118" s="122"/>
      <c r="C118" s="123" t="s">
        <v>153</v>
      </c>
      <c r="D118" s="124" t="s">
        <v>154</v>
      </c>
      <c r="E118" s="124" t="s">
        <v>57</v>
      </c>
      <c r="F118" s="242" t="s">
        <v>155</v>
      </c>
      <c r="G118" s="242"/>
      <c r="H118" s="242"/>
      <c r="I118" s="242"/>
      <c r="J118" s="124" t="s">
        <v>156</v>
      </c>
      <c r="K118" s="124" t="s">
        <v>157</v>
      </c>
      <c r="L118" s="242" t="s">
        <v>158</v>
      </c>
      <c r="M118" s="242"/>
      <c r="N118" s="242" t="s">
        <v>146</v>
      </c>
      <c r="O118" s="242"/>
      <c r="P118" s="242"/>
      <c r="Q118" s="243"/>
      <c r="R118" s="125"/>
      <c r="T118" s="75" t="s">
        <v>159</v>
      </c>
      <c r="U118" s="76" t="s">
        <v>39</v>
      </c>
      <c r="V118" s="76" t="s">
        <v>160</v>
      </c>
      <c r="W118" s="76" t="s">
        <v>161</v>
      </c>
      <c r="X118" s="76" t="s">
        <v>162</v>
      </c>
      <c r="Y118" s="76" t="s">
        <v>163</v>
      </c>
      <c r="Z118" s="76" t="s">
        <v>164</v>
      </c>
      <c r="AA118" s="77" t="s">
        <v>165</v>
      </c>
    </row>
    <row r="119" spans="2:65" s="1" customFormat="1" ht="29.25" customHeight="1">
      <c r="B119" s="34"/>
      <c r="C119" s="79" t="s">
        <v>142</v>
      </c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233">
        <f>BK119</f>
        <v>0</v>
      </c>
      <c r="O119" s="234"/>
      <c r="P119" s="234"/>
      <c r="Q119" s="234"/>
      <c r="R119" s="36"/>
      <c r="T119" s="78"/>
      <c r="U119" s="50"/>
      <c r="V119" s="50"/>
      <c r="W119" s="126">
        <f>W120</f>
        <v>2178.4924870000004</v>
      </c>
      <c r="X119" s="50"/>
      <c r="Y119" s="126">
        <f>Y120</f>
        <v>479.88939799999997</v>
      </c>
      <c r="Z119" s="50"/>
      <c r="AA119" s="127">
        <f>AA120</f>
        <v>1132.4207000000001</v>
      </c>
      <c r="AT119" s="21" t="s">
        <v>74</v>
      </c>
      <c r="AU119" s="21" t="s">
        <v>148</v>
      </c>
      <c r="BK119" s="128">
        <f>BK120</f>
        <v>0</v>
      </c>
    </row>
    <row r="120" spans="2:65" s="9" customFormat="1" ht="37.35" customHeight="1">
      <c r="B120" s="129"/>
      <c r="C120" s="130"/>
      <c r="D120" s="131" t="s">
        <v>258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270">
        <f>BK120</f>
        <v>0</v>
      </c>
      <c r="O120" s="244"/>
      <c r="P120" s="244"/>
      <c r="Q120" s="244"/>
      <c r="R120" s="132"/>
      <c r="T120" s="133"/>
      <c r="U120" s="130"/>
      <c r="V120" s="130"/>
      <c r="W120" s="134">
        <f>W121+W245+W254+W261+W267+W325+W362+W406+W412</f>
        <v>2178.4924870000004</v>
      </c>
      <c r="X120" s="130"/>
      <c r="Y120" s="134">
        <f>Y121+Y245+Y254+Y261+Y267+Y325+Y362+Y406+Y412</f>
        <v>479.88939799999997</v>
      </c>
      <c r="Z120" s="130"/>
      <c r="AA120" s="135">
        <f>AA121+AA245+AA254+AA261+AA267+AA325+AA362+AA406+AA412</f>
        <v>1132.4207000000001</v>
      </c>
      <c r="AR120" s="136" t="s">
        <v>82</v>
      </c>
      <c r="AT120" s="137" t="s">
        <v>74</v>
      </c>
      <c r="AU120" s="137" t="s">
        <v>75</v>
      </c>
      <c r="AY120" s="136" t="s">
        <v>166</v>
      </c>
      <c r="BK120" s="138">
        <f>BK121+BK245+BK254+BK261+BK267+BK325+BK362+BK406+BK412</f>
        <v>0</v>
      </c>
    </row>
    <row r="121" spans="2:65" s="9" customFormat="1" ht="19.899999999999999" customHeight="1">
      <c r="B121" s="129"/>
      <c r="C121" s="130"/>
      <c r="D121" s="164" t="s">
        <v>259</v>
      </c>
      <c r="E121" s="164"/>
      <c r="F121" s="164"/>
      <c r="G121" s="164"/>
      <c r="H121" s="164"/>
      <c r="I121" s="164"/>
      <c r="J121" s="164"/>
      <c r="K121" s="164"/>
      <c r="L121" s="164"/>
      <c r="M121" s="164"/>
      <c r="N121" s="237">
        <f>BK121</f>
        <v>0</v>
      </c>
      <c r="O121" s="238"/>
      <c r="P121" s="238"/>
      <c r="Q121" s="238"/>
      <c r="R121" s="132"/>
      <c r="T121" s="133"/>
      <c r="U121" s="130"/>
      <c r="V121" s="130"/>
      <c r="W121" s="134">
        <f>SUM(W122:W244)</f>
        <v>1220.0275490000001</v>
      </c>
      <c r="X121" s="130"/>
      <c r="Y121" s="134">
        <f>SUM(Y122:Y244)</f>
        <v>225.204238</v>
      </c>
      <c r="Z121" s="130"/>
      <c r="AA121" s="135">
        <f>SUM(AA122:AA244)</f>
        <v>1129.5754999999999</v>
      </c>
      <c r="AR121" s="136" t="s">
        <v>82</v>
      </c>
      <c r="AT121" s="137" t="s">
        <v>74</v>
      </c>
      <c r="AU121" s="137" t="s">
        <v>82</v>
      </c>
      <c r="AY121" s="136" t="s">
        <v>166</v>
      </c>
      <c r="BK121" s="138">
        <f>SUM(BK122:BK244)</f>
        <v>0</v>
      </c>
    </row>
    <row r="122" spans="2:65" s="1" customFormat="1" ht="16.5" customHeight="1">
      <c r="B122" s="139"/>
      <c r="C122" s="140" t="s">
        <v>82</v>
      </c>
      <c r="D122" s="140" t="s">
        <v>167</v>
      </c>
      <c r="E122" s="141" t="s">
        <v>1024</v>
      </c>
      <c r="F122" s="231" t="s">
        <v>1025</v>
      </c>
      <c r="G122" s="231"/>
      <c r="H122" s="231"/>
      <c r="I122" s="231"/>
      <c r="J122" s="142" t="s">
        <v>560</v>
      </c>
      <c r="K122" s="143">
        <v>8</v>
      </c>
      <c r="L122" s="232">
        <v>0</v>
      </c>
      <c r="M122" s="232"/>
      <c r="N122" s="232">
        <f>ROUND(L122*K122,2)</f>
        <v>0</v>
      </c>
      <c r="O122" s="232"/>
      <c r="P122" s="232"/>
      <c r="Q122" s="232"/>
      <c r="R122" s="144"/>
      <c r="T122" s="145" t="s">
        <v>5</v>
      </c>
      <c r="U122" s="43" t="s">
        <v>40</v>
      </c>
      <c r="V122" s="146">
        <v>1.655</v>
      </c>
      <c r="W122" s="146">
        <f>V122*K122</f>
        <v>13.24</v>
      </c>
      <c r="X122" s="146">
        <v>5.0000000000000002E-5</v>
      </c>
      <c r="Y122" s="146">
        <f>X122*K122</f>
        <v>4.0000000000000002E-4</v>
      </c>
      <c r="Z122" s="146">
        <v>0</v>
      </c>
      <c r="AA122" s="147">
        <f>Z122*K122</f>
        <v>0</v>
      </c>
      <c r="AR122" s="21" t="s">
        <v>92</v>
      </c>
      <c r="AT122" s="21" t="s">
        <v>167</v>
      </c>
      <c r="AU122" s="21" t="s">
        <v>86</v>
      </c>
      <c r="AY122" s="21" t="s">
        <v>166</v>
      </c>
      <c r="BE122" s="148">
        <f>IF(U122="základní",N122,0)</f>
        <v>0</v>
      </c>
      <c r="BF122" s="148">
        <f>IF(U122="snížená",N122,0)</f>
        <v>0</v>
      </c>
      <c r="BG122" s="148">
        <f>IF(U122="zákl. přenesená",N122,0)</f>
        <v>0</v>
      </c>
      <c r="BH122" s="148">
        <f>IF(U122="sníž. přenesená",N122,0)</f>
        <v>0</v>
      </c>
      <c r="BI122" s="148">
        <f>IF(U122="nulová",N122,0)</f>
        <v>0</v>
      </c>
      <c r="BJ122" s="21" t="s">
        <v>82</v>
      </c>
      <c r="BK122" s="148">
        <f>ROUND(L122*K122,2)</f>
        <v>0</v>
      </c>
      <c r="BL122" s="21" t="s">
        <v>92</v>
      </c>
      <c r="BM122" s="21" t="s">
        <v>1026</v>
      </c>
    </row>
    <row r="123" spans="2:65" s="11" customFormat="1" ht="16.5" customHeight="1">
      <c r="B123" s="157"/>
      <c r="C123" s="158"/>
      <c r="D123" s="158"/>
      <c r="E123" s="159" t="s">
        <v>5</v>
      </c>
      <c r="F123" s="264" t="s">
        <v>275</v>
      </c>
      <c r="G123" s="265"/>
      <c r="H123" s="265"/>
      <c r="I123" s="265"/>
      <c r="J123" s="158"/>
      <c r="K123" s="159" t="s">
        <v>5</v>
      </c>
      <c r="L123" s="158"/>
      <c r="M123" s="158"/>
      <c r="N123" s="158"/>
      <c r="O123" s="158"/>
      <c r="P123" s="158"/>
      <c r="Q123" s="158"/>
      <c r="R123" s="160"/>
      <c r="T123" s="161"/>
      <c r="U123" s="158"/>
      <c r="V123" s="158"/>
      <c r="W123" s="158"/>
      <c r="X123" s="158"/>
      <c r="Y123" s="158"/>
      <c r="Z123" s="158"/>
      <c r="AA123" s="162"/>
      <c r="AT123" s="163" t="s">
        <v>173</v>
      </c>
      <c r="AU123" s="163" t="s">
        <v>86</v>
      </c>
      <c r="AV123" s="11" t="s">
        <v>82</v>
      </c>
      <c r="AW123" s="11" t="s">
        <v>32</v>
      </c>
      <c r="AX123" s="11" t="s">
        <v>75</v>
      </c>
      <c r="AY123" s="163" t="s">
        <v>166</v>
      </c>
    </row>
    <row r="124" spans="2:65" s="11" customFormat="1" ht="16.5" customHeight="1">
      <c r="B124" s="157"/>
      <c r="C124" s="158"/>
      <c r="D124" s="158"/>
      <c r="E124" s="159" t="s">
        <v>5</v>
      </c>
      <c r="F124" s="229" t="s">
        <v>276</v>
      </c>
      <c r="G124" s="230"/>
      <c r="H124" s="230"/>
      <c r="I124" s="230"/>
      <c r="J124" s="158"/>
      <c r="K124" s="159" t="s">
        <v>5</v>
      </c>
      <c r="L124" s="158"/>
      <c r="M124" s="158"/>
      <c r="N124" s="158"/>
      <c r="O124" s="158"/>
      <c r="P124" s="158"/>
      <c r="Q124" s="158"/>
      <c r="R124" s="160"/>
      <c r="T124" s="161"/>
      <c r="U124" s="158"/>
      <c r="V124" s="158"/>
      <c r="W124" s="158"/>
      <c r="X124" s="158"/>
      <c r="Y124" s="158"/>
      <c r="Z124" s="158"/>
      <c r="AA124" s="162"/>
      <c r="AT124" s="163" t="s">
        <v>173</v>
      </c>
      <c r="AU124" s="163" t="s">
        <v>86</v>
      </c>
      <c r="AV124" s="11" t="s">
        <v>82</v>
      </c>
      <c r="AW124" s="11" t="s">
        <v>32</v>
      </c>
      <c r="AX124" s="11" t="s">
        <v>75</v>
      </c>
      <c r="AY124" s="163" t="s">
        <v>166</v>
      </c>
    </row>
    <row r="125" spans="2:65" s="11" customFormat="1" ht="16.5" customHeight="1">
      <c r="B125" s="157"/>
      <c r="C125" s="158"/>
      <c r="D125" s="158"/>
      <c r="E125" s="159" t="s">
        <v>5</v>
      </c>
      <c r="F125" s="229" t="s">
        <v>277</v>
      </c>
      <c r="G125" s="230"/>
      <c r="H125" s="230"/>
      <c r="I125" s="230"/>
      <c r="J125" s="158"/>
      <c r="K125" s="159" t="s">
        <v>5</v>
      </c>
      <c r="L125" s="158"/>
      <c r="M125" s="158"/>
      <c r="N125" s="158"/>
      <c r="O125" s="158"/>
      <c r="P125" s="158"/>
      <c r="Q125" s="158"/>
      <c r="R125" s="160"/>
      <c r="T125" s="161"/>
      <c r="U125" s="158"/>
      <c r="V125" s="158"/>
      <c r="W125" s="158"/>
      <c r="X125" s="158"/>
      <c r="Y125" s="158"/>
      <c r="Z125" s="158"/>
      <c r="AA125" s="162"/>
      <c r="AT125" s="163" t="s">
        <v>173</v>
      </c>
      <c r="AU125" s="163" t="s">
        <v>86</v>
      </c>
      <c r="AV125" s="11" t="s">
        <v>82</v>
      </c>
      <c r="AW125" s="11" t="s">
        <v>32</v>
      </c>
      <c r="AX125" s="11" t="s">
        <v>75</v>
      </c>
      <c r="AY125" s="163" t="s">
        <v>166</v>
      </c>
    </row>
    <row r="126" spans="2:65" s="10" customFormat="1" ht="16.5" customHeight="1">
      <c r="B126" s="149"/>
      <c r="C126" s="150"/>
      <c r="D126" s="150"/>
      <c r="E126" s="151" t="s">
        <v>5</v>
      </c>
      <c r="F126" s="262" t="s">
        <v>104</v>
      </c>
      <c r="G126" s="263"/>
      <c r="H126" s="263"/>
      <c r="I126" s="263"/>
      <c r="J126" s="150"/>
      <c r="K126" s="152">
        <v>8</v>
      </c>
      <c r="L126" s="150"/>
      <c r="M126" s="150"/>
      <c r="N126" s="150"/>
      <c r="O126" s="150"/>
      <c r="P126" s="150"/>
      <c r="Q126" s="150"/>
      <c r="R126" s="153"/>
      <c r="T126" s="154"/>
      <c r="U126" s="150"/>
      <c r="V126" s="150"/>
      <c r="W126" s="150"/>
      <c r="X126" s="150"/>
      <c r="Y126" s="150"/>
      <c r="Z126" s="150"/>
      <c r="AA126" s="155"/>
      <c r="AT126" s="156" t="s">
        <v>173</v>
      </c>
      <c r="AU126" s="156" t="s">
        <v>86</v>
      </c>
      <c r="AV126" s="10" t="s">
        <v>86</v>
      </c>
      <c r="AW126" s="10" t="s">
        <v>32</v>
      </c>
      <c r="AX126" s="10" t="s">
        <v>82</v>
      </c>
      <c r="AY126" s="156" t="s">
        <v>166</v>
      </c>
    </row>
    <row r="127" spans="2:65" s="1" customFormat="1" ht="25.5" customHeight="1">
      <c r="B127" s="139"/>
      <c r="C127" s="140" t="s">
        <v>86</v>
      </c>
      <c r="D127" s="140" t="s">
        <v>167</v>
      </c>
      <c r="E127" s="141" t="s">
        <v>268</v>
      </c>
      <c r="F127" s="231" t="s">
        <v>269</v>
      </c>
      <c r="G127" s="231"/>
      <c r="H127" s="231"/>
      <c r="I127" s="231"/>
      <c r="J127" s="142" t="s">
        <v>270</v>
      </c>
      <c r="K127" s="143">
        <v>352.5</v>
      </c>
      <c r="L127" s="232">
        <v>0</v>
      </c>
      <c r="M127" s="232"/>
      <c r="N127" s="232">
        <f>ROUND(L127*K127,2)</f>
        <v>0</v>
      </c>
      <c r="O127" s="232"/>
      <c r="P127" s="232"/>
      <c r="Q127" s="232"/>
      <c r="R127" s="144"/>
      <c r="T127" s="145" t="s">
        <v>5</v>
      </c>
      <c r="U127" s="43" t="s">
        <v>40</v>
      </c>
      <c r="V127" s="146">
        <v>0.23</v>
      </c>
      <c r="W127" s="146">
        <f>V127*K127</f>
        <v>81.075000000000003</v>
      </c>
      <c r="X127" s="146">
        <v>0</v>
      </c>
      <c r="Y127" s="146">
        <f>X127*K127</f>
        <v>0</v>
      </c>
      <c r="Z127" s="146">
        <v>0.26</v>
      </c>
      <c r="AA127" s="147">
        <f>Z127*K127</f>
        <v>91.65</v>
      </c>
      <c r="AR127" s="21" t="s">
        <v>92</v>
      </c>
      <c r="AT127" s="21" t="s">
        <v>167</v>
      </c>
      <c r="AU127" s="21" t="s">
        <v>86</v>
      </c>
      <c r="AY127" s="21" t="s">
        <v>166</v>
      </c>
      <c r="BE127" s="148">
        <f>IF(U127="základní",N127,0)</f>
        <v>0</v>
      </c>
      <c r="BF127" s="148">
        <f>IF(U127="snížená",N127,0)</f>
        <v>0</v>
      </c>
      <c r="BG127" s="148">
        <f>IF(U127="zákl. přenesená",N127,0)</f>
        <v>0</v>
      </c>
      <c r="BH127" s="148">
        <f>IF(U127="sníž. přenesená",N127,0)</f>
        <v>0</v>
      </c>
      <c r="BI127" s="148">
        <f>IF(U127="nulová",N127,0)</f>
        <v>0</v>
      </c>
      <c r="BJ127" s="21" t="s">
        <v>82</v>
      </c>
      <c r="BK127" s="148">
        <f>ROUND(L127*K127,2)</f>
        <v>0</v>
      </c>
      <c r="BL127" s="21" t="s">
        <v>92</v>
      </c>
      <c r="BM127" s="21" t="s">
        <v>271</v>
      </c>
    </row>
    <row r="128" spans="2:65" s="1" customFormat="1" ht="25.5" customHeight="1">
      <c r="B128" s="139"/>
      <c r="C128" s="140" t="s">
        <v>89</v>
      </c>
      <c r="D128" s="140" t="s">
        <v>167</v>
      </c>
      <c r="E128" s="141" t="s">
        <v>1027</v>
      </c>
      <c r="F128" s="231" t="s">
        <v>1028</v>
      </c>
      <c r="G128" s="231"/>
      <c r="H128" s="231"/>
      <c r="I128" s="231"/>
      <c r="J128" s="142" t="s">
        <v>270</v>
      </c>
      <c r="K128" s="143">
        <v>352.5</v>
      </c>
      <c r="L128" s="232">
        <v>0</v>
      </c>
      <c r="M128" s="232"/>
      <c r="N128" s="232">
        <f>ROUND(L128*K128,2)</f>
        <v>0</v>
      </c>
      <c r="O128" s="232"/>
      <c r="P128" s="232"/>
      <c r="Q128" s="232"/>
      <c r="R128" s="144"/>
      <c r="T128" s="145" t="s">
        <v>5</v>
      </c>
      <c r="U128" s="43" t="s">
        <v>40</v>
      </c>
      <c r="V128" s="146">
        <v>0.11899999999999999</v>
      </c>
      <c r="W128" s="146">
        <f>V128*K128</f>
        <v>41.947499999999998</v>
      </c>
      <c r="X128" s="146">
        <v>0</v>
      </c>
      <c r="Y128" s="146">
        <f>X128*K128</f>
        <v>0</v>
      </c>
      <c r="Z128" s="146">
        <v>0.44</v>
      </c>
      <c r="AA128" s="147">
        <f>Z128*K128</f>
        <v>155.1</v>
      </c>
      <c r="AR128" s="21" t="s">
        <v>92</v>
      </c>
      <c r="AT128" s="21" t="s">
        <v>167</v>
      </c>
      <c r="AU128" s="21" t="s">
        <v>86</v>
      </c>
      <c r="AY128" s="21" t="s">
        <v>166</v>
      </c>
      <c r="BE128" s="148">
        <f>IF(U128="základní",N128,0)</f>
        <v>0</v>
      </c>
      <c r="BF128" s="148">
        <f>IF(U128="snížená",N128,0)</f>
        <v>0</v>
      </c>
      <c r="BG128" s="148">
        <f>IF(U128="zákl. přenesená",N128,0)</f>
        <v>0</v>
      </c>
      <c r="BH128" s="148">
        <f>IF(U128="sníž. přenesená",N128,0)</f>
        <v>0</v>
      </c>
      <c r="BI128" s="148">
        <f>IF(U128="nulová",N128,0)</f>
        <v>0</v>
      </c>
      <c r="BJ128" s="21" t="s">
        <v>82</v>
      </c>
      <c r="BK128" s="148">
        <f>ROUND(L128*K128,2)</f>
        <v>0</v>
      </c>
      <c r="BL128" s="21" t="s">
        <v>92</v>
      </c>
      <c r="BM128" s="21" t="s">
        <v>1029</v>
      </c>
    </row>
    <row r="129" spans="2:65" s="11" customFormat="1" ht="16.5" customHeight="1">
      <c r="B129" s="157"/>
      <c r="C129" s="158"/>
      <c r="D129" s="158"/>
      <c r="E129" s="159" t="s">
        <v>5</v>
      </c>
      <c r="F129" s="264" t="s">
        <v>275</v>
      </c>
      <c r="G129" s="265"/>
      <c r="H129" s="265"/>
      <c r="I129" s="265"/>
      <c r="J129" s="158"/>
      <c r="K129" s="159" t="s">
        <v>5</v>
      </c>
      <c r="L129" s="158"/>
      <c r="M129" s="158"/>
      <c r="N129" s="158"/>
      <c r="O129" s="158"/>
      <c r="P129" s="158"/>
      <c r="Q129" s="158"/>
      <c r="R129" s="160"/>
      <c r="T129" s="161"/>
      <c r="U129" s="158"/>
      <c r="V129" s="158"/>
      <c r="W129" s="158"/>
      <c r="X129" s="158"/>
      <c r="Y129" s="158"/>
      <c r="Z129" s="158"/>
      <c r="AA129" s="162"/>
      <c r="AT129" s="163" t="s">
        <v>173</v>
      </c>
      <c r="AU129" s="163" t="s">
        <v>86</v>
      </c>
      <c r="AV129" s="11" t="s">
        <v>82</v>
      </c>
      <c r="AW129" s="11" t="s">
        <v>32</v>
      </c>
      <c r="AX129" s="11" t="s">
        <v>75</v>
      </c>
      <c r="AY129" s="163" t="s">
        <v>166</v>
      </c>
    </row>
    <row r="130" spans="2:65" s="11" customFormat="1" ht="16.5" customHeight="1">
      <c r="B130" s="157"/>
      <c r="C130" s="158"/>
      <c r="D130" s="158"/>
      <c r="E130" s="159" t="s">
        <v>5</v>
      </c>
      <c r="F130" s="229" t="s">
        <v>276</v>
      </c>
      <c r="G130" s="230"/>
      <c r="H130" s="230"/>
      <c r="I130" s="230"/>
      <c r="J130" s="158"/>
      <c r="K130" s="159" t="s">
        <v>5</v>
      </c>
      <c r="L130" s="158"/>
      <c r="M130" s="158"/>
      <c r="N130" s="158"/>
      <c r="O130" s="158"/>
      <c r="P130" s="158"/>
      <c r="Q130" s="158"/>
      <c r="R130" s="160"/>
      <c r="T130" s="161"/>
      <c r="U130" s="158"/>
      <c r="V130" s="158"/>
      <c r="W130" s="158"/>
      <c r="X130" s="158"/>
      <c r="Y130" s="158"/>
      <c r="Z130" s="158"/>
      <c r="AA130" s="162"/>
      <c r="AT130" s="163" t="s">
        <v>173</v>
      </c>
      <c r="AU130" s="163" t="s">
        <v>86</v>
      </c>
      <c r="AV130" s="11" t="s">
        <v>82</v>
      </c>
      <c r="AW130" s="11" t="s">
        <v>32</v>
      </c>
      <c r="AX130" s="11" t="s">
        <v>75</v>
      </c>
      <c r="AY130" s="163" t="s">
        <v>166</v>
      </c>
    </row>
    <row r="131" spans="2:65" s="11" customFormat="1" ht="16.5" customHeight="1">
      <c r="B131" s="157"/>
      <c r="C131" s="158"/>
      <c r="D131" s="158"/>
      <c r="E131" s="159" t="s">
        <v>5</v>
      </c>
      <c r="F131" s="229" t="s">
        <v>277</v>
      </c>
      <c r="G131" s="230"/>
      <c r="H131" s="230"/>
      <c r="I131" s="230"/>
      <c r="J131" s="158"/>
      <c r="K131" s="159" t="s">
        <v>5</v>
      </c>
      <c r="L131" s="158"/>
      <c r="M131" s="158"/>
      <c r="N131" s="158"/>
      <c r="O131" s="158"/>
      <c r="P131" s="158"/>
      <c r="Q131" s="158"/>
      <c r="R131" s="160"/>
      <c r="T131" s="161"/>
      <c r="U131" s="158"/>
      <c r="V131" s="158"/>
      <c r="W131" s="158"/>
      <c r="X131" s="158"/>
      <c r="Y131" s="158"/>
      <c r="Z131" s="158"/>
      <c r="AA131" s="162"/>
      <c r="AT131" s="163" t="s">
        <v>173</v>
      </c>
      <c r="AU131" s="163" t="s">
        <v>86</v>
      </c>
      <c r="AV131" s="11" t="s">
        <v>82</v>
      </c>
      <c r="AW131" s="11" t="s">
        <v>32</v>
      </c>
      <c r="AX131" s="11" t="s">
        <v>75</v>
      </c>
      <c r="AY131" s="163" t="s">
        <v>166</v>
      </c>
    </row>
    <row r="132" spans="2:65" s="11" customFormat="1" ht="16.5" customHeight="1">
      <c r="B132" s="157"/>
      <c r="C132" s="158"/>
      <c r="D132" s="158"/>
      <c r="E132" s="159" t="s">
        <v>5</v>
      </c>
      <c r="F132" s="229" t="s">
        <v>288</v>
      </c>
      <c r="G132" s="230"/>
      <c r="H132" s="230"/>
      <c r="I132" s="230"/>
      <c r="J132" s="158"/>
      <c r="K132" s="159" t="s">
        <v>5</v>
      </c>
      <c r="L132" s="158"/>
      <c r="M132" s="158"/>
      <c r="N132" s="158"/>
      <c r="O132" s="158"/>
      <c r="P132" s="158"/>
      <c r="Q132" s="158"/>
      <c r="R132" s="160"/>
      <c r="T132" s="161"/>
      <c r="U132" s="158"/>
      <c r="V132" s="158"/>
      <c r="W132" s="158"/>
      <c r="X132" s="158"/>
      <c r="Y132" s="158"/>
      <c r="Z132" s="158"/>
      <c r="AA132" s="162"/>
      <c r="AT132" s="163" t="s">
        <v>173</v>
      </c>
      <c r="AU132" s="163" t="s">
        <v>86</v>
      </c>
      <c r="AV132" s="11" t="s">
        <v>82</v>
      </c>
      <c r="AW132" s="11" t="s">
        <v>32</v>
      </c>
      <c r="AX132" s="11" t="s">
        <v>75</v>
      </c>
      <c r="AY132" s="163" t="s">
        <v>166</v>
      </c>
    </row>
    <row r="133" spans="2:65" s="10" customFormat="1" ht="16.5" customHeight="1">
      <c r="B133" s="149"/>
      <c r="C133" s="150"/>
      <c r="D133" s="150"/>
      <c r="E133" s="151" t="s">
        <v>5</v>
      </c>
      <c r="F133" s="262" t="s">
        <v>1030</v>
      </c>
      <c r="G133" s="263"/>
      <c r="H133" s="263"/>
      <c r="I133" s="263"/>
      <c r="J133" s="150"/>
      <c r="K133" s="152">
        <v>217.5</v>
      </c>
      <c r="L133" s="150"/>
      <c r="M133" s="150"/>
      <c r="N133" s="150"/>
      <c r="O133" s="150"/>
      <c r="P133" s="150"/>
      <c r="Q133" s="150"/>
      <c r="R133" s="153"/>
      <c r="T133" s="154"/>
      <c r="U133" s="150"/>
      <c r="V133" s="150"/>
      <c r="W133" s="150"/>
      <c r="X133" s="150"/>
      <c r="Y133" s="150"/>
      <c r="Z133" s="150"/>
      <c r="AA133" s="155"/>
      <c r="AT133" s="156" t="s">
        <v>173</v>
      </c>
      <c r="AU133" s="156" t="s">
        <v>86</v>
      </c>
      <c r="AV133" s="10" t="s">
        <v>86</v>
      </c>
      <c r="AW133" s="10" t="s">
        <v>32</v>
      </c>
      <c r="AX133" s="10" t="s">
        <v>75</v>
      </c>
      <c r="AY133" s="156" t="s">
        <v>166</v>
      </c>
    </row>
    <row r="134" spans="2:65" s="11" customFormat="1" ht="16.5" customHeight="1">
      <c r="B134" s="157"/>
      <c r="C134" s="158"/>
      <c r="D134" s="158"/>
      <c r="E134" s="159" t="s">
        <v>5</v>
      </c>
      <c r="F134" s="229" t="s">
        <v>290</v>
      </c>
      <c r="G134" s="230"/>
      <c r="H134" s="230"/>
      <c r="I134" s="230"/>
      <c r="J134" s="158"/>
      <c r="K134" s="159" t="s">
        <v>5</v>
      </c>
      <c r="L134" s="158"/>
      <c r="M134" s="158"/>
      <c r="N134" s="158"/>
      <c r="O134" s="158"/>
      <c r="P134" s="158"/>
      <c r="Q134" s="158"/>
      <c r="R134" s="160"/>
      <c r="T134" s="161"/>
      <c r="U134" s="158"/>
      <c r="V134" s="158"/>
      <c r="W134" s="158"/>
      <c r="X134" s="158"/>
      <c r="Y134" s="158"/>
      <c r="Z134" s="158"/>
      <c r="AA134" s="162"/>
      <c r="AT134" s="163" t="s">
        <v>173</v>
      </c>
      <c r="AU134" s="163" t="s">
        <v>86</v>
      </c>
      <c r="AV134" s="11" t="s">
        <v>82</v>
      </c>
      <c r="AW134" s="11" t="s">
        <v>32</v>
      </c>
      <c r="AX134" s="11" t="s">
        <v>75</v>
      </c>
      <c r="AY134" s="163" t="s">
        <v>166</v>
      </c>
    </row>
    <row r="135" spans="2:65" s="10" customFormat="1" ht="16.5" customHeight="1">
      <c r="B135" s="149"/>
      <c r="C135" s="150"/>
      <c r="D135" s="150"/>
      <c r="E135" s="151" t="s">
        <v>5</v>
      </c>
      <c r="F135" s="262" t="s">
        <v>1031</v>
      </c>
      <c r="G135" s="263"/>
      <c r="H135" s="263"/>
      <c r="I135" s="263"/>
      <c r="J135" s="150"/>
      <c r="K135" s="152">
        <v>135</v>
      </c>
      <c r="L135" s="150"/>
      <c r="M135" s="150"/>
      <c r="N135" s="150"/>
      <c r="O135" s="150"/>
      <c r="P135" s="150"/>
      <c r="Q135" s="150"/>
      <c r="R135" s="153"/>
      <c r="T135" s="154"/>
      <c r="U135" s="150"/>
      <c r="V135" s="150"/>
      <c r="W135" s="150"/>
      <c r="X135" s="150"/>
      <c r="Y135" s="150"/>
      <c r="Z135" s="150"/>
      <c r="AA135" s="155"/>
      <c r="AT135" s="156" t="s">
        <v>173</v>
      </c>
      <c r="AU135" s="156" t="s">
        <v>86</v>
      </c>
      <c r="AV135" s="10" t="s">
        <v>86</v>
      </c>
      <c r="AW135" s="10" t="s">
        <v>32</v>
      </c>
      <c r="AX135" s="10" t="s">
        <v>75</v>
      </c>
      <c r="AY135" s="156" t="s">
        <v>166</v>
      </c>
    </row>
    <row r="136" spans="2:65" s="12" customFormat="1" ht="16.5" customHeight="1">
      <c r="B136" s="168"/>
      <c r="C136" s="169"/>
      <c r="D136" s="169"/>
      <c r="E136" s="170" t="s">
        <v>5</v>
      </c>
      <c r="F136" s="268" t="s">
        <v>294</v>
      </c>
      <c r="G136" s="269"/>
      <c r="H136" s="269"/>
      <c r="I136" s="269"/>
      <c r="J136" s="169"/>
      <c r="K136" s="171">
        <v>352.5</v>
      </c>
      <c r="L136" s="169"/>
      <c r="M136" s="169"/>
      <c r="N136" s="169"/>
      <c r="O136" s="169"/>
      <c r="P136" s="169"/>
      <c r="Q136" s="169"/>
      <c r="R136" s="172"/>
      <c r="T136" s="173"/>
      <c r="U136" s="169"/>
      <c r="V136" s="169"/>
      <c r="W136" s="169"/>
      <c r="X136" s="169"/>
      <c r="Y136" s="169"/>
      <c r="Z136" s="169"/>
      <c r="AA136" s="174"/>
      <c r="AT136" s="175" t="s">
        <v>173</v>
      </c>
      <c r="AU136" s="175" t="s">
        <v>86</v>
      </c>
      <c r="AV136" s="12" t="s">
        <v>92</v>
      </c>
      <c r="AW136" s="12" t="s">
        <v>32</v>
      </c>
      <c r="AX136" s="12" t="s">
        <v>82</v>
      </c>
      <c r="AY136" s="175" t="s">
        <v>166</v>
      </c>
    </row>
    <row r="137" spans="2:65" s="1" customFormat="1" ht="25.5" customHeight="1">
      <c r="B137" s="139"/>
      <c r="C137" s="140" t="s">
        <v>92</v>
      </c>
      <c r="D137" s="140" t="s">
        <v>167</v>
      </c>
      <c r="E137" s="141" t="s">
        <v>295</v>
      </c>
      <c r="F137" s="231" t="s">
        <v>296</v>
      </c>
      <c r="G137" s="231"/>
      <c r="H137" s="231"/>
      <c r="I137" s="231"/>
      <c r="J137" s="142" t="s">
        <v>270</v>
      </c>
      <c r="K137" s="143">
        <v>920</v>
      </c>
      <c r="L137" s="232">
        <v>0</v>
      </c>
      <c r="M137" s="232"/>
      <c r="N137" s="232">
        <f>ROUND(L137*K137,2)</f>
        <v>0</v>
      </c>
      <c r="O137" s="232"/>
      <c r="P137" s="232"/>
      <c r="Q137" s="232"/>
      <c r="R137" s="144"/>
      <c r="T137" s="145" t="s">
        <v>5</v>
      </c>
      <c r="U137" s="43" t="s">
        <v>40</v>
      </c>
      <c r="V137" s="146">
        <v>0.14399999999999999</v>
      </c>
      <c r="W137" s="146">
        <f>V137*K137</f>
        <v>132.47999999999999</v>
      </c>
      <c r="X137" s="146">
        <v>0</v>
      </c>
      <c r="Y137" s="146">
        <f>X137*K137</f>
        <v>0</v>
      </c>
      <c r="Z137" s="146">
        <v>0.57999999999999996</v>
      </c>
      <c r="AA137" s="147">
        <f>Z137*K137</f>
        <v>533.59999999999991</v>
      </c>
      <c r="AR137" s="21" t="s">
        <v>92</v>
      </c>
      <c r="AT137" s="21" t="s">
        <v>167</v>
      </c>
      <c r="AU137" s="21" t="s">
        <v>86</v>
      </c>
      <c r="AY137" s="21" t="s">
        <v>166</v>
      </c>
      <c r="BE137" s="148">
        <f>IF(U137="základní",N137,0)</f>
        <v>0</v>
      </c>
      <c r="BF137" s="148">
        <f>IF(U137="snížená",N137,0)</f>
        <v>0</v>
      </c>
      <c r="BG137" s="148">
        <f>IF(U137="zákl. přenesená",N137,0)</f>
        <v>0</v>
      </c>
      <c r="BH137" s="148">
        <f>IF(U137="sníž. přenesená",N137,0)</f>
        <v>0</v>
      </c>
      <c r="BI137" s="148">
        <f>IF(U137="nulová",N137,0)</f>
        <v>0</v>
      </c>
      <c r="BJ137" s="21" t="s">
        <v>82</v>
      </c>
      <c r="BK137" s="148">
        <f>ROUND(L137*K137,2)</f>
        <v>0</v>
      </c>
      <c r="BL137" s="21" t="s">
        <v>92</v>
      </c>
      <c r="BM137" s="21" t="s">
        <v>297</v>
      </c>
    </row>
    <row r="138" spans="2:65" s="11" customFormat="1" ht="16.5" customHeight="1">
      <c r="B138" s="157"/>
      <c r="C138" s="158"/>
      <c r="D138" s="158"/>
      <c r="E138" s="159" t="s">
        <v>5</v>
      </c>
      <c r="F138" s="264" t="s">
        <v>275</v>
      </c>
      <c r="G138" s="265"/>
      <c r="H138" s="265"/>
      <c r="I138" s="265"/>
      <c r="J138" s="158"/>
      <c r="K138" s="159" t="s">
        <v>5</v>
      </c>
      <c r="L138" s="158"/>
      <c r="M138" s="158"/>
      <c r="N138" s="158"/>
      <c r="O138" s="158"/>
      <c r="P138" s="158"/>
      <c r="Q138" s="158"/>
      <c r="R138" s="160"/>
      <c r="T138" s="161"/>
      <c r="U138" s="158"/>
      <c r="V138" s="158"/>
      <c r="W138" s="158"/>
      <c r="X138" s="158"/>
      <c r="Y138" s="158"/>
      <c r="Z138" s="158"/>
      <c r="AA138" s="162"/>
      <c r="AT138" s="163" t="s">
        <v>173</v>
      </c>
      <c r="AU138" s="163" t="s">
        <v>86</v>
      </c>
      <c r="AV138" s="11" t="s">
        <v>82</v>
      </c>
      <c r="AW138" s="11" t="s">
        <v>32</v>
      </c>
      <c r="AX138" s="11" t="s">
        <v>75</v>
      </c>
      <c r="AY138" s="163" t="s">
        <v>166</v>
      </c>
    </row>
    <row r="139" spans="2:65" s="11" customFormat="1" ht="16.5" customHeight="1">
      <c r="B139" s="157"/>
      <c r="C139" s="158"/>
      <c r="D139" s="158"/>
      <c r="E139" s="159" t="s">
        <v>5</v>
      </c>
      <c r="F139" s="229" t="s">
        <v>276</v>
      </c>
      <c r="G139" s="230"/>
      <c r="H139" s="230"/>
      <c r="I139" s="230"/>
      <c r="J139" s="158"/>
      <c r="K139" s="159" t="s">
        <v>5</v>
      </c>
      <c r="L139" s="158"/>
      <c r="M139" s="158"/>
      <c r="N139" s="158"/>
      <c r="O139" s="158"/>
      <c r="P139" s="158"/>
      <c r="Q139" s="158"/>
      <c r="R139" s="160"/>
      <c r="T139" s="161"/>
      <c r="U139" s="158"/>
      <c r="V139" s="158"/>
      <c r="W139" s="158"/>
      <c r="X139" s="158"/>
      <c r="Y139" s="158"/>
      <c r="Z139" s="158"/>
      <c r="AA139" s="162"/>
      <c r="AT139" s="163" t="s">
        <v>173</v>
      </c>
      <c r="AU139" s="163" t="s">
        <v>86</v>
      </c>
      <c r="AV139" s="11" t="s">
        <v>82</v>
      </c>
      <c r="AW139" s="11" t="s">
        <v>32</v>
      </c>
      <c r="AX139" s="11" t="s">
        <v>75</v>
      </c>
      <c r="AY139" s="163" t="s">
        <v>166</v>
      </c>
    </row>
    <row r="140" spans="2:65" s="11" customFormat="1" ht="16.5" customHeight="1">
      <c r="B140" s="157"/>
      <c r="C140" s="158"/>
      <c r="D140" s="158"/>
      <c r="E140" s="159" t="s">
        <v>5</v>
      </c>
      <c r="F140" s="229" t="s">
        <v>277</v>
      </c>
      <c r="G140" s="230"/>
      <c r="H140" s="230"/>
      <c r="I140" s="230"/>
      <c r="J140" s="158"/>
      <c r="K140" s="159" t="s">
        <v>5</v>
      </c>
      <c r="L140" s="158"/>
      <c r="M140" s="158"/>
      <c r="N140" s="158"/>
      <c r="O140" s="158"/>
      <c r="P140" s="158"/>
      <c r="Q140" s="158"/>
      <c r="R140" s="160"/>
      <c r="T140" s="161"/>
      <c r="U140" s="158"/>
      <c r="V140" s="158"/>
      <c r="W140" s="158"/>
      <c r="X140" s="158"/>
      <c r="Y140" s="158"/>
      <c r="Z140" s="158"/>
      <c r="AA140" s="162"/>
      <c r="AT140" s="163" t="s">
        <v>173</v>
      </c>
      <c r="AU140" s="163" t="s">
        <v>86</v>
      </c>
      <c r="AV140" s="11" t="s">
        <v>82</v>
      </c>
      <c r="AW140" s="11" t="s">
        <v>32</v>
      </c>
      <c r="AX140" s="11" t="s">
        <v>75</v>
      </c>
      <c r="AY140" s="163" t="s">
        <v>166</v>
      </c>
    </row>
    <row r="141" spans="2:65" s="11" customFormat="1" ht="16.5" customHeight="1">
      <c r="B141" s="157"/>
      <c r="C141" s="158"/>
      <c r="D141" s="158"/>
      <c r="E141" s="159" t="s">
        <v>5</v>
      </c>
      <c r="F141" s="229" t="s">
        <v>298</v>
      </c>
      <c r="G141" s="230"/>
      <c r="H141" s="230"/>
      <c r="I141" s="230"/>
      <c r="J141" s="158"/>
      <c r="K141" s="159" t="s">
        <v>5</v>
      </c>
      <c r="L141" s="158"/>
      <c r="M141" s="158"/>
      <c r="N141" s="158"/>
      <c r="O141" s="158"/>
      <c r="P141" s="158"/>
      <c r="Q141" s="158"/>
      <c r="R141" s="160"/>
      <c r="T141" s="161"/>
      <c r="U141" s="158"/>
      <c r="V141" s="158"/>
      <c r="W141" s="158"/>
      <c r="X141" s="158"/>
      <c r="Y141" s="158"/>
      <c r="Z141" s="158"/>
      <c r="AA141" s="162"/>
      <c r="AT141" s="163" t="s">
        <v>173</v>
      </c>
      <c r="AU141" s="163" t="s">
        <v>86</v>
      </c>
      <c r="AV141" s="11" t="s">
        <v>82</v>
      </c>
      <c r="AW141" s="11" t="s">
        <v>32</v>
      </c>
      <c r="AX141" s="11" t="s">
        <v>75</v>
      </c>
      <c r="AY141" s="163" t="s">
        <v>166</v>
      </c>
    </row>
    <row r="142" spans="2:65" s="10" customFormat="1" ht="16.5" customHeight="1">
      <c r="B142" s="149"/>
      <c r="C142" s="150"/>
      <c r="D142" s="150"/>
      <c r="E142" s="151" t="s">
        <v>5</v>
      </c>
      <c r="F142" s="262" t="s">
        <v>1032</v>
      </c>
      <c r="G142" s="263"/>
      <c r="H142" s="263"/>
      <c r="I142" s="263"/>
      <c r="J142" s="150"/>
      <c r="K142" s="152">
        <v>920</v>
      </c>
      <c r="L142" s="150"/>
      <c r="M142" s="150"/>
      <c r="N142" s="150"/>
      <c r="O142" s="150"/>
      <c r="P142" s="150"/>
      <c r="Q142" s="150"/>
      <c r="R142" s="153"/>
      <c r="T142" s="154"/>
      <c r="U142" s="150"/>
      <c r="V142" s="150"/>
      <c r="W142" s="150"/>
      <c r="X142" s="150"/>
      <c r="Y142" s="150"/>
      <c r="Z142" s="150"/>
      <c r="AA142" s="155"/>
      <c r="AT142" s="156" t="s">
        <v>173</v>
      </c>
      <c r="AU142" s="156" t="s">
        <v>86</v>
      </c>
      <c r="AV142" s="10" t="s">
        <v>86</v>
      </c>
      <c r="AW142" s="10" t="s">
        <v>32</v>
      </c>
      <c r="AX142" s="10" t="s">
        <v>82</v>
      </c>
      <c r="AY142" s="156" t="s">
        <v>166</v>
      </c>
    </row>
    <row r="143" spans="2:65" s="1" customFormat="1" ht="38.25" customHeight="1">
      <c r="B143" s="139"/>
      <c r="C143" s="140" t="s">
        <v>95</v>
      </c>
      <c r="D143" s="140" t="s">
        <v>167</v>
      </c>
      <c r="E143" s="141" t="s">
        <v>300</v>
      </c>
      <c r="F143" s="231" t="s">
        <v>301</v>
      </c>
      <c r="G143" s="231"/>
      <c r="H143" s="231"/>
      <c r="I143" s="231"/>
      <c r="J143" s="142" t="s">
        <v>270</v>
      </c>
      <c r="K143" s="143">
        <v>8.5</v>
      </c>
      <c r="L143" s="232">
        <v>0</v>
      </c>
      <c r="M143" s="232"/>
      <c r="N143" s="232">
        <f>ROUND(L143*K143,2)</f>
        <v>0</v>
      </c>
      <c r="O143" s="232"/>
      <c r="P143" s="232"/>
      <c r="Q143" s="232"/>
      <c r="R143" s="144"/>
      <c r="T143" s="145" t="s">
        <v>5</v>
      </c>
      <c r="U143" s="43" t="s">
        <v>40</v>
      </c>
      <c r="V143" s="146">
        <v>7.5999999999999998E-2</v>
      </c>
      <c r="W143" s="146">
        <f>V143*K143</f>
        <v>0.64600000000000002</v>
      </c>
      <c r="X143" s="146">
        <v>4.0000000000000003E-5</v>
      </c>
      <c r="Y143" s="146">
        <f>X143*K143</f>
        <v>3.4000000000000002E-4</v>
      </c>
      <c r="Z143" s="146">
        <v>0.128</v>
      </c>
      <c r="AA143" s="147">
        <f>Z143*K143</f>
        <v>1.0880000000000001</v>
      </c>
      <c r="AR143" s="21" t="s">
        <v>92</v>
      </c>
      <c r="AT143" s="21" t="s">
        <v>167</v>
      </c>
      <c r="AU143" s="21" t="s">
        <v>86</v>
      </c>
      <c r="AY143" s="21" t="s">
        <v>166</v>
      </c>
      <c r="BE143" s="148">
        <f>IF(U143="základní",N143,0)</f>
        <v>0</v>
      </c>
      <c r="BF143" s="148">
        <f>IF(U143="snížená",N143,0)</f>
        <v>0</v>
      </c>
      <c r="BG143" s="148">
        <f>IF(U143="zákl. přenesená",N143,0)</f>
        <v>0</v>
      </c>
      <c r="BH143" s="148">
        <f>IF(U143="sníž. přenesená",N143,0)</f>
        <v>0</v>
      </c>
      <c r="BI143" s="148">
        <f>IF(U143="nulová",N143,0)</f>
        <v>0</v>
      </c>
      <c r="BJ143" s="21" t="s">
        <v>82</v>
      </c>
      <c r="BK143" s="148">
        <f>ROUND(L143*K143,2)</f>
        <v>0</v>
      </c>
      <c r="BL143" s="21" t="s">
        <v>92</v>
      </c>
      <c r="BM143" s="21" t="s">
        <v>302</v>
      </c>
    </row>
    <row r="144" spans="2:65" s="11" customFormat="1" ht="16.5" customHeight="1">
      <c r="B144" s="157"/>
      <c r="C144" s="158"/>
      <c r="D144" s="158"/>
      <c r="E144" s="159" t="s">
        <v>5</v>
      </c>
      <c r="F144" s="264" t="s">
        <v>275</v>
      </c>
      <c r="G144" s="265"/>
      <c r="H144" s="265"/>
      <c r="I144" s="265"/>
      <c r="J144" s="158"/>
      <c r="K144" s="159" t="s">
        <v>5</v>
      </c>
      <c r="L144" s="158"/>
      <c r="M144" s="158"/>
      <c r="N144" s="158"/>
      <c r="O144" s="158"/>
      <c r="P144" s="158"/>
      <c r="Q144" s="158"/>
      <c r="R144" s="160"/>
      <c r="T144" s="161"/>
      <c r="U144" s="158"/>
      <c r="V144" s="158"/>
      <c r="W144" s="158"/>
      <c r="X144" s="158"/>
      <c r="Y144" s="158"/>
      <c r="Z144" s="158"/>
      <c r="AA144" s="162"/>
      <c r="AT144" s="163" t="s">
        <v>173</v>
      </c>
      <c r="AU144" s="163" t="s">
        <v>86</v>
      </c>
      <c r="AV144" s="11" t="s">
        <v>82</v>
      </c>
      <c r="AW144" s="11" t="s">
        <v>32</v>
      </c>
      <c r="AX144" s="11" t="s">
        <v>75</v>
      </c>
      <c r="AY144" s="163" t="s">
        <v>166</v>
      </c>
    </row>
    <row r="145" spans="2:65" s="11" customFormat="1" ht="16.5" customHeight="1">
      <c r="B145" s="157"/>
      <c r="C145" s="158"/>
      <c r="D145" s="158"/>
      <c r="E145" s="159" t="s">
        <v>5</v>
      </c>
      <c r="F145" s="229" t="s">
        <v>276</v>
      </c>
      <c r="G145" s="230"/>
      <c r="H145" s="230"/>
      <c r="I145" s="230"/>
      <c r="J145" s="158"/>
      <c r="K145" s="159" t="s">
        <v>5</v>
      </c>
      <c r="L145" s="158"/>
      <c r="M145" s="158"/>
      <c r="N145" s="158"/>
      <c r="O145" s="158"/>
      <c r="P145" s="158"/>
      <c r="Q145" s="158"/>
      <c r="R145" s="160"/>
      <c r="T145" s="161"/>
      <c r="U145" s="158"/>
      <c r="V145" s="158"/>
      <c r="W145" s="158"/>
      <c r="X145" s="158"/>
      <c r="Y145" s="158"/>
      <c r="Z145" s="158"/>
      <c r="AA145" s="162"/>
      <c r="AT145" s="163" t="s">
        <v>173</v>
      </c>
      <c r="AU145" s="163" t="s">
        <v>86</v>
      </c>
      <c r="AV145" s="11" t="s">
        <v>82</v>
      </c>
      <c r="AW145" s="11" t="s">
        <v>32</v>
      </c>
      <c r="AX145" s="11" t="s">
        <v>75</v>
      </c>
      <c r="AY145" s="163" t="s">
        <v>166</v>
      </c>
    </row>
    <row r="146" spans="2:65" s="11" customFormat="1" ht="16.5" customHeight="1">
      <c r="B146" s="157"/>
      <c r="C146" s="158"/>
      <c r="D146" s="158"/>
      <c r="E146" s="159" t="s">
        <v>5</v>
      </c>
      <c r="F146" s="229" t="s">
        <v>277</v>
      </c>
      <c r="G146" s="230"/>
      <c r="H146" s="230"/>
      <c r="I146" s="230"/>
      <c r="J146" s="158"/>
      <c r="K146" s="159" t="s">
        <v>5</v>
      </c>
      <c r="L146" s="158"/>
      <c r="M146" s="158"/>
      <c r="N146" s="158"/>
      <c r="O146" s="158"/>
      <c r="P146" s="158"/>
      <c r="Q146" s="158"/>
      <c r="R146" s="160"/>
      <c r="T146" s="161"/>
      <c r="U146" s="158"/>
      <c r="V146" s="158"/>
      <c r="W146" s="158"/>
      <c r="X146" s="158"/>
      <c r="Y146" s="158"/>
      <c r="Z146" s="158"/>
      <c r="AA146" s="162"/>
      <c r="AT146" s="163" t="s">
        <v>173</v>
      </c>
      <c r="AU146" s="163" t="s">
        <v>86</v>
      </c>
      <c r="AV146" s="11" t="s">
        <v>82</v>
      </c>
      <c r="AW146" s="11" t="s">
        <v>32</v>
      </c>
      <c r="AX146" s="11" t="s">
        <v>75</v>
      </c>
      <c r="AY146" s="163" t="s">
        <v>166</v>
      </c>
    </row>
    <row r="147" spans="2:65" s="10" customFormat="1" ht="16.5" customHeight="1">
      <c r="B147" s="149"/>
      <c r="C147" s="150"/>
      <c r="D147" s="150"/>
      <c r="E147" s="151" t="s">
        <v>5</v>
      </c>
      <c r="F147" s="262" t="s">
        <v>1033</v>
      </c>
      <c r="G147" s="263"/>
      <c r="H147" s="263"/>
      <c r="I147" s="263"/>
      <c r="J147" s="150"/>
      <c r="K147" s="152">
        <v>8.5</v>
      </c>
      <c r="L147" s="150"/>
      <c r="M147" s="150"/>
      <c r="N147" s="150"/>
      <c r="O147" s="150"/>
      <c r="P147" s="150"/>
      <c r="Q147" s="150"/>
      <c r="R147" s="153"/>
      <c r="T147" s="154"/>
      <c r="U147" s="150"/>
      <c r="V147" s="150"/>
      <c r="W147" s="150"/>
      <c r="X147" s="150"/>
      <c r="Y147" s="150"/>
      <c r="Z147" s="150"/>
      <c r="AA147" s="155"/>
      <c r="AT147" s="156" t="s">
        <v>173</v>
      </c>
      <c r="AU147" s="156" t="s">
        <v>86</v>
      </c>
      <c r="AV147" s="10" t="s">
        <v>86</v>
      </c>
      <c r="AW147" s="10" t="s">
        <v>32</v>
      </c>
      <c r="AX147" s="10" t="s">
        <v>82</v>
      </c>
      <c r="AY147" s="156" t="s">
        <v>166</v>
      </c>
    </row>
    <row r="148" spans="2:65" s="1" customFormat="1" ht="38.25" customHeight="1">
      <c r="B148" s="139"/>
      <c r="C148" s="140" t="s">
        <v>98</v>
      </c>
      <c r="D148" s="140" t="s">
        <v>167</v>
      </c>
      <c r="E148" s="141" t="s">
        <v>1034</v>
      </c>
      <c r="F148" s="231" t="s">
        <v>1035</v>
      </c>
      <c r="G148" s="231"/>
      <c r="H148" s="231"/>
      <c r="I148" s="231"/>
      <c r="J148" s="142" t="s">
        <v>270</v>
      </c>
      <c r="K148" s="143">
        <v>920</v>
      </c>
      <c r="L148" s="232">
        <v>0</v>
      </c>
      <c r="M148" s="232"/>
      <c r="N148" s="232">
        <f>ROUND(L148*K148,2)</f>
        <v>0</v>
      </c>
      <c r="O148" s="232"/>
      <c r="P148" s="232"/>
      <c r="Q148" s="232"/>
      <c r="R148" s="144"/>
      <c r="T148" s="145" t="s">
        <v>5</v>
      </c>
      <c r="U148" s="43" t="s">
        <v>40</v>
      </c>
      <c r="V148" s="146">
        <v>2.8000000000000001E-2</v>
      </c>
      <c r="W148" s="146">
        <f>V148*K148</f>
        <v>25.76</v>
      </c>
      <c r="X148" s="146">
        <v>1.2E-4</v>
      </c>
      <c r="Y148" s="146">
        <f>X148*K148</f>
        <v>0.1104</v>
      </c>
      <c r="Z148" s="146">
        <v>0.25600000000000001</v>
      </c>
      <c r="AA148" s="147">
        <f>Z148*K148</f>
        <v>235.52</v>
      </c>
      <c r="AR148" s="21" t="s">
        <v>92</v>
      </c>
      <c r="AT148" s="21" t="s">
        <v>167</v>
      </c>
      <c r="AU148" s="21" t="s">
        <v>86</v>
      </c>
      <c r="AY148" s="21" t="s">
        <v>166</v>
      </c>
      <c r="BE148" s="148">
        <f>IF(U148="základní",N148,0)</f>
        <v>0</v>
      </c>
      <c r="BF148" s="148">
        <f>IF(U148="snížená",N148,0)</f>
        <v>0</v>
      </c>
      <c r="BG148" s="148">
        <f>IF(U148="zákl. přenesená",N148,0)</f>
        <v>0</v>
      </c>
      <c r="BH148" s="148">
        <f>IF(U148="sníž. přenesená",N148,0)</f>
        <v>0</v>
      </c>
      <c r="BI148" s="148">
        <f>IF(U148="nulová",N148,0)</f>
        <v>0</v>
      </c>
      <c r="BJ148" s="21" t="s">
        <v>82</v>
      </c>
      <c r="BK148" s="148">
        <f>ROUND(L148*K148,2)</f>
        <v>0</v>
      </c>
      <c r="BL148" s="21" t="s">
        <v>92</v>
      </c>
      <c r="BM148" s="21" t="s">
        <v>1036</v>
      </c>
    </row>
    <row r="149" spans="2:65" s="11" customFormat="1" ht="16.5" customHeight="1">
      <c r="B149" s="157"/>
      <c r="C149" s="158"/>
      <c r="D149" s="158"/>
      <c r="E149" s="159" t="s">
        <v>5</v>
      </c>
      <c r="F149" s="264" t="s">
        <v>275</v>
      </c>
      <c r="G149" s="265"/>
      <c r="H149" s="265"/>
      <c r="I149" s="265"/>
      <c r="J149" s="158"/>
      <c r="K149" s="159" t="s">
        <v>5</v>
      </c>
      <c r="L149" s="158"/>
      <c r="M149" s="158"/>
      <c r="N149" s="158"/>
      <c r="O149" s="158"/>
      <c r="P149" s="158"/>
      <c r="Q149" s="158"/>
      <c r="R149" s="160"/>
      <c r="T149" s="161"/>
      <c r="U149" s="158"/>
      <c r="V149" s="158"/>
      <c r="W149" s="158"/>
      <c r="X149" s="158"/>
      <c r="Y149" s="158"/>
      <c r="Z149" s="158"/>
      <c r="AA149" s="162"/>
      <c r="AT149" s="163" t="s">
        <v>173</v>
      </c>
      <c r="AU149" s="163" t="s">
        <v>86</v>
      </c>
      <c r="AV149" s="11" t="s">
        <v>82</v>
      </c>
      <c r="AW149" s="11" t="s">
        <v>32</v>
      </c>
      <c r="AX149" s="11" t="s">
        <v>75</v>
      </c>
      <c r="AY149" s="163" t="s">
        <v>166</v>
      </c>
    </row>
    <row r="150" spans="2:65" s="11" customFormat="1" ht="16.5" customHeight="1">
      <c r="B150" s="157"/>
      <c r="C150" s="158"/>
      <c r="D150" s="158"/>
      <c r="E150" s="159" t="s">
        <v>5</v>
      </c>
      <c r="F150" s="229" t="s">
        <v>276</v>
      </c>
      <c r="G150" s="230"/>
      <c r="H150" s="230"/>
      <c r="I150" s="230"/>
      <c r="J150" s="158"/>
      <c r="K150" s="159" t="s">
        <v>5</v>
      </c>
      <c r="L150" s="158"/>
      <c r="M150" s="158"/>
      <c r="N150" s="158"/>
      <c r="O150" s="158"/>
      <c r="P150" s="158"/>
      <c r="Q150" s="158"/>
      <c r="R150" s="160"/>
      <c r="T150" s="161"/>
      <c r="U150" s="158"/>
      <c r="V150" s="158"/>
      <c r="W150" s="158"/>
      <c r="X150" s="158"/>
      <c r="Y150" s="158"/>
      <c r="Z150" s="158"/>
      <c r="AA150" s="162"/>
      <c r="AT150" s="163" t="s">
        <v>173</v>
      </c>
      <c r="AU150" s="163" t="s">
        <v>86</v>
      </c>
      <c r="AV150" s="11" t="s">
        <v>82</v>
      </c>
      <c r="AW150" s="11" t="s">
        <v>32</v>
      </c>
      <c r="AX150" s="11" t="s">
        <v>75</v>
      </c>
      <c r="AY150" s="163" t="s">
        <v>166</v>
      </c>
    </row>
    <row r="151" spans="2:65" s="11" customFormat="1" ht="16.5" customHeight="1">
      <c r="B151" s="157"/>
      <c r="C151" s="158"/>
      <c r="D151" s="158"/>
      <c r="E151" s="159" t="s">
        <v>5</v>
      </c>
      <c r="F151" s="229" t="s">
        <v>277</v>
      </c>
      <c r="G151" s="230"/>
      <c r="H151" s="230"/>
      <c r="I151" s="230"/>
      <c r="J151" s="158"/>
      <c r="K151" s="159" t="s">
        <v>5</v>
      </c>
      <c r="L151" s="158"/>
      <c r="M151" s="158"/>
      <c r="N151" s="158"/>
      <c r="O151" s="158"/>
      <c r="P151" s="158"/>
      <c r="Q151" s="158"/>
      <c r="R151" s="160"/>
      <c r="T151" s="161"/>
      <c r="U151" s="158"/>
      <c r="V151" s="158"/>
      <c r="W151" s="158"/>
      <c r="X151" s="158"/>
      <c r="Y151" s="158"/>
      <c r="Z151" s="158"/>
      <c r="AA151" s="162"/>
      <c r="AT151" s="163" t="s">
        <v>173</v>
      </c>
      <c r="AU151" s="163" t="s">
        <v>86</v>
      </c>
      <c r="AV151" s="11" t="s">
        <v>82</v>
      </c>
      <c r="AW151" s="11" t="s">
        <v>32</v>
      </c>
      <c r="AX151" s="11" t="s">
        <v>75</v>
      </c>
      <c r="AY151" s="163" t="s">
        <v>166</v>
      </c>
    </row>
    <row r="152" spans="2:65" s="10" customFormat="1" ht="16.5" customHeight="1">
      <c r="B152" s="149"/>
      <c r="C152" s="150"/>
      <c r="D152" s="150"/>
      <c r="E152" s="151" t="s">
        <v>5</v>
      </c>
      <c r="F152" s="262" t="s">
        <v>1032</v>
      </c>
      <c r="G152" s="263"/>
      <c r="H152" s="263"/>
      <c r="I152" s="263"/>
      <c r="J152" s="150"/>
      <c r="K152" s="152">
        <v>920</v>
      </c>
      <c r="L152" s="150"/>
      <c r="M152" s="150"/>
      <c r="N152" s="150"/>
      <c r="O152" s="150"/>
      <c r="P152" s="150"/>
      <c r="Q152" s="150"/>
      <c r="R152" s="153"/>
      <c r="T152" s="154"/>
      <c r="U152" s="150"/>
      <c r="V152" s="150"/>
      <c r="W152" s="150"/>
      <c r="X152" s="150"/>
      <c r="Y152" s="150"/>
      <c r="Z152" s="150"/>
      <c r="AA152" s="155"/>
      <c r="AT152" s="156" t="s">
        <v>173</v>
      </c>
      <c r="AU152" s="156" t="s">
        <v>86</v>
      </c>
      <c r="AV152" s="10" t="s">
        <v>86</v>
      </c>
      <c r="AW152" s="10" t="s">
        <v>32</v>
      </c>
      <c r="AX152" s="10" t="s">
        <v>82</v>
      </c>
      <c r="AY152" s="156" t="s">
        <v>166</v>
      </c>
    </row>
    <row r="153" spans="2:65" s="1" customFormat="1" ht="16.5" customHeight="1">
      <c r="B153" s="139"/>
      <c r="C153" s="140" t="s">
        <v>101</v>
      </c>
      <c r="D153" s="140" t="s">
        <v>167</v>
      </c>
      <c r="E153" s="141" t="s">
        <v>307</v>
      </c>
      <c r="F153" s="231" t="s">
        <v>308</v>
      </c>
      <c r="G153" s="231"/>
      <c r="H153" s="231"/>
      <c r="I153" s="231"/>
      <c r="J153" s="142" t="s">
        <v>309</v>
      </c>
      <c r="K153" s="143">
        <v>381</v>
      </c>
      <c r="L153" s="232">
        <v>0</v>
      </c>
      <c r="M153" s="232"/>
      <c r="N153" s="232">
        <f>ROUND(L153*K153,2)</f>
        <v>0</v>
      </c>
      <c r="O153" s="232"/>
      <c r="P153" s="232"/>
      <c r="Q153" s="232"/>
      <c r="R153" s="144"/>
      <c r="T153" s="145" t="s">
        <v>5</v>
      </c>
      <c r="U153" s="43" t="s">
        <v>40</v>
      </c>
      <c r="V153" s="146">
        <v>0.27200000000000002</v>
      </c>
      <c r="W153" s="146">
        <f>V153*K153</f>
        <v>103.63200000000001</v>
      </c>
      <c r="X153" s="146">
        <v>0</v>
      </c>
      <c r="Y153" s="146">
        <f>X153*K153</f>
        <v>0</v>
      </c>
      <c r="Z153" s="146">
        <v>0.28999999999999998</v>
      </c>
      <c r="AA153" s="147">
        <f>Z153*K153</f>
        <v>110.49</v>
      </c>
      <c r="AR153" s="21" t="s">
        <v>92</v>
      </c>
      <c r="AT153" s="21" t="s">
        <v>167</v>
      </c>
      <c r="AU153" s="21" t="s">
        <v>86</v>
      </c>
      <c r="AY153" s="21" t="s">
        <v>166</v>
      </c>
      <c r="BE153" s="148">
        <f>IF(U153="základní",N153,0)</f>
        <v>0</v>
      </c>
      <c r="BF153" s="148">
        <f>IF(U153="snížená",N153,0)</f>
        <v>0</v>
      </c>
      <c r="BG153" s="148">
        <f>IF(U153="zákl. přenesená",N153,0)</f>
        <v>0</v>
      </c>
      <c r="BH153" s="148">
        <f>IF(U153="sníž. přenesená",N153,0)</f>
        <v>0</v>
      </c>
      <c r="BI153" s="148">
        <f>IF(U153="nulová",N153,0)</f>
        <v>0</v>
      </c>
      <c r="BJ153" s="21" t="s">
        <v>82</v>
      </c>
      <c r="BK153" s="148">
        <f>ROUND(L153*K153,2)</f>
        <v>0</v>
      </c>
      <c r="BL153" s="21" t="s">
        <v>92</v>
      </c>
      <c r="BM153" s="21" t="s">
        <v>310</v>
      </c>
    </row>
    <row r="154" spans="2:65" s="11" customFormat="1" ht="16.5" customHeight="1">
      <c r="B154" s="157"/>
      <c r="C154" s="158"/>
      <c r="D154" s="158"/>
      <c r="E154" s="159" t="s">
        <v>5</v>
      </c>
      <c r="F154" s="264" t="s">
        <v>275</v>
      </c>
      <c r="G154" s="265"/>
      <c r="H154" s="265"/>
      <c r="I154" s="265"/>
      <c r="J154" s="158"/>
      <c r="K154" s="159" t="s">
        <v>5</v>
      </c>
      <c r="L154" s="158"/>
      <c r="M154" s="158"/>
      <c r="N154" s="158"/>
      <c r="O154" s="158"/>
      <c r="P154" s="158"/>
      <c r="Q154" s="158"/>
      <c r="R154" s="160"/>
      <c r="T154" s="161"/>
      <c r="U154" s="158"/>
      <c r="V154" s="158"/>
      <c r="W154" s="158"/>
      <c r="X154" s="158"/>
      <c r="Y154" s="158"/>
      <c r="Z154" s="158"/>
      <c r="AA154" s="162"/>
      <c r="AT154" s="163" t="s">
        <v>173</v>
      </c>
      <c r="AU154" s="163" t="s">
        <v>86</v>
      </c>
      <c r="AV154" s="11" t="s">
        <v>82</v>
      </c>
      <c r="AW154" s="11" t="s">
        <v>32</v>
      </c>
      <c r="AX154" s="11" t="s">
        <v>75</v>
      </c>
      <c r="AY154" s="163" t="s">
        <v>166</v>
      </c>
    </row>
    <row r="155" spans="2:65" s="11" customFormat="1" ht="16.5" customHeight="1">
      <c r="B155" s="157"/>
      <c r="C155" s="158"/>
      <c r="D155" s="158"/>
      <c r="E155" s="159" t="s">
        <v>5</v>
      </c>
      <c r="F155" s="229" t="s">
        <v>276</v>
      </c>
      <c r="G155" s="230"/>
      <c r="H155" s="230"/>
      <c r="I155" s="230"/>
      <c r="J155" s="158"/>
      <c r="K155" s="159" t="s">
        <v>5</v>
      </c>
      <c r="L155" s="158"/>
      <c r="M155" s="158"/>
      <c r="N155" s="158"/>
      <c r="O155" s="158"/>
      <c r="P155" s="158"/>
      <c r="Q155" s="158"/>
      <c r="R155" s="160"/>
      <c r="T155" s="161"/>
      <c r="U155" s="158"/>
      <c r="V155" s="158"/>
      <c r="W155" s="158"/>
      <c r="X155" s="158"/>
      <c r="Y155" s="158"/>
      <c r="Z155" s="158"/>
      <c r="AA155" s="162"/>
      <c r="AT155" s="163" t="s">
        <v>173</v>
      </c>
      <c r="AU155" s="163" t="s">
        <v>86</v>
      </c>
      <c r="AV155" s="11" t="s">
        <v>82</v>
      </c>
      <c r="AW155" s="11" t="s">
        <v>32</v>
      </c>
      <c r="AX155" s="11" t="s">
        <v>75</v>
      </c>
      <c r="AY155" s="163" t="s">
        <v>166</v>
      </c>
    </row>
    <row r="156" spans="2:65" s="11" customFormat="1" ht="16.5" customHeight="1">
      <c r="B156" s="157"/>
      <c r="C156" s="158"/>
      <c r="D156" s="158"/>
      <c r="E156" s="159" t="s">
        <v>5</v>
      </c>
      <c r="F156" s="229" t="s">
        <v>277</v>
      </c>
      <c r="G156" s="230"/>
      <c r="H156" s="230"/>
      <c r="I156" s="230"/>
      <c r="J156" s="158"/>
      <c r="K156" s="159" t="s">
        <v>5</v>
      </c>
      <c r="L156" s="158"/>
      <c r="M156" s="158"/>
      <c r="N156" s="158"/>
      <c r="O156" s="158"/>
      <c r="P156" s="158"/>
      <c r="Q156" s="158"/>
      <c r="R156" s="160"/>
      <c r="T156" s="161"/>
      <c r="U156" s="158"/>
      <c r="V156" s="158"/>
      <c r="W156" s="158"/>
      <c r="X156" s="158"/>
      <c r="Y156" s="158"/>
      <c r="Z156" s="158"/>
      <c r="AA156" s="162"/>
      <c r="AT156" s="163" t="s">
        <v>173</v>
      </c>
      <c r="AU156" s="163" t="s">
        <v>86</v>
      </c>
      <c r="AV156" s="11" t="s">
        <v>82</v>
      </c>
      <c r="AW156" s="11" t="s">
        <v>32</v>
      </c>
      <c r="AX156" s="11" t="s">
        <v>75</v>
      </c>
      <c r="AY156" s="163" t="s">
        <v>166</v>
      </c>
    </row>
    <row r="157" spans="2:65" s="10" customFormat="1" ht="25.5" customHeight="1">
      <c r="B157" s="149"/>
      <c r="C157" s="150"/>
      <c r="D157" s="150"/>
      <c r="E157" s="151" t="s">
        <v>5</v>
      </c>
      <c r="F157" s="262" t="s">
        <v>1037</v>
      </c>
      <c r="G157" s="263"/>
      <c r="H157" s="263"/>
      <c r="I157" s="263"/>
      <c r="J157" s="150"/>
      <c r="K157" s="152">
        <v>381</v>
      </c>
      <c r="L157" s="150"/>
      <c r="M157" s="150"/>
      <c r="N157" s="150"/>
      <c r="O157" s="150"/>
      <c r="P157" s="150"/>
      <c r="Q157" s="150"/>
      <c r="R157" s="153"/>
      <c r="T157" s="154"/>
      <c r="U157" s="150"/>
      <c r="V157" s="150"/>
      <c r="W157" s="150"/>
      <c r="X157" s="150"/>
      <c r="Y157" s="150"/>
      <c r="Z157" s="150"/>
      <c r="AA157" s="155"/>
      <c r="AT157" s="156" t="s">
        <v>173</v>
      </c>
      <c r="AU157" s="156" t="s">
        <v>86</v>
      </c>
      <c r="AV157" s="10" t="s">
        <v>86</v>
      </c>
      <c r="AW157" s="10" t="s">
        <v>32</v>
      </c>
      <c r="AX157" s="10" t="s">
        <v>82</v>
      </c>
      <c r="AY157" s="156" t="s">
        <v>166</v>
      </c>
    </row>
    <row r="158" spans="2:65" s="1" customFormat="1" ht="16.5" customHeight="1">
      <c r="B158" s="139"/>
      <c r="C158" s="140" t="s">
        <v>104</v>
      </c>
      <c r="D158" s="140" t="s">
        <v>167</v>
      </c>
      <c r="E158" s="141" t="s">
        <v>312</v>
      </c>
      <c r="F158" s="231" t="s">
        <v>313</v>
      </c>
      <c r="G158" s="231"/>
      <c r="H158" s="231"/>
      <c r="I158" s="231"/>
      <c r="J158" s="142" t="s">
        <v>309</v>
      </c>
      <c r="K158" s="143">
        <v>18.5</v>
      </c>
      <c r="L158" s="232">
        <v>0</v>
      </c>
      <c r="M158" s="232"/>
      <c r="N158" s="232">
        <f>ROUND(L158*K158,2)</f>
        <v>0</v>
      </c>
      <c r="O158" s="232"/>
      <c r="P158" s="232"/>
      <c r="Q158" s="232"/>
      <c r="R158" s="144"/>
      <c r="T158" s="145" t="s">
        <v>5</v>
      </c>
      <c r="U158" s="43" t="s">
        <v>40</v>
      </c>
      <c r="V158" s="146">
        <v>0.14699999999999999</v>
      </c>
      <c r="W158" s="146">
        <f>V158*K158</f>
        <v>2.7195</v>
      </c>
      <c r="X158" s="146">
        <v>0</v>
      </c>
      <c r="Y158" s="146">
        <f>X158*K158</f>
        <v>0</v>
      </c>
      <c r="Z158" s="146">
        <v>0.115</v>
      </c>
      <c r="AA158" s="147">
        <f>Z158*K158</f>
        <v>2.1274999999999999</v>
      </c>
      <c r="AR158" s="21" t="s">
        <v>92</v>
      </c>
      <c r="AT158" s="21" t="s">
        <v>167</v>
      </c>
      <c r="AU158" s="21" t="s">
        <v>86</v>
      </c>
      <c r="AY158" s="21" t="s">
        <v>166</v>
      </c>
      <c r="BE158" s="148">
        <f>IF(U158="základní",N158,0)</f>
        <v>0</v>
      </c>
      <c r="BF158" s="148">
        <f>IF(U158="snížená",N158,0)</f>
        <v>0</v>
      </c>
      <c r="BG158" s="148">
        <f>IF(U158="zákl. přenesená",N158,0)</f>
        <v>0</v>
      </c>
      <c r="BH158" s="148">
        <f>IF(U158="sníž. přenesená",N158,0)</f>
        <v>0</v>
      </c>
      <c r="BI158" s="148">
        <f>IF(U158="nulová",N158,0)</f>
        <v>0</v>
      </c>
      <c r="BJ158" s="21" t="s">
        <v>82</v>
      </c>
      <c r="BK158" s="148">
        <f>ROUND(L158*K158,2)</f>
        <v>0</v>
      </c>
      <c r="BL158" s="21" t="s">
        <v>92</v>
      </c>
      <c r="BM158" s="21" t="s">
        <v>314</v>
      </c>
    </row>
    <row r="159" spans="2:65" s="11" customFormat="1" ht="16.5" customHeight="1">
      <c r="B159" s="157"/>
      <c r="C159" s="158"/>
      <c r="D159" s="158"/>
      <c r="E159" s="159" t="s">
        <v>5</v>
      </c>
      <c r="F159" s="264" t="s">
        <v>275</v>
      </c>
      <c r="G159" s="265"/>
      <c r="H159" s="265"/>
      <c r="I159" s="265"/>
      <c r="J159" s="158"/>
      <c r="K159" s="159" t="s">
        <v>5</v>
      </c>
      <c r="L159" s="158"/>
      <c r="M159" s="158"/>
      <c r="N159" s="158"/>
      <c r="O159" s="158"/>
      <c r="P159" s="158"/>
      <c r="Q159" s="158"/>
      <c r="R159" s="160"/>
      <c r="T159" s="161"/>
      <c r="U159" s="158"/>
      <c r="V159" s="158"/>
      <c r="W159" s="158"/>
      <c r="X159" s="158"/>
      <c r="Y159" s="158"/>
      <c r="Z159" s="158"/>
      <c r="AA159" s="162"/>
      <c r="AT159" s="163" t="s">
        <v>173</v>
      </c>
      <c r="AU159" s="163" t="s">
        <v>86</v>
      </c>
      <c r="AV159" s="11" t="s">
        <v>82</v>
      </c>
      <c r="AW159" s="11" t="s">
        <v>32</v>
      </c>
      <c r="AX159" s="11" t="s">
        <v>75</v>
      </c>
      <c r="AY159" s="163" t="s">
        <v>166</v>
      </c>
    </row>
    <row r="160" spans="2:65" s="11" customFormat="1" ht="16.5" customHeight="1">
      <c r="B160" s="157"/>
      <c r="C160" s="158"/>
      <c r="D160" s="158"/>
      <c r="E160" s="159" t="s">
        <v>5</v>
      </c>
      <c r="F160" s="229" t="s">
        <v>276</v>
      </c>
      <c r="G160" s="230"/>
      <c r="H160" s="230"/>
      <c r="I160" s="230"/>
      <c r="J160" s="158"/>
      <c r="K160" s="159" t="s">
        <v>5</v>
      </c>
      <c r="L160" s="158"/>
      <c r="M160" s="158"/>
      <c r="N160" s="158"/>
      <c r="O160" s="158"/>
      <c r="P160" s="158"/>
      <c r="Q160" s="158"/>
      <c r="R160" s="160"/>
      <c r="T160" s="161"/>
      <c r="U160" s="158"/>
      <c r="V160" s="158"/>
      <c r="W160" s="158"/>
      <c r="X160" s="158"/>
      <c r="Y160" s="158"/>
      <c r="Z160" s="158"/>
      <c r="AA160" s="162"/>
      <c r="AT160" s="163" t="s">
        <v>173</v>
      </c>
      <c r="AU160" s="163" t="s">
        <v>86</v>
      </c>
      <c r="AV160" s="11" t="s">
        <v>82</v>
      </c>
      <c r="AW160" s="11" t="s">
        <v>32</v>
      </c>
      <c r="AX160" s="11" t="s">
        <v>75</v>
      </c>
      <c r="AY160" s="163" t="s">
        <v>166</v>
      </c>
    </row>
    <row r="161" spans="2:65" s="11" customFormat="1" ht="16.5" customHeight="1">
      <c r="B161" s="157"/>
      <c r="C161" s="158"/>
      <c r="D161" s="158"/>
      <c r="E161" s="159" t="s">
        <v>5</v>
      </c>
      <c r="F161" s="229" t="s">
        <v>277</v>
      </c>
      <c r="G161" s="230"/>
      <c r="H161" s="230"/>
      <c r="I161" s="230"/>
      <c r="J161" s="158"/>
      <c r="K161" s="159" t="s">
        <v>5</v>
      </c>
      <c r="L161" s="158"/>
      <c r="M161" s="158"/>
      <c r="N161" s="158"/>
      <c r="O161" s="158"/>
      <c r="P161" s="158"/>
      <c r="Q161" s="158"/>
      <c r="R161" s="160"/>
      <c r="T161" s="161"/>
      <c r="U161" s="158"/>
      <c r="V161" s="158"/>
      <c r="W161" s="158"/>
      <c r="X161" s="158"/>
      <c r="Y161" s="158"/>
      <c r="Z161" s="158"/>
      <c r="AA161" s="162"/>
      <c r="AT161" s="163" t="s">
        <v>173</v>
      </c>
      <c r="AU161" s="163" t="s">
        <v>86</v>
      </c>
      <c r="AV161" s="11" t="s">
        <v>82</v>
      </c>
      <c r="AW161" s="11" t="s">
        <v>32</v>
      </c>
      <c r="AX161" s="11" t="s">
        <v>75</v>
      </c>
      <c r="AY161" s="163" t="s">
        <v>166</v>
      </c>
    </row>
    <row r="162" spans="2:65" s="10" customFormat="1" ht="16.5" customHeight="1">
      <c r="B162" s="149"/>
      <c r="C162" s="150"/>
      <c r="D162" s="150"/>
      <c r="E162" s="151" t="s">
        <v>5</v>
      </c>
      <c r="F162" s="262" t="s">
        <v>1038</v>
      </c>
      <c r="G162" s="263"/>
      <c r="H162" s="263"/>
      <c r="I162" s="263"/>
      <c r="J162" s="150"/>
      <c r="K162" s="152">
        <v>18.5</v>
      </c>
      <c r="L162" s="150"/>
      <c r="M162" s="150"/>
      <c r="N162" s="150"/>
      <c r="O162" s="150"/>
      <c r="P162" s="150"/>
      <c r="Q162" s="150"/>
      <c r="R162" s="153"/>
      <c r="T162" s="154"/>
      <c r="U162" s="150"/>
      <c r="V162" s="150"/>
      <c r="W162" s="150"/>
      <c r="X162" s="150"/>
      <c r="Y162" s="150"/>
      <c r="Z162" s="150"/>
      <c r="AA162" s="155"/>
      <c r="AT162" s="156" t="s">
        <v>173</v>
      </c>
      <c r="AU162" s="156" t="s">
        <v>86</v>
      </c>
      <c r="AV162" s="10" t="s">
        <v>86</v>
      </c>
      <c r="AW162" s="10" t="s">
        <v>32</v>
      </c>
      <c r="AX162" s="10" t="s">
        <v>82</v>
      </c>
      <c r="AY162" s="156" t="s">
        <v>166</v>
      </c>
    </row>
    <row r="163" spans="2:65" s="1" customFormat="1" ht="16.5" customHeight="1">
      <c r="B163" s="139"/>
      <c r="C163" s="140" t="s">
        <v>107</v>
      </c>
      <c r="D163" s="140" t="s">
        <v>167</v>
      </c>
      <c r="E163" s="141" t="s">
        <v>316</v>
      </c>
      <c r="F163" s="231" t="s">
        <v>317</v>
      </c>
      <c r="G163" s="231"/>
      <c r="H163" s="231"/>
      <c r="I163" s="231"/>
      <c r="J163" s="142" t="s">
        <v>309</v>
      </c>
      <c r="K163" s="143">
        <v>202</v>
      </c>
      <c r="L163" s="232">
        <v>0</v>
      </c>
      <c r="M163" s="232"/>
      <c r="N163" s="232">
        <f>ROUND(L163*K163,2)</f>
        <v>0</v>
      </c>
      <c r="O163" s="232"/>
      <c r="P163" s="232"/>
      <c r="Q163" s="232"/>
      <c r="R163" s="144"/>
      <c r="T163" s="145" t="s">
        <v>5</v>
      </c>
      <c r="U163" s="43" t="s">
        <v>40</v>
      </c>
      <c r="V163" s="146">
        <v>0.70299999999999996</v>
      </c>
      <c r="W163" s="146">
        <f>V163*K163</f>
        <v>142.006</v>
      </c>
      <c r="X163" s="146">
        <v>8.6800000000000002E-3</v>
      </c>
      <c r="Y163" s="146">
        <f>X163*K163</f>
        <v>1.75336</v>
      </c>
      <c r="Z163" s="146">
        <v>0</v>
      </c>
      <c r="AA163" s="147">
        <f>Z163*K163</f>
        <v>0</v>
      </c>
      <c r="AR163" s="21" t="s">
        <v>92</v>
      </c>
      <c r="AT163" s="21" t="s">
        <v>167</v>
      </c>
      <c r="AU163" s="21" t="s">
        <v>86</v>
      </c>
      <c r="AY163" s="21" t="s">
        <v>166</v>
      </c>
      <c r="BE163" s="148">
        <f>IF(U163="základní",N163,0)</f>
        <v>0</v>
      </c>
      <c r="BF163" s="148">
        <f>IF(U163="snížená",N163,0)</f>
        <v>0</v>
      </c>
      <c r="BG163" s="148">
        <f>IF(U163="zákl. přenesená",N163,0)</f>
        <v>0</v>
      </c>
      <c r="BH163" s="148">
        <f>IF(U163="sníž. přenesená",N163,0)</f>
        <v>0</v>
      </c>
      <c r="BI163" s="148">
        <f>IF(U163="nulová",N163,0)</f>
        <v>0</v>
      </c>
      <c r="BJ163" s="21" t="s">
        <v>82</v>
      </c>
      <c r="BK163" s="148">
        <f>ROUND(L163*K163,2)</f>
        <v>0</v>
      </c>
      <c r="BL163" s="21" t="s">
        <v>92</v>
      </c>
      <c r="BM163" s="21" t="s">
        <v>318</v>
      </c>
    </row>
    <row r="164" spans="2:65" s="11" customFormat="1" ht="16.5" customHeight="1">
      <c r="B164" s="157"/>
      <c r="C164" s="158"/>
      <c r="D164" s="158"/>
      <c r="E164" s="159" t="s">
        <v>5</v>
      </c>
      <c r="F164" s="264" t="s">
        <v>275</v>
      </c>
      <c r="G164" s="265"/>
      <c r="H164" s="265"/>
      <c r="I164" s="265"/>
      <c r="J164" s="158"/>
      <c r="K164" s="159" t="s">
        <v>5</v>
      </c>
      <c r="L164" s="158"/>
      <c r="M164" s="158"/>
      <c r="N164" s="158"/>
      <c r="O164" s="158"/>
      <c r="P164" s="158"/>
      <c r="Q164" s="158"/>
      <c r="R164" s="160"/>
      <c r="T164" s="161"/>
      <c r="U164" s="158"/>
      <c r="V164" s="158"/>
      <c r="W164" s="158"/>
      <c r="X164" s="158"/>
      <c r="Y164" s="158"/>
      <c r="Z164" s="158"/>
      <c r="AA164" s="162"/>
      <c r="AT164" s="163" t="s">
        <v>173</v>
      </c>
      <c r="AU164" s="163" t="s">
        <v>86</v>
      </c>
      <c r="AV164" s="11" t="s">
        <v>82</v>
      </c>
      <c r="AW164" s="11" t="s">
        <v>32</v>
      </c>
      <c r="AX164" s="11" t="s">
        <v>75</v>
      </c>
      <c r="AY164" s="163" t="s">
        <v>166</v>
      </c>
    </row>
    <row r="165" spans="2:65" s="11" customFormat="1" ht="16.5" customHeight="1">
      <c r="B165" s="157"/>
      <c r="C165" s="158"/>
      <c r="D165" s="158"/>
      <c r="E165" s="159" t="s">
        <v>5</v>
      </c>
      <c r="F165" s="229" t="s">
        <v>276</v>
      </c>
      <c r="G165" s="230"/>
      <c r="H165" s="230"/>
      <c r="I165" s="230"/>
      <c r="J165" s="158"/>
      <c r="K165" s="159" t="s">
        <v>5</v>
      </c>
      <c r="L165" s="158"/>
      <c r="M165" s="158"/>
      <c r="N165" s="158"/>
      <c r="O165" s="158"/>
      <c r="P165" s="158"/>
      <c r="Q165" s="158"/>
      <c r="R165" s="160"/>
      <c r="T165" s="161"/>
      <c r="U165" s="158"/>
      <c r="V165" s="158"/>
      <c r="W165" s="158"/>
      <c r="X165" s="158"/>
      <c r="Y165" s="158"/>
      <c r="Z165" s="158"/>
      <c r="AA165" s="162"/>
      <c r="AT165" s="163" t="s">
        <v>173</v>
      </c>
      <c r="AU165" s="163" t="s">
        <v>86</v>
      </c>
      <c r="AV165" s="11" t="s">
        <v>82</v>
      </c>
      <c r="AW165" s="11" t="s">
        <v>32</v>
      </c>
      <c r="AX165" s="11" t="s">
        <v>75</v>
      </c>
      <c r="AY165" s="163" t="s">
        <v>166</v>
      </c>
    </row>
    <row r="166" spans="2:65" s="11" customFormat="1" ht="16.5" customHeight="1">
      <c r="B166" s="157"/>
      <c r="C166" s="158"/>
      <c r="D166" s="158"/>
      <c r="E166" s="159" t="s">
        <v>5</v>
      </c>
      <c r="F166" s="229" t="s">
        <v>277</v>
      </c>
      <c r="G166" s="230"/>
      <c r="H166" s="230"/>
      <c r="I166" s="230"/>
      <c r="J166" s="158"/>
      <c r="K166" s="159" t="s">
        <v>5</v>
      </c>
      <c r="L166" s="158"/>
      <c r="M166" s="158"/>
      <c r="N166" s="158"/>
      <c r="O166" s="158"/>
      <c r="P166" s="158"/>
      <c r="Q166" s="158"/>
      <c r="R166" s="160"/>
      <c r="T166" s="161"/>
      <c r="U166" s="158"/>
      <c r="V166" s="158"/>
      <c r="W166" s="158"/>
      <c r="X166" s="158"/>
      <c r="Y166" s="158"/>
      <c r="Z166" s="158"/>
      <c r="AA166" s="162"/>
      <c r="AT166" s="163" t="s">
        <v>173</v>
      </c>
      <c r="AU166" s="163" t="s">
        <v>86</v>
      </c>
      <c r="AV166" s="11" t="s">
        <v>82</v>
      </c>
      <c r="AW166" s="11" t="s">
        <v>32</v>
      </c>
      <c r="AX166" s="11" t="s">
        <v>75</v>
      </c>
      <c r="AY166" s="163" t="s">
        <v>166</v>
      </c>
    </row>
    <row r="167" spans="2:65" s="10" customFormat="1" ht="16.5" customHeight="1">
      <c r="B167" s="149"/>
      <c r="C167" s="150"/>
      <c r="D167" s="150"/>
      <c r="E167" s="151" t="s">
        <v>5</v>
      </c>
      <c r="F167" s="262" t="s">
        <v>1039</v>
      </c>
      <c r="G167" s="263"/>
      <c r="H167" s="263"/>
      <c r="I167" s="263"/>
      <c r="J167" s="150"/>
      <c r="K167" s="152">
        <v>202</v>
      </c>
      <c r="L167" s="150"/>
      <c r="M167" s="150"/>
      <c r="N167" s="150"/>
      <c r="O167" s="150"/>
      <c r="P167" s="150"/>
      <c r="Q167" s="150"/>
      <c r="R167" s="153"/>
      <c r="T167" s="154"/>
      <c r="U167" s="150"/>
      <c r="V167" s="150"/>
      <c r="W167" s="150"/>
      <c r="X167" s="150"/>
      <c r="Y167" s="150"/>
      <c r="Z167" s="150"/>
      <c r="AA167" s="155"/>
      <c r="AT167" s="156" t="s">
        <v>173</v>
      </c>
      <c r="AU167" s="156" t="s">
        <v>86</v>
      </c>
      <c r="AV167" s="10" t="s">
        <v>86</v>
      </c>
      <c r="AW167" s="10" t="s">
        <v>32</v>
      </c>
      <c r="AX167" s="10" t="s">
        <v>82</v>
      </c>
      <c r="AY167" s="156" t="s">
        <v>166</v>
      </c>
    </row>
    <row r="168" spans="2:65" s="1" customFormat="1" ht="38.25" customHeight="1">
      <c r="B168" s="139"/>
      <c r="C168" s="140" t="s">
        <v>110</v>
      </c>
      <c r="D168" s="140" t="s">
        <v>167</v>
      </c>
      <c r="E168" s="141" t="s">
        <v>320</v>
      </c>
      <c r="F168" s="231" t="s">
        <v>321</v>
      </c>
      <c r="G168" s="231"/>
      <c r="H168" s="231"/>
      <c r="I168" s="231"/>
      <c r="J168" s="142" t="s">
        <v>322</v>
      </c>
      <c r="K168" s="143">
        <v>127.55</v>
      </c>
      <c r="L168" s="232">
        <v>0</v>
      </c>
      <c r="M168" s="232"/>
      <c r="N168" s="232">
        <f>ROUND(L168*K168,2)</f>
        <v>0</v>
      </c>
      <c r="O168" s="232"/>
      <c r="P168" s="232"/>
      <c r="Q168" s="232"/>
      <c r="R168" s="144"/>
      <c r="T168" s="145" t="s">
        <v>5</v>
      </c>
      <c r="U168" s="43" t="s">
        <v>40</v>
      </c>
      <c r="V168" s="146">
        <v>0.223</v>
      </c>
      <c r="W168" s="146">
        <f>V168*K168</f>
        <v>28.443649999999998</v>
      </c>
      <c r="X168" s="146">
        <v>0</v>
      </c>
      <c r="Y168" s="146">
        <f>X168*K168</f>
        <v>0</v>
      </c>
      <c r="Z168" s="146">
        <v>0</v>
      </c>
      <c r="AA168" s="147">
        <f>Z168*K168</f>
        <v>0</v>
      </c>
      <c r="AR168" s="21" t="s">
        <v>92</v>
      </c>
      <c r="AT168" s="21" t="s">
        <v>167</v>
      </c>
      <c r="AU168" s="21" t="s">
        <v>86</v>
      </c>
      <c r="AY168" s="21" t="s">
        <v>166</v>
      </c>
      <c r="BE168" s="148">
        <f>IF(U168="základní",N168,0)</f>
        <v>0</v>
      </c>
      <c r="BF168" s="148">
        <f>IF(U168="snížená",N168,0)</f>
        <v>0</v>
      </c>
      <c r="BG168" s="148">
        <f>IF(U168="zákl. přenesená",N168,0)</f>
        <v>0</v>
      </c>
      <c r="BH168" s="148">
        <f>IF(U168="sníž. přenesená",N168,0)</f>
        <v>0</v>
      </c>
      <c r="BI168" s="148">
        <f>IF(U168="nulová",N168,0)</f>
        <v>0</v>
      </c>
      <c r="BJ168" s="21" t="s">
        <v>82</v>
      </c>
      <c r="BK168" s="148">
        <f>ROUND(L168*K168,2)</f>
        <v>0</v>
      </c>
      <c r="BL168" s="21" t="s">
        <v>92</v>
      </c>
      <c r="BM168" s="21" t="s">
        <v>323</v>
      </c>
    </row>
    <row r="169" spans="2:65" s="11" customFormat="1" ht="16.5" customHeight="1">
      <c r="B169" s="157"/>
      <c r="C169" s="158"/>
      <c r="D169" s="158"/>
      <c r="E169" s="159" t="s">
        <v>5</v>
      </c>
      <c r="F169" s="264" t="s">
        <v>275</v>
      </c>
      <c r="G169" s="265"/>
      <c r="H169" s="265"/>
      <c r="I169" s="265"/>
      <c r="J169" s="158"/>
      <c r="K169" s="159" t="s">
        <v>5</v>
      </c>
      <c r="L169" s="158"/>
      <c r="M169" s="158"/>
      <c r="N169" s="158"/>
      <c r="O169" s="158"/>
      <c r="P169" s="158"/>
      <c r="Q169" s="158"/>
      <c r="R169" s="160"/>
      <c r="T169" s="161"/>
      <c r="U169" s="158"/>
      <c r="V169" s="158"/>
      <c r="W169" s="158"/>
      <c r="X169" s="158"/>
      <c r="Y169" s="158"/>
      <c r="Z169" s="158"/>
      <c r="AA169" s="162"/>
      <c r="AT169" s="163" t="s">
        <v>173</v>
      </c>
      <c r="AU169" s="163" t="s">
        <v>86</v>
      </c>
      <c r="AV169" s="11" t="s">
        <v>82</v>
      </c>
      <c r="AW169" s="11" t="s">
        <v>32</v>
      </c>
      <c r="AX169" s="11" t="s">
        <v>75</v>
      </c>
      <c r="AY169" s="163" t="s">
        <v>166</v>
      </c>
    </row>
    <row r="170" spans="2:65" s="11" customFormat="1" ht="16.5" customHeight="1">
      <c r="B170" s="157"/>
      <c r="C170" s="158"/>
      <c r="D170" s="158"/>
      <c r="E170" s="159" t="s">
        <v>5</v>
      </c>
      <c r="F170" s="229" t="s">
        <v>276</v>
      </c>
      <c r="G170" s="230"/>
      <c r="H170" s="230"/>
      <c r="I170" s="230"/>
      <c r="J170" s="158"/>
      <c r="K170" s="159" t="s">
        <v>5</v>
      </c>
      <c r="L170" s="158"/>
      <c r="M170" s="158"/>
      <c r="N170" s="158"/>
      <c r="O170" s="158"/>
      <c r="P170" s="158"/>
      <c r="Q170" s="158"/>
      <c r="R170" s="160"/>
      <c r="T170" s="161"/>
      <c r="U170" s="158"/>
      <c r="V170" s="158"/>
      <c r="W170" s="158"/>
      <c r="X170" s="158"/>
      <c r="Y170" s="158"/>
      <c r="Z170" s="158"/>
      <c r="AA170" s="162"/>
      <c r="AT170" s="163" t="s">
        <v>173</v>
      </c>
      <c r="AU170" s="163" t="s">
        <v>86</v>
      </c>
      <c r="AV170" s="11" t="s">
        <v>82</v>
      </c>
      <c r="AW170" s="11" t="s">
        <v>32</v>
      </c>
      <c r="AX170" s="11" t="s">
        <v>75</v>
      </c>
      <c r="AY170" s="163" t="s">
        <v>166</v>
      </c>
    </row>
    <row r="171" spans="2:65" s="11" customFormat="1" ht="16.5" customHeight="1">
      <c r="B171" s="157"/>
      <c r="C171" s="158"/>
      <c r="D171" s="158"/>
      <c r="E171" s="159" t="s">
        <v>5</v>
      </c>
      <c r="F171" s="229" t="s">
        <v>277</v>
      </c>
      <c r="G171" s="230"/>
      <c r="H171" s="230"/>
      <c r="I171" s="230"/>
      <c r="J171" s="158"/>
      <c r="K171" s="159" t="s">
        <v>5</v>
      </c>
      <c r="L171" s="158"/>
      <c r="M171" s="158"/>
      <c r="N171" s="158"/>
      <c r="O171" s="158"/>
      <c r="P171" s="158"/>
      <c r="Q171" s="158"/>
      <c r="R171" s="160"/>
      <c r="T171" s="161"/>
      <c r="U171" s="158"/>
      <c r="V171" s="158"/>
      <c r="W171" s="158"/>
      <c r="X171" s="158"/>
      <c r="Y171" s="158"/>
      <c r="Z171" s="158"/>
      <c r="AA171" s="162"/>
      <c r="AT171" s="163" t="s">
        <v>173</v>
      </c>
      <c r="AU171" s="163" t="s">
        <v>86</v>
      </c>
      <c r="AV171" s="11" t="s">
        <v>82</v>
      </c>
      <c r="AW171" s="11" t="s">
        <v>32</v>
      </c>
      <c r="AX171" s="11" t="s">
        <v>75</v>
      </c>
      <c r="AY171" s="163" t="s">
        <v>166</v>
      </c>
    </row>
    <row r="172" spans="2:65" s="10" customFormat="1" ht="16.5" customHeight="1">
      <c r="B172" s="149"/>
      <c r="C172" s="150"/>
      <c r="D172" s="150"/>
      <c r="E172" s="151" t="s">
        <v>5</v>
      </c>
      <c r="F172" s="262" t="s">
        <v>1040</v>
      </c>
      <c r="G172" s="263"/>
      <c r="H172" s="263"/>
      <c r="I172" s="263"/>
      <c r="J172" s="150"/>
      <c r="K172" s="152">
        <v>105.8</v>
      </c>
      <c r="L172" s="150"/>
      <c r="M172" s="150"/>
      <c r="N172" s="150"/>
      <c r="O172" s="150"/>
      <c r="P172" s="150"/>
      <c r="Q172" s="150"/>
      <c r="R172" s="153"/>
      <c r="T172" s="154"/>
      <c r="U172" s="150"/>
      <c r="V172" s="150"/>
      <c r="W172" s="150"/>
      <c r="X172" s="150"/>
      <c r="Y172" s="150"/>
      <c r="Z172" s="150"/>
      <c r="AA172" s="155"/>
      <c r="AT172" s="156" t="s">
        <v>173</v>
      </c>
      <c r="AU172" s="156" t="s">
        <v>86</v>
      </c>
      <c r="AV172" s="10" t="s">
        <v>86</v>
      </c>
      <c r="AW172" s="10" t="s">
        <v>32</v>
      </c>
      <c r="AX172" s="10" t="s">
        <v>75</v>
      </c>
      <c r="AY172" s="156" t="s">
        <v>166</v>
      </c>
    </row>
    <row r="173" spans="2:65" s="10" customFormat="1" ht="16.5" customHeight="1">
      <c r="B173" s="149"/>
      <c r="C173" s="150"/>
      <c r="D173" s="150"/>
      <c r="E173" s="151" t="s">
        <v>5</v>
      </c>
      <c r="F173" s="262" t="s">
        <v>1041</v>
      </c>
      <c r="G173" s="263"/>
      <c r="H173" s="263"/>
      <c r="I173" s="263"/>
      <c r="J173" s="150"/>
      <c r="K173" s="152">
        <v>21.75</v>
      </c>
      <c r="L173" s="150"/>
      <c r="M173" s="150"/>
      <c r="N173" s="150"/>
      <c r="O173" s="150"/>
      <c r="P173" s="150"/>
      <c r="Q173" s="150"/>
      <c r="R173" s="153"/>
      <c r="T173" s="154"/>
      <c r="U173" s="150"/>
      <c r="V173" s="150"/>
      <c r="W173" s="150"/>
      <c r="X173" s="150"/>
      <c r="Y173" s="150"/>
      <c r="Z173" s="150"/>
      <c r="AA173" s="155"/>
      <c r="AT173" s="156" t="s">
        <v>173</v>
      </c>
      <c r="AU173" s="156" t="s">
        <v>86</v>
      </c>
      <c r="AV173" s="10" t="s">
        <v>86</v>
      </c>
      <c r="AW173" s="10" t="s">
        <v>32</v>
      </c>
      <c r="AX173" s="10" t="s">
        <v>75</v>
      </c>
      <c r="AY173" s="156" t="s">
        <v>166</v>
      </c>
    </row>
    <row r="174" spans="2:65" s="12" customFormat="1" ht="16.5" customHeight="1">
      <c r="B174" s="168"/>
      <c r="C174" s="169"/>
      <c r="D174" s="169"/>
      <c r="E174" s="170" t="s">
        <v>5</v>
      </c>
      <c r="F174" s="268" t="s">
        <v>294</v>
      </c>
      <c r="G174" s="269"/>
      <c r="H174" s="269"/>
      <c r="I174" s="269"/>
      <c r="J174" s="169"/>
      <c r="K174" s="171">
        <v>127.55</v>
      </c>
      <c r="L174" s="169"/>
      <c r="M174" s="169"/>
      <c r="N174" s="169"/>
      <c r="O174" s="169"/>
      <c r="P174" s="169"/>
      <c r="Q174" s="169"/>
      <c r="R174" s="172"/>
      <c r="T174" s="173"/>
      <c r="U174" s="169"/>
      <c r="V174" s="169"/>
      <c r="W174" s="169"/>
      <c r="X174" s="169"/>
      <c r="Y174" s="169"/>
      <c r="Z174" s="169"/>
      <c r="AA174" s="174"/>
      <c r="AT174" s="175" t="s">
        <v>173</v>
      </c>
      <c r="AU174" s="175" t="s">
        <v>86</v>
      </c>
      <c r="AV174" s="12" t="s">
        <v>92</v>
      </c>
      <c r="AW174" s="12" t="s">
        <v>32</v>
      </c>
      <c r="AX174" s="12" t="s">
        <v>82</v>
      </c>
      <c r="AY174" s="175" t="s">
        <v>166</v>
      </c>
    </row>
    <row r="175" spans="2:65" s="1" customFormat="1" ht="38.25" customHeight="1">
      <c r="B175" s="139"/>
      <c r="C175" s="140" t="s">
        <v>113</v>
      </c>
      <c r="D175" s="140" t="s">
        <v>167</v>
      </c>
      <c r="E175" s="141" t="s">
        <v>326</v>
      </c>
      <c r="F175" s="231" t="s">
        <v>327</v>
      </c>
      <c r="G175" s="231"/>
      <c r="H175" s="231"/>
      <c r="I175" s="231"/>
      <c r="J175" s="142" t="s">
        <v>322</v>
      </c>
      <c r="K175" s="143">
        <v>396.45</v>
      </c>
      <c r="L175" s="232">
        <v>0</v>
      </c>
      <c r="M175" s="232"/>
      <c r="N175" s="232">
        <f>ROUND(L175*K175,2)</f>
        <v>0</v>
      </c>
      <c r="O175" s="232"/>
      <c r="P175" s="232"/>
      <c r="Q175" s="232"/>
      <c r="R175" s="144"/>
      <c r="T175" s="145" t="s">
        <v>5</v>
      </c>
      <c r="U175" s="43" t="s">
        <v>40</v>
      </c>
      <c r="V175" s="146">
        <v>0.223</v>
      </c>
      <c r="W175" s="146">
        <f>V175*K175</f>
        <v>88.408349999999999</v>
      </c>
      <c r="X175" s="146">
        <v>0</v>
      </c>
      <c r="Y175" s="146">
        <f>X175*K175</f>
        <v>0</v>
      </c>
      <c r="Z175" s="146">
        <v>0</v>
      </c>
      <c r="AA175" s="147">
        <f>Z175*K175</f>
        <v>0</v>
      </c>
      <c r="AR175" s="21" t="s">
        <v>92</v>
      </c>
      <c r="AT175" s="21" t="s">
        <v>167</v>
      </c>
      <c r="AU175" s="21" t="s">
        <v>86</v>
      </c>
      <c r="AY175" s="21" t="s">
        <v>166</v>
      </c>
      <c r="BE175" s="148">
        <f>IF(U175="základní",N175,0)</f>
        <v>0</v>
      </c>
      <c r="BF175" s="148">
        <f>IF(U175="snížená",N175,0)</f>
        <v>0</v>
      </c>
      <c r="BG175" s="148">
        <f>IF(U175="zákl. přenesená",N175,0)</f>
        <v>0</v>
      </c>
      <c r="BH175" s="148">
        <f>IF(U175="sníž. přenesená",N175,0)</f>
        <v>0</v>
      </c>
      <c r="BI175" s="148">
        <f>IF(U175="nulová",N175,0)</f>
        <v>0</v>
      </c>
      <c r="BJ175" s="21" t="s">
        <v>82</v>
      </c>
      <c r="BK175" s="148">
        <f>ROUND(L175*K175,2)</f>
        <v>0</v>
      </c>
      <c r="BL175" s="21" t="s">
        <v>92</v>
      </c>
      <c r="BM175" s="21" t="s">
        <v>328</v>
      </c>
    </row>
    <row r="176" spans="2:65" s="11" customFormat="1" ht="16.5" customHeight="1">
      <c r="B176" s="157"/>
      <c r="C176" s="158"/>
      <c r="D176" s="158"/>
      <c r="E176" s="159" t="s">
        <v>5</v>
      </c>
      <c r="F176" s="264" t="s">
        <v>275</v>
      </c>
      <c r="G176" s="265"/>
      <c r="H176" s="265"/>
      <c r="I176" s="265"/>
      <c r="J176" s="158"/>
      <c r="K176" s="159" t="s">
        <v>5</v>
      </c>
      <c r="L176" s="158"/>
      <c r="M176" s="158"/>
      <c r="N176" s="158"/>
      <c r="O176" s="158"/>
      <c r="P176" s="158"/>
      <c r="Q176" s="158"/>
      <c r="R176" s="160"/>
      <c r="T176" s="161"/>
      <c r="U176" s="158"/>
      <c r="V176" s="158"/>
      <c r="W176" s="158"/>
      <c r="X176" s="158"/>
      <c r="Y176" s="158"/>
      <c r="Z176" s="158"/>
      <c r="AA176" s="162"/>
      <c r="AT176" s="163" t="s">
        <v>173</v>
      </c>
      <c r="AU176" s="163" t="s">
        <v>86</v>
      </c>
      <c r="AV176" s="11" t="s">
        <v>82</v>
      </c>
      <c r="AW176" s="11" t="s">
        <v>32</v>
      </c>
      <c r="AX176" s="11" t="s">
        <v>75</v>
      </c>
      <c r="AY176" s="163" t="s">
        <v>166</v>
      </c>
    </row>
    <row r="177" spans="2:65" s="11" customFormat="1" ht="16.5" customHeight="1">
      <c r="B177" s="157"/>
      <c r="C177" s="158"/>
      <c r="D177" s="158"/>
      <c r="E177" s="159" t="s">
        <v>5</v>
      </c>
      <c r="F177" s="229" t="s">
        <v>276</v>
      </c>
      <c r="G177" s="230"/>
      <c r="H177" s="230"/>
      <c r="I177" s="230"/>
      <c r="J177" s="158"/>
      <c r="K177" s="159" t="s">
        <v>5</v>
      </c>
      <c r="L177" s="158"/>
      <c r="M177" s="158"/>
      <c r="N177" s="158"/>
      <c r="O177" s="158"/>
      <c r="P177" s="158"/>
      <c r="Q177" s="158"/>
      <c r="R177" s="160"/>
      <c r="T177" s="161"/>
      <c r="U177" s="158"/>
      <c r="V177" s="158"/>
      <c r="W177" s="158"/>
      <c r="X177" s="158"/>
      <c r="Y177" s="158"/>
      <c r="Z177" s="158"/>
      <c r="AA177" s="162"/>
      <c r="AT177" s="163" t="s">
        <v>173</v>
      </c>
      <c r="AU177" s="163" t="s">
        <v>86</v>
      </c>
      <c r="AV177" s="11" t="s">
        <v>82</v>
      </c>
      <c r="AW177" s="11" t="s">
        <v>32</v>
      </c>
      <c r="AX177" s="11" t="s">
        <v>75</v>
      </c>
      <c r="AY177" s="163" t="s">
        <v>166</v>
      </c>
    </row>
    <row r="178" spans="2:65" s="11" customFormat="1" ht="16.5" customHeight="1">
      <c r="B178" s="157"/>
      <c r="C178" s="158"/>
      <c r="D178" s="158"/>
      <c r="E178" s="159" t="s">
        <v>5</v>
      </c>
      <c r="F178" s="229" t="s">
        <v>277</v>
      </c>
      <c r="G178" s="230"/>
      <c r="H178" s="230"/>
      <c r="I178" s="230"/>
      <c r="J178" s="158"/>
      <c r="K178" s="159" t="s">
        <v>5</v>
      </c>
      <c r="L178" s="158"/>
      <c r="M178" s="158"/>
      <c r="N178" s="158"/>
      <c r="O178" s="158"/>
      <c r="P178" s="158"/>
      <c r="Q178" s="158"/>
      <c r="R178" s="160"/>
      <c r="T178" s="161"/>
      <c r="U178" s="158"/>
      <c r="V178" s="158"/>
      <c r="W178" s="158"/>
      <c r="X178" s="158"/>
      <c r="Y178" s="158"/>
      <c r="Z178" s="158"/>
      <c r="AA178" s="162"/>
      <c r="AT178" s="163" t="s">
        <v>173</v>
      </c>
      <c r="AU178" s="163" t="s">
        <v>86</v>
      </c>
      <c r="AV178" s="11" t="s">
        <v>82</v>
      </c>
      <c r="AW178" s="11" t="s">
        <v>32</v>
      </c>
      <c r="AX178" s="11" t="s">
        <v>75</v>
      </c>
      <c r="AY178" s="163" t="s">
        <v>166</v>
      </c>
    </row>
    <row r="179" spans="2:65" s="10" customFormat="1" ht="16.5" customHeight="1">
      <c r="B179" s="149"/>
      <c r="C179" s="150"/>
      <c r="D179" s="150"/>
      <c r="E179" s="151" t="s">
        <v>5</v>
      </c>
      <c r="F179" s="262" t="s">
        <v>1042</v>
      </c>
      <c r="G179" s="263"/>
      <c r="H179" s="263"/>
      <c r="I179" s="263"/>
      <c r="J179" s="150"/>
      <c r="K179" s="152">
        <v>331.2</v>
      </c>
      <c r="L179" s="150"/>
      <c r="M179" s="150"/>
      <c r="N179" s="150"/>
      <c r="O179" s="150"/>
      <c r="P179" s="150"/>
      <c r="Q179" s="150"/>
      <c r="R179" s="153"/>
      <c r="T179" s="154"/>
      <c r="U179" s="150"/>
      <c r="V179" s="150"/>
      <c r="W179" s="150"/>
      <c r="X179" s="150"/>
      <c r="Y179" s="150"/>
      <c r="Z179" s="150"/>
      <c r="AA179" s="155"/>
      <c r="AT179" s="156" t="s">
        <v>173</v>
      </c>
      <c r="AU179" s="156" t="s">
        <v>86</v>
      </c>
      <c r="AV179" s="10" t="s">
        <v>86</v>
      </c>
      <c r="AW179" s="10" t="s">
        <v>32</v>
      </c>
      <c r="AX179" s="10" t="s">
        <v>75</v>
      </c>
      <c r="AY179" s="156" t="s">
        <v>166</v>
      </c>
    </row>
    <row r="180" spans="2:65" s="10" customFormat="1" ht="16.5" customHeight="1">
      <c r="B180" s="149"/>
      <c r="C180" s="150"/>
      <c r="D180" s="150"/>
      <c r="E180" s="151" t="s">
        <v>5</v>
      </c>
      <c r="F180" s="262" t="s">
        <v>1043</v>
      </c>
      <c r="G180" s="263"/>
      <c r="H180" s="263"/>
      <c r="I180" s="263"/>
      <c r="J180" s="150"/>
      <c r="K180" s="152">
        <v>65.25</v>
      </c>
      <c r="L180" s="150"/>
      <c r="M180" s="150"/>
      <c r="N180" s="150"/>
      <c r="O180" s="150"/>
      <c r="P180" s="150"/>
      <c r="Q180" s="150"/>
      <c r="R180" s="153"/>
      <c r="T180" s="154"/>
      <c r="U180" s="150"/>
      <c r="V180" s="150"/>
      <c r="W180" s="150"/>
      <c r="X180" s="150"/>
      <c r="Y180" s="150"/>
      <c r="Z180" s="150"/>
      <c r="AA180" s="155"/>
      <c r="AT180" s="156" t="s">
        <v>173</v>
      </c>
      <c r="AU180" s="156" t="s">
        <v>86</v>
      </c>
      <c r="AV180" s="10" t="s">
        <v>86</v>
      </c>
      <c r="AW180" s="10" t="s">
        <v>32</v>
      </c>
      <c r="AX180" s="10" t="s">
        <v>75</v>
      </c>
      <c r="AY180" s="156" t="s">
        <v>166</v>
      </c>
    </row>
    <row r="181" spans="2:65" s="12" customFormat="1" ht="16.5" customHeight="1">
      <c r="B181" s="168"/>
      <c r="C181" s="169"/>
      <c r="D181" s="169"/>
      <c r="E181" s="170" t="s">
        <v>5</v>
      </c>
      <c r="F181" s="268" t="s">
        <v>294</v>
      </c>
      <c r="G181" s="269"/>
      <c r="H181" s="269"/>
      <c r="I181" s="269"/>
      <c r="J181" s="169"/>
      <c r="K181" s="171">
        <v>396.45</v>
      </c>
      <c r="L181" s="169"/>
      <c r="M181" s="169"/>
      <c r="N181" s="169"/>
      <c r="O181" s="169"/>
      <c r="P181" s="169"/>
      <c r="Q181" s="169"/>
      <c r="R181" s="172"/>
      <c r="T181" s="173"/>
      <c r="U181" s="169"/>
      <c r="V181" s="169"/>
      <c r="W181" s="169"/>
      <c r="X181" s="169"/>
      <c r="Y181" s="169"/>
      <c r="Z181" s="169"/>
      <c r="AA181" s="174"/>
      <c r="AT181" s="175" t="s">
        <v>173</v>
      </c>
      <c r="AU181" s="175" t="s">
        <v>86</v>
      </c>
      <c r="AV181" s="12" t="s">
        <v>92</v>
      </c>
      <c r="AW181" s="12" t="s">
        <v>32</v>
      </c>
      <c r="AX181" s="12" t="s">
        <v>82</v>
      </c>
      <c r="AY181" s="175" t="s">
        <v>166</v>
      </c>
    </row>
    <row r="182" spans="2:65" s="1" customFormat="1" ht="25.5" customHeight="1">
      <c r="B182" s="139"/>
      <c r="C182" s="140" t="s">
        <v>116</v>
      </c>
      <c r="D182" s="140" t="s">
        <v>167</v>
      </c>
      <c r="E182" s="141" t="s">
        <v>331</v>
      </c>
      <c r="F182" s="231" t="s">
        <v>332</v>
      </c>
      <c r="G182" s="231"/>
      <c r="H182" s="231"/>
      <c r="I182" s="231"/>
      <c r="J182" s="142" t="s">
        <v>322</v>
      </c>
      <c r="K182" s="143">
        <v>127.55</v>
      </c>
      <c r="L182" s="232">
        <v>0</v>
      </c>
      <c r="M182" s="232"/>
      <c r="N182" s="232">
        <f>ROUND(L182*K182,2)</f>
        <v>0</v>
      </c>
      <c r="O182" s="232"/>
      <c r="P182" s="232"/>
      <c r="Q182" s="232"/>
      <c r="R182" s="144"/>
      <c r="T182" s="145" t="s">
        <v>5</v>
      </c>
      <c r="U182" s="43" t="s">
        <v>40</v>
      </c>
      <c r="V182" s="146">
        <v>8.3000000000000004E-2</v>
      </c>
      <c r="W182" s="146">
        <f>V182*K182</f>
        <v>10.586650000000001</v>
      </c>
      <c r="X182" s="146">
        <v>0</v>
      </c>
      <c r="Y182" s="146">
        <f>X182*K182</f>
        <v>0</v>
      </c>
      <c r="Z182" s="146">
        <v>0</v>
      </c>
      <c r="AA182" s="147">
        <f>Z182*K182</f>
        <v>0</v>
      </c>
      <c r="AR182" s="21" t="s">
        <v>92</v>
      </c>
      <c r="AT182" s="21" t="s">
        <v>167</v>
      </c>
      <c r="AU182" s="21" t="s">
        <v>86</v>
      </c>
      <c r="AY182" s="21" t="s">
        <v>166</v>
      </c>
      <c r="BE182" s="148">
        <f>IF(U182="základní",N182,0)</f>
        <v>0</v>
      </c>
      <c r="BF182" s="148">
        <f>IF(U182="snížená",N182,0)</f>
        <v>0</v>
      </c>
      <c r="BG182" s="148">
        <f>IF(U182="zákl. přenesená",N182,0)</f>
        <v>0</v>
      </c>
      <c r="BH182" s="148">
        <f>IF(U182="sníž. přenesená",N182,0)</f>
        <v>0</v>
      </c>
      <c r="BI182" s="148">
        <f>IF(U182="nulová",N182,0)</f>
        <v>0</v>
      </c>
      <c r="BJ182" s="21" t="s">
        <v>82</v>
      </c>
      <c r="BK182" s="148">
        <f>ROUND(L182*K182,2)</f>
        <v>0</v>
      </c>
      <c r="BL182" s="21" t="s">
        <v>92</v>
      </c>
      <c r="BM182" s="21" t="s">
        <v>333</v>
      </c>
    </row>
    <row r="183" spans="2:65" s="1" customFormat="1" ht="38.25" customHeight="1">
      <c r="B183" s="139"/>
      <c r="C183" s="140" t="s">
        <v>119</v>
      </c>
      <c r="D183" s="140" t="s">
        <v>167</v>
      </c>
      <c r="E183" s="141" t="s">
        <v>334</v>
      </c>
      <c r="F183" s="231" t="s">
        <v>335</v>
      </c>
      <c r="G183" s="231"/>
      <c r="H183" s="231"/>
      <c r="I183" s="231"/>
      <c r="J183" s="142" t="s">
        <v>322</v>
      </c>
      <c r="K183" s="143">
        <v>396.45</v>
      </c>
      <c r="L183" s="232">
        <v>0</v>
      </c>
      <c r="M183" s="232"/>
      <c r="N183" s="232">
        <f>ROUND(L183*K183,2)</f>
        <v>0</v>
      </c>
      <c r="O183" s="232"/>
      <c r="P183" s="232"/>
      <c r="Q183" s="232"/>
      <c r="R183" s="144"/>
      <c r="T183" s="145" t="s">
        <v>5</v>
      </c>
      <c r="U183" s="43" t="s">
        <v>40</v>
      </c>
      <c r="V183" s="146">
        <v>8.3000000000000004E-2</v>
      </c>
      <c r="W183" s="146">
        <f>V183*K183</f>
        <v>32.905349999999999</v>
      </c>
      <c r="X183" s="146">
        <v>0</v>
      </c>
      <c r="Y183" s="146">
        <f>X183*K183</f>
        <v>0</v>
      </c>
      <c r="Z183" s="146">
        <v>0</v>
      </c>
      <c r="AA183" s="147">
        <f>Z183*K183</f>
        <v>0</v>
      </c>
      <c r="AR183" s="21" t="s">
        <v>92</v>
      </c>
      <c r="AT183" s="21" t="s">
        <v>167</v>
      </c>
      <c r="AU183" s="21" t="s">
        <v>86</v>
      </c>
      <c r="AY183" s="21" t="s">
        <v>166</v>
      </c>
      <c r="BE183" s="148">
        <f>IF(U183="základní",N183,0)</f>
        <v>0</v>
      </c>
      <c r="BF183" s="148">
        <f>IF(U183="snížená",N183,0)</f>
        <v>0</v>
      </c>
      <c r="BG183" s="148">
        <f>IF(U183="zákl. přenesená",N183,0)</f>
        <v>0</v>
      </c>
      <c r="BH183" s="148">
        <f>IF(U183="sníž. přenesená",N183,0)</f>
        <v>0</v>
      </c>
      <c r="BI183" s="148">
        <f>IF(U183="nulová",N183,0)</f>
        <v>0</v>
      </c>
      <c r="BJ183" s="21" t="s">
        <v>82</v>
      </c>
      <c r="BK183" s="148">
        <f>ROUND(L183*K183,2)</f>
        <v>0</v>
      </c>
      <c r="BL183" s="21" t="s">
        <v>92</v>
      </c>
      <c r="BM183" s="21" t="s">
        <v>336</v>
      </c>
    </row>
    <row r="184" spans="2:65" s="1" customFormat="1" ht="25.5" customHeight="1">
      <c r="B184" s="139"/>
      <c r="C184" s="140" t="s">
        <v>122</v>
      </c>
      <c r="D184" s="140" t="s">
        <v>167</v>
      </c>
      <c r="E184" s="141" t="s">
        <v>337</v>
      </c>
      <c r="F184" s="231" t="s">
        <v>338</v>
      </c>
      <c r="G184" s="231"/>
      <c r="H184" s="231"/>
      <c r="I184" s="231"/>
      <c r="J184" s="142" t="s">
        <v>322</v>
      </c>
      <c r="K184" s="143">
        <v>62.625</v>
      </c>
      <c r="L184" s="232">
        <v>0</v>
      </c>
      <c r="M184" s="232"/>
      <c r="N184" s="232">
        <f>ROUND(L184*K184,2)</f>
        <v>0</v>
      </c>
      <c r="O184" s="232"/>
      <c r="P184" s="232"/>
      <c r="Q184" s="232"/>
      <c r="R184" s="144"/>
      <c r="T184" s="145" t="s">
        <v>5</v>
      </c>
      <c r="U184" s="43" t="s">
        <v>40</v>
      </c>
      <c r="V184" s="146">
        <v>2.3199999999999998</v>
      </c>
      <c r="W184" s="146">
        <f>V184*K184</f>
        <v>145.29</v>
      </c>
      <c r="X184" s="146">
        <v>0</v>
      </c>
      <c r="Y184" s="146">
        <f>X184*K184</f>
        <v>0</v>
      </c>
      <c r="Z184" s="146">
        <v>0</v>
      </c>
      <c r="AA184" s="147">
        <f>Z184*K184</f>
        <v>0</v>
      </c>
      <c r="AR184" s="21" t="s">
        <v>92</v>
      </c>
      <c r="AT184" s="21" t="s">
        <v>167</v>
      </c>
      <c r="AU184" s="21" t="s">
        <v>86</v>
      </c>
      <c r="AY184" s="21" t="s">
        <v>166</v>
      </c>
      <c r="BE184" s="148">
        <f>IF(U184="základní",N184,0)</f>
        <v>0</v>
      </c>
      <c r="BF184" s="148">
        <f>IF(U184="snížená",N184,0)</f>
        <v>0</v>
      </c>
      <c r="BG184" s="148">
        <f>IF(U184="zákl. přenesená",N184,0)</f>
        <v>0</v>
      </c>
      <c r="BH184" s="148">
        <f>IF(U184="sníž. přenesená",N184,0)</f>
        <v>0</v>
      </c>
      <c r="BI184" s="148">
        <f>IF(U184="nulová",N184,0)</f>
        <v>0</v>
      </c>
      <c r="BJ184" s="21" t="s">
        <v>82</v>
      </c>
      <c r="BK184" s="148">
        <f>ROUND(L184*K184,2)</f>
        <v>0</v>
      </c>
      <c r="BL184" s="21" t="s">
        <v>92</v>
      </c>
      <c r="BM184" s="21" t="s">
        <v>339</v>
      </c>
    </row>
    <row r="185" spans="2:65" s="11" customFormat="1" ht="16.5" customHeight="1">
      <c r="B185" s="157"/>
      <c r="C185" s="158"/>
      <c r="D185" s="158"/>
      <c r="E185" s="159" t="s">
        <v>5</v>
      </c>
      <c r="F185" s="264" t="s">
        <v>275</v>
      </c>
      <c r="G185" s="265"/>
      <c r="H185" s="265"/>
      <c r="I185" s="265"/>
      <c r="J185" s="158"/>
      <c r="K185" s="159" t="s">
        <v>5</v>
      </c>
      <c r="L185" s="158"/>
      <c r="M185" s="158"/>
      <c r="N185" s="158"/>
      <c r="O185" s="158"/>
      <c r="P185" s="158"/>
      <c r="Q185" s="158"/>
      <c r="R185" s="160"/>
      <c r="T185" s="161"/>
      <c r="U185" s="158"/>
      <c r="V185" s="158"/>
      <c r="W185" s="158"/>
      <c r="X185" s="158"/>
      <c r="Y185" s="158"/>
      <c r="Z185" s="158"/>
      <c r="AA185" s="162"/>
      <c r="AT185" s="163" t="s">
        <v>173</v>
      </c>
      <c r="AU185" s="163" t="s">
        <v>86</v>
      </c>
      <c r="AV185" s="11" t="s">
        <v>82</v>
      </c>
      <c r="AW185" s="11" t="s">
        <v>32</v>
      </c>
      <c r="AX185" s="11" t="s">
        <v>75</v>
      </c>
      <c r="AY185" s="163" t="s">
        <v>166</v>
      </c>
    </row>
    <row r="186" spans="2:65" s="11" customFormat="1" ht="16.5" customHeight="1">
      <c r="B186" s="157"/>
      <c r="C186" s="158"/>
      <c r="D186" s="158"/>
      <c r="E186" s="159" t="s">
        <v>5</v>
      </c>
      <c r="F186" s="229" t="s">
        <v>276</v>
      </c>
      <c r="G186" s="230"/>
      <c r="H186" s="230"/>
      <c r="I186" s="230"/>
      <c r="J186" s="158"/>
      <c r="K186" s="159" t="s">
        <v>5</v>
      </c>
      <c r="L186" s="158"/>
      <c r="M186" s="158"/>
      <c r="N186" s="158"/>
      <c r="O186" s="158"/>
      <c r="P186" s="158"/>
      <c r="Q186" s="158"/>
      <c r="R186" s="160"/>
      <c r="T186" s="161"/>
      <c r="U186" s="158"/>
      <c r="V186" s="158"/>
      <c r="W186" s="158"/>
      <c r="X186" s="158"/>
      <c r="Y186" s="158"/>
      <c r="Z186" s="158"/>
      <c r="AA186" s="162"/>
      <c r="AT186" s="163" t="s">
        <v>173</v>
      </c>
      <c r="AU186" s="163" t="s">
        <v>86</v>
      </c>
      <c r="AV186" s="11" t="s">
        <v>82</v>
      </c>
      <c r="AW186" s="11" t="s">
        <v>32</v>
      </c>
      <c r="AX186" s="11" t="s">
        <v>75</v>
      </c>
      <c r="AY186" s="163" t="s">
        <v>166</v>
      </c>
    </row>
    <row r="187" spans="2:65" s="11" customFormat="1" ht="16.5" customHeight="1">
      <c r="B187" s="157"/>
      <c r="C187" s="158"/>
      <c r="D187" s="158"/>
      <c r="E187" s="159" t="s">
        <v>5</v>
      </c>
      <c r="F187" s="229" t="s">
        <v>277</v>
      </c>
      <c r="G187" s="230"/>
      <c r="H187" s="230"/>
      <c r="I187" s="230"/>
      <c r="J187" s="158"/>
      <c r="K187" s="159" t="s">
        <v>5</v>
      </c>
      <c r="L187" s="158"/>
      <c r="M187" s="158"/>
      <c r="N187" s="158"/>
      <c r="O187" s="158"/>
      <c r="P187" s="158"/>
      <c r="Q187" s="158"/>
      <c r="R187" s="160"/>
      <c r="T187" s="161"/>
      <c r="U187" s="158"/>
      <c r="V187" s="158"/>
      <c r="W187" s="158"/>
      <c r="X187" s="158"/>
      <c r="Y187" s="158"/>
      <c r="Z187" s="158"/>
      <c r="AA187" s="162"/>
      <c r="AT187" s="163" t="s">
        <v>173</v>
      </c>
      <c r="AU187" s="163" t="s">
        <v>86</v>
      </c>
      <c r="AV187" s="11" t="s">
        <v>82</v>
      </c>
      <c r="AW187" s="11" t="s">
        <v>32</v>
      </c>
      <c r="AX187" s="11" t="s">
        <v>75</v>
      </c>
      <c r="AY187" s="163" t="s">
        <v>166</v>
      </c>
    </row>
    <row r="188" spans="2:65" s="10" customFormat="1" ht="16.5" customHeight="1">
      <c r="B188" s="149"/>
      <c r="C188" s="150"/>
      <c r="D188" s="150"/>
      <c r="E188" s="151" t="s">
        <v>5</v>
      </c>
      <c r="F188" s="262" t="s">
        <v>1044</v>
      </c>
      <c r="G188" s="263"/>
      <c r="H188" s="263"/>
      <c r="I188" s="263"/>
      <c r="J188" s="150"/>
      <c r="K188" s="152">
        <v>62.625</v>
      </c>
      <c r="L188" s="150"/>
      <c r="M188" s="150"/>
      <c r="N188" s="150"/>
      <c r="O188" s="150"/>
      <c r="P188" s="150"/>
      <c r="Q188" s="150"/>
      <c r="R188" s="153"/>
      <c r="T188" s="154"/>
      <c r="U188" s="150"/>
      <c r="V188" s="150"/>
      <c r="W188" s="150"/>
      <c r="X188" s="150"/>
      <c r="Y188" s="150"/>
      <c r="Z188" s="150"/>
      <c r="AA188" s="155"/>
      <c r="AT188" s="156" t="s">
        <v>173</v>
      </c>
      <c r="AU188" s="156" t="s">
        <v>86</v>
      </c>
      <c r="AV188" s="10" t="s">
        <v>86</v>
      </c>
      <c r="AW188" s="10" t="s">
        <v>32</v>
      </c>
      <c r="AX188" s="10" t="s">
        <v>82</v>
      </c>
      <c r="AY188" s="156" t="s">
        <v>166</v>
      </c>
    </row>
    <row r="189" spans="2:65" s="1" customFormat="1" ht="25.5" customHeight="1">
      <c r="B189" s="139"/>
      <c r="C189" s="140" t="s">
        <v>11</v>
      </c>
      <c r="D189" s="140" t="s">
        <v>167</v>
      </c>
      <c r="E189" s="141" t="s">
        <v>341</v>
      </c>
      <c r="F189" s="231" t="s">
        <v>342</v>
      </c>
      <c r="G189" s="231"/>
      <c r="H189" s="231"/>
      <c r="I189" s="231"/>
      <c r="J189" s="142" t="s">
        <v>322</v>
      </c>
      <c r="K189" s="143">
        <v>62.625</v>
      </c>
      <c r="L189" s="232">
        <v>0</v>
      </c>
      <c r="M189" s="232"/>
      <c r="N189" s="232">
        <f>ROUND(L189*K189,2)</f>
        <v>0</v>
      </c>
      <c r="O189" s="232"/>
      <c r="P189" s="232"/>
      <c r="Q189" s="232"/>
      <c r="R189" s="144"/>
      <c r="T189" s="145" t="s">
        <v>5</v>
      </c>
      <c r="U189" s="43" t="s">
        <v>40</v>
      </c>
      <c r="V189" s="146">
        <v>0.65400000000000003</v>
      </c>
      <c r="W189" s="146">
        <f>V189*K189</f>
        <v>40.95675</v>
      </c>
      <c r="X189" s="146">
        <v>0</v>
      </c>
      <c r="Y189" s="146">
        <f>X189*K189</f>
        <v>0</v>
      </c>
      <c r="Z189" s="146">
        <v>0</v>
      </c>
      <c r="AA189" s="147">
        <f>Z189*K189</f>
        <v>0</v>
      </c>
      <c r="AR189" s="21" t="s">
        <v>92</v>
      </c>
      <c r="AT189" s="21" t="s">
        <v>167</v>
      </c>
      <c r="AU189" s="21" t="s">
        <v>86</v>
      </c>
      <c r="AY189" s="21" t="s">
        <v>166</v>
      </c>
      <c r="BE189" s="148">
        <f>IF(U189="základní",N189,0)</f>
        <v>0</v>
      </c>
      <c r="BF189" s="148">
        <f>IF(U189="snížená",N189,0)</f>
        <v>0</v>
      </c>
      <c r="BG189" s="148">
        <f>IF(U189="zákl. přenesená",N189,0)</f>
        <v>0</v>
      </c>
      <c r="BH189" s="148">
        <f>IF(U189="sníž. přenesená",N189,0)</f>
        <v>0</v>
      </c>
      <c r="BI189" s="148">
        <f>IF(U189="nulová",N189,0)</f>
        <v>0</v>
      </c>
      <c r="BJ189" s="21" t="s">
        <v>82</v>
      </c>
      <c r="BK189" s="148">
        <f>ROUND(L189*K189,2)</f>
        <v>0</v>
      </c>
      <c r="BL189" s="21" t="s">
        <v>92</v>
      </c>
      <c r="BM189" s="21" t="s">
        <v>343</v>
      </c>
    </row>
    <row r="190" spans="2:65" s="1" customFormat="1" ht="25.5" customHeight="1">
      <c r="B190" s="139"/>
      <c r="C190" s="140" t="s">
        <v>127</v>
      </c>
      <c r="D190" s="140" t="s">
        <v>167</v>
      </c>
      <c r="E190" s="141" t="s">
        <v>345</v>
      </c>
      <c r="F190" s="231" t="s">
        <v>346</v>
      </c>
      <c r="G190" s="231"/>
      <c r="H190" s="231"/>
      <c r="I190" s="231"/>
      <c r="J190" s="142" t="s">
        <v>322</v>
      </c>
      <c r="K190" s="143">
        <v>52.5</v>
      </c>
      <c r="L190" s="232">
        <v>0</v>
      </c>
      <c r="M190" s="232"/>
      <c r="N190" s="232">
        <f>ROUND(L190*K190,2)</f>
        <v>0</v>
      </c>
      <c r="O190" s="232"/>
      <c r="P190" s="232"/>
      <c r="Q190" s="232"/>
      <c r="R190" s="144"/>
      <c r="T190" s="145" t="s">
        <v>5</v>
      </c>
      <c r="U190" s="43" t="s">
        <v>40</v>
      </c>
      <c r="V190" s="146">
        <v>1.43</v>
      </c>
      <c r="W190" s="146">
        <f>V190*K190</f>
        <v>75.075000000000003</v>
      </c>
      <c r="X190" s="146">
        <v>0</v>
      </c>
      <c r="Y190" s="146">
        <f>X190*K190</f>
        <v>0</v>
      </c>
      <c r="Z190" s="146">
        <v>0</v>
      </c>
      <c r="AA190" s="147">
        <f>Z190*K190</f>
        <v>0</v>
      </c>
      <c r="AR190" s="21" t="s">
        <v>92</v>
      </c>
      <c r="AT190" s="21" t="s">
        <v>167</v>
      </c>
      <c r="AU190" s="21" t="s">
        <v>86</v>
      </c>
      <c r="AY190" s="21" t="s">
        <v>166</v>
      </c>
      <c r="BE190" s="148">
        <f>IF(U190="základní",N190,0)</f>
        <v>0</v>
      </c>
      <c r="BF190" s="148">
        <f>IF(U190="snížená",N190,0)</f>
        <v>0</v>
      </c>
      <c r="BG190" s="148">
        <f>IF(U190="zákl. přenesená",N190,0)</f>
        <v>0</v>
      </c>
      <c r="BH190" s="148">
        <f>IF(U190="sníž. přenesená",N190,0)</f>
        <v>0</v>
      </c>
      <c r="BI190" s="148">
        <f>IF(U190="nulová",N190,0)</f>
        <v>0</v>
      </c>
      <c r="BJ190" s="21" t="s">
        <v>82</v>
      </c>
      <c r="BK190" s="148">
        <f>ROUND(L190*K190,2)</f>
        <v>0</v>
      </c>
      <c r="BL190" s="21" t="s">
        <v>92</v>
      </c>
      <c r="BM190" s="21" t="s">
        <v>347</v>
      </c>
    </row>
    <row r="191" spans="2:65" s="11" customFormat="1" ht="16.5" customHeight="1">
      <c r="B191" s="157"/>
      <c r="C191" s="158"/>
      <c r="D191" s="158"/>
      <c r="E191" s="159" t="s">
        <v>5</v>
      </c>
      <c r="F191" s="264" t="s">
        <v>275</v>
      </c>
      <c r="G191" s="265"/>
      <c r="H191" s="265"/>
      <c r="I191" s="265"/>
      <c r="J191" s="158"/>
      <c r="K191" s="159" t="s">
        <v>5</v>
      </c>
      <c r="L191" s="158"/>
      <c r="M191" s="158"/>
      <c r="N191" s="158"/>
      <c r="O191" s="158"/>
      <c r="P191" s="158"/>
      <c r="Q191" s="158"/>
      <c r="R191" s="160"/>
      <c r="T191" s="161"/>
      <c r="U191" s="158"/>
      <c r="V191" s="158"/>
      <c r="W191" s="158"/>
      <c r="X191" s="158"/>
      <c r="Y191" s="158"/>
      <c r="Z191" s="158"/>
      <c r="AA191" s="162"/>
      <c r="AT191" s="163" t="s">
        <v>173</v>
      </c>
      <c r="AU191" s="163" t="s">
        <v>86</v>
      </c>
      <c r="AV191" s="11" t="s">
        <v>82</v>
      </c>
      <c r="AW191" s="11" t="s">
        <v>32</v>
      </c>
      <c r="AX191" s="11" t="s">
        <v>75</v>
      </c>
      <c r="AY191" s="163" t="s">
        <v>166</v>
      </c>
    </row>
    <row r="192" spans="2:65" s="11" customFormat="1" ht="16.5" customHeight="1">
      <c r="B192" s="157"/>
      <c r="C192" s="158"/>
      <c r="D192" s="158"/>
      <c r="E192" s="159" t="s">
        <v>5</v>
      </c>
      <c r="F192" s="229" t="s">
        <v>276</v>
      </c>
      <c r="G192" s="230"/>
      <c r="H192" s="230"/>
      <c r="I192" s="230"/>
      <c r="J192" s="158"/>
      <c r="K192" s="159" t="s">
        <v>5</v>
      </c>
      <c r="L192" s="158"/>
      <c r="M192" s="158"/>
      <c r="N192" s="158"/>
      <c r="O192" s="158"/>
      <c r="P192" s="158"/>
      <c r="Q192" s="158"/>
      <c r="R192" s="160"/>
      <c r="T192" s="161"/>
      <c r="U192" s="158"/>
      <c r="V192" s="158"/>
      <c r="W192" s="158"/>
      <c r="X192" s="158"/>
      <c r="Y192" s="158"/>
      <c r="Z192" s="158"/>
      <c r="AA192" s="162"/>
      <c r="AT192" s="163" t="s">
        <v>173</v>
      </c>
      <c r="AU192" s="163" t="s">
        <v>86</v>
      </c>
      <c r="AV192" s="11" t="s">
        <v>82</v>
      </c>
      <c r="AW192" s="11" t="s">
        <v>32</v>
      </c>
      <c r="AX192" s="11" t="s">
        <v>75</v>
      </c>
      <c r="AY192" s="163" t="s">
        <v>166</v>
      </c>
    </row>
    <row r="193" spans="2:65" s="11" customFormat="1" ht="16.5" customHeight="1">
      <c r="B193" s="157"/>
      <c r="C193" s="158"/>
      <c r="D193" s="158"/>
      <c r="E193" s="159" t="s">
        <v>5</v>
      </c>
      <c r="F193" s="229" t="s">
        <v>277</v>
      </c>
      <c r="G193" s="230"/>
      <c r="H193" s="230"/>
      <c r="I193" s="230"/>
      <c r="J193" s="158"/>
      <c r="K193" s="159" t="s">
        <v>5</v>
      </c>
      <c r="L193" s="158"/>
      <c r="M193" s="158"/>
      <c r="N193" s="158"/>
      <c r="O193" s="158"/>
      <c r="P193" s="158"/>
      <c r="Q193" s="158"/>
      <c r="R193" s="160"/>
      <c r="T193" s="161"/>
      <c r="U193" s="158"/>
      <c r="V193" s="158"/>
      <c r="W193" s="158"/>
      <c r="X193" s="158"/>
      <c r="Y193" s="158"/>
      <c r="Z193" s="158"/>
      <c r="AA193" s="162"/>
      <c r="AT193" s="163" t="s">
        <v>173</v>
      </c>
      <c r="AU193" s="163" t="s">
        <v>86</v>
      </c>
      <c r="AV193" s="11" t="s">
        <v>82</v>
      </c>
      <c r="AW193" s="11" t="s">
        <v>32</v>
      </c>
      <c r="AX193" s="11" t="s">
        <v>75</v>
      </c>
      <c r="AY193" s="163" t="s">
        <v>166</v>
      </c>
    </row>
    <row r="194" spans="2:65" s="10" customFormat="1" ht="16.5" customHeight="1">
      <c r="B194" s="149"/>
      <c r="C194" s="150"/>
      <c r="D194" s="150"/>
      <c r="E194" s="151" t="s">
        <v>5</v>
      </c>
      <c r="F194" s="262" t="s">
        <v>1045</v>
      </c>
      <c r="G194" s="263"/>
      <c r="H194" s="263"/>
      <c r="I194" s="263"/>
      <c r="J194" s="150"/>
      <c r="K194" s="152">
        <v>52.5</v>
      </c>
      <c r="L194" s="150"/>
      <c r="M194" s="150"/>
      <c r="N194" s="150"/>
      <c r="O194" s="150"/>
      <c r="P194" s="150"/>
      <c r="Q194" s="150"/>
      <c r="R194" s="153"/>
      <c r="T194" s="154"/>
      <c r="U194" s="150"/>
      <c r="V194" s="150"/>
      <c r="W194" s="150"/>
      <c r="X194" s="150"/>
      <c r="Y194" s="150"/>
      <c r="Z194" s="150"/>
      <c r="AA194" s="155"/>
      <c r="AT194" s="156" t="s">
        <v>173</v>
      </c>
      <c r="AU194" s="156" t="s">
        <v>86</v>
      </c>
      <c r="AV194" s="10" t="s">
        <v>86</v>
      </c>
      <c r="AW194" s="10" t="s">
        <v>32</v>
      </c>
      <c r="AX194" s="10" t="s">
        <v>82</v>
      </c>
      <c r="AY194" s="156" t="s">
        <v>166</v>
      </c>
    </row>
    <row r="195" spans="2:65" s="1" customFormat="1" ht="25.5" customHeight="1">
      <c r="B195" s="139"/>
      <c r="C195" s="140" t="s">
        <v>344</v>
      </c>
      <c r="D195" s="140" t="s">
        <v>167</v>
      </c>
      <c r="E195" s="141" t="s">
        <v>350</v>
      </c>
      <c r="F195" s="231" t="s">
        <v>351</v>
      </c>
      <c r="G195" s="231"/>
      <c r="H195" s="231"/>
      <c r="I195" s="231"/>
      <c r="J195" s="142" t="s">
        <v>322</v>
      </c>
      <c r="K195" s="143">
        <v>52.5</v>
      </c>
      <c r="L195" s="232">
        <v>0</v>
      </c>
      <c r="M195" s="232"/>
      <c r="N195" s="232">
        <f>ROUND(L195*K195,2)</f>
        <v>0</v>
      </c>
      <c r="O195" s="232"/>
      <c r="P195" s="232"/>
      <c r="Q195" s="232"/>
      <c r="R195" s="144"/>
      <c r="T195" s="145" t="s">
        <v>5</v>
      </c>
      <c r="U195" s="43" t="s">
        <v>40</v>
      </c>
      <c r="V195" s="146">
        <v>0.1</v>
      </c>
      <c r="W195" s="146">
        <f>V195*K195</f>
        <v>5.25</v>
      </c>
      <c r="X195" s="146">
        <v>0</v>
      </c>
      <c r="Y195" s="146">
        <f>X195*K195</f>
        <v>0</v>
      </c>
      <c r="Z195" s="146">
        <v>0</v>
      </c>
      <c r="AA195" s="147">
        <f>Z195*K195</f>
        <v>0</v>
      </c>
      <c r="AR195" s="21" t="s">
        <v>92</v>
      </c>
      <c r="AT195" s="21" t="s">
        <v>167</v>
      </c>
      <c r="AU195" s="21" t="s">
        <v>86</v>
      </c>
      <c r="AY195" s="21" t="s">
        <v>166</v>
      </c>
      <c r="BE195" s="148">
        <f>IF(U195="základní",N195,0)</f>
        <v>0</v>
      </c>
      <c r="BF195" s="148">
        <f>IF(U195="snížená",N195,0)</f>
        <v>0</v>
      </c>
      <c r="BG195" s="148">
        <f>IF(U195="zákl. přenesená",N195,0)</f>
        <v>0</v>
      </c>
      <c r="BH195" s="148">
        <f>IF(U195="sníž. přenesená",N195,0)</f>
        <v>0</v>
      </c>
      <c r="BI195" s="148">
        <f>IF(U195="nulová",N195,0)</f>
        <v>0</v>
      </c>
      <c r="BJ195" s="21" t="s">
        <v>82</v>
      </c>
      <c r="BK195" s="148">
        <f>ROUND(L195*K195,2)</f>
        <v>0</v>
      </c>
      <c r="BL195" s="21" t="s">
        <v>92</v>
      </c>
      <c r="BM195" s="21" t="s">
        <v>352</v>
      </c>
    </row>
    <row r="196" spans="2:65" s="1" customFormat="1" ht="25.5" customHeight="1">
      <c r="B196" s="139"/>
      <c r="C196" s="140" t="s">
        <v>349</v>
      </c>
      <c r="D196" s="140" t="s">
        <v>167</v>
      </c>
      <c r="E196" s="141" t="s">
        <v>354</v>
      </c>
      <c r="F196" s="231" t="s">
        <v>355</v>
      </c>
      <c r="G196" s="231"/>
      <c r="H196" s="231"/>
      <c r="I196" s="231"/>
      <c r="J196" s="142" t="s">
        <v>270</v>
      </c>
      <c r="K196" s="143">
        <v>105</v>
      </c>
      <c r="L196" s="232">
        <v>0</v>
      </c>
      <c r="M196" s="232"/>
      <c r="N196" s="232">
        <f>ROUND(L196*K196,2)</f>
        <v>0</v>
      </c>
      <c r="O196" s="232"/>
      <c r="P196" s="232"/>
      <c r="Q196" s="232"/>
      <c r="R196" s="144"/>
      <c r="T196" s="145" t="s">
        <v>5</v>
      </c>
      <c r="U196" s="43" t="s">
        <v>40</v>
      </c>
      <c r="V196" s="146">
        <v>0.23599999999999999</v>
      </c>
      <c r="W196" s="146">
        <f>V196*K196</f>
        <v>24.779999999999998</v>
      </c>
      <c r="X196" s="146">
        <v>8.4000000000000003E-4</v>
      </c>
      <c r="Y196" s="146">
        <f>X196*K196</f>
        <v>8.8200000000000001E-2</v>
      </c>
      <c r="Z196" s="146">
        <v>0</v>
      </c>
      <c r="AA196" s="147">
        <f>Z196*K196</f>
        <v>0</v>
      </c>
      <c r="AR196" s="21" t="s">
        <v>92</v>
      </c>
      <c r="AT196" s="21" t="s">
        <v>167</v>
      </c>
      <c r="AU196" s="21" t="s">
        <v>86</v>
      </c>
      <c r="AY196" s="21" t="s">
        <v>166</v>
      </c>
      <c r="BE196" s="148">
        <f>IF(U196="základní",N196,0)</f>
        <v>0</v>
      </c>
      <c r="BF196" s="148">
        <f>IF(U196="snížená",N196,0)</f>
        <v>0</v>
      </c>
      <c r="BG196" s="148">
        <f>IF(U196="zákl. přenesená",N196,0)</f>
        <v>0</v>
      </c>
      <c r="BH196" s="148">
        <f>IF(U196="sníž. přenesená",N196,0)</f>
        <v>0</v>
      </c>
      <c r="BI196" s="148">
        <f>IF(U196="nulová",N196,0)</f>
        <v>0</v>
      </c>
      <c r="BJ196" s="21" t="s">
        <v>82</v>
      </c>
      <c r="BK196" s="148">
        <f>ROUND(L196*K196,2)</f>
        <v>0</v>
      </c>
      <c r="BL196" s="21" t="s">
        <v>92</v>
      </c>
      <c r="BM196" s="21" t="s">
        <v>356</v>
      </c>
    </row>
    <row r="197" spans="2:65" s="11" customFormat="1" ht="16.5" customHeight="1">
      <c r="B197" s="157"/>
      <c r="C197" s="158"/>
      <c r="D197" s="158"/>
      <c r="E197" s="159" t="s">
        <v>5</v>
      </c>
      <c r="F197" s="264" t="s">
        <v>275</v>
      </c>
      <c r="G197" s="265"/>
      <c r="H197" s="265"/>
      <c r="I197" s="265"/>
      <c r="J197" s="158"/>
      <c r="K197" s="159" t="s">
        <v>5</v>
      </c>
      <c r="L197" s="158"/>
      <c r="M197" s="158"/>
      <c r="N197" s="158"/>
      <c r="O197" s="158"/>
      <c r="P197" s="158"/>
      <c r="Q197" s="158"/>
      <c r="R197" s="160"/>
      <c r="T197" s="161"/>
      <c r="U197" s="158"/>
      <c r="V197" s="158"/>
      <c r="W197" s="158"/>
      <c r="X197" s="158"/>
      <c r="Y197" s="158"/>
      <c r="Z197" s="158"/>
      <c r="AA197" s="162"/>
      <c r="AT197" s="163" t="s">
        <v>173</v>
      </c>
      <c r="AU197" s="163" t="s">
        <v>86</v>
      </c>
      <c r="AV197" s="11" t="s">
        <v>82</v>
      </c>
      <c r="AW197" s="11" t="s">
        <v>32</v>
      </c>
      <c r="AX197" s="11" t="s">
        <v>75</v>
      </c>
      <c r="AY197" s="163" t="s">
        <v>166</v>
      </c>
    </row>
    <row r="198" spans="2:65" s="11" customFormat="1" ht="16.5" customHeight="1">
      <c r="B198" s="157"/>
      <c r="C198" s="158"/>
      <c r="D198" s="158"/>
      <c r="E198" s="159" t="s">
        <v>5</v>
      </c>
      <c r="F198" s="229" t="s">
        <v>276</v>
      </c>
      <c r="G198" s="230"/>
      <c r="H198" s="230"/>
      <c r="I198" s="230"/>
      <c r="J198" s="158"/>
      <c r="K198" s="159" t="s">
        <v>5</v>
      </c>
      <c r="L198" s="158"/>
      <c r="M198" s="158"/>
      <c r="N198" s="158"/>
      <c r="O198" s="158"/>
      <c r="P198" s="158"/>
      <c r="Q198" s="158"/>
      <c r="R198" s="160"/>
      <c r="T198" s="161"/>
      <c r="U198" s="158"/>
      <c r="V198" s="158"/>
      <c r="W198" s="158"/>
      <c r="X198" s="158"/>
      <c r="Y198" s="158"/>
      <c r="Z198" s="158"/>
      <c r="AA198" s="162"/>
      <c r="AT198" s="163" t="s">
        <v>173</v>
      </c>
      <c r="AU198" s="163" t="s">
        <v>86</v>
      </c>
      <c r="AV198" s="11" t="s">
        <v>82</v>
      </c>
      <c r="AW198" s="11" t="s">
        <v>32</v>
      </c>
      <c r="AX198" s="11" t="s">
        <v>75</v>
      </c>
      <c r="AY198" s="163" t="s">
        <v>166</v>
      </c>
    </row>
    <row r="199" spans="2:65" s="11" customFormat="1" ht="16.5" customHeight="1">
      <c r="B199" s="157"/>
      <c r="C199" s="158"/>
      <c r="D199" s="158"/>
      <c r="E199" s="159" t="s">
        <v>5</v>
      </c>
      <c r="F199" s="229" t="s">
        <v>277</v>
      </c>
      <c r="G199" s="230"/>
      <c r="H199" s="230"/>
      <c r="I199" s="230"/>
      <c r="J199" s="158"/>
      <c r="K199" s="159" t="s">
        <v>5</v>
      </c>
      <c r="L199" s="158"/>
      <c r="M199" s="158"/>
      <c r="N199" s="158"/>
      <c r="O199" s="158"/>
      <c r="P199" s="158"/>
      <c r="Q199" s="158"/>
      <c r="R199" s="160"/>
      <c r="T199" s="161"/>
      <c r="U199" s="158"/>
      <c r="V199" s="158"/>
      <c r="W199" s="158"/>
      <c r="X199" s="158"/>
      <c r="Y199" s="158"/>
      <c r="Z199" s="158"/>
      <c r="AA199" s="162"/>
      <c r="AT199" s="163" t="s">
        <v>173</v>
      </c>
      <c r="AU199" s="163" t="s">
        <v>86</v>
      </c>
      <c r="AV199" s="11" t="s">
        <v>82</v>
      </c>
      <c r="AW199" s="11" t="s">
        <v>32</v>
      </c>
      <c r="AX199" s="11" t="s">
        <v>75</v>
      </c>
      <c r="AY199" s="163" t="s">
        <v>166</v>
      </c>
    </row>
    <row r="200" spans="2:65" s="10" customFormat="1" ht="16.5" customHeight="1">
      <c r="B200" s="149"/>
      <c r="C200" s="150"/>
      <c r="D200" s="150"/>
      <c r="E200" s="151" t="s">
        <v>5</v>
      </c>
      <c r="F200" s="262" t="s">
        <v>1046</v>
      </c>
      <c r="G200" s="263"/>
      <c r="H200" s="263"/>
      <c r="I200" s="263"/>
      <c r="J200" s="150"/>
      <c r="K200" s="152">
        <v>105</v>
      </c>
      <c r="L200" s="150"/>
      <c r="M200" s="150"/>
      <c r="N200" s="150"/>
      <c r="O200" s="150"/>
      <c r="P200" s="150"/>
      <c r="Q200" s="150"/>
      <c r="R200" s="153"/>
      <c r="T200" s="154"/>
      <c r="U200" s="150"/>
      <c r="V200" s="150"/>
      <c r="W200" s="150"/>
      <c r="X200" s="150"/>
      <c r="Y200" s="150"/>
      <c r="Z200" s="150"/>
      <c r="AA200" s="155"/>
      <c r="AT200" s="156" t="s">
        <v>173</v>
      </c>
      <c r="AU200" s="156" t="s">
        <v>86</v>
      </c>
      <c r="AV200" s="10" t="s">
        <v>86</v>
      </c>
      <c r="AW200" s="10" t="s">
        <v>32</v>
      </c>
      <c r="AX200" s="10" t="s">
        <v>82</v>
      </c>
      <c r="AY200" s="156" t="s">
        <v>166</v>
      </c>
    </row>
    <row r="201" spans="2:65" s="1" customFormat="1" ht="25.5" customHeight="1">
      <c r="B201" s="139"/>
      <c r="C201" s="140" t="s">
        <v>353</v>
      </c>
      <c r="D201" s="140" t="s">
        <v>167</v>
      </c>
      <c r="E201" s="141" t="s">
        <v>359</v>
      </c>
      <c r="F201" s="231" t="s">
        <v>360</v>
      </c>
      <c r="G201" s="231"/>
      <c r="H201" s="231"/>
      <c r="I201" s="231"/>
      <c r="J201" s="142" t="s">
        <v>270</v>
      </c>
      <c r="K201" s="143">
        <v>105</v>
      </c>
      <c r="L201" s="232">
        <v>0</v>
      </c>
      <c r="M201" s="232"/>
      <c r="N201" s="232">
        <f>ROUND(L201*K201,2)</f>
        <v>0</v>
      </c>
      <c r="O201" s="232"/>
      <c r="P201" s="232"/>
      <c r="Q201" s="232"/>
      <c r="R201" s="144"/>
      <c r="T201" s="145" t="s">
        <v>5</v>
      </c>
      <c r="U201" s="43" t="s">
        <v>40</v>
      </c>
      <c r="V201" s="146">
        <v>7.0000000000000007E-2</v>
      </c>
      <c r="W201" s="146">
        <f>V201*K201</f>
        <v>7.3500000000000005</v>
      </c>
      <c r="X201" s="146">
        <v>0</v>
      </c>
      <c r="Y201" s="146">
        <f>X201*K201</f>
        <v>0</v>
      </c>
      <c r="Z201" s="146">
        <v>0</v>
      </c>
      <c r="AA201" s="147">
        <f>Z201*K201</f>
        <v>0</v>
      </c>
      <c r="AR201" s="21" t="s">
        <v>92</v>
      </c>
      <c r="AT201" s="21" t="s">
        <v>167</v>
      </c>
      <c r="AU201" s="21" t="s">
        <v>86</v>
      </c>
      <c r="AY201" s="21" t="s">
        <v>166</v>
      </c>
      <c r="BE201" s="148">
        <f>IF(U201="základní",N201,0)</f>
        <v>0</v>
      </c>
      <c r="BF201" s="148">
        <f>IF(U201="snížená",N201,0)</f>
        <v>0</v>
      </c>
      <c r="BG201" s="148">
        <f>IF(U201="zákl. přenesená",N201,0)</f>
        <v>0</v>
      </c>
      <c r="BH201" s="148">
        <f>IF(U201="sníž. přenesená",N201,0)</f>
        <v>0</v>
      </c>
      <c r="BI201" s="148">
        <f>IF(U201="nulová",N201,0)</f>
        <v>0</v>
      </c>
      <c r="BJ201" s="21" t="s">
        <v>82</v>
      </c>
      <c r="BK201" s="148">
        <f>ROUND(L201*K201,2)</f>
        <v>0</v>
      </c>
      <c r="BL201" s="21" t="s">
        <v>92</v>
      </c>
      <c r="BM201" s="21" t="s">
        <v>361</v>
      </c>
    </row>
    <row r="202" spans="2:65" s="1" customFormat="1" ht="25.5" customHeight="1">
      <c r="B202" s="139"/>
      <c r="C202" s="140" t="s">
        <v>358</v>
      </c>
      <c r="D202" s="140" t="s">
        <v>167</v>
      </c>
      <c r="E202" s="141" t="s">
        <v>1047</v>
      </c>
      <c r="F202" s="231" t="s">
        <v>1048</v>
      </c>
      <c r="G202" s="231"/>
      <c r="H202" s="231"/>
      <c r="I202" s="231"/>
      <c r="J202" s="142" t="s">
        <v>560</v>
      </c>
      <c r="K202" s="143">
        <v>8</v>
      </c>
      <c r="L202" s="232">
        <v>0</v>
      </c>
      <c r="M202" s="232"/>
      <c r="N202" s="232">
        <f>ROUND(L202*K202,2)</f>
        <v>0</v>
      </c>
      <c r="O202" s="232"/>
      <c r="P202" s="232"/>
      <c r="Q202" s="232"/>
      <c r="R202" s="144"/>
      <c r="T202" s="145" t="s">
        <v>5</v>
      </c>
      <c r="U202" s="43" t="s">
        <v>40</v>
      </c>
      <c r="V202" s="146">
        <v>0.45200000000000001</v>
      </c>
      <c r="W202" s="146">
        <f>V202*K202</f>
        <v>3.6160000000000001</v>
      </c>
      <c r="X202" s="146">
        <v>0</v>
      </c>
      <c r="Y202" s="146">
        <f>X202*K202</f>
        <v>0</v>
      </c>
      <c r="Z202" s="146">
        <v>0</v>
      </c>
      <c r="AA202" s="147">
        <f>Z202*K202</f>
        <v>0</v>
      </c>
      <c r="AR202" s="21" t="s">
        <v>92</v>
      </c>
      <c r="AT202" s="21" t="s">
        <v>167</v>
      </c>
      <c r="AU202" s="21" t="s">
        <v>86</v>
      </c>
      <c r="AY202" s="21" t="s">
        <v>166</v>
      </c>
      <c r="BE202" s="148">
        <f>IF(U202="základní",N202,0)</f>
        <v>0</v>
      </c>
      <c r="BF202" s="148">
        <f>IF(U202="snížená",N202,0)</f>
        <v>0</v>
      </c>
      <c r="BG202" s="148">
        <f>IF(U202="zákl. přenesená",N202,0)</f>
        <v>0</v>
      </c>
      <c r="BH202" s="148">
        <f>IF(U202="sníž. přenesená",N202,0)</f>
        <v>0</v>
      </c>
      <c r="BI202" s="148">
        <f>IF(U202="nulová",N202,0)</f>
        <v>0</v>
      </c>
      <c r="BJ202" s="21" t="s">
        <v>82</v>
      </c>
      <c r="BK202" s="148">
        <f>ROUND(L202*K202,2)</f>
        <v>0</v>
      </c>
      <c r="BL202" s="21" t="s">
        <v>92</v>
      </c>
      <c r="BM202" s="21" t="s">
        <v>1049</v>
      </c>
    </row>
    <row r="203" spans="2:65" s="1" customFormat="1" ht="25.5" customHeight="1">
      <c r="B203" s="139"/>
      <c r="C203" s="140" t="s">
        <v>10</v>
      </c>
      <c r="D203" s="140" t="s">
        <v>167</v>
      </c>
      <c r="E203" s="141" t="s">
        <v>1050</v>
      </c>
      <c r="F203" s="231" t="s">
        <v>1051</v>
      </c>
      <c r="G203" s="231"/>
      <c r="H203" s="231"/>
      <c r="I203" s="231"/>
      <c r="J203" s="142" t="s">
        <v>560</v>
      </c>
      <c r="K203" s="143">
        <v>8</v>
      </c>
      <c r="L203" s="232">
        <v>0</v>
      </c>
      <c r="M203" s="232"/>
      <c r="N203" s="232">
        <f>ROUND(L203*K203,2)</f>
        <v>0</v>
      </c>
      <c r="O203" s="232"/>
      <c r="P203" s="232"/>
      <c r="Q203" s="232"/>
      <c r="R203" s="144"/>
      <c r="T203" s="145" t="s">
        <v>5</v>
      </c>
      <c r="U203" s="43" t="s">
        <v>40</v>
      </c>
      <c r="V203" s="146">
        <v>8.9999999999999993E-3</v>
      </c>
      <c r="W203" s="146">
        <f>V203*K203</f>
        <v>7.1999999999999995E-2</v>
      </c>
      <c r="X203" s="146">
        <v>0</v>
      </c>
      <c r="Y203" s="146">
        <f>X203*K203</f>
        <v>0</v>
      </c>
      <c r="Z203" s="146">
        <v>0</v>
      </c>
      <c r="AA203" s="147">
        <f>Z203*K203</f>
        <v>0</v>
      </c>
      <c r="AR203" s="21" t="s">
        <v>92</v>
      </c>
      <c r="AT203" s="21" t="s">
        <v>167</v>
      </c>
      <c r="AU203" s="21" t="s">
        <v>86</v>
      </c>
      <c r="AY203" s="21" t="s">
        <v>166</v>
      </c>
      <c r="BE203" s="148">
        <f>IF(U203="základní",N203,0)</f>
        <v>0</v>
      </c>
      <c r="BF203" s="148">
        <f>IF(U203="snížená",N203,0)</f>
        <v>0</v>
      </c>
      <c r="BG203" s="148">
        <f>IF(U203="zákl. přenesená",N203,0)</f>
        <v>0</v>
      </c>
      <c r="BH203" s="148">
        <f>IF(U203="sníž. přenesená",N203,0)</f>
        <v>0</v>
      </c>
      <c r="BI203" s="148">
        <f>IF(U203="nulová",N203,0)</f>
        <v>0</v>
      </c>
      <c r="BJ203" s="21" t="s">
        <v>82</v>
      </c>
      <c r="BK203" s="148">
        <f>ROUND(L203*K203,2)</f>
        <v>0</v>
      </c>
      <c r="BL203" s="21" t="s">
        <v>92</v>
      </c>
      <c r="BM203" s="21" t="s">
        <v>1052</v>
      </c>
    </row>
    <row r="204" spans="2:65" s="1" customFormat="1" ht="25.5" customHeight="1">
      <c r="B204" s="139"/>
      <c r="C204" s="140" t="s">
        <v>367</v>
      </c>
      <c r="D204" s="140" t="s">
        <v>167</v>
      </c>
      <c r="E204" s="141" t="s">
        <v>362</v>
      </c>
      <c r="F204" s="231" t="s">
        <v>363</v>
      </c>
      <c r="G204" s="231"/>
      <c r="H204" s="231"/>
      <c r="I204" s="231"/>
      <c r="J204" s="142" t="s">
        <v>322</v>
      </c>
      <c r="K204" s="143">
        <v>214.43700000000001</v>
      </c>
      <c r="L204" s="232">
        <v>0</v>
      </c>
      <c r="M204" s="232"/>
      <c r="N204" s="232">
        <f>ROUND(L204*K204,2)</f>
        <v>0</v>
      </c>
      <c r="O204" s="232"/>
      <c r="P204" s="232"/>
      <c r="Q204" s="232"/>
      <c r="R204" s="144"/>
      <c r="T204" s="145" t="s">
        <v>5</v>
      </c>
      <c r="U204" s="43" t="s">
        <v>40</v>
      </c>
      <c r="V204" s="146">
        <v>8.3000000000000004E-2</v>
      </c>
      <c r="W204" s="146">
        <f>V204*K204</f>
        <v>17.798271000000003</v>
      </c>
      <c r="X204" s="146">
        <v>0</v>
      </c>
      <c r="Y204" s="146">
        <f>X204*K204</f>
        <v>0</v>
      </c>
      <c r="Z204" s="146">
        <v>0</v>
      </c>
      <c r="AA204" s="147">
        <f>Z204*K204</f>
        <v>0</v>
      </c>
      <c r="AR204" s="21" t="s">
        <v>92</v>
      </c>
      <c r="AT204" s="21" t="s">
        <v>167</v>
      </c>
      <c r="AU204" s="21" t="s">
        <v>86</v>
      </c>
      <c r="AY204" s="21" t="s">
        <v>166</v>
      </c>
      <c r="BE204" s="148">
        <f>IF(U204="základní",N204,0)</f>
        <v>0</v>
      </c>
      <c r="BF204" s="148">
        <f>IF(U204="snížená",N204,0)</f>
        <v>0</v>
      </c>
      <c r="BG204" s="148">
        <f>IF(U204="zákl. přenesená",N204,0)</f>
        <v>0</v>
      </c>
      <c r="BH204" s="148">
        <f>IF(U204="sníž. přenesená",N204,0)</f>
        <v>0</v>
      </c>
      <c r="BI204" s="148">
        <f>IF(U204="nulová",N204,0)</f>
        <v>0</v>
      </c>
      <c r="BJ204" s="21" t="s">
        <v>82</v>
      </c>
      <c r="BK204" s="148">
        <f>ROUND(L204*K204,2)</f>
        <v>0</v>
      </c>
      <c r="BL204" s="21" t="s">
        <v>92</v>
      </c>
      <c r="BM204" s="21" t="s">
        <v>364</v>
      </c>
    </row>
    <row r="205" spans="2:65" s="10" customFormat="1" ht="16.5" customHeight="1">
      <c r="B205" s="149"/>
      <c r="C205" s="150"/>
      <c r="D205" s="150"/>
      <c r="E205" s="151" t="s">
        <v>5</v>
      </c>
      <c r="F205" s="240" t="s">
        <v>1053</v>
      </c>
      <c r="G205" s="241"/>
      <c r="H205" s="241"/>
      <c r="I205" s="241"/>
      <c r="J205" s="150"/>
      <c r="K205" s="152">
        <v>242.67500000000001</v>
      </c>
      <c r="L205" s="150"/>
      <c r="M205" s="150"/>
      <c r="N205" s="150"/>
      <c r="O205" s="150"/>
      <c r="P205" s="150"/>
      <c r="Q205" s="150"/>
      <c r="R205" s="153"/>
      <c r="T205" s="154"/>
      <c r="U205" s="150"/>
      <c r="V205" s="150"/>
      <c r="W205" s="150"/>
      <c r="X205" s="150"/>
      <c r="Y205" s="150"/>
      <c r="Z205" s="150"/>
      <c r="AA205" s="155"/>
      <c r="AT205" s="156" t="s">
        <v>173</v>
      </c>
      <c r="AU205" s="156" t="s">
        <v>86</v>
      </c>
      <c r="AV205" s="10" t="s">
        <v>86</v>
      </c>
      <c r="AW205" s="10" t="s">
        <v>32</v>
      </c>
      <c r="AX205" s="10" t="s">
        <v>75</v>
      </c>
      <c r="AY205" s="156" t="s">
        <v>166</v>
      </c>
    </row>
    <row r="206" spans="2:65" s="10" customFormat="1" ht="16.5" customHeight="1">
      <c r="B206" s="149"/>
      <c r="C206" s="150"/>
      <c r="D206" s="150"/>
      <c r="E206" s="151" t="s">
        <v>5</v>
      </c>
      <c r="F206" s="262" t="s">
        <v>1054</v>
      </c>
      <c r="G206" s="263"/>
      <c r="H206" s="263"/>
      <c r="I206" s="263"/>
      <c r="J206" s="150"/>
      <c r="K206" s="152">
        <v>-28.238</v>
      </c>
      <c r="L206" s="150"/>
      <c r="M206" s="150"/>
      <c r="N206" s="150"/>
      <c r="O206" s="150"/>
      <c r="P206" s="150"/>
      <c r="Q206" s="150"/>
      <c r="R206" s="153"/>
      <c r="T206" s="154"/>
      <c r="U206" s="150"/>
      <c r="V206" s="150"/>
      <c r="W206" s="150"/>
      <c r="X206" s="150"/>
      <c r="Y206" s="150"/>
      <c r="Z206" s="150"/>
      <c r="AA206" s="155"/>
      <c r="AT206" s="156" t="s">
        <v>173</v>
      </c>
      <c r="AU206" s="156" t="s">
        <v>86</v>
      </c>
      <c r="AV206" s="10" t="s">
        <v>86</v>
      </c>
      <c r="AW206" s="10" t="s">
        <v>32</v>
      </c>
      <c r="AX206" s="10" t="s">
        <v>75</v>
      </c>
      <c r="AY206" s="156" t="s">
        <v>166</v>
      </c>
    </row>
    <row r="207" spans="2:65" s="12" customFormat="1" ht="16.5" customHeight="1">
      <c r="B207" s="168"/>
      <c r="C207" s="169"/>
      <c r="D207" s="169"/>
      <c r="E207" s="170" t="s">
        <v>5</v>
      </c>
      <c r="F207" s="268" t="s">
        <v>294</v>
      </c>
      <c r="G207" s="269"/>
      <c r="H207" s="269"/>
      <c r="I207" s="269"/>
      <c r="J207" s="169"/>
      <c r="K207" s="171">
        <v>214.43700000000001</v>
      </c>
      <c r="L207" s="169"/>
      <c r="M207" s="169"/>
      <c r="N207" s="169"/>
      <c r="O207" s="169"/>
      <c r="P207" s="169"/>
      <c r="Q207" s="169"/>
      <c r="R207" s="172"/>
      <c r="T207" s="173"/>
      <c r="U207" s="169"/>
      <c r="V207" s="169"/>
      <c r="W207" s="169"/>
      <c r="X207" s="169"/>
      <c r="Y207" s="169"/>
      <c r="Z207" s="169"/>
      <c r="AA207" s="174"/>
      <c r="AT207" s="175" t="s">
        <v>173</v>
      </c>
      <c r="AU207" s="175" t="s">
        <v>86</v>
      </c>
      <c r="AV207" s="12" t="s">
        <v>92</v>
      </c>
      <c r="AW207" s="12" t="s">
        <v>32</v>
      </c>
      <c r="AX207" s="12" t="s">
        <v>82</v>
      </c>
      <c r="AY207" s="175" t="s">
        <v>166</v>
      </c>
    </row>
    <row r="208" spans="2:65" s="1" customFormat="1" ht="38.25" customHeight="1">
      <c r="B208" s="139"/>
      <c r="C208" s="140" t="s">
        <v>371</v>
      </c>
      <c r="D208" s="140" t="s">
        <v>167</v>
      </c>
      <c r="E208" s="141" t="s">
        <v>368</v>
      </c>
      <c r="F208" s="231" t="s">
        <v>369</v>
      </c>
      <c r="G208" s="231"/>
      <c r="H208" s="231"/>
      <c r="I208" s="231"/>
      <c r="J208" s="142" t="s">
        <v>322</v>
      </c>
      <c r="K208" s="143">
        <v>396.45</v>
      </c>
      <c r="L208" s="232">
        <v>0</v>
      </c>
      <c r="M208" s="232"/>
      <c r="N208" s="232">
        <f>ROUND(L208*K208,2)</f>
        <v>0</v>
      </c>
      <c r="O208" s="232"/>
      <c r="P208" s="232"/>
      <c r="Q208" s="232"/>
      <c r="R208" s="144"/>
      <c r="T208" s="145" t="s">
        <v>5</v>
      </c>
      <c r="U208" s="43" t="s">
        <v>40</v>
      </c>
      <c r="V208" s="146">
        <v>8.3000000000000004E-2</v>
      </c>
      <c r="W208" s="146">
        <f>V208*K208</f>
        <v>32.905349999999999</v>
      </c>
      <c r="X208" s="146">
        <v>0</v>
      </c>
      <c r="Y208" s="146">
        <f>X208*K208</f>
        <v>0</v>
      </c>
      <c r="Z208" s="146">
        <v>0</v>
      </c>
      <c r="AA208" s="147">
        <f>Z208*K208</f>
        <v>0</v>
      </c>
      <c r="AR208" s="21" t="s">
        <v>92</v>
      </c>
      <c r="AT208" s="21" t="s">
        <v>167</v>
      </c>
      <c r="AU208" s="21" t="s">
        <v>86</v>
      </c>
      <c r="AY208" s="21" t="s">
        <v>166</v>
      </c>
      <c r="BE208" s="148">
        <f>IF(U208="základní",N208,0)</f>
        <v>0</v>
      </c>
      <c r="BF208" s="148">
        <f>IF(U208="snížená",N208,0)</f>
        <v>0</v>
      </c>
      <c r="BG208" s="148">
        <f>IF(U208="zákl. přenesená",N208,0)</f>
        <v>0</v>
      </c>
      <c r="BH208" s="148">
        <f>IF(U208="sníž. přenesená",N208,0)</f>
        <v>0</v>
      </c>
      <c r="BI208" s="148">
        <f>IF(U208="nulová",N208,0)</f>
        <v>0</v>
      </c>
      <c r="BJ208" s="21" t="s">
        <v>82</v>
      </c>
      <c r="BK208" s="148">
        <f>ROUND(L208*K208,2)</f>
        <v>0</v>
      </c>
      <c r="BL208" s="21" t="s">
        <v>92</v>
      </c>
      <c r="BM208" s="21" t="s">
        <v>370</v>
      </c>
    </row>
    <row r="209" spans="2:65" s="1" customFormat="1" ht="25.5" customHeight="1">
      <c r="B209" s="139"/>
      <c r="C209" s="140" t="s">
        <v>377</v>
      </c>
      <c r="D209" s="140" t="s">
        <v>167</v>
      </c>
      <c r="E209" s="141" t="s">
        <v>372</v>
      </c>
      <c r="F209" s="231" t="s">
        <v>373</v>
      </c>
      <c r="G209" s="231"/>
      <c r="H209" s="231"/>
      <c r="I209" s="231"/>
      <c r="J209" s="142" t="s">
        <v>374</v>
      </c>
      <c r="K209" s="143">
        <v>385.98700000000002</v>
      </c>
      <c r="L209" s="232">
        <v>0</v>
      </c>
      <c r="M209" s="232"/>
      <c r="N209" s="232">
        <f>ROUND(L209*K209,2)</f>
        <v>0</v>
      </c>
      <c r="O209" s="232"/>
      <c r="P209" s="232"/>
      <c r="Q209" s="232"/>
      <c r="R209" s="144"/>
      <c r="T209" s="145" t="s">
        <v>5</v>
      </c>
      <c r="U209" s="43" t="s">
        <v>40</v>
      </c>
      <c r="V209" s="146">
        <v>0</v>
      </c>
      <c r="W209" s="146">
        <f>V209*K209</f>
        <v>0</v>
      </c>
      <c r="X209" s="146">
        <v>0</v>
      </c>
      <c r="Y209" s="146">
        <f>X209*K209</f>
        <v>0</v>
      </c>
      <c r="Z209" s="146">
        <v>0</v>
      </c>
      <c r="AA209" s="147">
        <f>Z209*K209</f>
        <v>0</v>
      </c>
      <c r="AR209" s="21" t="s">
        <v>92</v>
      </c>
      <c r="AT209" s="21" t="s">
        <v>167</v>
      </c>
      <c r="AU209" s="21" t="s">
        <v>86</v>
      </c>
      <c r="AY209" s="21" t="s">
        <v>166</v>
      </c>
      <c r="BE209" s="148">
        <f>IF(U209="základní",N209,0)</f>
        <v>0</v>
      </c>
      <c r="BF209" s="148">
        <f>IF(U209="snížená",N209,0)</f>
        <v>0</v>
      </c>
      <c r="BG209" s="148">
        <f>IF(U209="zákl. přenesená",N209,0)</f>
        <v>0</v>
      </c>
      <c r="BH209" s="148">
        <f>IF(U209="sníž. přenesená",N209,0)</f>
        <v>0</v>
      </c>
      <c r="BI209" s="148">
        <f>IF(U209="nulová",N209,0)</f>
        <v>0</v>
      </c>
      <c r="BJ209" s="21" t="s">
        <v>82</v>
      </c>
      <c r="BK209" s="148">
        <f>ROUND(L209*K209,2)</f>
        <v>0</v>
      </c>
      <c r="BL209" s="21" t="s">
        <v>92</v>
      </c>
      <c r="BM209" s="21" t="s">
        <v>375</v>
      </c>
    </row>
    <row r="210" spans="2:65" s="10" customFormat="1" ht="16.5" customHeight="1">
      <c r="B210" s="149"/>
      <c r="C210" s="150"/>
      <c r="D210" s="150"/>
      <c r="E210" s="151" t="s">
        <v>5</v>
      </c>
      <c r="F210" s="240" t="s">
        <v>1055</v>
      </c>
      <c r="G210" s="241"/>
      <c r="H210" s="241"/>
      <c r="I210" s="241"/>
      <c r="J210" s="150"/>
      <c r="K210" s="152">
        <v>385.98700000000002</v>
      </c>
      <c r="L210" s="150"/>
      <c r="M210" s="150"/>
      <c r="N210" s="150"/>
      <c r="O210" s="150"/>
      <c r="P210" s="150"/>
      <c r="Q210" s="150"/>
      <c r="R210" s="153"/>
      <c r="T210" s="154"/>
      <c r="U210" s="150"/>
      <c r="V210" s="150"/>
      <c r="W210" s="150"/>
      <c r="X210" s="150"/>
      <c r="Y210" s="150"/>
      <c r="Z210" s="150"/>
      <c r="AA210" s="155"/>
      <c r="AT210" s="156" t="s">
        <v>173</v>
      </c>
      <c r="AU210" s="156" t="s">
        <v>86</v>
      </c>
      <c r="AV210" s="10" t="s">
        <v>86</v>
      </c>
      <c r="AW210" s="10" t="s">
        <v>32</v>
      </c>
      <c r="AX210" s="10" t="s">
        <v>82</v>
      </c>
      <c r="AY210" s="156" t="s">
        <v>166</v>
      </c>
    </row>
    <row r="211" spans="2:65" s="1" customFormat="1" ht="25.5" customHeight="1">
      <c r="B211" s="139"/>
      <c r="C211" s="140" t="s">
        <v>382</v>
      </c>
      <c r="D211" s="140" t="s">
        <v>167</v>
      </c>
      <c r="E211" s="141" t="s">
        <v>378</v>
      </c>
      <c r="F211" s="231" t="s">
        <v>379</v>
      </c>
      <c r="G211" s="231"/>
      <c r="H211" s="231"/>
      <c r="I211" s="231"/>
      <c r="J211" s="142" t="s">
        <v>374</v>
      </c>
      <c r="K211" s="143">
        <v>713.61</v>
      </c>
      <c r="L211" s="232">
        <v>0</v>
      </c>
      <c r="M211" s="232"/>
      <c r="N211" s="232">
        <f>ROUND(L211*K211,2)</f>
        <v>0</v>
      </c>
      <c r="O211" s="232"/>
      <c r="P211" s="232"/>
      <c r="Q211" s="232"/>
      <c r="R211" s="144"/>
      <c r="T211" s="145" t="s">
        <v>5</v>
      </c>
      <c r="U211" s="43" t="s">
        <v>40</v>
      </c>
      <c r="V211" s="146">
        <v>0</v>
      </c>
      <c r="W211" s="146">
        <f>V211*K211</f>
        <v>0</v>
      </c>
      <c r="X211" s="146">
        <v>0</v>
      </c>
      <c r="Y211" s="146">
        <f>X211*K211</f>
        <v>0</v>
      </c>
      <c r="Z211" s="146">
        <v>0</v>
      </c>
      <c r="AA211" s="147">
        <f>Z211*K211</f>
        <v>0</v>
      </c>
      <c r="AR211" s="21" t="s">
        <v>92</v>
      </c>
      <c r="AT211" s="21" t="s">
        <v>167</v>
      </c>
      <c r="AU211" s="21" t="s">
        <v>86</v>
      </c>
      <c r="AY211" s="21" t="s">
        <v>166</v>
      </c>
      <c r="BE211" s="148">
        <f>IF(U211="základní",N211,0)</f>
        <v>0</v>
      </c>
      <c r="BF211" s="148">
        <f>IF(U211="snížená",N211,0)</f>
        <v>0</v>
      </c>
      <c r="BG211" s="148">
        <f>IF(U211="zákl. přenesená",N211,0)</f>
        <v>0</v>
      </c>
      <c r="BH211" s="148">
        <f>IF(U211="sníž. přenesená",N211,0)</f>
        <v>0</v>
      </c>
      <c r="BI211" s="148">
        <f>IF(U211="nulová",N211,0)</f>
        <v>0</v>
      </c>
      <c r="BJ211" s="21" t="s">
        <v>82</v>
      </c>
      <c r="BK211" s="148">
        <f>ROUND(L211*K211,2)</f>
        <v>0</v>
      </c>
      <c r="BL211" s="21" t="s">
        <v>92</v>
      </c>
      <c r="BM211" s="21" t="s">
        <v>380</v>
      </c>
    </row>
    <row r="212" spans="2:65" s="10" customFormat="1" ht="16.5" customHeight="1">
      <c r="B212" s="149"/>
      <c r="C212" s="150"/>
      <c r="D212" s="150"/>
      <c r="E212" s="151" t="s">
        <v>5</v>
      </c>
      <c r="F212" s="240" t="s">
        <v>1056</v>
      </c>
      <c r="G212" s="241"/>
      <c r="H212" s="241"/>
      <c r="I212" s="241"/>
      <c r="J212" s="150"/>
      <c r="K212" s="152">
        <v>713.61</v>
      </c>
      <c r="L212" s="150"/>
      <c r="M212" s="150"/>
      <c r="N212" s="150"/>
      <c r="O212" s="150"/>
      <c r="P212" s="150"/>
      <c r="Q212" s="150"/>
      <c r="R212" s="153"/>
      <c r="T212" s="154"/>
      <c r="U212" s="150"/>
      <c r="V212" s="150"/>
      <c r="W212" s="150"/>
      <c r="X212" s="150"/>
      <c r="Y212" s="150"/>
      <c r="Z212" s="150"/>
      <c r="AA212" s="155"/>
      <c r="AT212" s="156" t="s">
        <v>173</v>
      </c>
      <c r="AU212" s="156" t="s">
        <v>86</v>
      </c>
      <c r="AV212" s="10" t="s">
        <v>86</v>
      </c>
      <c r="AW212" s="10" t="s">
        <v>32</v>
      </c>
      <c r="AX212" s="10" t="s">
        <v>82</v>
      </c>
      <c r="AY212" s="156" t="s">
        <v>166</v>
      </c>
    </row>
    <row r="213" spans="2:65" s="1" customFormat="1" ht="25.5" customHeight="1">
      <c r="B213" s="139"/>
      <c r="C213" s="140" t="s">
        <v>387</v>
      </c>
      <c r="D213" s="140" t="s">
        <v>167</v>
      </c>
      <c r="E213" s="141" t="s">
        <v>383</v>
      </c>
      <c r="F213" s="231" t="s">
        <v>384</v>
      </c>
      <c r="G213" s="231"/>
      <c r="H213" s="231"/>
      <c r="I213" s="231"/>
      <c r="J213" s="142" t="s">
        <v>322</v>
      </c>
      <c r="K213" s="143">
        <v>31.5</v>
      </c>
      <c r="L213" s="232">
        <v>0</v>
      </c>
      <c r="M213" s="232"/>
      <c r="N213" s="232">
        <f>ROUND(L213*K213,2)</f>
        <v>0</v>
      </c>
      <c r="O213" s="232"/>
      <c r="P213" s="232"/>
      <c r="Q213" s="232"/>
      <c r="R213" s="144"/>
      <c r="T213" s="145" t="s">
        <v>5</v>
      </c>
      <c r="U213" s="43" t="s">
        <v>40</v>
      </c>
      <c r="V213" s="146">
        <v>0.29899999999999999</v>
      </c>
      <c r="W213" s="146">
        <f>V213*K213</f>
        <v>9.4184999999999999</v>
      </c>
      <c r="X213" s="146">
        <v>0</v>
      </c>
      <c r="Y213" s="146">
        <f>X213*K213</f>
        <v>0</v>
      </c>
      <c r="Z213" s="146">
        <v>0</v>
      </c>
      <c r="AA213" s="147">
        <f>Z213*K213</f>
        <v>0</v>
      </c>
      <c r="AR213" s="21" t="s">
        <v>92</v>
      </c>
      <c r="AT213" s="21" t="s">
        <v>167</v>
      </c>
      <c r="AU213" s="21" t="s">
        <v>86</v>
      </c>
      <c r="AY213" s="21" t="s">
        <v>166</v>
      </c>
      <c r="BE213" s="148">
        <f>IF(U213="základní",N213,0)</f>
        <v>0</v>
      </c>
      <c r="BF213" s="148">
        <f>IF(U213="snížená",N213,0)</f>
        <v>0</v>
      </c>
      <c r="BG213" s="148">
        <f>IF(U213="zákl. přenesená",N213,0)</f>
        <v>0</v>
      </c>
      <c r="BH213" s="148">
        <f>IF(U213="sníž. přenesená",N213,0)</f>
        <v>0</v>
      </c>
      <c r="BI213" s="148">
        <f>IF(U213="nulová",N213,0)</f>
        <v>0</v>
      </c>
      <c r="BJ213" s="21" t="s">
        <v>82</v>
      </c>
      <c r="BK213" s="148">
        <f>ROUND(L213*K213,2)</f>
        <v>0</v>
      </c>
      <c r="BL213" s="21" t="s">
        <v>92</v>
      </c>
      <c r="BM213" s="21" t="s">
        <v>385</v>
      </c>
    </row>
    <row r="214" spans="2:65" s="11" customFormat="1" ht="16.5" customHeight="1">
      <c r="B214" s="157"/>
      <c r="C214" s="158"/>
      <c r="D214" s="158"/>
      <c r="E214" s="159" t="s">
        <v>5</v>
      </c>
      <c r="F214" s="264" t="s">
        <v>275</v>
      </c>
      <c r="G214" s="265"/>
      <c r="H214" s="265"/>
      <c r="I214" s="265"/>
      <c r="J214" s="158"/>
      <c r="K214" s="159" t="s">
        <v>5</v>
      </c>
      <c r="L214" s="158"/>
      <c r="M214" s="158"/>
      <c r="N214" s="158"/>
      <c r="O214" s="158"/>
      <c r="P214" s="158"/>
      <c r="Q214" s="158"/>
      <c r="R214" s="160"/>
      <c r="T214" s="161"/>
      <c r="U214" s="158"/>
      <c r="V214" s="158"/>
      <c r="W214" s="158"/>
      <c r="X214" s="158"/>
      <c r="Y214" s="158"/>
      <c r="Z214" s="158"/>
      <c r="AA214" s="162"/>
      <c r="AT214" s="163" t="s">
        <v>173</v>
      </c>
      <c r="AU214" s="163" t="s">
        <v>86</v>
      </c>
      <c r="AV214" s="11" t="s">
        <v>82</v>
      </c>
      <c r="AW214" s="11" t="s">
        <v>32</v>
      </c>
      <c r="AX214" s="11" t="s">
        <v>75</v>
      </c>
      <c r="AY214" s="163" t="s">
        <v>166</v>
      </c>
    </row>
    <row r="215" spans="2:65" s="11" customFormat="1" ht="16.5" customHeight="1">
      <c r="B215" s="157"/>
      <c r="C215" s="158"/>
      <c r="D215" s="158"/>
      <c r="E215" s="159" t="s">
        <v>5</v>
      </c>
      <c r="F215" s="229" t="s">
        <v>276</v>
      </c>
      <c r="G215" s="230"/>
      <c r="H215" s="230"/>
      <c r="I215" s="230"/>
      <c r="J215" s="158"/>
      <c r="K215" s="159" t="s">
        <v>5</v>
      </c>
      <c r="L215" s="158"/>
      <c r="M215" s="158"/>
      <c r="N215" s="158"/>
      <c r="O215" s="158"/>
      <c r="P215" s="158"/>
      <c r="Q215" s="158"/>
      <c r="R215" s="160"/>
      <c r="T215" s="161"/>
      <c r="U215" s="158"/>
      <c r="V215" s="158"/>
      <c r="W215" s="158"/>
      <c r="X215" s="158"/>
      <c r="Y215" s="158"/>
      <c r="Z215" s="158"/>
      <c r="AA215" s="162"/>
      <c r="AT215" s="163" t="s">
        <v>173</v>
      </c>
      <c r="AU215" s="163" t="s">
        <v>86</v>
      </c>
      <c r="AV215" s="11" t="s">
        <v>82</v>
      </c>
      <c r="AW215" s="11" t="s">
        <v>32</v>
      </c>
      <c r="AX215" s="11" t="s">
        <v>75</v>
      </c>
      <c r="AY215" s="163" t="s">
        <v>166</v>
      </c>
    </row>
    <row r="216" spans="2:65" s="11" customFormat="1" ht="16.5" customHeight="1">
      <c r="B216" s="157"/>
      <c r="C216" s="158"/>
      <c r="D216" s="158"/>
      <c r="E216" s="159" t="s">
        <v>5</v>
      </c>
      <c r="F216" s="229" t="s">
        <v>277</v>
      </c>
      <c r="G216" s="230"/>
      <c r="H216" s="230"/>
      <c r="I216" s="230"/>
      <c r="J216" s="158"/>
      <c r="K216" s="159" t="s">
        <v>5</v>
      </c>
      <c r="L216" s="158"/>
      <c r="M216" s="158"/>
      <c r="N216" s="158"/>
      <c r="O216" s="158"/>
      <c r="P216" s="158"/>
      <c r="Q216" s="158"/>
      <c r="R216" s="160"/>
      <c r="T216" s="161"/>
      <c r="U216" s="158"/>
      <c r="V216" s="158"/>
      <c r="W216" s="158"/>
      <c r="X216" s="158"/>
      <c r="Y216" s="158"/>
      <c r="Z216" s="158"/>
      <c r="AA216" s="162"/>
      <c r="AT216" s="163" t="s">
        <v>173</v>
      </c>
      <c r="AU216" s="163" t="s">
        <v>86</v>
      </c>
      <c r="AV216" s="11" t="s">
        <v>82</v>
      </c>
      <c r="AW216" s="11" t="s">
        <v>32</v>
      </c>
      <c r="AX216" s="11" t="s">
        <v>75</v>
      </c>
      <c r="AY216" s="163" t="s">
        <v>166</v>
      </c>
    </row>
    <row r="217" spans="2:65" s="10" customFormat="1" ht="16.5" customHeight="1">
      <c r="B217" s="149"/>
      <c r="C217" s="150"/>
      <c r="D217" s="150"/>
      <c r="E217" s="151" t="s">
        <v>5</v>
      </c>
      <c r="F217" s="262" t="s">
        <v>1057</v>
      </c>
      <c r="G217" s="263"/>
      <c r="H217" s="263"/>
      <c r="I217" s="263"/>
      <c r="J217" s="150"/>
      <c r="K217" s="152">
        <v>31.5</v>
      </c>
      <c r="L217" s="150"/>
      <c r="M217" s="150"/>
      <c r="N217" s="150"/>
      <c r="O217" s="150"/>
      <c r="P217" s="150"/>
      <c r="Q217" s="150"/>
      <c r="R217" s="153"/>
      <c r="T217" s="154"/>
      <c r="U217" s="150"/>
      <c r="V217" s="150"/>
      <c r="W217" s="150"/>
      <c r="X217" s="150"/>
      <c r="Y217" s="150"/>
      <c r="Z217" s="150"/>
      <c r="AA217" s="155"/>
      <c r="AT217" s="156" t="s">
        <v>173</v>
      </c>
      <c r="AU217" s="156" t="s">
        <v>86</v>
      </c>
      <c r="AV217" s="10" t="s">
        <v>86</v>
      </c>
      <c r="AW217" s="10" t="s">
        <v>32</v>
      </c>
      <c r="AX217" s="10" t="s">
        <v>82</v>
      </c>
      <c r="AY217" s="156" t="s">
        <v>166</v>
      </c>
    </row>
    <row r="218" spans="2:65" s="1" customFormat="1" ht="16.5" customHeight="1">
      <c r="B218" s="139"/>
      <c r="C218" s="176" t="s">
        <v>393</v>
      </c>
      <c r="D218" s="176" t="s">
        <v>388</v>
      </c>
      <c r="E218" s="177" t="s">
        <v>389</v>
      </c>
      <c r="F218" s="266" t="s">
        <v>390</v>
      </c>
      <c r="G218" s="266"/>
      <c r="H218" s="266"/>
      <c r="I218" s="266"/>
      <c r="J218" s="178" t="s">
        <v>374</v>
      </c>
      <c r="K218" s="179">
        <v>63</v>
      </c>
      <c r="L218" s="267">
        <v>0</v>
      </c>
      <c r="M218" s="267"/>
      <c r="N218" s="267">
        <f>ROUND(L218*K218,2)</f>
        <v>0</v>
      </c>
      <c r="O218" s="232"/>
      <c r="P218" s="232"/>
      <c r="Q218" s="232"/>
      <c r="R218" s="144"/>
      <c r="T218" s="145" t="s">
        <v>5</v>
      </c>
      <c r="U218" s="43" t="s">
        <v>40</v>
      </c>
      <c r="V218" s="146">
        <v>0</v>
      </c>
      <c r="W218" s="146">
        <f>V218*K218</f>
        <v>0</v>
      </c>
      <c r="X218" s="146">
        <v>1</v>
      </c>
      <c r="Y218" s="146">
        <f>X218*K218</f>
        <v>63</v>
      </c>
      <c r="Z218" s="146">
        <v>0</v>
      </c>
      <c r="AA218" s="147">
        <f>Z218*K218</f>
        <v>0</v>
      </c>
      <c r="AR218" s="21" t="s">
        <v>104</v>
      </c>
      <c r="AT218" s="21" t="s">
        <v>388</v>
      </c>
      <c r="AU218" s="21" t="s">
        <v>86</v>
      </c>
      <c r="AY218" s="21" t="s">
        <v>166</v>
      </c>
      <c r="BE218" s="148">
        <f>IF(U218="základní",N218,0)</f>
        <v>0</v>
      </c>
      <c r="BF218" s="148">
        <f>IF(U218="snížená",N218,0)</f>
        <v>0</v>
      </c>
      <c r="BG218" s="148">
        <f>IF(U218="zákl. přenesená",N218,0)</f>
        <v>0</v>
      </c>
      <c r="BH218" s="148">
        <f>IF(U218="sníž. přenesená",N218,0)</f>
        <v>0</v>
      </c>
      <c r="BI218" s="148">
        <f>IF(U218="nulová",N218,0)</f>
        <v>0</v>
      </c>
      <c r="BJ218" s="21" t="s">
        <v>82</v>
      </c>
      <c r="BK218" s="148">
        <f>ROUND(L218*K218,2)</f>
        <v>0</v>
      </c>
      <c r="BL218" s="21" t="s">
        <v>92</v>
      </c>
      <c r="BM218" s="21" t="s">
        <v>391</v>
      </c>
    </row>
    <row r="219" spans="2:65" s="10" customFormat="1" ht="16.5" customHeight="1">
      <c r="B219" s="149"/>
      <c r="C219" s="150"/>
      <c r="D219" s="150"/>
      <c r="E219" s="151" t="s">
        <v>5</v>
      </c>
      <c r="F219" s="240" t="s">
        <v>1058</v>
      </c>
      <c r="G219" s="241"/>
      <c r="H219" s="241"/>
      <c r="I219" s="241"/>
      <c r="J219" s="150"/>
      <c r="K219" s="152">
        <v>63</v>
      </c>
      <c r="L219" s="150"/>
      <c r="M219" s="150"/>
      <c r="N219" s="150"/>
      <c r="O219" s="150"/>
      <c r="P219" s="150"/>
      <c r="Q219" s="150"/>
      <c r="R219" s="153"/>
      <c r="T219" s="154"/>
      <c r="U219" s="150"/>
      <c r="V219" s="150"/>
      <c r="W219" s="150"/>
      <c r="X219" s="150"/>
      <c r="Y219" s="150"/>
      <c r="Z219" s="150"/>
      <c r="AA219" s="155"/>
      <c r="AT219" s="156" t="s">
        <v>173</v>
      </c>
      <c r="AU219" s="156" t="s">
        <v>86</v>
      </c>
      <c r="AV219" s="10" t="s">
        <v>86</v>
      </c>
      <c r="AW219" s="10" t="s">
        <v>32</v>
      </c>
      <c r="AX219" s="10" t="s">
        <v>82</v>
      </c>
      <c r="AY219" s="156" t="s">
        <v>166</v>
      </c>
    </row>
    <row r="220" spans="2:65" s="1" customFormat="1" ht="38.25" customHeight="1">
      <c r="B220" s="139"/>
      <c r="C220" s="140" t="s">
        <v>399</v>
      </c>
      <c r="D220" s="140" t="s">
        <v>167</v>
      </c>
      <c r="E220" s="141" t="s">
        <v>394</v>
      </c>
      <c r="F220" s="231" t="s">
        <v>395</v>
      </c>
      <c r="G220" s="231"/>
      <c r="H220" s="231"/>
      <c r="I220" s="231"/>
      <c r="J220" s="142" t="s">
        <v>322</v>
      </c>
      <c r="K220" s="143">
        <v>28.238</v>
      </c>
      <c r="L220" s="232">
        <v>0</v>
      </c>
      <c r="M220" s="232"/>
      <c r="N220" s="232">
        <f>ROUND(L220*K220,2)</f>
        <v>0</v>
      </c>
      <c r="O220" s="232"/>
      <c r="P220" s="232"/>
      <c r="Q220" s="232"/>
      <c r="R220" s="144"/>
      <c r="T220" s="145" t="s">
        <v>5</v>
      </c>
      <c r="U220" s="43" t="s">
        <v>40</v>
      </c>
      <c r="V220" s="146">
        <v>2.2559999999999998</v>
      </c>
      <c r="W220" s="146">
        <f>V220*K220</f>
        <v>63.704927999999995</v>
      </c>
      <c r="X220" s="146">
        <v>0</v>
      </c>
      <c r="Y220" s="146">
        <f>X220*K220</f>
        <v>0</v>
      </c>
      <c r="Z220" s="146">
        <v>0</v>
      </c>
      <c r="AA220" s="147">
        <f>Z220*K220</f>
        <v>0</v>
      </c>
      <c r="AR220" s="21" t="s">
        <v>92</v>
      </c>
      <c r="AT220" s="21" t="s">
        <v>167</v>
      </c>
      <c r="AU220" s="21" t="s">
        <v>86</v>
      </c>
      <c r="AY220" s="21" t="s">
        <v>166</v>
      </c>
      <c r="BE220" s="148">
        <f>IF(U220="základní",N220,0)</f>
        <v>0</v>
      </c>
      <c r="BF220" s="148">
        <f>IF(U220="snížená",N220,0)</f>
        <v>0</v>
      </c>
      <c r="BG220" s="148">
        <f>IF(U220="zákl. přenesená",N220,0)</f>
        <v>0</v>
      </c>
      <c r="BH220" s="148">
        <f>IF(U220="sníž. přenesená",N220,0)</f>
        <v>0</v>
      </c>
      <c r="BI220" s="148">
        <f>IF(U220="nulová",N220,0)</f>
        <v>0</v>
      </c>
      <c r="BJ220" s="21" t="s">
        <v>82</v>
      </c>
      <c r="BK220" s="148">
        <f>ROUND(L220*K220,2)</f>
        <v>0</v>
      </c>
      <c r="BL220" s="21" t="s">
        <v>92</v>
      </c>
      <c r="BM220" s="21" t="s">
        <v>396</v>
      </c>
    </row>
    <row r="221" spans="2:65" s="11" customFormat="1" ht="16.5" customHeight="1">
      <c r="B221" s="157"/>
      <c r="C221" s="158"/>
      <c r="D221" s="158"/>
      <c r="E221" s="159" t="s">
        <v>5</v>
      </c>
      <c r="F221" s="264" t="s">
        <v>275</v>
      </c>
      <c r="G221" s="265"/>
      <c r="H221" s="265"/>
      <c r="I221" s="265"/>
      <c r="J221" s="158"/>
      <c r="K221" s="159" t="s">
        <v>5</v>
      </c>
      <c r="L221" s="158"/>
      <c r="M221" s="158"/>
      <c r="N221" s="158"/>
      <c r="O221" s="158"/>
      <c r="P221" s="158"/>
      <c r="Q221" s="158"/>
      <c r="R221" s="160"/>
      <c r="T221" s="161"/>
      <c r="U221" s="158"/>
      <c r="V221" s="158"/>
      <c r="W221" s="158"/>
      <c r="X221" s="158"/>
      <c r="Y221" s="158"/>
      <c r="Z221" s="158"/>
      <c r="AA221" s="162"/>
      <c r="AT221" s="163" t="s">
        <v>173</v>
      </c>
      <c r="AU221" s="163" t="s">
        <v>86</v>
      </c>
      <c r="AV221" s="11" t="s">
        <v>82</v>
      </c>
      <c r="AW221" s="11" t="s">
        <v>32</v>
      </c>
      <c r="AX221" s="11" t="s">
        <v>75</v>
      </c>
      <c r="AY221" s="163" t="s">
        <v>166</v>
      </c>
    </row>
    <row r="222" spans="2:65" s="11" customFormat="1" ht="16.5" customHeight="1">
      <c r="B222" s="157"/>
      <c r="C222" s="158"/>
      <c r="D222" s="158"/>
      <c r="E222" s="159" t="s">
        <v>5</v>
      </c>
      <c r="F222" s="229" t="s">
        <v>276</v>
      </c>
      <c r="G222" s="230"/>
      <c r="H222" s="230"/>
      <c r="I222" s="230"/>
      <c r="J222" s="158"/>
      <c r="K222" s="159" t="s">
        <v>5</v>
      </c>
      <c r="L222" s="158"/>
      <c r="M222" s="158"/>
      <c r="N222" s="158"/>
      <c r="O222" s="158"/>
      <c r="P222" s="158"/>
      <c r="Q222" s="158"/>
      <c r="R222" s="160"/>
      <c r="T222" s="161"/>
      <c r="U222" s="158"/>
      <c r="V222" s="158"/>
      <c r="W222" s="158"/>
      <c r="X222" s="158"/>
      <c r="Y222" s="158"/>
      <c r="Z222" s="158"/>
      <c r="AA222" s="162"/>
      <c r="AT222" s="163" t="s">
        <v>173</v>
      </c>
      <c r="AU222" s="163" t="s">
        <v>86</v>
      </c>
      <c r="AV222" s="11" t="s">
        <v>82</v>
      </c>
      <c r="AW222" s="11" t="s">
        <v>32</v>
      </c>
      <c r="AX222" s="11" t="s">
        <v>75</v>
      </c>
      <c r="AY222" s="163" t="s">
        <v>166</v>
      </c>
    </row>
    <row r="223" spans="2:65" s="11" customFormat="1" ht="16.5" customHeight="1">
      <c r="B223" s="157"/>
      <c r="C223" s="158"/>
      <c r="D223" s="158"/>
      <c r="E223" s="159" t="s">
        <v>5</v>
      </c>
      <c r="F223" s="229" t="s">
        <v>277</v>
      </c>
      <c r="G223" s="230"/>
      <c r="H223" s="230"/>
      <c r="I223" s="230"/>
      <c r="J223" s="158"/>
      <c r="K223" s="159" t="s">
        <v>5</v>
      </c>
      <c r="L223" s="158"/>
      <c r="M223" s="158"/>
      <c r="N223" s="158"/>
      <c r="O223" s="158"/>
      <c r="P223" s="158"/>
      <c r="Q223" s="158"/>
      <c r="R223" s="160"/>
      <c r="T223" s="161"/>
      <c r="U223" s="158"/>
      <c r="V223" s="158"/>
      <c r="W223" s="158"/>
      <c r="X223" s="158"/>
      <c r="Y223" s="158"/>
      <c r="Z223" s="158"/>
      <c r="AA223" s="162"/>
      <c r="AT223" s="163" t="s">
        <v>173</v>
      </c>
      <c r="AU223" s="163" t="s">
        <v>86</v>
      </c>
      <c r="AV223" s="11" t="s">
        <v>82</v>
      </c>
      <c r="AW223" s="11" t="s">
        <v>32</v>
      </c>
      <c r="AX223" s="11" t="s">
        <v>75</v>
      </c>
      <c r="AY223" s="163" t="s">
        <v>166</v>
      </c>
    </row>
    <row r="224" spans="2:65" s="11" customFormat="1" ht="16.5" customHeight="1">
      <c r="B224" s="157"/>
      <c r="C224" s="158"/>
      <c r="D224" s="158"/>
      <c r="E224" s="159" t="s">
        <v>5</v>
      </c>
      <c r="F224" s="229" t="s">
        <v>397</v>
      </c>
      <c r="G224" s="230"/>
      <c r="H224" s="230"/>
      <c r="I224" s="230"/>
      <c r="J224" s="158"/>
      <c r="K224" s="159" t="s">
        <v>5</v>
      </c>
      <c r="L224" s="158"/>
      <c r="M224" s="158"/>
      <c r="N224" s="158"/>
      <c r="O224" s="158"/>
      <c r="P224" s="158"/>
      <c r="Q224" s="158"/>
      <c r="R224" s="160"/>
      <c r="T224" s="161"/>
      <c r="U224" s="158"/>
      <c r="V224" s="158"/>
      <c r="W224" s="158"/>
      <c r="X224" s="158"/>
      <c r="Y224" s="158"/>
      <c r="Z224" s="158"/>
      <c r="AA224" s="162"/>
      <c r="AT224" s="163" t="s">
        <v>173</v>
      </c>
      <c r="AU224" s="163" t="s">
        <v>86</v>
      </c>
      <c r="AV224" s="11" t="s">
        <v>82</v>
      </c>
      <c r="AW224" s="11" t="s">
        <v>32</v>
      </c>
      <c r="AX224" s="11" t="s">
        <v>75</v>
      </c>
      <c r="AY224" s="163" t="s">
        <v>166</v>
      </c>
    </row>
    <row r="225" spans="2:65" s="10" customFormat="1" ht="16.5" customHeight="1">
      <c r="B225" s="149"/>
      <c r="C225" s="150"/>
      <c r="D225" s="150"/>
      <c r="E225" s="151" t="s">
        <v>5</v>
      </c>
      <c r="F225" s="262" t="s">
        <v>1059</v>
      </c>
      <c r="G225" s="263"/>
      <c r="H225" s="263"/>
      <c r="I225" s="263"/>
      <c r="J225" s="150"/>
      <c r="K225" s="152">
        <v>28.238</v>
      </c>
      <c r="L225" s="150"/>
      <c r="M225" s="150"/>
      <c r="N225" s="150"/>
      <c r="O225" s="150"/>
      <c r="P225" s="150"/>
      <c r="Q225" s="150"/>
      <c r="R225" s="153"/>
      <c r="T225" s="154"/>
      <c r="U225" s="150"/>
      <c r="V225" s="150"/>
      <c r="W225" s="150"/>
      <c r="X225" s="150"/>
      <c r="Y225" s="150"/>
      <c r="Z225" s="150"/>
      <c r="AA225" s="155"/>
      <c r="AT225" s="156" t="s">
        <v>173</v>
      </c>
      <c r="AU225" s="156" t="s">
        <v>86</v>
      </c>
      <c r="AV225" s="10" t="s">
        <v>86</v>
      </c>
      <c r="AW225" s="10" t="s">
        <v>32</v>
      </c>
      <c r="AX225" s="10" t="s">
        <v>82</v>
      </c>
      <c r="AY225" s="156" t="s">
        <v>166</v>
      </c>
    </row>
    <row r="226" spans="2:65" s="1" customFormat="1" ht="25.5" customHeight="1">
      <c r="B226" s="139"/>
      <c r="C226" s="140" t="s">
        <v>404</v>
      </c>
      <c r="D226" s="140" t="s">
        <v>167</v>
      </c>
      <c r="E226" s="141" t="s">
        <v>400</v>
      </c>
      <c r="F226" s="231" t="s">
        <v>401</v>
      </c>
      <c r="G226" s="231"/>
      <c r="H226" s="231"/>
      <c r="I226" s="231"/>
      <c r="J226" s="142" t="s">
        <v>322</v>
      </c>
      <c r="K226" s="143">
        <v>80.125</v>
      </c>
      <c r="L226" s="232">
        <v>0</v>
      </c>
      <c r="M226" s="232"/>
      <c r="N226" s="232">
        <f>ROUND(L226*K226,2)</f>
        <v>0</v>
      </c>
      <c r="O226" s="232"/>
      <c r="P226" s="232"/>
      <c r="Q226" s="232"/>
      <c r="R226" s="144"/>
      <c r="T226" s="145" t="s">
        <v>5</v>
      </c>
      <c r="U226" s="43" t="s">
        <v>40</v>
      </c>
      <c r="V226" s="146">
        <v>0.28599999999999998</v>
      </c>
      <c r="W226" s="146">
        <f>V226*K226</f>
        <v>22.915749999999999</v>
      </c>
      <c r="X226" s="146">
        <v>0</v>
      </c>
      <c r="Y226" s="146">
        <f>X226*K226</f>
        <v>0</v>
      </c>
      <c r="Z226" s="146">
        <v>0</v>
      </c>
      <c r="AA226" s="147">
        <f>Z226*K226</f>
        <v>0</v>
      </c>
      <c r="AR226" s="21" t="s">
        <v>92</v>
      </c>
      <c r="AT226" s="21" t="s">
        <v>167</v>
      </c>
      <c r="AU226" s="21" t="s">
        <v>86</v>
      </c>
      <c r="AY226" s="21" t="s">
        <v>166</v>
      </c>
      <c r="BE226" s="148">
        <f>IF(U226="základní",N226,0)</f>
        <v>0</v>
      </c>
      <c r="BF226" s="148">
        <f>IF(U226="snížená",N226,0)</f>
        <v>0</v>
      </c>
      <c r="BG226" s="148">
        <f>IF(U226="zákl. přenesená",N226,0)</f>
        <v>0</v>
      </c>
      <c r="BH226" s="148">
        <f>IF(U226="sníž. přenesená",N226,0)</f>
        <v>0</v>
      </c>
      <c r="BI226" s="148">
        <f>IF(U226="nulová",N226,0)</f>
        <v>0</v>
      </c>
      <c r="BJ226" s="21" t="s">
        <v>82</v>
      </c>
      <c r="BK226" s="148">
        <f>ROUND(L226*K226,2)</f>
        <v>0</v>
      </c>
      <c r="BL226" s="21" t="s">
        <v>92</v>
      </c>
      <c r="BM226" s="21" t="s">
        <v>402</v>
      </c>
    </row>
    <row r="227" spans="2:65" s="11" customFormat="1" ht="16.5" customHeight="1">
      <c r="B227" s="157"/>
      <c r="C227" s="158"/>
      <c r="D227" s="158"/>
      <c r="E227" s="159" t="s">
        <v>5</v>
      </c>
      <c r="F227" s="264" t="s">
        <v>275</v>
      </c>
      <c r="G227" s="265"/>
      <c r="H227" s="265"/>
      <c r="I227" s="265"/>
      <c r="J227" s="158"/>
      <c r="K227" s="159" t="s">
        <v>5</v>
      </c>
      <c r="L227" s="158"/>
      <c r="M227" s="158"/>
      <c r="N227" s="158"/>
      <c r="O227" s="158"/>
      <c r="P227" s="158"/>
      <c r="Q227" s="158"/>
      <c r="R227" s="160"/>
      <c r="T227" s="161"/>
      <c r="U227" s="158"/>
      <c r="V227" s="158"/>
      <c r="W227" s="158"/>
      <c r="X227" s="158"/>
      <c r="Y227" s="158"/>
      <c r="Z227" s="158"/>
      <c r="AA227" s="162"/>
      <c r="AT227" s="163" t="s">
        <v>173</v>
      </c>
      <c r="AU227" s="163" t="s">
        <v>86</v>
      </c>
      <c r="AV227" s="11" t="s">
        <v>82</v>
      </c>
      <c r="AW227" s="11" t="s">
        <v>32</v>
      </c>
      <c r="AX227" s="11" t="s">
        <v>75</v>
      </c>
      <c r="AY227" s="163" t="s">
        <v>166</v>
      </c>
    </row>
    <row r="228" spans="2:65" s="11" customFormat="1" ht="16.5" customHeight="1">
      <c r="B228" s="157"/>
      <c r="C228" s="158"/>
      <c r="D228" s="158"/>
      <c r="E228" s="159" t="s">
        <v>5</v>
      </c>
      <c r="F228" s="229" t="s">
        <v>276</v>
      </c>
      <c r="G228" s="230"/>
      <c r="H228" s="230"/>
      <c r="I228" s="230"/>
      <c r="J228" s="158"/>
      <c r="K228" s="159" t="s">
        <v>5</v>
      </c>
      <c r="L228" s="158"/>
      <c r="M228" s="158"/>
      <c r="N228" s="158"/>
      <c r="O228" s="158"/>
      <c r="P228" s="158"/>
      <c r="Q228" s="158"/>
      <c r="R228" s="160"/>
      <c r="T228" s="161"/>
      <c r="U228" s="158"/>
      <c r="V228" s="158"/>
      <c r="W228" s="158"/>
      <c r="X228" s="158"/>
      <c r="Y228" s="158"/>
      <c r="Z228" s="158"/>
      <c r="AA228" s="162"/>
      <c r="AT228" s="163" t="s">
        <v>173</v>
      </c>
      <c r="AU228" s="163" t="s">
        <v>86</v>
      </c>
      <c r="AV228" s="11" t="s">
        <v>82</v>
      </c>
      <c r="AW228" s="11" t="s">
        <v>32</v>
      </c>
      <c r="AX228" s="11" t="s">
        <v>75</v>
      </c>
      <c r="AY228" s="163" t="s">
        <v>166</v>
      </c>
    </row>
    <row r="229" spans="2:65" s="11" customFormat="1" ht="16.5" customHeight="1">
      <c r="B229" s="157"/>
      <c r="C229" s="158"/>
      <c r="D229" s="158"/>
      <c r="E229" s="159" t="s">
        <v>5</v>
      </c>
      <c r="F229" s="229" t="s">
        <v>277</v>
      </c>
      <c r="G229" s="230"/>
      <c r="H229" s="230"/>
      <c r="I229" s="230"/>
      <c r="J229" s="158"/>
      <c r="K229" s="159" t="s">
        <v>5</v>
      </c>
      <c r="L229" s="158"/>
      <c r="M229" s="158"/>
      <c r="N229" s="158"/>
      <c r="O229" s="158"/>
      <c r="P229" s="158"/>
      <c r="Q229" s="158"/>
      <c r="R229" s="160"/>
      <c r="T229" s="161"/>
      <c r="U229" s="158"/>
      <c r="V229" s="158"/>
      <c r="W229" s="158"/>
      <c r="X229" s="158"/>
      <c r="Y229" s="158"/>
      <c r="Z229" s="158"/>
      <c r="AA229" s="162"/>
      <c r="AT229" s="163" t="s">
        <v>173</v>
      </c>
      <c r="AU229" s="163" t="s">
        <v>86</v>
      </c>
      <c r="AV229" s="11" t="s">
        <v>82</v>
      </c>
      <c r="AW229" s="11" t="s">
        <v>32</v>
      </c>
      <c r="AX229" s="11" t="s">
        <v>75</v>
      </c>
      <c r="AY229" s="163" t="s">
        <v>166</v>
      </c>
    </row>
    <row r="230" spans="2:65" s="10" customFormat="1" ht="16.5" customHeight="1">
      <c r="B230" s="149"/>
      <c r="C230" s="150"/>
      <c r="D230" s="150"/>
      <c r="E230" s="151" t="s">
        <v>5</v>
      </c>
      <c r="F230" s="262" t="s">
        <v>1060</v>
      </c>
      <c r="G230" s="263"/>
      <c r="H230" s="263"/>
      <c r="I230" s="263"/>
      <c r="J230" s="150"/>
      <c r="K230" s="152">
        <v>17.5</v>
      </c>
      <c r="L230" s="150"/>
      <c r="M230" s="150"/>
      <c r="N230" s="150"/>
      <c r="O230" s="150"/>
      <c r="P230" s="150"/>
      <c r="Q230" s="150"/>
      <c r="R230" s="153"/>
      <c r="T230" s="154"/>
      <c r="U230" s="150"/>
      <c r="V230" s="150"/>
      <c r="W230" s="150"/>
      <c r="X230" s="150"/>
      <c r="Y230" s="150"/>
      <c r="Z230" s="150"/>
      <c r="AA230" s="155"/>
      <c r="AT230" s="156" t="s">
        <v>173</v>
      </c>
      <c r="AU230" s="156" t="s">
        <v>86</v>
      </c>
      <c r="AV230" s="10" t="s">
        <v>86</v>
      </c>
      <c r="AW230" s="10" t="s">
        <v>32</v>
      </c>
      <c r="AX230" s="10" t="s">
        <v>75</v>
      </c>
      <c r="AY230" s="156" t="s">
        <v>166</v>
      </c>
    </row>
    <row r="231" spans="2:65" s="10" customFormat="1" ht="16.5" customHeight="1">
      <c r="B231" s="149"/>
      <c r="C231" s="150"/>
      <c r="D231" s="150"/>
      <c r="E231" s="151" t="s">
        <v>5</v>
      </c>
      <c r="F231" s="262" t="s">
        <v>1044</v>
      </c>
      <c r="G231" s="263"/>
      <c r="H231" s="263"/>
      <c r="I231" s="263"/>
      <c r="J231" s="150"/>
      <c r="K231" s="152">
        <v>62.625</v>
      </c>
      <c r="L231" s="150"/>
      <c r="M231" s="150"/>
      <c r="N231" s="150"/>
      <c r="O231" s="150"/>
      <c r="P231" s="150"/>
      <c r="Q231" s="150"/>
      <c r="R231" s="153"/>
      <c r="T231" s="154"/>
      <c r="U231" s="150"/>
      <c r="V231" s="150"/>
      <c r="W231" s="150"/>
      <c r="X231" s="150"/>
      <c r="Y231" s="150"/>
      <c r="Z231" s="150"/>
      <c r="AA231" s="155"/>
      <c r="AT231" s="156" t="s">
        <v>173</v>
      </c>
      <c r="AU231" s="156" t="s">
        <v>86</v>
      </c>
      <c r="AV231" s="10" t="s">
        <v>86</v>
      </c>
      <c r="AW231" s="10" t="s">
        <v>32</v>
      </c>
      <c r="AX231" s="10" t="s">
        <v>75</v>
      </c>
      <c r="AY231" s="156" t="s">
        <v>166</v>
      </c>
    </row>
    <row r="232" spans="2:65" s="12" customFormat="1" ht="16.5" customHeight="1">
      <c r="B232" s="168"/>
      <c r="C232" s="169"/>
      <c r="D232" s="169"/>
      <c r="E232" s="170" t="s">
        <v>5</v>
      </c>
      <c r="F232" s="268" t="s">
        <v>294</v>
      </c>
      <c r="G232" s="269"/>
      <c r="H232" s="269"/>
      <c r="I232" s="269"/>
      <c r="J232" s="169"/>
      <c r="K232" s="171">
        <v>80.125</v>
      </c>
      <c r="L232" s="169"/>
      <c r="M232" s="169"/>
      <c r="N232" s="169"/>
      <c r="O232" s="169"/>
      <c r="P232" s="169"/>
      <c r="Q232" s="169"/>
      <c r="R232" s="172"/>
      <c r="T232" s="173"/>
      <c r="U232" s="169"/>
      <c r="V232" s="169"/>
      <c r="W232" s="169"/>
      <c r="X232" s="169"/>
      <c r="Y232" s="169"/>
      <c r="Z232" s="169"/>
      <c r="AA232" s="174"/>
      <c r="AT232" s="175" t="s">
        <v>173</v>
      </c>
      <c r="AU232" s="175" t="s">
        <v>86</v>
      </c>
      <c r="AV232" s="12" t="s">
        <v>92</v>
      </c>
      <c r="AW232" s="12" t="s">
        <v>32</v>
      </c>
      <c r="AX232" s="12" t="s">
        <v>82</v>
      </c>
      <c r="AY232" s="175" t="s">
        <v>166</v>
      </c>
    </row>
    <row r="233" spans="2:65" s="1" customFormat="1" ht="16.5" customHeight="1">
      <c r="B233" s="139"/>
      <c r="C233" s="176" t="s">
        <v>409</v>
      </c>
      <c r="D233" s="176" t="s">
        <v>388</v>
      </c>
      <c r="E233" s="177" t="s">
        <v>405</v>
      </c>
      <c r="F233" s="266" t="s">
        <v>406</v>
      </c>
      <c r="G233" s="266"/>
      <c r="H233" s="266"/>
      <c r="I233" s="266"/>
      <c r="J233" s="178" t="s">
        <v>374</v>
      </c>
      <c r="K233" s="179">
        <v>160.25</v>
      </c>
      <c r="L233" s="267">
        <v>0</v>
      </c>
      <c r="M233" s="267"/>
      <c r="N233" s="267">
        <f>ROUND(L233*K233,2)</f>
        <v>0</v>
      </c>
      <c r="O233" s="232"/>
      <c r="P233" s="232"/>
      <c r="Q233" s="232"/>
      <c r="R233" s="144"/>
      <c r="T233" s="145" t="s">
        <v>5</v>
      </c>
      <c r="U233" s="43" t="s">
        <v>40</v>
      </c>
      <c r="V233" s="146">
        <v>0</v>
      </c>
      <c r="W233" s="146">
        <f>V233*K233</f>
        <v>0</v>
      </c>
      <c r="X233" s="146">
        <v>1</v>
      </c>
      <c r="Y233" s="146">
        <f>X233*K233</f>
        <v>160.25</v>
      </c>
      <c r="Z233" s="146">
        <v>0</v>
      </c>
      <c r="AA233" s="147">
        <f>Z233*K233</f>
        <v>0</v>
      </c>
      <c r="AR233" s="21" t="s">
        <v>104</v>
      </c>
      <c r="AT233" s="21" t="s">
        <v>388</v>
      </c>
      <c r="AU233" s="21" t="s">
        <v>86</v>
      </c>
      <c r="AY233" s="21" t="s">
        <v>166</v>
      </c>
      <c r="BE233" s="148">
        <f>IF(U233="základní",N233,0)</f>
        <v>0</v>
      </c>
      <c r="BF233" s="148">
        <f>IF(U233="snížená",N233,0)</f>
        <v>0</v>
      </c>
      <c r="BG233" s="148">
        <f>IF(U233="zákl. přenesená",N233,0)</f>
        <v>0</v>
      </c>
      <c r="BH233" s="148">
        <f>IF(U233="sníž. přenesená",N233,0)</f>
        <v>0</v>
      </c>
      <c r="BI233" s="148">
        <f>IF(U233="nulová",N233,0)</f>
        <v>0</v>
      </c>
      <c r="BJ233" s="21" t="s">
        <v>82</v>
      </c>
      <c r="BK233" s="148">
        <f>ROUND(L233*K233,2)</f>
        <v>0</v>
      </c>
      <c r="BL233" s="21" t="s">
        <v>92</v>
      </c>
      <c r="BM233" s="21" t="s">
        <v>407</v>
      </c>
    </row>
    <row r="234" spans="2:65" s="10" customFormat="1" ht="16.5" customHeight="1">
      <c r="B234" s="149"/>
      <c r="C234" s="150"/>
      <c r="D234" s="150"/>
      <c r="E234" s="151" t="s">
        <v>5</v>
      </c>
      <c r="F234" s="240" t="s">
        <v>1061</v>
      </c>
      <c r="G234" s="241"/>
      <c r="H234" s="241"/>
      <c r="I234" s="241"/>
      <c r="J234" s="150"/>
      <c r="K234" s="152">
        <v>160.25</v>
      </c>
      <c r="L234" s="150"/>
      <c r="M234" s="150"/>
      <c r="N234" s="150"/>
      <c r="O234" s="150"/>
      <c r="P234" s="150"/>
      <c r="Q234" s="150"/>
      <c r="R234" s="153"/>
      <c r="T234" s="154"/>
      <c r="U234" s="150"/>
      <c r="V234" s="150"/>
      <c r="W234" s="150"/>
      <c r="X234" s="150"/>
      <c r="Y234" s="150"/>
      <c r="Z234" s="150"/>
      <c r="AA234" s="155"/>
      <c r="AT234" s="156" t="s">
        <v>173</v>
      </c>
      <c r="AU234" s="156" t="s">
        <v>86</v>
      </c>
      <c r="AV234" s="10" t="s">
        <v>86</v>
      </c>
      <c r="AW234" s="10" t="s">
        <v>32</v>
      </c>
      <c r="AX234" s="10" t="s">
        <v>82</v>
      </c>
      <c r="AY234" s="156" t="s">
        <v>166</v>
      </c>
    </row>
    <row r="235" spans="2:65" s="1" customFormat="1" ht="16.5" customHeight="1">
      <c r="B235" s="139"/>
      <c r="C235" s="140" t="s">
        <v>413</v>
      </c>
      <c r="D235" s="140" t="s">
        <v>167</v>
      </c>
      <c r="E235" s="141" t="s">
        <v>410</v>
      </c>
      <c r="F235" s="231" t="s">
        <v>411</v>
      </c>
      <c r="G235" s="231"/>
      <c r="H235" s="231"/>
      <c r="I235" s="231"/>
      <c r="J235" s="142" t="s">
        <v>270</v>
      </c>
      <c r="K235" s="143">
        <v>1365</v>
      </c>
      <c r="L235" s="232">
        <v>0</v>
      </c>
      <c r="M235" s="232"/>
      <c r="N235" s="232">
        <f>ROUND(L235*K235,2)</f>
        <v>0</v>
      </c>
      <c r="O235" s="232"/>
      <c r="P235" s="232"/>
      <c r="Q235" s="232"/>
      <c r="R235" s="144"/>
      <c r="T235" s="145" t="s">
        <v>5</v>
      </c>
      <c r="U235" s="43" t="s">
        <v>40</v>
      </c>
      <c r="V235" s="146">
        <v>3.5000000000000003E-2</v>
      </c>
      <c r="W235" s="146">
        <f>V235*K235</f>
        <v>47.775000000000006</v>
      </c>
      <c r="X235" s="146">
        <v>0</v>
      </c>
      <c r="Y235" s="146">
        <f>X235*K235</f>
        <v>0</v>
      </c>
      <c r="Z235" s="146">
        <v>0</v>
      </c>
      <c r="AA235" s="147">
        <f>Z235*K235</f>
        <v>0</v>
      </c>
      <c r="AR235" s="21" t="s">
        <v>92</v>
      </c>
      <c r="AT235" s="21" t="s">
        <v>167</v>
      </c>
      <c r="AU235" s="21" t="s">
        <v>86</v>
      </c>
      <c r="AY235" s="21" t="s">
        <v>166</v>
      </c>
      <c r="BE235" s="148">
        <f>IF(U235="základní",N235,0)</f>
        <v>0</v>
      </c>
      <c r="BF235" s="148">
        <f>IF(U235="snížená",N235,0)</f>
        <v>0</v>
      </c>
      <c r="BG235" s="148">
        <f>IF(U235="zákl. přenesená",N235,0)</f>
        <v>0</v>
      </c>
      <c r="BH235" s="148">
        <f>IF(U235="sníž. přenesená",N235,0)</f>
        <v>0</v>
      </c>
      <c r="BI235" s="148">
        <f>IF(U235="nulová",N235,0)</f>
        <v>0</v>
      </c>
      <c r="BJ235" s="21" t="s">
        <v>82</v>
      </c>
      <c r="BK235" s="148">
        <f>ROUND(L235*K235,2)</f>
        <v>0</v>
      </c>
      <c r="BL235" s="21" t="s">
        <v>92</v>
      </c>
      <c r="BM235" s="21" t="s">
        <v>1062</v>
      </c>
    </row>
    <row r="236" spans="2:65" s="1" customFormat="1" ht="38.25" customHeight="1">
      <c r="B236" s="139"/>
      <c r="C236" s="140" t="s">
        <v>418</v>
      </c>
      <c r="D236" s="140" t="s">
        <v>167</v>
      </c>
      <c r="E236" s="141" t="s">
        <v>414</v>
      </c>
      <c r="F236" s="231" t="s">
        <v>415</v>
      </c>
      <c r="G236" s="231"/>
      <c r="H236" s="231"/>
      <c r="I236" s="231"/>
      <c r="J236" s="142" t="s">
        <v>270</v>
      </c>
      <c r="K236" s="143">
        <v>102.5</v>
      </c>
      <c r="L236" s="232">
        <v>0</v>
      </c>
      <c r="M236" s="232"/>
      <c r="N236" s="232">
        <f>ROUND(L236*K236,2)</f>
        <v>0</v>
      </c>
      <c r="O236" s="232"/>
      <c r="P236" s="232"/>
      <c r="Q236" s="232"/>
      <c r="R236" s="144"/>
      <c r="T236" s="145" t="s">
        <v>5</v>
      </c>
      <c r="U236" s="43" t="s">
        <v>40</v>
      </c>
      <c r="V236" s="146">
        <v>0.13</v>
      </c>
      <c r="W236" s="146">
        <f>V236*K236</f>
        <v>13.325000000000001</v>
      </c>
      <c r="X236" s="146">
        <v>0</v>
      </c>
      <c r="Y236" s="146">
        <f>X236*K236</f>
        <v>0</v>
      </c>
      <c r="Z236" s="146">
        <v>0</v>
      </c>
      <c r="AA236" s="147">
        <f>Z236*K236</f>
        <v>0</v>
      </c>
      <c r="AR236" s="21" t="s">
        <v>92</v>
      </c>
      <c r="AT236" s="21" t="s">
        <v>167</v>
      </c>
      <c r="AU236" s="21" t="s">
        <v>86</v>
      </c>
      <c r="AY236" s="21" t="s">
        <v>166</v>
      </c>
      <c r="BE236" s="148">
        <f>IF(U236="základní",N236,0)</f>
        <v>0</v>
      </c>
      <c r="BF236" s="148">
        <f>IF(U236="snížená",N236,0)</f>
        <v>0</v>
      </c>
      <c r="BG236" s="148">
        <f>IF(U236="zákl. přenesená",N236,0)</f>
        <v>0</v>
      </c>
      <c r="BH236" s="148">
        <f>IF(U236="sníž. přenesená",N236,0)</f>
        <v>0</v>
      </c>
      <c r="BI236" s="148">
        <f>IF(U236="nulová",N236,0)</f>
        <v>0</v>
      </c>
      <c r="BJ236" s="21" t="s">
        <v>82</v>
      </c>
      <c r="BK236" s="148">
        <f>ROUND(L236*K236,2)</f>
        <v>0</v>
      </c>
      <c r="BL236" s="21" t="s">
        <v>92</v>
      </c>
      <c r="BM236" s="21" t="s">
        <v>416</v>
      </c>
    </row>
    <row r="237" spans="2:65" s="11" customFormat="1" ht="16.5" customHeight="1">
      <c r="B237" s="157"/>
      <c r="C237" s="158"/>
      <c r="D237" s="158"/>
      <c r="E237" s="159" t="s">
        <v>5</v>
      </c>
      <c r="F237" s="264" t="s">
        <v>275</v>
      </c>
      <c r="G237" s="265"/>
      <c r="H237" s="265"/>
      <c r="I237" s="265"/>
      <c r="J237" s="158"/>
      <c r="K237" s="159" t="s">
        <v>5</v>
      </c>
      <c r="L237" s="158"/>
      <c r="M237" s="158"/>
      <c r="N237" s="158"/>
      <c r="O237" s="158"/>
      <c r="P237" s="158"/>
      <c r="Q237" s="158"/>
      <c r="R237" s="160"/>
      <c r="T237" s="161"/>
      <c r="U237" s="158"/>
      <c r="V237" s="158"/>
      <c r="W237" s="158"/>
      <c r="X237" s="158"/>
      <c r="Y237" s="158"/>
      <c r="Z237" s="158"/>
      <c r="AA237" s="162"/>
      <c r="AT237" s="163" t="s">
        <v>173</v>
      </c>
      <c r="AU237" s="163" t="s">
        <v>86</v>
      </c>
      <c r="AV237" s="11" t="s">
        <v>82</v>
      </c>
      <c r="AW237" s="11" t="s">
        <v>32</v>
      </c>
      <c r="AX237" s="11" t="s">
        <v>75</v>
      </c>
      <c r="AY237" s="163" t="s">
        <v>166</v>
      </c>
    </row>
    <row r="238" spans="2:65" s="11" customFormat="1" ht="16.5" customHeight="1">
      <c r="B238" s="157"/>
      <c r="C238" s="158"/>
      <c r="D238" s="158"/>
      <c r="E238" s="159" t="s">
        <v>5</v>
      </c>
      <c r="F238" s="229" t="s">
        <v>276</v>
      </c>
      <c r="G238" s="230"/>
      <c r="H238" s="230"/>
      <c r="I238" s="230"/>
      <c r="J238" s="158"/>
      <c r="K238" s="159" t="s">
        <v>5</v>
      </c>
      <c r="L238" s="158"/>
      <c r="M238" s="158"/>
      <c r="N238" s="158"/>
      <c r="O238" s="158"/>
      <c r="P238" s="158"/>
      <c r="Q238" s="158"/>
      <c r="R238" s="160"/>
      <c r="T238" s="161"/>
      <c r="U238" s="158"/>
      <c r="V238" s="158"/>
      <c r="W238" s="158"/>
      <c r="X238" s="158"/>
      <c r="Y238" s="158"/>
      <c r="Z238" s="158"/>
      <c r="AA238" s="162"/>
      <c r="AT238" s="163" t="s">
        <v>173</v>
      </c>
      <c r="AU238" s="163" t="s">
        <v>86</v>
      </c>
      <c r="AV238" s="11" t="s">
        <v>82</v>
      </c>
      <c r="AW238" s="11" t="s">
        <v>32</v>
      </c>
      <c r="AX238" s="11" t="s">
        <v>75</v>
      </c>
      <c r="AY238" s="163" t="s">
        <v>166</v>
      </c>
    </row>
    <row r="239" spans="2:65" s="11" customFormat="1" ht="16.5" customHeight="1">
      <c r="B239" s="157"/>
      <c r="C239" s="158"/>
      <c r="D239" s="158"/>
      <c r="E239" s="159" t="s">
        <v>5</v>
      </c>
      <c r="F239" s="229" t="s">
        <v>277</v>
      </c>
      <c r="G239" s="230"/>
      <c r="H239" s="230"/>
      <c r="I239" s="230"/>
      <c r="J239" s="158"/>
      <c r="K239" s="159" t="s">
        <v>5</v>
      </c>
      <c r="L239" s="158"/>
      <c r="M239" s="158"/>
      <c r="N239" s="158"/>
      <c r="O239" s="158"/>
      <c r="P239" s="158"/>
      <c r="Q239" s="158"/>
      <c r="R239" s="160"/>
      <c r="T239" s="161"/>
      <c r="U239" s="158"/>
      <c r="V239" s="158"/>
      <c r="W239" s="158"/>
      <c r="X239" s="158"/>
      <c r="Y239" s="158"/>
      <c r="Z239" s="158"/>
      <c r="AA239" s="162"/>
      <c r="AT239" s="163" t="s">
        <v>173</v>
      </c>
      <c r="AU239" s="163" t="s">
        <v>86</v>
      </c>
      <c r="AV239" s="11" t="s">
        <v>82</v>
      </c>
      <c r="AW239" s="11" t="s">
        <v>32</v>
      </c>
      <c r="AX239" s="11" t="s">
        <v>75</v>
      </c>
      <c r="AY239" s="163" t="s">
        <v>166</v>
      </c>
    </row>
    <row r="240" spans="2:65" s="10" customFormat="1" ht="16.5" customHeight="1">
      <c r="B240" s="149"/>
      <c r="C240" s="150"/>
      <c r="D240" s="150"/>
      <c r="E240" s="151" t="s">
        <v>5</v>
      </c>
      <c r="F240" s="262" t="s">
        <v>1063</v>
      </c>
      <c r="G240" s="263"/>
      <c r="H240" s="263"/>
      <c r="I240" s="263"/>
      <c r="J240" s="150"/>
      <c r="K240" s="152">
        <v>102.5</v>
      </c>
      <c r="L240" s="150"/>
      <c r="M240" s="150"/>
      <c r="N240" s="150"/>
      <c r="O240" s="150"/>
      <c r="P240" s="150"/>
      <c r="Q240" s="150"/>
      <c r="R240" s="153"/>
      <c r="T240" s="154"/>
      <c r="U240" s="150"/>
      <c r="V240" s="150"/>
      <c r="W240" s="150"/>
      <c r="X240" s="150"/>
      <c r="Y240" s="150"/>
      <c r="Z240" s="150"/>
      <c r="AA240" s="155"/>
      <c r="AT240" s="156" t="s">
        <v>173</v>
      </c>
      <c r="AU240" s="156" t="s">
        <v>86</v>
      </c>
      <c r="AV240" s="10" t="s">
        <v>86</v>
      </c>
      <c r="AW240" s="10" t="s">
        <v>32</v>
      </c>
      <c r="AX240" s="10" t="s">
        <v>82</v>
      </c>
      <c r="AY240" s="156" t="s">
        <v>166</v>
      </c>
    </row>
    <row r="241" spans="2:65" s="1" customFormat="1" ht="16.5" customHeight="1">
      <c r="B241" s="139"/>
      <c r="C241" s="176" t="s">
        <v>423</v>
      </c>
      <c r="D241" s="176" t="s">
        <v>388</v>
      </c>
      <c r="E241" s="177" t="s">
        <v>419</v>
      </c>
      <c r="F241" s="266" t="s">
        <v>420</v>
      </c>
      <c r="G241" s="266"/>
      <c r="H241" s="266"/>
      <c r="I241" s="266"/>
      <c r="J241" s="178" t="s">
        <v>322</v>
      </c>
      <c r="K241" s="179">
        <v>10.25</v>
      </c>
      <c r="L241" s="267">
        <v>0</v>
      </c>
      <c r="M241" s="267"/>
      <c r="N241" s="267">
        <f>ROUND(L241*K241,2)</f>
        <v>0</v>
      </c>
      <c r="O241" s="232"/>
      <c r="P241" s="232"/>
      <c r="Q241" s="232"/>
      <c r="R241" s="144"/>
      <c r="T241" s="145" t="s">
        <v>5</v>
      </c>
      <c r="U241" s="43" t="s">
        <v>40</v>
      </c>
      <c r="V241" s="146">
        <v>0</v>
      </c>
      <c r="W241" s="146">
        <f>V241*K241</f>
        <v>0</v>
      </c>
      <c r="X241" s="146">
        <v>0</v>
      </c>
      <c r="Y241" s="146">
        <f>X241*K241</f>
        <v>0</v>
      </c>
      <c r="Z241" s="146">
        <v>0</v>
      </c>
      <c r="AA241" s="147">
        <f>Z241*K241</f>
        <v>0</v>
      </c>
      <c r="AR241" s="21" t="s">
        <v>104</v>
      </c>
      <c r="AT241" s="21" t="s">
        <v>388</v>
      </c>
      <c r="AU241" s="21" t="s">
        <v>86</v>
      </c>
      <c r="AY241" s="21" t="s">
        <v>166</v>
      </c>
      <c r="BE241" s="148">
        <f>IF(U241="základní",N241,0)</f>
        <v>0</v>
      </c>
      <c r="BF241" s="148">
        <f>IF(U241="snížená",N241,0)</f>
        <v>0</v>
      </c>
      <c r="BG241" s="148">
        <f>IF(U241="zákl. přenesená",N241,0)</f>
        <v>0</v>
      </c>
      <c r="BH241" s="148">
        <f>IF(U241="sníž. přenesená",N241,0)</f>
        <v>0</v>
      </c>
      <c r="BI241" s="148">
        <f>IF(U241="nulová",N241,0)</f>
        <v>0</v>
      </c>
      <c r="BJ241" s="21" t="s">
        <v>82</v>
      </c>
      <c r="BK241" s="148">
        <f>ROUND(L241*K241,2)</f>
        <v>0</v>
      </c>
      <c r="BL241" s="21" t="s">
        <v>92</v>
      </c>
      <c r="BM241" s="21" t="s">
        <v>421</v>
      </c>
    </row>
    <row r="242" spans="2:65" s="10" customFormat="1" ht="16.5" customHeight="1">
      <c r="B242" s="149"/>
      <c r="C242" s="150"/>
      <c r="D242" s="150"/>
      <c r="E242" s="151" t="s">
        <v>5</v>
      </c>
      <c r="F242" s="240" t="s">
        <v>1064</v>
      </c>
      <c r="G242" s="241"/>
      <c r="H242" s="241"/>
      <c r="I242" s="241"/>
      <c r="J242" s="150"/>
      <c r="K242" s="152">
        <v>10.25</v>
      </c>
      <c r="L242" s="150"/>
      <c r="M242" s="150"/>
      <c r="N242" s="150"/>
      <c r="O242" s="150"/>
      <c r="P242" s="150"/>
      <c r="Q242" s="150"/>
      <c r="R242" s="153"/>
      <c r="T242" s="154"/>
      <c r="U242" s="150"/>
      <c r="V242" s="150"/>
      <c r="W242" s="150"/>
      <c r="X242" s="150"/>
      <c r="Y242" s="150"/>
      <c r="Z242" s="150"/>
      <c r="AA242" s="155"/>
      <c r="AT242" s="156" t="s">
        <v>173</v>
      </c>
      <c r="AU242" s="156" t="s">
        <v>86</v>
      </c>
      <c r="AV242" s="10" t="s">
        <v>86</v>
      </c>
      <c r="AW242" s="10" t="s">
        <v>32</v>
      </c>
      <c r="AX242" s="10" t="s">
        <v>82</v>
      </c>
      <c r="AY242" s="156" t="s">
        <v>166</v>
      </c>
    </row>
    <row r="243" spans="2:65" s="1" customFormat="1" ht="38.25" customHeight="1">
      <c r="B243" s="139"/>
      <c r="C243" s="140" t="s">
        <v>427</v>
      </c>
      <c r="D243" s="140" t="s">
        <v>167</v>
      </c>
      <c r="E243" s="141" t="s">
        <v>424</v>
      </c>
      <c r="F243" s="231" t="s">
        <v>425</v>
      </c>
      <c r="G243" s="231"/>
      <c r="H243" s="231"/>
      <c r="I243" s="231"/>
      <c r="J243" s="142" t="s">
        <v>270</v>
      </c>
      <c r="K243" s="143">
        <v>102.5</v>
      </c>
      <c r="L243" s="232">
        <v>0</v>
      </c>
      <c r="M243" s="232"/>
      <c r="N243" s="232">
        <f>ROUND(L243*K243,2)</f>
        <v>0</v>
      </c>
      <c r="O243" s="232"/>
      <c r="P243" s="232"/>
      <c r="Q243" s="232"/>
      <c r="R243" s="144"/>
      <c r="T243" s="145" t="s">
        <v>5</v>
      </c>
      <c r="U243" s="43" t="s">
        <v>40</v>
      </c>
      <c r="V243" s="146">
        <v>5.8000000000000003E-2</v>
      </c>
      <c r="W243" s="146">
        <f>V243*K243</f>
        <v>5.9450000000000003</v>
      </c>
      <c r="X243" s="146">
        <v>0</v>
      </c>
      <c r="Y243" s="146">
        <f>X243*K243</f>
        <v>0</v>
      </c>
      <c r="Z243" s="146">
        <v>0</v>
      </c>
      <c r="AA243" s="147">
        <f>Z243*K243</f>
        <v>0</v>
      </c>
      <c r="AR243" s="21" t="s">
        <v>92</v>
      </c>
      <c r="AT243" s="21" t="s">
        <v>167</v>
      </c>
      <c r="AU243" s="21" t="s">
        <v>86</v>
      </c>
      <c r="AY243" s="21" t="s">
        <v>166</v>
      </c>
      <c r="BE243" s="148">
        <f>IF(U243="základní",N243,0)</f>
        <v>0</v>
      </c>
      <c r="BF243" s="148">
        <f>IF(U243="snížená",N243,0)</f>
        <v>0</v>
      </c>
      <c r="BG243" s="148">
        <f>IF(U243="zákl. přenesená",N243,0)</f>
        <v>0</v>
      </c>
      <c r="BH243" s="148">
        <f>IF(U243="sníž. přenesená",N243,0)</f>
        <v>0</v>
      </c>
      <c r="BI243" s="148">
        <f>IF(U243="nulová",N243,0)</f>
        <v>0</v>
      </c>
      <c r="BJ243" s="21" t="s">
        <v>82</v>
      </c>
      <c r="BK243" s="148">
        <f>ROUND(L243*K243,2)</f>
        <v>0</v>
      </c>
      <c r="BL243" s="21" t="s">
        <v>92</v>
      </c>
      <c r="BM243" s="21" t="s">
        <v>426</v>
      </c>
    </row>
    <row r="244" spans="2:65" s="1" customFormat="1" ht="16.5" customHeight="1">
      <c r="B244" s="139"/>
      <c r="C244" s="176" t="s">
        <v>432</v>
      </c>
      <c r="D244" s="176" t="s">
        <v>388</v>
      </c>
      <c r="E244" s="177" t="s">
        <v>428</v>
      </c>
      <c r="F244" s="266" t="s">
        <v>429</v>
      </c>
      <c r="G244" s="266"/>
      <c r="H244" s="266"/>
      <c r="I244" s="266"/>
      <c r="J244" s="178" t="s">
        <v>430</v>
      </c>
      <c r="K244" s="179">
        <v>1.538</v>
      </c>
      <c r="L244" s="267">
        <v>0</v>
      </c>
      <c r="M244" s="267"/>
      <c r="N244" s="267">
        <f>ROUND(L244*K244,2)</f>
        <v>0</v>
      </c>
      <c r="O244" s="232"/>
      <c r="P244" s="232"/>
      <c r="Q244" s="232"/>
      <c r="R244" s="144"/>
      <c r="T244" s="145" t="s">
        <v>5</v>
      </c>
      <c r="U244" s="43" t="s">
        <v>40</v>
      </c>
      <c r="V244" s="146">
        <v>0</v>
      </c>
      <c r="W244" s="146">
        <f>V244*K244</f>
        <v>0</v>
      </c>
      <c r="X244" s="146">
        <v>1E-3</v>
      </c>
      <c r="Y244" s="146">
        <f>X244*K244</f>
        <v>1.5380000000000001E-3</v>
      </c>
      <c r="Z244" s="146">
        <v>0</v>
      </c>
      <c r="AA244" s="147">
        <f>Z244*K244</f>
        <v>0</v>
      </c>
      <c r="AR244" s="21" t="s">
        <v>104</v>
      </c>
      <c r="AT244" s="21" t="s">
        <v>388</v>
      </c>
      <c r="AU244" s="21" t="s">
        <v>86</v>
      </c>
      <c r="AY244" s="21" t="s">
        <v>166</v>
      </c>
      <c r="BE244" s="148">
        <f>IF(U244="základní",N244,0)</f>
        <v>0</v>
      </c>
      <c r="BF244" s="148">
        <f>IF(U244="snížená",N244,0)</f>
        <v>0</v>
      </c>
      <c r="BG244" s="148">
        <f>IF(U244="zákl. přenesená",N244,0)</f>
        <v>0</v>
      </c>
      <c r="BH244" s="148">
        <f>IF(U244="sníž. přenesená",N244,0)</f>
        <v>0</v>
      </c>
      <c r="BI244" s="148">
        <f>IF(U244="nulová",N244,0)</f>
        <v>0</v>
      </c>
      <c r="BJ244" s="21" t="s">
        <v>82</v>
      </c>
      <c r="BK244" s="148">
        <f>ROUND(L244*K244,2)</f>
        <v>0</v>
      </c>
      <c r="BL244" s="21" t="s">
        <v>92</v>
      </c>
      <c r="BM244" s="21" t="s">
        <v>431</v>
      </c>
    </row>
    <row r="245" spans="2:65" s="9" customFormat="1" ht="29.85" customHeight="1">
      <c r="B245" s="129"/>
      <c r="C245" s="130"/>
      <c r="D245" s="164" t="s">
        <v>260</v>
      </c>
      <c r="E245" s="164"/>
      <c r="F245" s="164"/>
      <c r="G245" s="164"/>
      <c r="H245" s="164"/>
      <c r="I245" s="164"/>
      <c r="J245" s="164"/>
      <c r="K245" s="164"/>
      <c r="L245" s="164"/>
      <c r="M245" s="164"/>
      <c r="N245" s="260">
        <f>BK245</f>
        <v>0</v>
      </c>
      <c r="O245" s="261"/>
      <c r="P245" s="261"/>
      <c r="Q245" s="261"/>
      <c r="R245" s="132"/>
      <c r="T245" s="133"/>
      <c r="U245" s="130"/>
      <c r="V245" s="130"/>
      <c r="W245" s="134">
        <f>SUM(W246:W253)</f>
        <v>95.19</v>
      </c>
      <c r="X245" s="130"/>
      <c r="Y245" s="134">
        <f>SUM(Y246:Y253)</f>
        <v>58.045860000000005</v>
      </c>
      <c r="Z245" s="130"/>
      <c r="AA245" s="135">
        <f>SUM(AA246:AA253)</f>
        <v>0</v>
      </c>
      <c r="AR245" s="136" t="s">
        <v>82</v>
      </c>
      <c r="AT245" s="137" t="s">
        <v>74</v>
      </c>
      <c r="AU245" s="137" t="s">
        <v>82</v>
      </c>
      <c r="AY245" s="136" t="s">
        <v>166</v>
      </c>
      <c r="BK245" s="138">
        <f>SUM(BK246:BK253)</f>
        <v>0</v>
      </c>
    </row>
    <row r="246" spans="2:65" s="1" customFormat="1" ht="38.25" customHeight="1">
      <c r="B246" s="139"/>
      <c r="C246" s="140" t="s">
        <v>437</v>
      </c>
      <c r="D246" s="140" t="s">
        <v>167</v>
      </c>
      <c r="E246" s="141" t="s">
        <v>433</v>
      </c>
      <c r="F246" s="231" t="s">
        <v>434</v>
      </c>
      <c r="G246" s="231"/>
      <c r="H246" s="231"/>
      <c r="I246" s="231"/>
      <c r="J246" s="142" t="s">
        <v>270</v>
      </c>
      <c r="K246" s="143">
        <v>501</v>
      </c>
      <c r="L246" s="232">
        <v>0</v>
      </c>
      <c r="M246" s="232"/>
      <c r="N246" s="232">
        <f>ROUND(L246*K246,2)</f>
        <v>0</v>
      </c>
      <c r="O246" s="232"/>
      <c r="P246" s="232"/>
      <c r="Q246" s="232"/>
      <c r="R246" s="144"/>
      <c r="T246" s="145" t="s">
        <v>5</v>
      </c>
      <c r="U246" s="43" t="s">
        <v>40</v>
      </c>
      <c r="V246" s="146">
        <v>7.4999999999999997E-2</v>
      </c>
      <c r="W246" s="146">
        <f>V246*K246</f>
        <v>37.574999999999996</v>
      </c>
      <c r="X246" s="146">
        <v>1.7000000000000001E-4</v>
      </c>
      <c r="Y246" s="146">
        <f>X246*K246</f>
        <v>8.517000000000001E-2</v>
      </c>
      <c r="Z246" s="146">
        <v>0</v>
      </c>
      <c r="AA246" s="147">
        <f>Z246*K246</f>
        <v>0</v>
      </c>
      <c r="AR246" s="21" t="s">
        <v>92</v>
      </c>
      <c r="AT246" s="21" t="s">
        <v>167</v>
      </c>
      <c r="AU246" s="21" t="s">
        <v>86</v>
      </c>
      <c r="AY246" s="21" t="s">
        <v>166</v>
      </c>
      <c r="BE246" s="148">
        <f>IF(U246="základní",N246,0)</f>
        <v>0</v>
      </c>
      <c r="BF246" s="148">
        <f>IF(U246="snížená",N246,0)</f>
        <v>0</v>
      </c>
      <c r="BG246" s="148">
        <f>IF(U246="zákl. přenesená",N246,0)</f>
        <v>0</v>
      </c>
      <c r="BH246" s="148">
        <f>IF(U246="sníž. přenesená",N246,0)</f>
        <v>0</v>
      </c>
      <c r="BI246" s="148">
        <f>IF(U246="nulová",N246,0)</f>
        <v>0</v>
      </c>
      <c r="BJ246" s="21" t="s">
        <v>82</v>
      </c>
      <c r="BK246" s="148">
        <f>ROUND(L246*K246,2)</f>
        <v>0</v>
      </c>
      <c r="BL246" s="21" t="s">
        <v>92</v>
      </c>
      <c r="BM246" s="21" t="s">
        <v>1065</v>
      </c>
    </row>
    <row r="247" spans="2:65" s="10" customFormat="1" ht="16.5" customHeight="1">
      <c r="B247" s="149"/>
      <c r="C247" s="150"/>
      <c r="D247" s="150"/>
      <c r="E247" s="151" t="s">
        <v>5</v>
      </c>
      <c r="F247" s="240" t="s">
        <v>1066</v>
      </c>
      <c r="G247" s="241"/>
      <c r="H247" s="241"/>
      <c r="I247" s="241"/>
      <c r="J247" s="150"/>
      <c r="K247" s="152">
        <v>501</v>
      </c>
      <c r="L247" s="150"/>
      <c r="M247" s="150"/>
      <c r="N247" s="150"/>
      <c r="O247" s="150"/>
      <c r="P247" s="150"/>
      <c r="Q247" s="150"/>
      <c r="R247" s="153"/>
      <c r="T247" s="154"/>
      <c r="U247" s="150"/>
      <c r="V247" s="150"/>
      <c r="W247" s="150"/>
      <c r="X247" s="150"/>
      <c r="Y247" s="150"/>
      <c r="Z247" s="150"/>
      <c r="AA247" s="155"/>
      <c r="AT247" s="156" t="s">
        <v>173</v>
      </c>
      <c r="AU247" s="156" t="s">
        <v>86</v>
      </c>
      <c r="AV247" s="10" t="s">
        <v>86</v>
      </c>
      <c r="AW247" s="10" t="s">
        <v>32</v>
      </c>
      <c r="AX247" s="10" t="s">
        <v>82</v>
      </c>
      <c r="AY247" s="156" t="s">
        <v>166</v>
      </c>
    </row>
    <row r="248" spans="2:65" s="1" customFormat="1" ht="16.5" customHeight="1">
      <c r="B248" s="139"/>
      <c r="C248" s="176" t="s">
        <v>441</v>
      </c>
      <c r="D248" s="176" t="s">
        <v>388</v>
      </c>
      <c r="E248" s="177" t="s">
        <v>438</v>
      </c>
      <c r="F248" s="266" t="s">
        <v>439</v>
      </c>
      <c r="G248" s="266"/>
      <c r="H248" s="266"/>
      <c r="I248" s="266"/>
      <c r="J248" s="178" t="s">
        <v>270</v>
      </c>
      <c r="K248" s="179">
        <v>501</v>
      </c>
      <c r="L248" s="267">
        <v>0</v>
      </c>
      <c r="M248" s="267"/>
      <c r="N248" s="267">
        <f>ROUND(L248*K248,2)</f>
        <v>0</v>
      </c>
      <c r="O248" s="232"/>
      <c r="P248" s="232"/>
      <c r="Q248" s="232"/>
      <c r="R248" s="144"/>
      <c r="T248" s="145" t="s">
        <v>5</v>
      </c>
      <c r="U248" s="43" t="s">
        <v>40</v>
      </c>
      <c r="V248" s="146">
        <v>0</v>
      </c>
      <c r="W248" s="146">
        <f>V248*K248</f>
        <v>0</v>
      </c>
      <c r="X248" s="146">
        <v>4.0000000000000002E-4</v>
      </c>
      <c r="Y248" s="146">
        <f>X248*K248</f>
        <v>0.20040000000000002</v>
      </c>
      <c r="Z248" s="146">
        <v>0</v>
      </c>
      <c r="AA248" s="147">
        <f>Z248*K248</f>
        <v>0</v>
      </c>
      <c r="AR248" s="21" t="s">
        <v>104</v>
      </c>
      <c r="AT248" s="21" t="s">
        <v>388</v>
      </c>
      <c r="AU248" s="21" t="s">
        <v>86</v>
      </c>
      <c r="AY248" s="21" t="s">
        <v>166</v>
      </c>
      <c r="BE248" s="148">
        <f>IF(U248="základní",N248,0)</f>
        <v>0</v>
      </c>
      <c r="BF248" s="148">
        <f>IF(U248="snížená",N248,0)</f>
        <v>0</v>
      </c>
      <c r="BG248" s="148">
        <f>IF(U248="zákl. přenesená",N248,0)</f>
        <v>0</v>
      </c>
      <c r="BH248" s="148">
        <f>IF(U248="sníž. přenesená",N248,0)</f>
        <v>0</v>
      </c>
      <c r="BI248" s="148">
        <f>IF(U248="nulová",N248,0)</f>
        <v>0</v>
      </c>
      <c r="BJ248" s="21" t="s">
        <v>82</v>
      </c>
      <c r="BK248" s="148">
        <f>ROUND(L248*K248,2)</f>
        <v>0</v>
      </c>
      <c r="BL248" s="21" t="s">
        <v>92</v>
      </c>
      <c r="BM248" s="21" t="s">
        <v>1067</v>
      </c>
    </row>
    <row r="249" spans="2:65" s="1" customFormat="1" ht="38.25" customHeight="1">
      <c r="B249" s="139"/>
      <c r="C249" s="140" t="s">
        <v>446</v>
      </c>
      <c r="D249" s="140" t="s">
        <v>167</v>
      </c>
      <c r="E249" s="141" t="s">
        <v>442</v>
      </c>
      <c r="F249" s="231" t="s">
        <v>443</v>
      </c>
      <c r="G249" s="231"/>
      <c r="H249" s="231"/>
      <c r="I249" s="231"/>
      <c r="J249" s="142" t="s">
        <v>309</v>
      </c>
      <c r="K249" s="143">
        <v>250.5</v>
      </c>
      <c r="L249" s="232">
        <v>0</v>
      </c>
      <c r="M249" s="232"/>
      <c r="N249" s="232">
        <f>ROUND(L249*K249,2)</f>
        <v>0</v>
      </c>
      <c r="O249" s="232"/>
      <c r="P249" s="232"/>
      <c r="Q249" s="232"/>
      <c r="R249" s="144"/>
      <c r="T249" s="145" t="s">
        <v>5</v>
      </c>
      <c r="U249" s="43" t="s">
        <v>40</v>
      </c>
      <c r="V249" s="146">
        <v>0.23</v>
      </c>
      <c r="W249" s="146">
        <f>V249*K249</f>
        <v>57.615000000000002</v>
      </c>
      <c r="X249" s="146">
        <v>0.23058000000000001</v>
      </c>
      <c r="Y249" s="146">
        <f>X249*K249</f>
        <v>57.760290000000005</v>
      </c>
      <c r="Z249" s="146">
        <v>0</v>
      </c>
      <c r="AA249" s="147">
        <f>Z249*K249</f>
        <v>0</v>
      </c>
      <c r="AR249" s="21" t="s">
        <v>92</v>
      </c>
      <c r="AT249" s="21" t="s">
        <v>167</v>
      </c>
      <c r="AU249" s="21" t="s">
        <v>86</v>
      </c>
      <c r="AY249" s="21" t="s">
        <v>166</v>
      </c>
      <c r="BE249" s="148">
        <f>IF(U249="základní",N249,0)</f>
        <v>0</v>
      </c>
      <c r="BF249" s="148">
        <f>IF(U249="snížená",N249,0)</f>
        <v>0</v>
      </c>
      <c r="BG249" s="148">
        <f>IF(U249="zákl. přenesená",N249,0)</f>
        <v>0</v>
      </c>
      <c r="BH249" s="148">
        <f>IF(U249="sníž. přenesená",N249,0)</f>
        <v>0</v>
      </c>
      <c r="BI249" s="148">
        <f>IF(U249="nulová",N249,0)</f>
        <v>0</v>
      </c>
      <c r="BJ249" s="21" t="s">
        <v>82</v>
      </c>
      <c r="BK249" s="148">
        <f>ROUND(L249*K249,2)</f>
        <v>0</v>
      </c>
      <c r="BL249" s="21" t="s">
        <v>92</v>
      </c>
      <c r="BM249" s="21" t="s">
        <v>444</v>
      </c>
    </row>
    <row r="250" spans="2:65" s="11" customFormat="1" ht="16.5" customHeight="1">
      <c r="B250" s="157"/>
      <c r="C250" s="158"/>
      <c r="D250" s="158"/>
      <c r="E250" s="159" t="s">
        <v>5</v>
      </c>
      <c r="F250" s="264" t="s">
        <v>275</v>
      </c>
      <c r="G250" s="265"/>
      <c r="H250" s="265"/>
      <c r="I250" s="265"/>
      <c r="J250" s="158"/>
      <c r="K250" s="159" t="s">
        <v>5</v>
      </c>
      <c r="L250" s="158"/>
      <c r="M250" s="158"/>
      <c r="N250" s="158"/>
      <c r="O250" s="158"/>
      <c r="P250" s="158"/>
      <c r="Q250" s="158"/>
      <c r="R250" s="160"/>
      <c r="T250" s="161"/>
      <c r="U250" s="158"/>
      <c r="V250" s="158"/>
      <c r="W250" s="158"/>
      <c r="X250" s="158"/>
      <c r="Y250" s="158"/>
      <c r="Z250" s="158"/>
      <c r="AA250" s="162"/>
      <c r="AT250" s="163" t="s">
        <v>173</v>
      </c>
      <c r="AU250" s="163" t="s">
        <v>86</v>
      </c>
      <c r="AV250" s="11" t="s">
        <v>82</v>
      </c>
      <c r="AW250" s="11" t="s">
        <v>32</v>
      </c>
      <c r="AX250" s="11" t="s">
        <v>75</v>
      </c>
      <c r="AY250" s="163" t="s">
        <v>166</v>
      </c>
    </row>
    <row r="251" spans="2:65" s="11" customFormat="1" ht="16.5" customHeight="1">
      <c r="B251" s="157"/>
      <c r="C251" s="158"/>
      <c r="D251" s="158"/>
      <c r="E251" s="159" t="s">
        <v>5</v>
      </c>
      <c r="F251" s="229" t="s">
        <v>276</v>
      </c>
      <c r="G251" s="230"/>
      <c r="H251" s="230"/>
      <c r="I251" s="230"/>
      <c r="J251" s="158"/>
      <c r="K251" s="159" t="s">
        <v>5</v>
      </c>
      <c r="L251" s="158"/>
      <c r="M251" s="158"/>
      <c r="N251" s="158"/>
      <c r="O251" s="158"/>
      <c r="P251" s="158"/>
      <c r="Q251" s="158"/>
      <c r="R251" s="160"/>
      <c r="T251" s="161"/>
      <c r="U251" s="158"/>
      <c r="V251" s="158"/>
      <c r="W251" s="158"/>
      <c r="X251" s="158"/>
      <c r="Y251" s="158"/>
      <c r="Z251" s="158"/>
      <c r="AA251" s="162"/>
      <c r="AT251" s="163" t="s">
        <v>173</v>
      </c>
      <c r="AU251" s="163" t="s">
        <v>86</v>
      </c>
      <c r="AV251" s="11" t="s">
        <v>82</v>
      </c>
      <c r="AW251" s="11" t="s">
        <v>32</v>
      </c>
      <c r="AX251" s="11" t="s">
        <v>75</v>
      </c>
      <c r="AY251" s="163" t="s">
        <v>166</v>
      </c>
    </row>
    <row r="252" spans="2:65" s="11" customFormat="1" ht="16.5" customHeight="1">
      <c r="B252" s="157"/>
      <c r="C252" s="158"/>
      <c r="D252" s="158"/>
      <c r="E252" s="159" t="s">
        <v>5</v>
      </c>
      <c r="F252" s="229" t="s">
        <v>277</v>
      </c>
      <c r="G252" s="230"/>
      <c r="H252" s="230"/>
      <c r="I252" s="230"/>
      <c r="J252" s="158"/>
      <c r="K252" s="159" t="s">
        <v>5</v>
      </c>
      <c r="L252" s="158"/>
      <c r="M252" s="158"/>
      <c r="N252" s="158"/>
      <c r="O252" s="158"/>
      <c r="P252" s="158"/>
      <c r="Q252" s="158"/>
      <c r="R252" s="160"/>
      <c r="T252" s="161"/>
      <c r="U252" s="158"/>
      <c r="V252" s="158"/>
      <c r="W252" s="158"/>
      <c r="X252" s="158"/>
      <c r="Y252" s="158"/>
      <c r="Z252" s="158"/>
      <c r="AA252" s="162"/>
      <c r="AT252" s="163" t="s">
        <v>173</v>
      </c>
      <c r="AU252" s="163" t="s">
        <v>86</v>
      </c>
      <c r="AV252" s="11" t="s">
        <v>82</v>
      </c>
      <c r="AW252" s="11" t="s">
        <v>32</v>
      </c>
      <c r="AX252" s="11" t="s">
        <v>75</v>
      </c>
      <c r="AY252" s="163" t="s">
        <v>166</v>
      </c>
    </row>
    <row r="253" spans="2:65" s="10" customFormat="1" ht="16.5" customHeight="1">
      <c r="B253" s="149"/>
      <c r="C253" s="150"/>
      <c r="D253" s="150"/>
      <c r="E253" s="151" t="s">
        <v>5</v>
      </c>
      <c r="F253" s="262" t="s">
        <v>1068</v>
      </c>
      <c r="G253" s="263"/>
      <c r="H253" s="263"/>
      <c r="I253" s="263"/>
      <c r="J253" s="150"/>
      <c r="K253" s="152">
        <v>250.5</v>
      </c>
      <c r="L253" s="150"/>
      <c r="M253" s="150"/>
      <c r="N253" s="150"/>
      <c r="O253" s="150"/>
      <c r="P253" s="150"/>
      <c r="Q253" s="150"/>
      <c r="R253" s="153"/>
      <c r="T253" s="154"/>
      <c r="U253" s="150"/>
      <c r="V253" s="150"/>
      <c r="W253" s="150"/>
      <c r="X253" s="150"/>
      <c r="Y253" s="150"/>
      <c r="Z253" s="150"/>
      <c r="AA253" s="155"/>
      <c r="AT253" s="156" t="s">
        <v>173</v>
      </c>
      <c r="AU253" s="156" t="s">
        <v>86</v>
      </c>
      <c r="AV253" s="10" t="s">
        <v>86</v>
      </c>
      <c r="AW253" s="10" t="s">
        <v>32</v>
      </c>
      <c r="AX253" s="10" t="s">
        <v>82</v>
      </c>
      <c r="AY253" s="156" t="s">
        <v>166</v>
      </c>
    </row>
    <row r="254" spans="2:65" s="9" customFormat="1" ht="29.85" customHeight="1">
      <c r="B254" s="129"/>
      <c r="C254" s="130"/>
      <c r="D254" s="164" t="s">
        <v>261</v>
      </c>
      <c r="E254" s="164"/>
      <c r="F254" s="164"/>
      <c r="G254" s="164"/>
      <c r="H254" s="164"/>
      <c r="I254" s="164"/>
      <c r="J254" s="164"/>
      <c r="K254" s="164"/>
      <c r="L254" s="164"/>
      <c r="M254" s="164"/>
      <c r="N254" s="237">
        <f>BK254</f>
        <v>0</v>
      </c>
      <c r="O254" s="238"/>
      <c r="P254" s="238"/>
      <c r="Q254" s="238"/>
      <c r="R254" s="132"/>
      <c r="T254" s="133"/>
      <c r="U254" s="130"/>
      <c r="V254" s="130"/>
      <c r="W254" s="134">
        <f>SUM(W255:W260)</f>
        <v>9.7980560000000008</v>
      </c>
      <c r="X254" s="130"/>
      <c r="Y254" s="134">
        <f>SUM(Y255:Y260)</f>
        <v>0</v>
      </c>
      <c r="Z254" s="130"/>
      <c r="AA254" s="135">
        <f>SUM(AA255:AA260)</f>
        <v>2.7632000000000003</v>
      </c>
      <c r="AR254" s="136" t="s">
        <v>82</v>
      </c>
      <c r="AT254" s="137" t="s">
        <v>74</v>
      </c>
      <c r="AU254" s="137" t="s">
        <v>82</v>
      </c>
      <c r="AY254" s="136" t="s">
        <v>166</v>
      </c>
      <c r="BK254" s="138">
        <f>SUM(BK255:BK260)</f>
        <v>0</v>
      </c>
    </row>
    <row r="255" spans="2:65" s="1" customFormat="1" ht="38.25" customHeight="1">
      <c r="B255" s="139"/>
      <c r="C255" s="140" t="s">
        <v>452</v>
      </c>
      <c r="D255" s="140" t="s">
        <v>167</v>
      </c>
      <c r="E255" s="141" t="s">
        <v>447</v>
      </c>
      <c r="F255" s="231" t="s">
        <v>448</v>
      </c>
      <c r="G255" s="231"/>
      <c r="H255" s="231"/>
      <c r="I255" s="231"/>
      <c r="J255" s="142" t="s">
        <v>322</v>
      </c>
      <c r="K255" s="143">
        <v>1.256</v>
      </c>
      <c r="L255" s="232">
        <v>0</v>
      </c>
      <c r="M255" s="232"/>
      <c r="N255" s="232">
        <f>ROUND(L255*K255,2)</f>
        <v>0</v>
      </c>
      <c r="O255" s="232"/>
      <c r="P255" s="232"/>
      <c r="Q255" s="232"/>
      <c r="R255" s="144"/>
      <c r="T255" s="145" t="s">
        <v>5</v>
      </c>
      <c r="U255" s="43" t="s">
        <v>40</v>
      </c>
      <c r="V255" s="146">
        <v>7.8010000000000002</v>
      </c>
      <c r="W255" s="146">
        <f>V255*K255</f>
        <v>9.7980560000000008</v>
      </c>
      <c r="X255" s="146">
        <v>0</v>
      </c>
      <c r="Y255" s="146">
        <f>X255*K255</f>
        <v>0</v>
      </c>
      <c r="Z255" s="146">
        <v>2.2000000000000002</v>
      </c>
      <c r="AA255" s="147">
        <f>Z255*K255</f>
        <v>2.7632000000000003</v>
      </c>
      <c r="AR255" s="21" t="s">
        <v>92</v>
      </c>
      <c r="AT255" s="21" t="s">
        <v>167</v>
      </c>
      <c r="AU255" s="21" t="s">
        <v>86</v>
      </c>
      <c r="AY255" s="21" t="s">
        <v>166</v>
      </c>
      <c r="BE255" s="148">
        <f>IF(U255="základní",N255,0)</f>
        <v>0</v>
      </c>
      <c r="BF255" s="148">
        <f>IF(U255="snížená",N255,0)</f>
        <v>0</v>
      </c>
      <c r="BG255" s="148">
        <f>IF(U255="zákl. přenesená",N255,0)</f>
        <v>0</v>
      </c>
      <c r="BH255" s="148">
        <f>IF(U255="sníž. přenesená",N255,0)</f>
        <v>0</v>
      </c>
      <c r="BI255" s="148">
        <f>IF(U255="nulová",N255,0)</f>
        <v>0</v>
      </c>
      <c r="BJ255" s="21" t="s">
        <v>82</v>
      </c>
      <c r="BK255" s="148">
        <f>ROUND(L255*K255,2)</f>
        <v>0</v>
      </c>
      <c r="BL255" s="21" t="s">
        <v>92</v>
      </c>
      <c r="BM255" s="21" t="s">
        <v>449</v>
      </c>
    </row>
    <row r="256" spans="2:65" s="11" customFormat="1" ht="16.5" customHeight="1">
      <c r="B256" s="157"/>
      <c r="C256" s="158"/>
      <c r="D256" s="158"/>
      <c r="E256" s="159" t="s">
        <v>5</v>
      </c>
      <c r="F256" s="264" t="s">
        <v>275</v>
      </c>
      <c r="G256" s="265"/>
      <c r="H256" s="265"/>
      <c r="I256" s="265"/>
      <c r="J256" s="158"/>
      <c r="K256" s="159" t="s">
        <v>5</v>
      </c>
      <c r="L256" s="158"/>
      <c r="M256" s="158"/>
      <c r="N256" s="158"/>
      <c r="O256" s="158"/>
      <c r="P256" s="158"/>
      <c r="Q256" s="158"/>
      <c r="R256" s="160"/>
      <c r="T256" s="161"/>
      <c r="U256" s="158"/>
      <c r="V256" s="158"/>
      <c r="W256" s="158"/>
      <c r="X256" s="158"/>
      <c r="Y256" s="158"/>
      <c r="Z256" s="158"/>
      <c r="AA256" s="162"/>
      <c r="AT256" s="163" t="s">
        <v>173</v>
      </c>
      <c r="AU256" s="163" t="s">
        <v>86</v>
      </c>
      <c r="AV256" s="11" t="s">
        <v>82</v>
      </c>
      <c r="AW256" s="11" t="s">
        <v>32</v>
      </c>
      <c r="AX256" s="11" t="s">
        <v>75</v>
      </c>
      <c r="AY256" s="163" t="s">
        <v>166</v>
      </c>
    </row>
    <row r="257" spans="2:65" s="11" customFormat="1" ht="16.5" customHeight="1">
      <c r="B257" s="157"/>
      <c r="C257" s="158"/>
      <c r="D257" s="158"/>
      <c r="E257" s="159" t="s">
        <v>5</v>
      </c>
      <c r="F257" s="229" t="s">
        <v>276</v>
      </c>
      <c r="G257" s="230"/>
      <c r="H257" s="230"/>
      <c r="I257" s="230"/>
      <c r="J257" s="158"/>
      <c r="K257" s="159" t="s">
        <v>5</v>
      </c>
      <c r="L257" s="158"/>
      <c r="M257" s="158"/>
      <c r="N257" s="158"/>
      <c r="O257" s="158"/>
      <c r="P257" s="158"/>
      <c r="Q257" s="158"/>
      <c r="R257" s="160"/>
      <c r="T257" s="161"/>
      <c r="U257" s="158"/>
      <c r="V257" s="158"/>
      <c r="W257" s="158"/>
      <c r="X257" s="158"/>
      <c r="Y257" s="158"/>
      <c r="Z257" s="158"/>
      <c r="AA257" s="162"/>
      <c r="AT257" s="163" t="s">
        <v>173</v>
      </c>
      <c r="AU257" s="163" t="s">
        <v>86</v>
      </c>
      <c r="AV257" s="11" t="s">
        <v>82</v>
      </c>
      <c r="AW257" s="11" t="s">
        <v>32</v>
      </c>
      <c r="AX257" s="11" t="s">
        <v>75</v>
      </c>
      <c r="AY257" s="163" t="s">
        <v>166</v>
      </c>
    </row>
    <row r="258" spans="2:65" s="11" customFormat="1" ht="16.5" customHeight="1">
      <c r="B258" s="157"/>
      <c r="C258" s="158"/>
      <c r="D258" s="158"/>
      <c r="E258" s="159" t="s">
        <v>5</v>
      </c>
      <c r="F258" s="229" t="s">
        <v>277</v>
      </c>
      <c r="G258" s="230"/>
      <c r="H258" s="230"/>
      <c r="I258" s="230"/>
      <c r="J258" s="158"/>
      <c r="K258" s="159" t="s">
        <v>5</v>
      </c>
      <c r="L258" s="158"/>
      <c r="M258" s="158"/>
      <c r="N258" s="158"/>
      <c r="O258" s="158"/>
      <c r="P258" s="158"/>
      <c r="Q258" s="158"/>
      <c r="R258" s="160"/>
      <c r="T258" s="161"/>
      <c r="U258" s="158"/>
      <c r="V258" s="158"/>
      <c r="W258" s="158"/>
      <c r="X258" s="158"/>
      <c r="Y258" s="158"/>
      <c r="Z258" s="158"/>
      <c r="AA258" s="162"/>
      <c r="AT258" s="163" t="s">
        <v>173</v>
      </c>
      <c r="AU258" s="163" t="s">
        <v>86</v>
      </c>
      <c r="AV258" s="11" t="s">
        <v>82</v>
      </c>
      <c r="AW258" s="11" t="s">
        <v>32</v>
      </c>
      <c r="AX258" s="11" t="s">
        <v>75</v>
      </c>
      <c r="AY258" s="163" t="s">
        <v>166</v>
      </c>
    </row>
    <row r="259" spans="2:65" s="11" customFormat="1" ht="16.5" customHeight="1">
      <c r="B259" s="157"/>
      <c r="C259" s="158"/>
      <c r="D259" s="158"/>
      <c r="E259" s="159" t="s">
        <v>5</v>
      </c>
      <c r="F259" s="229" t="s">
        <v>450</v>
      </c>
      <c r="G259" s="230"/>
      <c r="H259" s="230"/>
      <c r="I259" s="230"/>
      <c r="J259" s="158"/>
      <c r="K259" s="159" t="s">
        <v>5</v>
      </c>
      <c r="L259" s="158"/>
      <c r="M259" s="158"/>
      <c r="N259" s="158"/>
      <c r="O259" s="158"/>
      <c r="P259" s="158"/>
      <c r="Q259" s="158"/>
      <c r="R259" s="160"/>
      <c r="T259" s="161"/>
      <c r="U259" s="158"/>
      <c r="V259" s="158"/>
      <c r="W259" s="158"/>
      <c r="X259" s="158"/>
      <c r="Y259" s="158"/>
      <c r="Z259" s="158"/>
      <c r="AA259" s="162"/>
      <c r="AT259" s="163" t="s">
        <v>173</v>
      </c>
      <c r="AU259" s="163" t="s">
        <v>86</v>
      </c>
      <c r="AV259" s="11" t="s">
        <v>82</v>
      </c>
      <c r="AW259" s="11" t="s">
        <v>32</v>
      </c>
      <c r="AX259" s="11" t="s">
        <v>75</v>
      </c>
      <c r="AY259" s="163" t="s">
        <v>166</v>
      </c>
    </row>
    <row r="260" spans="2:65" s="10" customFormat="1" ht="25.5" customHeight="1">
      <c r="B260" s="149"/>
      <c r="C260" s="150"/>
      <c r="D260" s="150"/>
      <c r="E260" s="151" t="s">
        <v>5</v>
      </c>
      <c r="F260" s="262" t="s">
        <v>1069</v>
      </c>
      <c r="G260" s="263"/>
      <c r="H260" s="263"/>
      <c r="I260" s="263"/>
      <c r="J260" s="150"/>
      <c r="K260" s="152">
        <v>1.256</v>
      </c>
      <c r="L260" s="150"/>
      <c r="M260" s="150"/>
      <c r="N260" s="150"/>
      <c r="O260" s="150"/>
      <c r="P260" s="150"/>
      <c r="Q260" s="150"/>
      <c r="R260" s="153"/>
      <c r="T260" s="154"/>
      <c r="U260" s="150"/>
      <c r="V260" s="150"/>
      <c r="W260" s="150"/>
      <c r="X260" s="150"/>
      <c r="Y260" s="150"/>
      <c r="Z260" s="150"/>
      <c r="AA260" s="155"/>
      <c r="AT260" s="156" t="s">
        <v>173</v>
      </c>
      <c r="AU260" s="156" t="s">
        <v>86</v>
      </c>
      <c r="AV260" s="10" t="s">
        <v>86</v>
      </c>
      <c r="AW260" s="10" t="s">
        <v>32</v>
      </c>
      <c r="AX260" s="10" t="s">
        <v>82</v>
      </c>
      <c r="AY260" s="156" t="s">
        <v>166</v>
      </c>
    </row>
    <row r="261" spans="2:65" s="9" customFormat="1" ht="29.85" customHeight="1">
      <c r="B261" s="129"/>
      <c r="C261" s="130"/>
      <c r="D261" s="164" t="s">
        <v>262</v>
      </c>
      <c r="E261" s="164"/>
      <c r="F261" s="164"/>
      <c r="G261" s="164"/>
      <c r="H261" s="164"/>
      <c r="I261" s="164"/>
      <c r="J261" s="164"/>
      <c r="K261" s="164"/>
      <c r="L261" s="164"/>
      <c r="M261" s="164"/>
      <c r="N261" s="237">
        <f>BK261</f>
        <v>0</v>
      </c>
      <c r="O261" s="238"/>
      <c r="P261" s="238"/>
      <c r="Q261" s="238"/>
      <c r="R261" s="132"/>
      <c r="T261" s="133"/>
      <c r="U261" s="130"/>
      <c r="V261" s="130"/>
      <c r="W261" s="134">
        <f>SUM(W262:W266)</f>
        <v>4.6094999999999997</v>
      </c>
      <c r="X261" s="130"/>
      <c r="Y261" s="134">
        <f>SUM(Y262:Y266)</f>
        <v>0</v>
      </c>
      <c r="Z261" s="130"/>
      <c r="AA261" s="135">
        <f>SUM(AA262:AA266)</f>
        <v>0</v>
      </c>
      <c r="AR261" s="136" t="s">
        <v>82</v>
      </c>
      <c r="AT261" s="137" t="s">
        <v>74</v>
      </c>
      <c r="AU261" s="137" t="s">
        <v>82</v>
      </c>
      <c r="AY261" s="136" t="s">
        <v>166</v>
      </c>
      <c r="BK261" s="138">
        <f>SUM(BK262:BK266)</f>
        <v>0</v>
      </c>
    </row>
    <row r="262" spans="2:65" s="1" customFormat="1" ht="25.5" customHeight="1">
      <c r="B262" s="139"/>
      <c r="C262" s="140" t="s">
        <v>457</v>
      </c>
      <c r="D262" s="140" t="s">
        <v>167</v>
      </c>
      <c r="E262" s="141" t="s">
        <v>453</v>
      </c>
      <c r="F262" s="231" t="s">
        <v>454</v>
      </c>
      <c r="G262" s="231"/>
      <c r="H262" s="231"/>
      <c r="I262" s="231"/>
      <c r="J262" s="142" t="s">
        <v>322</v>
      </c>
      <c r="K262" s="143">
        <v>3.5</v>
      </c>
      <c r="L262" s="232">
        <v>0</v>
      </c>
      <c r="M262" s="232"/>
      <c r="N262" s="232">
        <f>ROUND(L262*K262,2)</f>
        <v>0</v>
      </c>
      <c r="O262" s="232"/>
      <c r="P262" s="232"/>
      <c r="Q262" s="232"/>
      <c r="R262" s="144"/>
      <c r="T262" s="145" t="s">
        <v>5</v>
      </c>
      <c r="U262" s="43" t="s">
        <v>40</v>
      </c>
      <c r="V262" s="146">
        <v>1.3169999999999999</v>
      </c>
      <c r="W262" s="146">
        <f>V262*K262</f>
        <v>4.6094999999999997</v>
      </c>
      <c r="X262" s="146">
        <v>0</v>
      </c>
      <c r="Y262" s="146">
        <f>X262*K262</f>
        <v>0</v>
      </c>
      <c r="Z262" s="146">
        <v>0</v>
      </c>
      <c r="AA262" s="147">
        <f>Z262*K262</f>
        <v>0</v>
      </c>
      <c r="AR262" s="21" t="s">
        <v>92</v>
      </c>
      <c r="AT262" s="21" t="s">
        <v>167</v>
      </c>
      <c r="AU262" s="21" t="s">
        <v>86</v>
      </c>
      <c r="AY262" s="21" t="s">
        <v>166</v>
      </c>
      <c r="BE262" s="148">
        <f>IF(U262="základní",N262,0)</f>
        <v>0</v>
      </c>
      <c r="BF262" s="148">
        <f>IF(U262="snížená",N262,0)</f>
        <v>0</v>
      </c>
      <c r="BG262" s="148">
        <f>IF(U262="zákl. přenesená",N262,0)</f>
        <v>0</v>
      </c>
      <c r="BH262" s="148">
        <f>IF(U262="sníž. přenesená",N262,0)</f>
        <v>0</v>
      </c>
      <c r="BI262" s="148">
        <f>IF(U262="nulová",N262,0)</f>
        <v>0</v>
      </c>
      <c r="BJ262" s="21" t="s">
        <v>82</v>
      </c>
      <c r="BK262" s="148">
        <f>ROUND(L262*K262,2)</f>
        <v>0</v>
      </c>
      <c r="BL262" s="21" t="s">
        <v>92</v>
      </c>
      <c r="BM262" s="21" t="s">
        <v>455</v>
      </c>
    </row>
    <row r="263" spans="2:65" s="11" customFormat="1" ht="16.5" customHeight="1">
      <c r="B263" s="157"/>
      <c r="C263" s="158"/>
      <c r="D263" s="158"/>
      <c r="E263" s="159" t="s">
        <v>5</v>
      </c>
      <c r="F263" s="264" t="s">
        <v>275</v>
      </c>
      <c r="G263" s="265"/>
      <c r="H263" s="265"/>
      <c r="I263" s="265"/>
      <c r="J263" s="158"/>
      <c r="K263" s="159" t="s">
        <v>5</v>
      </c>
      <c r="L263" s="158"/>
      <c r="M263" s="158"/>
      <c r="N263" s="158"/>
      <c r="O263" s="158"/>
      <c r="P263" s="158"/>
      <c r="Q263" s="158"/>
      <c r="R263" s="160"/>
      <c r="T263" s="161"/>
      <c r="U263" s="158"/>
      <c r="V263" s="158"/>
      <c r="W263" s="158"/>
      <c r="X263" s="158"/>
      <c r="Y263" s="158"/>
      <c r="Z263" s="158"/>
      <c r="AA263" s="162"/>
      <c r="AT263" s="163" t="s">
        <v>173</v>
      </c>
      <c r="AU263" s="163" t="s">
        <v>86</v>
      </c>
      <c r="AV263" s="11" t="s">
        <v>82</v>
      </c>
      <c r="AW263" s="11" t="s">
        <v>32</v>
      </c>
      <c r="AX263" s="11" t="s">
        <v>75</v>
      </c>
      <c r="AY263" s="163" t="s">
        <v>166</v>
      </c>
    </row>
    <row r="264" spans="2:65" s="11" customFormat="1" ht="16.5" customHeight="1">
      <c r="B264" s="157"/>
      <c r="C264" s="158"/>
      <c r="D264" s="158"/>
      <c r="E264" s="159" t="s">
        <v>5</v>
      </c>
      <c r="F264" s="229" t="s">
        <v>276</v>
      </c>
      <c r="G264" s="230"/>
      <c r="H264" s="230"/>
      <c r="I264" s="230"/>
      <c r="J264" s="158"/>
      <c r="K264" s="159" t="s">
        <v>5</v>
      </c>
      <c r="L264" s="158"/>
      <c r="M264" s="158"/>
      <c r="N264" s="158"/>
      <c r="O264" s="158"/>
      <c r="P264" s="158"/>
      <c r="Q264" s="158"/>
      <c r="R264" s="160"/>
      <c r="T264" s="161"/>
      <c r="U264" s="158"/>
      <c r="V264" s="158"/>
      <c r="W264" s="158"/>
      <c r="X264" s="158"/>
      <c r="Y264" s="158"/>
      <c r="Z264" s="158"/>
      <c r="AA264" s="162"/>
      <c r="AT264" s="163" t="s">
        <v>173</v>
      </c>
      <c r="AU264" s="163" t="s">
        <v>86</v>
      </c>
      <c r="AV264" s="11" t="s">
        <v>82</v>
      </c>
      <c r="AW264" s="11" t="s">
        <v>32</v>
      </c>
      <c r="AX264" s="11" t="s">
        <v>75</v>
      </c>
      <c r="AY264" s="163" t="s">
        <v>166</v>
      </c>
    </row>
    <row r="265" spans="2:65" s="11" customFormat="1" ht="16.5" customHeight="1">
      <c r="B265" s="157"/>
      <c r="C265" s="158"/>
      <c r="D265" s="158"/>
      <c r="E265" s="159" t="s">
        <v>5</v>
      </c>
      <c r="F265" s="229" t="s">
        <v>277</v>
      </c>
      <c r="G265" s="230"/>
      <c r="H265" s="230"/>
      <c r="I265" s="230"/>
      <c r="J265" s="158"/>
      <c r="K265" s="159" t="s">
        <v>5</v>
      </c>
      <c r="L265" s="158"/>
      <c r="M265" s="158"/>
      <c r="N265" s="158"/>
      <c r="O265" s="158"/>
      <c r="P265" s="158"/>
      <c r="Q265" s="158"/>
      <c r="R265" s="160"/>
      <c r="T265" s="161"/>
      <c r="U265" s="158"/>
      <c r="V265" s="158"/>
      <c r="W265" s="158"/>
      <c r="X265" s="158"/>
      <c r="Y265" s="158"/>
      <c r="Z265" s="158"/>
      <c r="AA265" s="162"/>
      <c r="AT265" s="163" t="s">
        <v>173</v>
      </c>
      <c r="AU265" s="163" t="s">
        <v>86</v>
      </c>
      <c r="AV265" s="11" t="s">
        <v>82</v>
      </c>
      <c r="AW265" s="11" t="s">
        <v>32</v>
      </c>
      <c r="AX265" s="11" t="s">
        <v>75</v>
      </c>
      <c r="AY265" s="163" t="s">
        <v>166</v>
      </c>
    </row>
    <row r="266" spans="2:65" s="10" customFormat="1" ht="16.5" customHeight="1">
      <c r="B266" s="149"/>
      <c r="C266" s="150"/>
      <c r="D266" s="150"/>
      <c r="E266" s="151" t="s">
        <v>5</v>
      </c>
      <c r="F266" s="262" t="s">
        <v>1070</v>
      </c>
      <c r="G266" s="263"/>
      <c r="H266" s="263"/>
      <c r="I266" s="263"/>
      <c r="J266" s="150"/>
      <c r="K266" s="152">
        <v>3.5</v>
      </c>
      <c r="L266" s="150"/>
      <c r="M266" s="150"/>
      <c r="N266" s="150"/>
      <c r="O266" s="150"/>
      <c r="P266" s="150"/>
      <c r="Q266" s="150"/>
      <c r="R266" s="153"/>
      <c r="T266" s="154"/>
      <c r="U266" s="150"/>
      <c r="V266" s="150"/>
      <c r="W266" s="150"/>
      <c r="X266" s="150"/>
      <c r="Y266" s="150"/>
      <c r="Z266" s="150"/>
      <c r="AA266" s="155"/>
      <c r="AT266" s="156" t="s">
        <v>173</v>
      </c>
      <c r="AU266" s="156" t="s">
        <v>86</v>
      </c>
      <c r="AV266" s="10" t="s">
        <v>86</v>
      </c>
      <c r="AW266" s="10" t="s">
        <v>32</v>
      </c>
      <c r="AX266" s="10" t="s">
        <v>82</v>
      </c>
      <c r="AY266" s="156" t="s">
        <v>166</v>
      </c>
    </row>
    <row r="267" spans="2:65" s="9" customFormat="1" ht="29.85" customHeight="1">
      <c r="B267" s="129"/>
      <c r="C267" s="130"/>
      <c r="D267" s="164" t="s">
        <v>263</v>
      </c>
      <c r="E267" s="164"/>
      <c r="F267" s="164"/>
      <c r="G267" s="164"/>
      <c r="H267" s="164"/>
      <c r="I267" s="164"/>
      <c r="J267" s="164"/>
      <c r="K267" s="164"/>
      <c r="L267" s="164"/>
      <c r="M267" s="164"/>
      <c r="N267" s="237">
        <f>BK267</f>
        <v>0</v>
      </c>
      <c r="O267" s="238"/>
      <c r="P267" s="238"/>
      <c r="Q267" s="238"/>
      <c r="R267" s="132"/>
      <c r="T267" s="133"/>
      <c r="U267" s="130"/>
      <c r="V267" s="130"/>
      <c r="W267" s="134">
        <f>SUM(W268:W324)</f>
        <v>465.137</v>
      </c>
      <c r="X267" s="130"/>
      <c r="Y267" s="134">
        <f>SUM(Y268:Y324)</f>
        <v>79.413700000000006</v>
      </c>
      <c r="Z267" s="130"/>
      <c r="AA267" s="135">
        <f>SUM(AA268:AA324)</f>
        <v>0</v>
      </c>
      <c r="AR267" s="136" t="s">
        <v>82</v>
      </c>
      <c r="AT267" s="137" t="s">
        <v>74</v>
      </c>
      <c r="AU267" s="137" t="s">
        <v>82</v>
      </c>
      <c r="AY267" s="136" t="s">
        <v>166</v>
      </c>
      <c r="BK267" s="138">
        <f>SUM(BK268:BK324)</f>
        <v>0</v>
      </c>
    </row>
    <row r="268" spans="2:65" s="1" customFormat="1" ht="16.5" customHeight="1">
      <c r="B268" s="139"/>
      <c r="C268" s="140" t="s">
        <v>462</v>
      </c>
      <c r="D268" s="140" t="s">
        <v>167</v>
      </c>
      <c r="E268" s="141" t="s">
        <v>458</v>
      </c>
      <c r="F268" s="231" t="s">
        <v>459</v>
      </c>
      <c r="G268" s="231"/>
      <c r="H268" s="231"/>
      <c r="I268" s="231"/>
      <c r="J268" s="142" t="s">
        <v>270</v>
      </c>
      <c r="K268" s="143">
        <v>966</v>
      </c>
      <c r="L268" s="232">
        <v>0</v>
      </c>
      <c r="M268" s="232"/>
      <c r="N268" s="232">
        <f>ROUND(L268*K268,2)</f>
        <v>0</v>
      </c>
      <c r="O268" s="232"/>
      <c r="P268" s="232"/>
      <c r="Q268" s="232"/>
      <c r="R268" s="144"/>
      <c r="T268" s="145" t="s">
        <v>5</v>
      </c>
      <c r="U268" s="43" t="s">
        <v>40</v>
      </c>
      <c r="V268" s="146">
        <v>2.5999999999999999E-2</v>
      </c>
      <c r="W268" s="146">
        <f>V268*K268</f>
        <v>25.116</v>
      </c>
      <c r="X268" s="146">
        <v>0</v>
      </c>
      <c r="Y268" s="146">
        <f>X268*K268</f>
        <v>0</v>
      </c>
      <c r="Z268" s="146">
        <v>0</v>
      </c>
      <c r="AA268" s="147">
        <f>Z268*K268</f>
        <v>0</v>
      </c>
      <c r="AR268" s="21" t="s">
        <v>92</v>
      </c>
      <c r="AT268" s="21" t="s">
        <v>167</v>
      </c>
      <c r="AU268" s="21" t="s">
        <v>86</v>
      </c>
      <c r="AY268" s="21" t="s">
        <v>166</v>
      </c>
      <c r="BE268" s="148">
        <f>IF(U268="základní",N268,0)</f>
        <v>0</v>
      </c>
      <c r="BF268" s="148">
        <f>IF(U268="snížená",N268,0)</f>
        <v>0</v>
      </c>
      <c r="BG268" s="148">
        <f>IF(U268="zákl. přenesená",N268,0)</f>
        <v>0</v>
      </c>
      <c r="BH268" s="148">
        <f>IF(U268="sníž. přenesená",N268,0)</f>
        <v>0</v>
      </c>
      <c r="BI268" s="148">
        <f>IF(U268="nulová",N268,0)</f>
        <v>0</v>
      </c>
      <c r="BJ268" s="21" t="s">
        <v>82</v>
      </c>
      <c r="BK268" s="148">
        <f>ROUND(L268*K268,2)</f>
        <v>0</v>
      </c>
      <c r="BL268" s="21" t="s">
        <v>92</v>
      </c>
      <c r="BM268" s="21" t="s">
        <v>460</v>
      </c>
    </row>
    <row r="269" spans="2:65" s="10" customFormat="1" ht="16.5" customHeight="1">
      <c r="B269" s="149"/>
      <c r="C269" s="150"/>
      <c r="D269" s="150"/>
      <c r="E269" s="151" t="s">
        <v>5</v>
      </c>
      <c r="F269" s="240" t="s">
        <v>1071</v>
      </c>
      <c r="G269" s="241"/>
      <c r="H269" s="241"/>
      <c r="I269" s="241"/>
      <c r="J269" s="150"/>
      <c r="K269" s="152">
        <v>966</v>
      </c>
      <c r="L269" s="150"/>
      <c r="M269" s="150"/>
      <c r="N269" s="150"/>
      <c r="O269" s="150"/>
      <c r="P269" s="150"/>
      <c r="Q269" s="150"/>
      <c r="R269" s="153"/>
      <c r="T269" s="154"/>
      <c r="U269" s="150"/>
      <c r="V269" s="150"/>
      <c r="W269" s="150"/>
      <c r="X269" s="150"/>
      <c r="Y269" s="150"/>
      <c r="Z269" s="150"/>
      <c r="AA269" s="155"/>
      <c r="AT269" s="156" t="s">
        <v>173</v>
      </c>
      <c r="AU269" s="156" t="s">
        <v>86</v>
      </c>
      <c r="AV269" s="10" t="s">
        <v>86</v>
      </c>
      <c r="AW269" s="10" t="s">
        <v>32</v>
      </c>
      <c r="AX269" s="10" t="s">
        <v>82</v>
      </c>
      <c r="AY269" s="156" t="s">
        <v>166</v>
      </c>
    </row>
    <row r="270" spans="2:65" s="1" customFormat="1" ht="16.5" customHeight="1">
      <c r="B270" s="139"/>
      <c r="C270" s="140" t="s">
        <v>467</v>
      </c>
      <c r="D270" s="140" t="s">
        <v>167</v>
      </c>
      <c r="E270" s="141" t="s">
        <v>463</v>
      </c>
      <c r="F270" s="231" t="s">
        <v>464</v>
      </c>
      <c r="G270" s="231"/>
      <c r="H270" s="231"/>
      <c r="I270" s="231"/>
      <c r="J270" s="142" t="s">
        <v>270</v>
      </c>
      <c r="K270" s="143">
        <v>1104</v>
      </c>
      <c r="L270" s="232">
        <v>0</v>
      </c>
      <c r="M270" s="232"/>
      <c r="N270" s="232">
        <f>ROUND(L270*K270,2)</f>
        <v>0</v>
      </c>
      <c r="O270" s="232"/>
      <c r="P270" s="232"/>
      <c r="Q270" s="232"/>
      <c r="R270" s="144"/>
      <c r="T270" s="145" t="s">
        <v>5</v>
      </c>
      <c r="U270" s="43" t="s">
        <v>40</v>
      </c>
      <c r="V270" s="146">
        <v>2.5999999999999999E-2</v>
      </c>
      <c r="W270" s="146">
        <f>V270*K270</f>
        <v>28.703999999999997</v>
      </c>
      <c r="X270" s="146">
        <v>0</v>
      </c>
      <c r="Y270" s="146">
        <f>X270*K270</f>
        <v>0</v>
      </c>
      <c r="Z270" s="146">
        <v>0</v>
      </c>
      <c r="AA270" s="147">
        <f>Z270*K270</f>
        <v>0</v>
      </c>
      <c r="AR270" s="21" t="s">
        <v>92</v>
      </c>
      <c r="AT270" s="21" t="s">
        <v>167</v>
      </c>
      <c r="AU270" s="21" t="s">
        <v>86</v>
      </c>
      <c r="AY270" s="21" t="s">
        <v>166</v>
      </c>
      <c r="BE270" s="148">
        <f>IF(U270="základní",N270,0)</f>
        <v>0</v>
      </c>
      <c r="BF270" s="148">
        <f>IF(U270="snížená",N270,0)</f>
        <v>0</v>
      </c>
      <c r="BG270" s="148">
        <f>IF(U270="zákl. přenesená",N270,0)</f>
        <v>0</v>
      </c>
      <c r="BH270" s="148">
        <f>IF(U270="sníž. přenesená",N270,0)</f>
        <v>0</v>
      </c>
      <c r="BI270" s="148">
        <f>IF(U270="nulová",N270,0)</f>
        <v>0</v>
      </c>
      <c r="BJ270" s="21" t="s">
        <v>82</v>
      </c>
      <c r="BK270" s="148">
        <f>ROUND(L270*K270,2)</f>
        <v>0</v>
      </c>
      <c r="BL270" s="21" t="s">
        <v>92</v>
      </c>
      <c r="BM270" s="21" t="s">
        <v>465</v>
      </c>
    </row>
    <row r="271" spans="2:65" s="10" customFormat="1" ht="16.5" customHeight="1">
      <c r="B271" s="149"/>
      <c r="C271" s="150"/>
      <c r="D271" s="150"/>
      <c r="E271" s="151" t="s">
        <v>5</v>
      </c>
      <c r="F271" s="240" t="s">
        <v>1072</v>
      </c>
      <c r="G271" s="241"/>
      <c r="H271" s="241"/>
      <c r="I271" s="241"/>
      <c r="J271" s="150"/>
      <c r="K271" s="152">
        <v>1104</v>
      </c>
      <c r="L271" s="150"/>
      <c r="M271" s="150"/>
      <c r="N271" s="150"/>
      <c r="O271" s="150"/>
      <c r="P271" s="150"/>
      <c r="Q271" s="150"/>
      <c r="R271" s="153"/>
      <c r="T271" s="154"/>
      <c r="U271" s="150"/>
      <c r="V271" s="150"/>
      <c r="W271" s="150"/>
      <c r="X271" s="150"/>
      <c r="Y271" s="150"/>
      <c r="Z271" s="150"/>
      <c r="AA271" s="155"/>
      <c r="AT271" s="156" t="s">
        <v>173</v>
      </c>
      <c r="AU271" s="156" t="s">
        <v>86</v>
      </c>
      <c r="AV271" s="10" t="s">
        <v>86</v>
      </c>
      <c r="AW271" s="10" t="s">
        <v>32</v>
      </c>
      <c r="AX271" s="10" t="s">
        <v>82</v>
      </c>
      <c r="AY271" s="156" t="s">
        <v>166</v>
      </c>
    </row>
    <row r="272" spans="2:65" s="1" customFormat="1" ht="16.5" customHeight="1">
      <c r="B272" s="139"/>
      <c r="C272" s="140" t="s">
        <v>474</v>
      </c>
      <c r="D272" s="140" t="s">
        <v>167</v>
      </c>
      <c r="E272" s="141" t="s">
        <v>468</v>
      </c>
      <c r="F272" s="231" t="s">
        <v>469</v>
      </c>
      <c r="G272" s="231"/>
      <c r="H272" s="231"/>
      <c r="I272" s="231"/>
      <c r="J272" s="142" t="s">
        <v>270</v>
      </c>
      <c r="K272" s="143">
        <v>397.5</v>
      </c>
      <c r="L272" s="232">
        <v>0</v>
      </c>
      <c r="M272" s="232"/>
      <c r="N272" s="232">
        <f>ROUND(L272*K272,2)</f>
        <v>0</v>
      </c>
      <c r="O272" s="232"/>
      <c r="P272" s="232"/>
      <c r="Q272" s="232"/>
      <c r="R272" s="144"/>
      <c r="T272" s="145" t="s">
        <v>5</v>
      </c>
      <c r="U272" s="43" t="s">
        <v>40</v>
      </c>
      <c r="V272" s="146">
        <v>2.9000000000000001E-2</v>
      </c>
      <c r="W272" s="146">
        <f>V272*K272</f>
        <v>11.5275</v>
      </c>
      <c r="X272" s="146">
        <v>0</v>
      </c>
      <c r="Y272" s="146">
        <f>X272*K272</f>
        <v>0</v>
      </c>
      <c r="Z272" s="146">
        <v>0</v>
      </c>
      <c r="AA272" s="147">
        <f>Z272*K272</f>
        <v>0</v>
      </c>
      <c r="AR272" s="21" t="s">
        <v>92</v>
      </c>
      <c r="AT272" s="21" t="s">
        <v>167</v>
      </c>
      <c r="AU272" s="21" t="s">
        <v>86</v>
      </c>
      <c r="AY272" s="21" t="s">
        <v>166</v>
      </c>
      <c r="BE272" s="148">
        <f>IF(U272="základní",N272,0)</f>
        <v>0</v>
      </c>
      <c r="BF272" s="148">
        <f>IF(U272="snížená",N272,0)</f>
        <v>0</v>
      </c>
      <c r="BG272" s="148">
        <f>IF(U272="zákl. přenesená",N272,0)</f>
        <v>0</v>
      </c>
      <c r="BH272" s="148">
        <f>IF(U272="sníž. přenesená",N272,0)</f>
        <v>0</v>
      </c>
      <c r="BI272" s="148">
        <f>IF(U272="nulová",N272,0)</f>
        <v>0</v>
      </c>
      <c r="BJ272" s="21" t="s">
        <v>82</v>
      </c>
      <c r="BK272" s="148">
        <f>ROUND(L272*K272,2)</f>
        <v>0</v>
      </c>
      <c r="BL272" s="21" t="s">
        <v>92</v>
      </c>
      <c r="BM272" s="21" t="s">
        <v>470</v>
      </c>
    </row>
    <row r="273" spans="2:65" s="11" customFormat="1" ht="16.5" customHeight="1">
      <c r="B273" s="157"/>
      <c r="C273" s="158"/>
      <c r="D273" s="158"/>
      <c r="E273" s="159" t="s">
        <v>5</v>
      </c>
      <c r="F273" s="264" t="s">
        <v>275</v>
      </c>
      <c r="G273" s="265"/>
      <c r="H273" s="265"/>
      <c r="I273" s="265"/>
      <c r="J273" s="158"/>
      <c r="K273" s="159" t="s">
        <v>5</v>
      </c>
      <c r="L273" s="158"/>
      <c r="M273" s="158"/>
      <c r="N273" s="158"/>
      <c r="O273" s="158"/>
      <c r="P273" s="158"/>
      <c r="Q273" s="158"/>
      <c r="R273" s="160"/>
      <c r="T273" s="161"/>
      <c r="U273" s="158"/>
      <c r="V273" s="158"/>
      <c r="W273" s="158"/>
      <c r="X273" s="158"/>
      <c r="Y273" s="158"/>
      <c r="Z273" s="158"/>
      <c r="AA273" s="162"/>
      <c r="AT273" s="163" t="s">
        <v>173</v>
      </c>
      <c r="AU273" s="163" t="s">
        <v>86</v>
      </c>
      <c r="AV273" s="11" t="s">
        <v>82</v>
      </c>
      <c r="AW273" s="11" t="s">
        <v>32</v>
      </c>
      <c r="AX273" s="11" t="s">
        <v>75</v>
      </c>
      <c r="AY273" s="163" t="s">
        <v>166</v>
      </c>
    </row>
    <row r="274" spans="2:65" s="11" customFormat="1" ht="16.5" customHeight="1">
      <c r="B274" s="157"/>
      <c r="C274" s="158"/>
      <c r="D274" s="158"/>
      <c r="E274" s="159" t="s">
        <v>5</v>
      </c>
      <c r="F274" s="229" t="s">
        <v>276</v>
      </c>
      <c r="G274" s="230"/>
      <c r="H274" s="230"/>
      <c r="I274" s="230"/>
      <c r="J274" s="158"/>
      <c r="K274" s="159" t="s">
        <v>5</v>
      </c>
      <c r="L274" s="158"/>
      <c r="M274" s="158"/>
      <c r="N274" s="158"/>
      <c r="O274" s="158"/>
      <c r="P274" s="158"/>
      <c r="Q274" s="158"/>
      <c r="R274" s="160"/>
      <c r="T274" s="161"/>
      <c r="U274" s="158"/>
      <c r="V274" s="158"/>
      <c r="W274" s="158"/>
      <c r="X274" s="158"/>
      <c r="Y274" s="158"/>
      <c r="Z274" s="158"/>
      <c r="AA274" s="162"/>
      <c r="AT274" s="163" t="s">
        <v>173</v>
      </c>
      <c r="AU274" s="163" t="s">
        <v>86</v>
      </c>
      <c r="AV274" s="11" t="s">
        <v>82</v>
      </c>
      <c r="AW274" s="11" t="s">
        <v>32</v>
      </c>
      <c r="AX274" s="11" t="s">
        <v>75</v>
      </c>
      <c r="AY274" s="163" t="s">
        <v>166</v>
      </c>
    </row>
    <row r="275" spans="2:65" s="11" customFormat="1" ht="16.5" customHeight="1">
      <c r="B275" s="157"/>
      <c r="C275" s="158"/>
      <c r="D275" s="158"/>
      <c r="E275" s="159" t="s">
        <v>5</v>
      </c>
      <c r="F275" s="229" t="s">
        <v>277</v>
      </c>
      <c r="G275" s="230"/>
      <c r="H275" s="230"/>
      <c r="I275" s="230"/>
      <c r="J275" s="158"/>
      <c r="K275" s="159" t="s">
        <v>5</v>
      </c>
      <c r="L275" s="158"/>
      <c r="M275" s="158"/>
      <c r="N275" s="158"/>
      <c r="O275" s="158"/>
      <c r="P275" s="158"/>
      <c r="Q275" s="158"/>
      <c r="R275" s="160"/>
      <c r="T275" s="161"/>
      <c r="U275" s="158"/>
      <c r="V275" s="158"/>
      <c r="W275" s="158"/>
      <c r="X275" s="158"/>
      <c r="Y275" s="158"/>
      <c r="Z275" s="158"/>
      <c r="AA275" s="162"/>
      <c r="AT275" s="163" t="s">
        <v>173</v>
      </c>
      <c r="AU275" s="163" t="s">
        <v>86</v>
      </c>
      <c r="AV275" s="11" t="s">
        <v>82</v>
      </c>
      <c r="AW275" s="11" t="s">
        <v>32</v>
      </c>
      <c r="AX275" s="11" t="s">
        <v>75</v>
      </c>
      <c r="AY275" s="163" t="s">
        <v>166</v>
      </c>
    </row>
    <row r="276" spans="2:65" s="11" customFormat="1" ht="16.5" customHeight="1">
      <c r="B276" s="157"/>
      <c r="C276" s="158"/>
      <c r="D276" s="158"/>
      <c r="E276" s="159" t="s">
        <v>5</v>
      </c>
      <c r="F276" s="229" t="s">
        <v>471</v>
      </c>
      <c r="G276" s="230"/>
      <c r="H276" s="230"/>
      <c r="I276" s="230"/>
      <c r="J276" s="158"/>
      <c r="K276" s="159" t="s">
        <v>5</v>
      </c>
      <c r="L276" s="158"/>
      <c r="M276" s="158"/>
      <c r="N276" s="158"/>
      <c r="O276" s="158"/>
      <c r="P276" s="158"/>
      <c r="Q276" s="158"/>
      <c r="R276" s="160"/>
      <c r="T276" s="161"/>
      <c r="U276" s="158"/>
      <c r="V276" s="158"/>
      <c r="W276" s="158"/>
      <c r="X276" s="158"/>
      <c r="Y276" s="158"/>
      <c r="Z276" s="158"/>
      <c r="AA276" s="162"/>
      <c r="AT276" s="163" t="s">
        <v>173</v>
      </c>
      <c r="AU276" s="163" t="s">
        <v>86</v>
      </c>
      <c r="AV276" s="11" t="s">
        <v>82</v>
      </c>
      <c r="AW276" s="11" t="s">
        <v>32</v>
      </c>
      <c r="AX276" s="11" t="s">
        <v>75</v>
      </c>
      <c r="AY276" s="163" t="s">
        <v>166</v>
      </c>
    </row>
    <row r="277" spans="2:65" s="10" customFormat="1" ht="16.5" customHeight="1">
      <c r="B277" s="149"/>
      <c r="C277" s="150"/>
      <c r="D277" s="150"/>
      <c r="E277" s="151" t="s">
        <v>5</v>
      </c>
      <c r="F277" s="262" t="s">
        <v>1073</v>
      </c>
      <c r="G277" s="263"/>
      <c r="H277" s="263"/>
      <c r="I277" s="263"/>
      <c r="J277" s="150"/>
      <c r="K277" s="152">
        <v>261</v>
      </c>
      <c r="L277" s="150"/>
      <c r="M277" s="150"/>
      <c r="N277" s="150"/>
      <c r="O277" s="150"/>
      <c r="P277" s="150"/>
      <c r="Q277" s="150"/>
      <c r="R277" s="153"/>
      <c r="T277" s="154"/>
      <c r="U277" s="150"/>
      <c r="V277" s="150"/>
      <c r="W277" s="150"/>
      <c r="X277" s="150"/>
      <c r="Y277" s="150"/>
      <c r="Z277" s="150"/>
      <c r="AA277" s="155"/>
      <c r="AT277" s="156" t="s">
        <v>173</v>
      </c>
      <c r="AU277" s="156" t="s">
        <v>86</v>
      </c>
      <c r="AV277" s="10" t="s">
        <v>86</v>
      </c>
      <c r="AW277" s="10" t="s">
        <v>32</v>
      </c>
      <c r="AX277" s="10" t="s">
        <v>75</v>
      </c>
      <c r="AY277" s="156" t="s">
        <v>166</v>
      </c>
    </row>
    <row r="278" spans="2:65" s="11" customFormat="1" ht="16.5" customHeight="1">
      <c r="B278" s="157"/>
      <c r="C278" s="158"/>
      <c r="D278" s="158"/>
      <c r="E278" s="159" t="s">
        <v>5</v>
      </c>
      <c r="F278" s="229" t="s">
        <v>473</v>
      </c>
      <c r="G278" s="230"/>
      <c r="H278" s="230"/>
      <c r="I278" s="230"/>
      <c r="J278" s="158"/>
      <c r="K278" s="159" t="s">
        <v>5</v>
      </c>
      <c r="L278" s="158"/>
      <c r="M278" s="158"/>
      <c r="N278" s="158"/>
      <c r="O278" s="158"/>
      <c r="P278" s="158"/>
      <c r="Q278" s="158"/>
      <c r="R278" s="160"/>
      <c r="T278" s="161"/>
      <c r="U278" s="158"/>
      <c r="V278" s="158"/>
      <c r="W278" s="158"/>
      <c r="X278" s="158"/>
      <c r="Y278" s="158"/>
      <c r="Z278" s="158"/>
      <c r="AA278" s="162"/>
      <c r="AT278" s="163" t="s">
        <v>173</v>
      </c>
      <c r="AU278" s="163" t="s">
        <v>86</v>
      </c>
      <c r="AV278" s="11" t="s">
        <v>82</v>
      </c>
      <c r="AW278" s="11" t="s">
        <v>32</v>
      </c>
      <c r="AX278" s="11" t="s">
        <v>75</v>
      </c>
      <c r="AY278" s="163" t="s">
        <v>166</v>
      </c>
    </row>
    <row r="279" spans="2:65" s="10" customFormat="1" ht="16.5" customHeight="1">
      <c r="B279" s="149"/>
      <c r="C279" s="150"/>
      <c r="D279" s="150"/>
      <c r="E279" s="151" t="s">
        <v>5</v>
      </c>
      <c r="F279" s="262" t="s">
        <v>1074</v>
      </c>
      <c r="G279" s="263"/>
      <c r="H279" s="263"/>
      <c r="I279" s="263"/>
      <c r="J279" s="150"/>
      <c r="K279" s="152">
        <v>136.5</v>
      </c>
      <c r="L279" s="150"/>
      <c r="M279" s="150"/>
      <c r="N279" s="150"/>
      <c r="O279" s="150"/>
      <c r="P279" s="150"/>
      <c r="Q279" s="150"/>
      <c r="R279" s="153"/>
      <c r="T279" s="154"/>
      <c r="U279" s="150"/>
      <c r="V279" s="150"/>
      <c r="W279" s="150"/>
      <c r="X279" s="150"/>
      <c r="Y279" s="150"/>
      <c r="Z279" s="150"/>
      <c r="AA279" s="155"/>
      <c r="AT279" s="156" t="s">
        <v>173</v>
      </c>
      <c r="AU279" s="156" t="s">
        <v>86</v>
      </c>
      <c r="AV279" s="10" t="s">
        <v>86</v>
      </c>
      <c r="AW279" s="10" t="s">
        <v>32</v>
      </c>
      <c r="AX279" s="10" t="s">
        <v>75</v>
      </c>
      <c r="AY279" s="156" t="s">
        <v>166</v>
      </c>
    </row>
    <row r="280" spans="2:65" s="12" customFormat="1" ht="16.5" customHeight="1">
      <c r="B280" s="168"/>
      <c r="C280" s="169"/>
      <c r="D280" s="169"/>
      <c r="E280" s="170" t="s">
        <v>5</v>
      </c>
      <c r="F280" s="268" t="s">
        <v>294</v>
      </c>
      <c r="G280" s="269"/>
      <c r="H280" s="269"/>
      <c r="I280" s="269"/>
      <c r="J280" s="169"/>
      <c r="K280" s="171">
        <v>397.5</v>
      </c>
      <c r="L280" s="169"/>
      <c r="M280" s="169"/>
      <c r="N280" s="169"/>
      <c r="O280" s="169"/>
      <c r="P280" s="169"/>
      <c r="Q280" s="169"/>
      <c r="R280" s="172"/>
      <c r="T280" s="173"/>
      <c r="U280" s="169"/>
      <c r="V280" s="169"/>
      <c r="W280" s="169"/>
      <c r="X280" s="169"/>
      <c r="Y280" s="169"/>
      <c r="Z280" s="169"/>
      <c r="AA280" s="174"/>
      <c r="AT280" s="175" t="s">
        <v>173</v>
      </c>
      <c r="AU280" s="175" t="s">
        <v>86</v>
      </c>
      <c r="AV280" s="12" t="s">
        <v>92</v>
      </c>
      <c r="AW280" s="12" t="s">
        <v>32</v>
      </c>
      <c r="AX280" s="12" t="s">
        <v>82</v>
      </c>
      <c r="AY280" s="175" t="s">
        <v>166</v>
      </c>
    </row>
    <row r="281" spans="2:65" s="1" customFormat="1" ht="25.5" customHeight="1">
      <c r="B281" s="139"/>
      <c r="C281" s="140" t="s">
        <v>480</v>
      </c>
      <c r="D281" s="140" t="s">
        <v>167</v>
      </c>
      <c r="E281" s="141" t="s">
        <v>481</v>
      </c>
      <c r="F281" s="231" t="s">
        <v>482</v>
      </c>
      <c r="G281" s="231"/>
      <c r="H281" s="231"/>
      <c r="I281" s="231"/>
      <c r="J281" s="142" t="s">
        <v>270</v>
      </c>
      <c r="K281" s="143">
        <v>1365</v>
      </c>
      <c r="L281" s="232">
        <v>0</v>
      </c>
      <c r="M281" s="232"/>
      <c r="N281" s="232">
        <f>ROUND(L281*K281,2)</f>
        <v>0</v>
      </c>
      <c r="O281" s="232"/>
      <c r="P281" s="232"/>
      <c r="Q281" s="232"/>
      <c r="R281" s="144"/>
      <c r="T281" s="145" t="s">
        <v>5</v>
      </c>
      <c r="U281" s="43" t="s">
        <v>40</v>
      </c>
      <c r="V281" s="146">
        <v>4.1000000000000002E-2</v>
      </c>
      <c r="W281" s="146">
        <f>V281*K281</f>
        <v>55.965000000000003</v>
      </c>
      <c r="X281" s="146">
        <v>0</v>
      </c>
      <c r="Y281" s="146">
        <f>X281*K281</f>
        <v>0</v>
      </c>
      <c r="Z281" s="146">
        <v>0</v>
      </c>
      <c r="AA281" s="147">
        <f>Z281*K281</f>
        <v>0</v>
      </c>
      <c r="AR281" s="21" t="s">
        <v>92</v>
      </c>
      <c r="AT281" s="21" t="s">
        <v>167</v>
      </c>
      <c r="AU281" s="21" t="s">
        <v>86</v>
      </c>
      <c r="AY281" s="21" t="s">
        <v>166</v>
      </c>
      <c r="BE281" s="148">
        <f>IF(U281="základní",N281,0)</f>
        <v>0</v>
      </c>
      <c r="BF281" s="148">
        <f>IF(U281="snížená",N281,0)</f>
        <v>0</v>
      </c>
      <c r="BG281" s="148">
        <f>IF(U281="zákl. přenesená",N281,0)</f>
        <v>0</v>
      </c>
      <c r="BH281" s="148">
        <f>IF(U281="sníž. přenesená",N281,0)</f>
        <v>0</v>
      </c>
      <c r="BI281" s="148">
        <f>IF(U281="nulová",N281,0)</f>
        <v>0</v>
      </c>
      <c r="BJ281" s="21" t="s">
        <v>82</v>
      </c>
      <c r="BK281" s="148">
        <f>ROUND(L281*K281,2)</f>
        <v>0</v>
      </c>
      <c r="BL281" s="21" t="s">
        <v>92</v>
      </c>
      <c r="BM281" s="21" t="s">
        <v>483</v>
      </c>
    </row>
    <row r="282" spans="2:65" s="11" customFormat="1" ht="16.5" customHeight="1">
      <c r="B282" s="157"/>
      <c r="C282" s="158"/>
      <c r="D282" s="158"/>
      <c r="E282" s="159" t="s">
        <v>5</v>
      </c>
      <c r="F282" s="264" t="s">
        <v>484</v>
      </c>
      <c r="G282" s="265"/>
      <c r="H282" s="265"/>
      <c r="I282" s="265"/>
      <c r="J282" s="158"/>
      <c r="K282" s="159" t="s">
        <v>5</v>
      </c>
      <c r="L282" s="158"/>
      <c r="M282" s="158"/>
      <c r="N282" s="158"/>
      <c r="O282" s="158"/>
      <c r="P282" s="158"/>
      <c r="Q282" s="158"/>
      <c r="R282" s="160"/>
      <c r="T282" s="161"/>
      <c r="U282" s="158"/>
      <c r="V282" s="158"/>
      <c r="W282" s="158"/>
      <c r="X282" s="158"/>
      <c r="Y282" s="158"/>
      <c r="Z282" s="158"/>
      <c r="AA282" s="162"/>
      <c r="AT282" s="163" t="s">
        <v>173</v>
      </c>
      <c r="AU282" s="163" t="s">
        <v>86</v>
      </c>
      <c r="AV282" s="11" t="s">
        <v>82</v>
      </c>
      <c r="AW282" s="11" t="s">
        <v>32</v>
      </c>
      <c r="AX282" s="11" t="s">
        <v>75</v>
      </c>
      <c r="AY282" s="163" t="s">
        <v>166</v>
      </c>
    </row>
    <row r="283" spans="2:65" s="10" customFormat="1" ht="16.5" customHeight="1">
      <c r="B283" s="149"/>
      <c r="C283" s="150"/>
      <c r="D283" s="150"/>
      <c r="E283" s="151" t="s">
        <v>5</v>
      </c>
      <c r="F283" s="262" t="s">
        <v>1072</v>
      </c>
      <c r="G283" s="263"/>
      <c r="H283" s="263"/>
      <c r="I283" s="263"/>
      <c r="J283" s="150"/>
      <c r="K283" s="152">
        <v>1104</v>
      </c>
      <c r="L283" s="150"/>
      <c r="M283" s="150"/>
      <c r="N283" s="150"/>
      <c r="O283" s="150"/>
      <c r="P283" s="150"/>
      <c r="Q283" s="150"/>
      <c r="R283" s="153"/>
      <c r="T283" s="154"/>
      <c r="U283" s="150"/>
      <c r="V283" s="150"/>
      <c r="W283" s="150"/>
      <c r="X283" s="150"/>
      <c r="Y283" s="150"/>
      <c r="Z283" s="150"/>
      <c r="AA283" s="155"/>
      <c r="AT283" s="156" t="s">
        <v>173</v>
      </c>
      <c r="AU283" s="156" t="s">
        <v>86</v>
      </c>
      <c r="AV283" s="10" t="s">
        <v>86</v>
      </c>
      <c r="AW283" s="10" t="s">
        <v>32</v>
      </c>
      <c r="AX283" s="10" t="s">
        <v>75</v>
      </c>
      <c r="AY283" s="156" t="s">
        <v>166</v>
      </c>
    </row>
    <row r="284" spans="2:65" s="11" customFormat="1" ht="16.5" customHeight="1">
      <c r="B284" s="157"/>
      <c r="C284" s="158"/>
      <c r="D284" s="158"/>
      <c r="E284" s="159" t="s">
        <v>5</v>
      </c>
      <c r="F284" s="229" t="s">
        <v>471</v>
      </c>
      <c r="G284" s="230"/>
      <c r="H284" s="230"/>
      <c r="I284" s="230"/>
      <c r="J284" s="158"/>
      <c r="K284" s="159" t="s">
        <v>5</v>
      </c>
      <c r="L284" s="158"/>
      <c r="M284" s="158"/>
      <c r="N284" s="158"/>
      <c r="O284" s="158"/>
      <c r="P284" s="158"/>
      <c r="Q284" s="158"/>
      <c r="R284" s="160"/>
      <c r="T284" s="161"/>
      <c r="U284" s="158"/>
      <c r="V284" s="158"/>
      <c r="W284" s="158"/>
      <c r="X284" s="158"/>
      <c r="Y284" s="158"/>
      <c r="Z284" s="158"/>
      <c r="AA284" s="162"/>
      <c r="AT284" s="163" t="s">
        <v>173</v>
      </c>
      <c r="AU284" s="163" t="s">
        <v>86</v>
      </c>
      <c r="AV284" s="11" t="s">
        <v>82</v>
      </c>
      <c r="AW284" s="11" t="s">
        <v>32</v>
      </c>
      <c r="AX284" s="11" t="s">
        <v>75</v>
      </c>
      <c r="AY284" s="163" t="s">
        <v>166</v>
      </c>
    </row>
    <row r="285" spans="2:65" s="10" customFormat="1" ht="16.5" customHeight="1">
      <c r="B285" s="149"/>
      <c r="C285" s="150"/>
      <c r="D285" s="150"/>
      <c r="E285" s="151" t="s">
        <v>5</v>
      </c>
      <c r="F285" s="262" t="s">
        <v>1073</v>
      </c>
      <c r="G285" s="263"/>
      <c r="H285" s="263"/>
      <c r="I285" s="263"/>
      <c r="J285" s="150"/>
      <c r="K285" s="152">
        <v>261</v>
      </c>
      <c r="L285" s="150"/>
      <c r="M285" s="150"/>
      <c r="N285" s="150"/>
      <c r="O285" s="150"/>
      <c r="P285" s="150"/>
      <c r="Q285" s="150"/>
      <c r="R285" s="153"/>
      <c r="T285" s="154"/>
      <c r="U285" s="150"/>
      <c r="V285" s="150"/>
      <c r="W285" s="150"/>
      <c r="X285" s="150"/>
      <c r="Y285" s="150"/>
      <c r="Z285" s="150"/>
      <c r="AA285" s="155"/>
      <c r="AT285" s="156" t="s">
        <v>173</v>
      </c>
      <c r="AU285" s="156" t="s">
        <v>86</v>
      </c>
      <c r="AV285" s="10" t="s">
        <v>86</v>
      </c>
      <c r="AW285" s="10" t="s">
        <v>32</v>
      </c>
      <c r="AX285" s="10" t="s">
        <v>75</v>
      </c>
      <c r="AY285" s="156" t="s">
        <v>166</v>
      </c>
    </row>
    <row r="286" spans="2:65" s="12" customFormat="1" ht="16.5" customHeight="1">
      <c r="B286" s="168"/>
      <c r="C286" s="169"/>
      <c r="D286" s="169"/>
      <c r="E286" s="170" t="s">
        <v>5</v>
      </c>
      <c r="F286" s="268" t="s">
        <v>294</v>
      </c>
      <c r="G286" s="269"/>
      <c r="H286" s="269"/>
      <c r="I286" s="269"/>
      <c r="J286" s="169"/>
      <c r="K286" s="171">
        <v>1365</v>
      </c>
      <c r="L286" s="169"/>
      <c r="M286" s="169"/>
      <c r="N286" s="169"/>
      <c r="O286" s="169"/>
      <c r="P286" s="169"/>
      <c r="Q286" s="169"/>
      <c r="R286" s="172"/>
      <c r="T286" s="173"/>
      <c r="U286" s="169"/>
      <c r="V286" s="169"/>
      <c r="W286" s="169"/>
      <c r="X286" s="169"/>
      <c r="Y286" s="169"/>
      <c r="Z286" s="169"/>
      <c r="AA286" s="174"/>
      <c r="AT286" s="175" t="s">
        <v>173</v>
      </c>
      <c r="AU286" s="175" t="s">
        <v>86</v>
      </c>
      <c r="AV286" s="12" t="s">
        <v>92</v>
      </c>
      <c r="AW286" s="12" t="s">
        <v>32</v>
      </c>
      <c r="AX286" s="12" t="s">
        <v>82</v>
      </c>
      <c r="AY286" s="175" t="s">
        <v>166</v>
      </c>
    </row>
    <row r="287" spans="2:65" s="1" customFormat="1" ht="25.5" customHeight="1">
      <c r="B287" s="139"/>
      <c r="C287" s="140" t="s">
        <v>485</v>
      </c>
      <c r="D287" s="140" t="s">
        <v>167</v>
      </c>
      <c r="E287" s="141" t="s">
        <v>486</v>
      </c>
      <c r="F287" s="231" t="s">
        <v>487</v>
      </c>
      <c r="G287" s="231"/>
      <c r="H287" s="231"/>
      <c r="I287" s="231"/>
      <c r="J287" s="142" t="s">
        <v>270</v>
      </c>
      <c r="K287" s="143">
        <v>920</v>
      </c>
      <c r="L287" s="232">
        <v>0</v>
      </c>
      <c r="M287" s="232"/>
      <c r="N287" s="232">
        <f>ROUND(L287*K287,2)</f>
        <v>0</v>
      </c>
      <c r="O287" s="232"/>
      <c r="P287" s="232"/>
      <c r="Q287" s="232"/>
      <c r="R287" s="144"/>
      <c r="T287" s="145" t="s">
        <v>5</v>
      </c>
      <c r="U287" s="43" t="s">
        <v>40</v>
      </c>
      <c r="V287" s="146">
        <v>4.8000000000000001E-2</v>
      </c>
      <c r="W287" s="146">
        <f>V287*K287</f>
        <v>44.160000000000004</v>
      </c>
      <c r="X287" s="146">
        <v>0</v>
      </c>
      <c r="Y287" s="146">
        <f>X287*K287</f>
        <v>0</v>
      </c>
      <c r="Z287" s="146">
        <v>0</v>
      </c>
      <c r="AA287" s="147">
        <f>Z287*K287</f>
        <v>0</v>
      </c>
      <c r="AR287" s="21" t="s">
        <v>92</v>
      </c>
      <c r="AT287" s="21" t="s">
        <v>167</v>
      </c>
      <c r="AU287" s="21" t="s">
        <v>86</v>
      </c>
      <c r="AY287" s="21" t="s">
        <v>166</v>
      </c>
      <c r="BE287" s="148">
        <f>IF(U287="základní",N287,0)</f>
        <v>0</v>
      </c>
      <c r="BF287" s="148">
        <f>IF(U287="snížená",N287,0)</f>
        <v>0</v>
      </c>
      <c r="BG287" s="148">
        <f>IF(U287="zákl. přenesená",N287,0)</f>
        <v>0</v>
      </c>
      <c r="BH287" s="148">
        <f>IF(U287="sníž. přenesená",N287,0)</f>
        <v>0</v>
      </c>
      <c r="BI287" s="148">
        <f>IF(U287="nulová",N287,0)</f>
        <v>0</v>
      </c>
      <c r="BJ287" s="21" t="s">
        <v>82</v>
      </c>
      <c r="BK287" s="148">
        <f>ROUND(L287*K287,2)</f>
        <v>0</v>
      </c>
      <c r="BL287" s="21" t="s">
        <v>92</v>
      </c>
      <c r="BM287" s="21" t="s">
        <v>1075</v>
      </c>
    </row>
    <row r="288" spans="2:65" s="11" customFormat="1" ht="16.5" customHeight="1">
      <c r="B288" s="157"/>
      <c r="C288" s="158"/>
      <c r="D288" s="158"/>
      <c r="E288" s="159" t="s">
        <v>5</v>
      </c>
      <c r="F288" s="264" t="s">
        <v>275</v>
      </c>
      <c r="G288" s="265"/>
      <c r="H288" s="265"/>
      <c r="I288" s="265"/>
      <c r="J288" s="158"/>
      <c r="K288" s="159" t="s">
        <v>5</v>
      </c>
      <c r="L288" s="158"/>
      <c r="M288" s="158"/>
      <c r="N288" s="158"/>
      <c r="O288" s="158"/>
      <c r="P288" s="158"/>
      <c r="Q288" s="158"/>
      <c r="R288" s="160"/>
      <c r="T288" s="161"/>
      <c r="U288" s="158"/>
      <c r="V288" s="158"/>
      <c r="W288" s="158"/>
      <c r="X288" s="158"/>
      <c r="Y288" s="158"/>
      <c r="Z288" s="158"/>
      <c r="AA288" s="162"/>
      <c r="AT288" s="163" t="s">
        <v>173</v>
      </c>
      <c r="AU288" s="163" t="s">
        <v>86</v>
      </c>
      <c r="AV288" s="11" t="s">
        <v>82</v>
      </c>
      <c r="AW288" s="11" t="s">
        <v>32</v>
      </c>
      <c r="AX288" s="11" t="s">
        <v>75</v>
      </c>
      <c r="AY288" s="163" t="s">
        <v>166</v>
      </c>
    </row>
    <row r="289" spans="2:65" s="11" customFormat="1" ht="16.5" customHeight="1">
      <c r="B289" s="157"/>
      <c r="C289" s="158"/>
      <c r="D289" s="158"/>
      <c r="E289" s="159" t="s">
        <v>5</v>
      </c>
      <c r="F289" s="229" t="s">
        <v>276</v>
      </c>
      <c r="G289" s="230"/>
      <c r="H289" s="230"/>
      <c r="I289" s="230"/>
      <c r="J289" s="158"/>
      <c r="K289" s="159" t="s">
        <v>5</v>
      </c>
      <c r="L289" s="158"/>
      <c r="M289" s="158"/>
      <c r="N289" s="158"/>
      <c r="O289" s="158"/>
      <c r="P289" s="158"/>
      <c r="Q289" s="158"/>
      <c r="R289" s="160"/>
      <c r="T289" s="161"/>
      <c r="U289" s="158"/>
      <c r="V289" s="158"/>
      <c r="W289" s="158"/>
      <c r="X289" s="158"/>
      <c r="Y289" s="158"/>
      <c r="Z289" s="158"/>
      <c r="AA289" s="162"/>
      <c r="AT289" s="163" t="s">
        <v>173</v>
      </c>
      <c r="AU289" s="163" t="s">
        <v>86</v>
      </c>
      <c r="AV289" s="11" t="s">
        <v>82</v>
      </c>
      <c r="AW289" s="11" t="s">
        <v>32</v>
      </c>
      <c r="AX289" s="11" t="s">
        <v>75</v>
      </c>
      <c r="AY289" s="163" t="s">
        <v>166</v>
      </c>
    </row>
    <row r="290" spans="2:65" s="11" customFormat="1" ht="16.5" customHeight="1">
      <c r="B290" s="157"/>
      <c r="C290" s="158"/>
      <c r="D290" s="158"/>
      <c r="E290" s="159" t="s">
        <v>5</v>
      </c>
      <c r="F290" s="229" t="s">
        <v>277</v>
      </c>
      <c r="G290" s="230"/>
      <c r="H290" s="230"/>
      <c r="I290" s="230"/>
      <c r="J290" s="158"/>
      <c r="K290" s="159" t="s">
        <v>5</v>
      </c>
      <c r="L290" s="158"/>
      <c r="M290" s="158"/>
      <c r="N290" s="158"/>
      <c r="O290" s="158"/>
      <c r="P290" s="158"/>
      <c r="Q290" s="158"/>
      <c r="R290" s="160"/>
      <c r="T290" s="161"/>
      <c r="U290" s="158"/>
      <c r="V290" s="158"/>
      <c r="W290" s="158"/>
      <c r="X290" s="158"/>
      <c r="Y290" s="158"/>
      <c r="Z290" s="158"/>
      <c r="AA290" s="162"/>
      <c r="AT290" s="163" t="s">
        <v>173</v>
      </c>
      <c r="AU290" s="163" t="s">
        <v>86</v>
      </c>
      <c r="AV290" s="11" t="s">
        <v>82</v>
      </c>
      <c r="AW290" s="11" t="s">
        <v>32</v>
      </c>
      <c r="AX290" s="11" t="s">
        <v>75</v>
      </c>
      <c r="AY290" s="163" t="s">
        <v>166</v>
      </c>
    </row>
    <row r="291" spans="2:65" s="11" customFormat="1" ht="16.5" customHeight="1">
      <c r="B291" s="157"/>
      <c r="C291" s="158"/>
      <c r="D291" s="158"/>
      <c r="E291" s="159" t="s">
        <v>5</v>
      </c>
      <c r="F291" s="229" t="s">
        <v>298</v>
      </c>
      <c r="G291" s="230"/>
      <c r="H291" s="230"/>
      <c r="I291" s="230"/>
      <c r="J291" s="158"/>
      <c r="K291" s="159" t="s">
        <v>5</v>
      </c>
      <c r="L291" s="158"/>
      <c r="M291" s="158"/>
      <c r="N291" s="158"/>
      <c r="O291" s="158"/>
      <c r="P291" s="158"/>
      <c r="Q291" s="158"/>
      <c r="R291" s="160"/>
      <c r="T291" s="161"/>
      <c r="U291" s="158"/>
      <c r="V291" s="158"/>
      <c r="W291" s="158"/>
      <c r="X291" s="158"/>
      <c r="Y291" s="158"/>
      <c r="Z291" s="158"/>
      <c r="AA291" s="162"/>
      <c r="AT291" s="163" t="s">
        <v>173</v>
      </c>
      <c r="AU291" s="163" t="s">
        <v>86</v>
      </c>
      <c r="AV291" s="11" t="s">
        <v>82</v>
      </c>
      <c r="AW291" s="11" t="s">
        <v>32</v>
      </c>
      <c r="AX291" s="11" t="s">
        <v>75</v>
      </c>
      <c r="AY291" s="163" t="s">
        <v>166</v>
      </c>
    </row>
    <row r="292" spans="2:65" s="10" customFormat="1" ht="16.5" customHeight="1">
      <c r="B292" s="149"/>
      <c r="C292" s="150"/>
      <c r="D292" s="150"/>
      <c r="E292" s="151" t="s">
        <v>5</v>
      </c>
      <c r="F292" s="262" t="s">
        <v>1032</v>
      </c>
      <c r="G292" s="263"/>
      <c r="H292" s="263"/>
      <c r="I292" s="263"/>
      <c r="J292" s="150"/>
      <c r="K292" s="152">
        <v>920</v>
      </c>
      <c r="L292" s="150"/>
      <c r="M292" s="150"/>
      <c r="N292" s="150"/>
      <c r="O292" s="150"/>
      <c r="P292" s="150"/>
      <c r="Q292" s="150"/>
      <c r="R292" s="153"/>
      <c r="T292" s="154"/>
      <c r="U292" s="150"/>
      <c r="V292" s="150"/>
      <c r="W292" s="150"/>
      <c r="X292" s="150"/>
      <c r="Y292" s="150"/>
      <c r="Z292" s="150"/>
      <c r="AA292" s="155"/>
      <c r="AT292" s="156" t="s">
        <v>173</v>
      </c>
      <c r="AU292" s="156" t="s">
        <v>86</v>
      </c>
      <c r="AV292" s="10" t="s">
        <v>86</v>
      </c>
      <c r="AW292" s="10" t="s">
        <v>32</v>
      </c>
      <c r="AX292" s="10" t="s">
        <v>82</v>
      </c>
      <c r="AY292" s="156" t="s">
        <v>166</v>
      </c>
    </row>
    <row r="293" spans="2:65" s="1" customFormat="1" ht="25.5" customHeight="1">
      <c r="B293" s="139"/>
      <c r="C293" s="140" t="s">
        <v>489</v>
      </c>
      <c r="D293" s="140" t="s">
        <v>167</v>
      </c>
      <c r="E293" s="141" t="s">
        <v>490</v>
      </c>
      <c r="F293" s="231" t="s">
        <v>491</v>
      </c>
      <c r="G293" s="231"/>
      <c r="H293" s="231"/>
      <c r="I293" s="231"/>
      <c r="J293" s="142" t="s">
        <v>270</v>
      </c>
      <c r="K293" s="143">
        <v>920</v>
      </c>
      <c r="L293" s="232">
        <v>0</v>
      </c>
      <c r="M293" s="232"/>
      <c r="N293" s="232">
        <f>ROUND(L293*K293,2)</f>
        <v>0</v>
      </c>
      <c r="O293" s="232"/>
      <c r="P293" s="232"/>
      <c r="Q293" s="232"/>
      <c r="R293" s="144"/>
      <c r="T293" s="145" t="s">
        <v>5</v>
      </c>
      <c r="U293" s="43" t="s">
        <v>40</v>
      </c>
      <c r="V293" s="146">
        <v>4.0000000000000001E-3</v>
      </c>
      <c r="W293" s="146">
        <f>V293*K293</f>
        <v>3.68</v>
      </c>
      <c r="X293" s="146">
        <v>0</v>
      </c>
      <c r="Y293" s="146">
        <f>X293*K293</f>
        <v>0</v>
      </c>
      <c r="Z293" s="146">
        <v>0</v>
      </c>
      <c r="AA293" s="147">
        <f>Z293*K293</f>
        <v>0</v>
      </c>
      <c r="AR293" s="21" t="s">
        <v>92</v>
      </c>
      <c r="AT293" s="21" t="s">
        <v>167</v>
      </c>
      <c r="AU293" s="21" t="s">
        <v>86</v>
      </c>
      <c r="AY293" s="21" t="s">
        <v>166</v>
      </c>
      <c r="BE293" s="148">
        <f>IF(U293="základní",N293,0)</f>
        <v>0</v>
      </c>
      <c r="BF293" s="148">
        <f>IF(U293="snížená",N293,0)</f>
        <v>0</v>
      </c>
      <c r="BG293" s="148">
        <f>IF(U293="zákl. přenesená",N293,0)</f>
        <v>0</v>
      </c>
      <c r="BH293" s="148">
        <f>IF(U293="sníž. přenesená",N293,0)</f>
        <v>0</v>
      </c>
      <c r="BI293" s="148">
        <f>IF(U293="nulová",N293,0)</f>
        <v>0</v>
      </c>
      <c r="BJ293" s="21" t="s">
        <v>82</v>
      </c>
      <c r="BK293" s="148">
        <f>ROUND(L293*K293,2)</f>
        <v>0</v>
      </c>
      <c r="BL293" s="21" t="s">
        <v>92</v>
      </c>
      <c r="BM293" s="21" t="s">
        <v>492</v>
      </c>
    </row>
    <row r="294" spans="2:65" s="1" customFormat="1" ht="25.5" customHeight="1">
      <c r="B294" s="139"/>
      <c r="C294" s="140" t="s">
        <v>493</v>
      </c>
      <c r="D294" s="140" t="s">
        <v>167</v>
      </c>
      <c r="E294" s="141" t="s">
        <v>494</v>
      </c>
      <c r="F294" s="231" t="s">
        <v>495</v>
      </c>
      <c r="G294" s="231"/>
      <c r="H294" s="231"/>
      <c r="I294" s="231"/>
      <c r="J294" s="142" t="s">
        <v>270</v>
      </c>
      <c r="K294" s="143">
        <v>1857</v>
      </c>
      <c r="L294" s="232">
        <v>0</v>
      </c>
      <c r="M294" s="232"/>
      <c r="N294" s="232">
        <f>ROUND(L294*K294,2)</f>
        <v>0</v>
      </c>
      <c r="O294" s="232"/>
      <c r="P294" s="232"/>
      <c r="Q294" s="232"/>
      <c r="R294" s="144"/>
      <c r="T294" s="145" t="s">
        <v>5</v>
      </c>
      <c r="U294" s="43" t="s">
        <v>40</v>
      </c>
      <c r="V294" s="146">
        <v>2E-3</v>
      </c>
      <c r="W294" s="146">
        <f>V294*K294</f>
        <v>3.714</v>
      </c>
      <c r="X294" s="146">
        <v>0</v>
      </c>
      <c r="Y294" s="146">
        <f>X294*K294</f>
        <v>0</v>
      </c>
      <c r="Z294" s="146">
        <v>0</v>
      </c>
      <c r="AA294" s="147">
        <f>Z294*K294</f>
        <v>0</v>
      </c>
      <c r="AR294" s="21" t="s">
        <v>92</v>
      </c>
      <c r="AT294" s="21" t="s">
        <v>167</v>
      </c>
      <c r="AU294" s="21" t="s">
        <v>86</v>
      </c>
      <c r="AY294" s="21" t="s">
        <v>166</v>
      </c>
      <c r="BE294" s="148">
        <f>IF(U294="základní",N294,0)</f>
        <v>0</v>
      </c>
      <c r="BF294" s="148">
        <f>IF(U294="snížená",N294,0)</f>
        <v>0</v>
      </c>
      <c r="BG294" s="148">
        <f>IF(U294="zákl. přenesená",N294,0)</f>
        <v>0</v>
      </c>
      <c r="BH294" s="148">
        <f>IF(U294="sníž. přenesená",N294,0)</f>
        <v>0</v>
      </c>
      <c r="BI294" s="148">
        <f>IF(U294="nulová",N294,0)</f>
        <v>0</v>
      </c>
      <c r="BJ294" s="21" t="s">
        <v>82</v>
      </c>
      <c r="BK294" s="148">
        <f>ROUND(L294*K294,2)</f>
        <v>0</v>
      </c>
      <c r="BL294" s="21" t="s">
        <v>92</v>
      </c>
      <c r="BM294" s="21" t="s">
        <v>496</v>
      </c>
    </row>
    <row r="295" spans="2:65" s="11" customFormat="1" ht="16.5" customHeight="1">
      <c r="B295" s="157"/>
      <c r="C295" s="158"/>
      <c r="D295" s="158"/>
      <c r="E295" s="159" t="s">
        <v>5</v>
      </c>
      <c r="F295" s="264" t="s">
        <v>275</v>
      </c>
      <c r="G295" s="265"/>
      <c r="H295" s="265"/>
      <c r="I295" s="265"/>
      <c r="J295" s="158"/>
      <c r="K295" s="159" t="s">
        <v>5</v>
      </c>
      <c r="L295" s="158"/>
      <c r="M295" s="158"/>
      <c r="N295" s="158"/>
      <c r="O295" s="158"/>
      <c r="P295" s="158"/>
      <c r="Q295" s="158"/>
      <c r="R295" s="160"/>
      <c r="T295" s="161"/>
      <c r="U295" s="158"/>
      <c r="V295" s="158"/>
      <c r="W295" s="158"/>
      <c r="X295" s="158"/>
      <c r="Y295" s="158"/>
      <c r="Z295" s="158"/>
      <c r="AA295" s="162"/>
      <c r="AT295" s="163" t="s">
        <v>173</v>
      </c>
      <c r="AU295" s="163" t="s">
        <v>86</v>
      </c>
      <c r="AV295" s="11" t="s">
        <v>82</v>
      </c>
      <c r="AW295" s="11" t="s">
        <v>32</v>
      </c>
      <c r="AX295" s="11" t="s">
        <v>75</v>
      </c>
      <c r="AY295" s="163" t="s">
        <v>166</v>
      </c>
    </row>
    <row r="296" spans="2:65" s="11" customFormat="1" ht="16.5" customHeight="1">
      <c r="B296" s="157"/>
      <c r="C296" s="158"/>
      <c r="D296" s="158"/>
      <c r="E296" s="159" t="s">
        <v>5</v>
      </c>
      <c r="F296" s="229" t="s">
        <v>276</v>
      </c>
      <c r="G296" s="230"/>
      <c r="H296" s="230"/>
      <c r="I296" s="230"/>
      <c r="J296" s="158"/>
      <c r="K296" s="159" t="s">
        <v>5</v>
      </c>
      <c r="L296" s="158"/>
      <c r="M296" s="158"/>
      <c r="N296" s="158"/>
      <c r="O296" s="158"/>
      <c r="P296" s="158"/>
      <c r="Q296" s="158"/>
      <c r="R296" s="160"/>
      <c r="T296" s="161"/>
      <c r="U296" s="158"/>
      <c r="V296" s="158"/>
      <c r="W296" s="158"/>
      <c r="X296" s="158"/>
      <c r="Y296" s="158"/>
      <c r="Z296" s="158"/>
      <c r="AA296" s="162"/>
      <c r="AT296" s="163" t="s">
        <v>173</v>
      </c>
      <c r="AU296" s="163" t="s">
        <v>86</v>
      </c>
      <c r="AV296" s="11" t="s">
        <v>82</v>
      </c>
      <c r="AW296" s="11" t="s">
        <v>32</v>
      </c>
      <c r="AX296" s="11" t="s">
        <v>75</v>
      </c>
      <c r="AY296" s="163" t="s">
        <v>166</v>
      </c>
    </row>
    <row r="297" spans="2:65" s="11" customFormat="1" ht="16.5" customHeight="1">
      <c r="B297" s="157"/>
      <c r="C297" s="158"/>
      <c r="D297" s="158"/>
      <c r="E297" s="159" t="s">
        <v>5</v>
      </c>
      <c r="F297" s="229" t="s">
        <v>277</v>
      </c>
      <c r="G297" s="230"/>
      <c r="H297" s="230"/>
      <c r="I297" s="230"/>
      <c r="J297" s="158"/>
      <c r="K297" s="159" t="s">
        <v>5</v>
      </c>
      <c r="L297" s="158"/>
      <c r="M297" s="158"/>
      <c r="N297" s="158"/>
      <c r="O297" s="158"/>
      <c r="P297" s="158"/>
      <c r="Q297" s="158"/>
      <c r="R297" s="160"/>
      <c r="T297" s="161"/>
      <c r="U297" s="158"/>
      <c r="V297" s="158"/>
      <c r="W297" s="158"/>
      <c r="X297" s="158"/>
      <c r="Y297" s="158"/>
      <c r="Z297" s="158"/>
      <c r="AA297" s="162"/>
      <c r="AT297" s="163" t="s">
        <v>173</v>
      </c>
      <c r="AU297" s="163" t="s">
        <v>86</v>
      </c>
      <c r="AV297" s="11" t="s">
        <v>82</v>
      </c>
      <c r="AW297" s="11" t="s">
        <v>32</v>
      </c>
      <c r="AX297" s="11" t="s">
        <v>75</v>
      </c>
      <c r="AY297" s="163" t="s">
        <v>166</v>
      </c>
    </row>
    <row r="298" spans="2:65" s="11" customFormat="1" ht="16.5" customHeight="1">
      <c r="B298" s="157"/>
      <c r="C298" s="158"/>
      <c r="D298" s="158"/>
      <c r="E298" s="159" t="s">
        <v>5</v>
      </c>
      <c r="F298" s="229" t="s">
        <v>298</v>
      </c>
      <c r="G298" s="230"/>
      <c r="H298" s="230"/>
      <c r="I298" s="230"/>
      <c r="J298" s="158"/>
      <c r="K298" s="159" t="s">
        <v>5</v>
      </c>
      <c r="L298" s="158"/>
      <c r="M298" s="158"/>
      <c r="N298" s="158"/>
      <c r="O298" s="158"/>
      <c r="P298" s="158"/>
      <c r="Q298" s="158"/>
      <c r="R298" s="160"/>
      <c r="T298" s="161"/>
      <c r="U298" s="158"/>
      <c r="V298" s="158"/>
      <c r="W298" s="158"/>
      <c r="X298" s="158"/>
      <c r="Y298" s="158"/>
      <c r="Z298" s="158"/>
      <c r="AA298" s="162"/>
      <c r="AT298" s="163" t="s">
        <v>173</v>
      </c>
      <c r="AU298" s="163" t="s">
        <v>86</v>
      </c>
      <c r="AV298" s="11" t="s">
        <v>82</v>
      </c>
      <c r="AW298" s="11" t="s">
        <v>32</v>
      </c>
      <c r="AX298" s="11" t="s">
        <v>75</v>
      </c>
      <c r="AY298" s="163" t="s">
        <v>166</v>
      </c>
    </row>
    <row r="299" spans="2:65" s="10" customFormat="1" ht="16.5" customHeight="1">
      <c r="B299" s="149"/>
      <c r="C299" s="150"/>
      <c r="D299" s="150"/>
      <c r="E299" s="151" t="s">
        <v>5</v>
      </c>
      <c r="F299" s="262" t="s">
        <v>1076</v>
      </c>
      <c r="G299" s="263"/>
      <c r="H299" s="263"/>
      <c r="I299" s="263"/>
      <c r="J299" s="150"/>
      <c r="K299" s="152">
        <v>1857</v>
      </c>
      <c r="L299" s="150"/>
      <c r="M299" s="150"/>
      <c r="N299" s="150"/>
      <c r="O299" s="150"/>
      <c r="P299" s="150"/>
      <c r="Q299" s="150"/>
      <c r="R299" s="153"/>
      <c r="T299" s="154"/>
      <c r="U299" s="150"/>
      <c r="V299" s="150"/>
      <c r="W299" s="150"/>
      <c r="X299" s="150"/>
      <c r="Y299" s="150"/>
      <c r="Z299" s="150"/>
      <c r="AA299" s="155"/>
      <c r="AT299" s="156" t="s">
        <v>173</v>
      </c>
      <c r="AU299" s="156" t="s">
        <v>86</v>
      </c>
      <c r="AV299" s="10" t="s">
        <v>86</v>
      </c>
      <c r="AW299" s="10" t="s">
        <v>32</v>
      </c>
      <c r="AX299" s="10" t="s">
        <v>82</v>
      </c>
      <c r="AY299" s="156" t="s">
        <v>166</v>
      </c>
    </row>
    <row r="300" spans="2:65" s="1" customFormat="1" ht="25.5" customHeight="1">
      <c r="B300" s="139"/>
      <c r="C300" s="140" t="s">
        <v>498</v>
      </c>
      <c r="D300" s="140" t="s">
        <v>167</v>
      </c>
      <c r="E300" s="141" t="s">
        <v>499</v>
      </c>
      <c r="F300" s="231" t="s">
        <v>500</v>
      </c>
      <c r="G300" s="231"/>
      <c r="H300" s="231"/>
      <c r="I300" s="231"/>
      <c r="J300" s="142" t="s">
        <v>270</v>
      </c>
      <c r="K300" s="143">
        <v>928.5</v>
      </c>
      <c r="L300" s="232">
        <v>0</v>
      </c>
      <c r="M300" s="232"/>
      <c r="N300" s="232">
        <f>ROUND(L300*K300,2)</f>
        <v>0</v>
      </c>
      <c r="O300" s="232"/>
      <c r="P300" s="232"/>
      <c r="Q300" s="232"/>
      <c r="R300" s="144"/>
      <c r="T300" s="145" t="s">
        <v>5</v>
      </c>
      <c r="U300" s="43" t="s">
        <v>40</v>
      </c>
      <c r="V300" s="146">
        <v>4.8000000000000001E-2</v>
      </c>
      <c r="W300" s="146">
        <f>V300*K300</f>
        <v>44.567999999999998</v>
      </c>
      <c r="X300" s="146">
        <v>0</v>
      </c>
      <c r="Y300" s="146">
        <f>X300*K300</f>
        <v>0</v>
      </c>
      <c r="Z300" s="146">
        <v>0</v>
      </c>
      <c r="AA300" s="147">
        <f>Z300*K300</f>
        <v>0</v>
      </c>
      <c r="AR300" s="21" t="s">
        <v>92</v>
      </c>
      <c r="AT300" s="21" t="s">
        <v>167</v>
      </c>
      <c r="AU300" s="21" t="s">
        <v>86</v>
      </c>
      <c r="AY300" s="21" t="s">
        <v>166</v>
      </c>
      <c r="BE300" s="148">
        <f>IF(U300="základní",N300,0)</f>
        <v>0</v>
      </c>
      <c r="BF300" s="148">
        <f>IF(U300="snížená",N300,0)</f>
        <v>0</v>
      </c>
      <c r="BG300" s="148">
        <f>IF(U300="zákl. přenesená",N300,0)</f>
        <v>0</v>
      </c>
      <c r="BH300" s="148">
        <f>IF(U300="sníž. přenesená",N300,0)</f>
        <v>0</v>
      </c>
      <c r="BI300" s="148">
        <f>IF(U300="nulová",N300,0)</f>
        <v>0</v>
      </c>
      <c r="BJ300" s="21" t="s">
        <v>82</v>
      </c>
      <c r="BK300" s="148">
        <f>ROUND(L300*K300,2)</f>
        <v>0</v>
      </c>
      <c r="BL300" s="21" t="s">
        <v>92</v>
      </c>
      <c r="BM300" s="21" t="s">
        <v>1077</v>
      </c>
    </row>
    <row r="301" spans="2:65" s="11" customFormat="1" ht="16.5" customHeight="1">
      <c r="B301" s="157"/>
      <c r="C301" s="158"/>
      <c r="D301" s="158"/>
      <c r="E301" s="159" t="s">
        <v>5</v>
      </c>
      <c r="F301" s="264" t="s">
        <v>275</v>
      </c>
      <c r="G301" s="265"/>
      <c r="H301" s="265"/>
      <c r="I301" s="265"/>
      <c r="J301" s="158"/>
      <c r="K301" s="159" t="s">
        <v>5</v>
      </c>
      <c r="L301" s="158"/>
      <c r="M301" s="158"/>
      <c r="N301" s="158"/>
      <c r="O301" s="158"/>
      <c r="P301" s="158"/>
      <c r="Q301" s="158"/>
      <c r="R301" s="160"/>
      <c r="T301" s="161"/>
      <c r="U301" s="158"/>
      <c r="V301" s="158"/>
      <c r="W301" s="158"/>
      <c r="X301" s="158"/>
      <c r="Y301" s="158"/>
      <c r="Z301" s="158"/>
      <c r="AA301" s="162"/>
      <c r="AT301" s="163" t="s">
        <v>173</v>
      </c>
      <c r="AU301" s="163" t="s">
        <v>86</v>
      </c>
      <c r="AV301" s="11" t="s">
        <v>82</v>
      </c>
      <c r="AW301" s="11" t="s">
        <v>32</v>
      </c>
      <c r="AX301" s="11" t="s">
        <v>75</v>
      </c>
      <c r="AY301" s="163" t="s">
        <v>166</v>
      </c>
    </row>
    <row r="302" spans="2:65" s="11" customFormat="1" ht="16.5" customHeight="1">
      <c r="B302" s="157"/>
      <c r="C302" s="158"/>
      <c r="D302" s="158"/>
      <c r="E302" s="159" t="s">
        <v>5</v>
      </c>
      <c r="F302" s="229" t="s">
        <v>276</v>
      </c>
      <c r="G302" s="230"/>
      <c r="H302" s="230"/>
      <c r="I302" s="230"/>
      <c r="J302" s="158"/>
      <c r="K302" s="159" t="s">
        <v>5</v>
      </c>
      <c r="L302" s="158"/>
      <c r="M302" s="158"/>
      <c r="N302" s="158"/>
      <c r="O302" s="158"/>
      <c r="P302" s="158"/>
      <c r="Q302" s="158"/>
      <c r="R302" s="160"/>
      <c r="T302" s="161"/>
      <c r="U302" s="158"/>
      <c r="V302" s="158"/>
      <c r="W302" s="158"/>
      <c r="X302" s="158"/>
      <c r="Y302" s="158"/>
      <c r="Z302" s="158"/>
      <c r="AA302" s="162"/>
      <c r="AT302" s="163" t="s">
        <v>173</v>
      </c>
      <c r="AU302" s="163" t="s">
        <v>86</v>
      </c>
      <c r="AV302" s="11" t="s">
        <v>82</v>
      </c>
      <c r="AW302" s="11" t="s">
        <v>32</v>
      </c>
      <c r="AX302" s="11" t="s">
        <v>75</v>
      </c>
      <c r="AY302" s="163" t="s">
        <v>166</v>
      </c>
    </row>
    <row r="303" spans="2:65" s="11" customFormat="1" ht="16.5" customHeight="1">
      <c r="B303" s="157"/>
      <c r="C303" s="158"/>
      <c r="D303" s="158"/>
      <c r="E303" s="159" t="s">
        <v>5</v>
      </c>
      <c r="F303" s="229" t="s">
        <v>277</v>
      </c>
      <c r="G303" s="230"/>
      <c r="H303" s="230"/>
      <c r="I303" s="230"/>
      <c r="J303" s="158"/>
      <c r="K303" s="159" t="s">
        <v>5</v>
      </c>
      <c r="L303" s="158"/>
      <c r="M303" s="158"/>
      <c r="N303" s="158"/>
      <c r="O303" s="158"/>
      <c r="P303" s="158"/>
      <c r="Q303" s="158"/>
      <c r="R303" s="160"/>
      <c r="T303" s="161"/>
      <c r="U303" s="158"/>
      <c r="V303" s="158"/>
      <c r="W303" s="158"/>
      <c r="X303" s="158"/>
      <c r="Y303" s="158"/>
      <c r="Z303" s="158"/>
      <c r="AA303" s="162"/>
      <c r="AT303" s="163" t="s">
        <v>173</v>
      </c>
      <c r="AU303" s="163" t="s">
        <v>86</v>
      </c>
      <c r="AV303" s="11" t="s">
        <v>82</v>
      </c>
      <c r="AW303" s="11" t="s">
        <v>32</v>
      </c>
      <c r="AX303" s="11" t="s">
        <v>75</v>
      </c>
      <c r="AY303" s="163" t="s">
        <v>166</v>
      </c>
    </row>
    <row r="304" spans="2:65" s="11" customFormat="1" ht="16.5" customHeight="1">
      <c r="B304" s="157"/>
      <c r="C304" s="158"/>
      <c r="D304" s="158"/>
      <c r="E304" s="159" t="s">
        <v>5</v>
      </c>
      <c r="F304" s="229" t="s">
        <v>298</v>
      </c>
      <c r="G304" s="230"/>
      <c r="H304" s="230"/>
      <c r="I304" s="230"/>
      <c r="J304" s="158"/>
      <c r="K304" s="159" t="s">
        <v>5</v>
      </c>
      <c r="L304" s="158"/>
      <c r="M304" s="158"/>
      <c r="N304" s="158"/>
      <c r="O304" s="158"/>
      <c r="P304" s="158"/>
      <c r="Q304" s="158"/>
      <c r="R304" s="160"/>
      <c r="T304" s="161"/>
      <c r="U304" s="158"/>
      <c r="V304" s="158"/>
      <c r="W304" s="158"/>
      <c r="X304" s="158"/>
      <c r="Y304" s="158"/>
      <c r="Z304" s="158"/>
      <c r="AA304" s="162"/>
      <c r="AT304" s="163" t="s">
        <v>173</v>
      </c>
      <c r="AU304" s="163" t="s">
        <v>86</v>
      </c>
      <c r="AV304" s="11" t="s">
        <v>82</v>
      </c>
      <c r="AW304" s="11" t="s">
        <v>32</v>
      </c>
      <c r="AX304" s="11" t="s">
        <v>75</v>
      </c>
      <c r="AY304" s="163" t="s">
        <v>166</v>
      </c>
    </row>
    <row r="305" spans="2:65" s="10" customFormat="1" ht="16.5" customHeight="1">
      <c r="B305" s="149"/>
      <c r="C305" s="150"/>
      <c r="D305" s="150"/>
      <c r="E305" s="151" t="s">
        <v>5</v>
      </c>
      <c r="F305" s="262" t="s">
        <v>1078</v>
      </c>
      <c r="G305" s="263"/>
      <c r="H305" s="263"/>
      <c r="I305" s="263"/>
      <c r="J305" s="150"/>
      <c r="K305" s="152">
        <v>928.5</v>
      </c>
      <c r="L305" s="150"/>
      <c r="M305" s="150"/>
      <c r="N305" s="150"/>
      <c r="O305" s="150"/>
      <c r="P305" s="150"/>
      <c r="Q305" s="150"/>
      <c r="R305" s="153"/>
      <c r="T305" s="154"/>
      <c r="U305" s="150"/>
      <c r="V305" s="150"/>
      <c r="W305" s="150"/>
      <c r="X305" s="150"/>
      <c r="Y305" s="150"/>
      <c r="Z305" s="150"/>
      <c r="AA305" s="155"/>
      <c r="AT305" s="156" t="s">
        <v>173</v>
      </c>
      <c r="AU305" s="156" t="s">
        <v>86</v>
      </c>
      <c r="AV305" s="10" t="s">
        <v>86</v>
      </c>
      <c r="AW305" s="10" t="s">
        <v>32</v>
      </c>
      <c r="AX305" s="10" t="s">
        <v>82</v>
      </c>
      <c r="AY305" s="156" t="s">
        <v>166</v>
      </c>
    </row>
    <row r="306" spans="2:65" s="1" customFormat="1" ht="25.5" customHeight="1">
      <c r="B306" s="139"/>
      <c r="C306" s="140" t="s">
        <v>503</v>
      </c>
      <c r="D306" s="140" t="s">
        <v>167</v>
      </c>
      <c r="E306" s="141" t="s">
        <v>504</v>
      </c>
      <c r="F306" s="231" t="s">
        <v>505</v>
      </c>
      <c r="G306" s="231"/>
      <c r="H306" s="231"/>
      <c r="I306" s="231"/>
      <c r="J306" s="142" t="s">
        <v>270</v>
      </c>
      <c r="K306" s="143">
        <v>928.5</v>
      </c>
      <c r="L306" s="232">
        <v>0</v>
      </c>
      <c r="M306" s="232"/>
      <c r="N306" s="232">
        <f>ROUND(L306*K306,2)</f>
        <v>0</v>
      </c>
      <c r="O306" s="232"/>
      <c r="P306" s="232"/>
      <c r="Q306" s="232"/>
      <c r="R306" s="144"/>
      <c r="T306" s="145" t="s">
        <v>5</v>
      </c>
      <c r="U306" s="43" t="s">
        <v>40</v>
      </c>
      <c r="V306" s="146">
        <v>6.3E-2</v>
      </c>
      <c r="W306" s="146">
        <f>V306*K306</f>
        <v>58.4955</v>
      </c>
      <c r="X306" s="146">
        <v>0</v>
      </c>
      <c r="Y306" s="146">
        <f>X306*K306</f>
        <v>0</v>
      </c>
      <c r="Z306" s="146">
        <v>0</v>
      </c>
      <c r="AA306" s="147">
        <f>Z306*K306</f>
        <v>0</v>
      </c>
      <c r="AR306" s="21" t="s">
        <v>92</v>
      </c>
      <c r="AT306" s="21" t="s">
        <v>167</v>
      </c>
      <c r="AU306" s="21" t="s">
        <v>86</v>
      </c>
      <c r="AY306" s="21" t="s">
        <v>166</v>
      </c>
      <c r="BE306" s="148">
        <f>IF(U306="základní",N306,0)</f>
        <v>0</v>
      </c>
      <c r="BF306" s="148">
        <f>IF(U306="snížená",N306,0)</f>
        <v>0</v>
      </c>
      <c r="BG306" s="148">
        <f>IF(U306="zákl. přenesená",N306,0)</f>
        <v>0</v>
      </c>
      <c r="BH306" s="148">
        <f>IF(U306="sníž. přenesená",N306,0)</f>
        <v>0</v>
      </c>
      <c r="BI306" s="148">
        <f>IF(U306="nulová",N306,0)</f>
        <v>0</v>
      </c>
      <c r="BJ306" s="21" t="s">
        <v>82</v>
      </c>
      <c r="BK306" s="148">
        <f>ROUND(L306*K306,2)</f>
        <v>0</v>
      </c>
      <c r="BL306" s="21" t="s">
        <v>92</v>
      </c>
      <c r="BM306" s="21" t="s">
        <v>1079</v>
      </c>
    </row>
    <row r="307" spans="2:65" s="1" customFormat="1" ht="25.5" customHeight="1">
      <c r="B307" s="139"/>
      <c r="C307" s="140" t="s">
        <v>507</v>
      </c>
      <c r="D307" s="140" t="s">
        <v>167</v>
      </c>
      <c r="E307" s="141" t="s">
        <v>514</v>
      </c>
      <c r="F307" s="231" t="s">
        <v>515</v>
      </c>
      <c r="G307" s="231"/>
      <c r="H307" s="231"/>
      <c r="I307" s="231"/>
      <c r="J307" s="142" t="s">
        <v>270</v>
      </c>
      <c r="K307" s="143">
        <v>354</v>
      </c>
      <c r="L307" s="232">
        <v>0</v>
      </c>
      <c r="M307" s="232"/>
      <c r="N307" s="232">
        <f>ROUND(L307*K307,2)</f>
        <v>0</v>
      </c>
      <c r="O307" s="232"/>
      <c r="P307" s="232"/>
      <c r="Q307" s="232"/>
      <c r="R307" s="144"/>
      <c r="T307" s="145" t="s">
        <v>5</v>
      </c>
      <c r="U307" s="43" t="s">
        <v>40</v>
      </c>
      <c r="V307" s="146">
        <v>0.53</v>
      </c>
      <c r="W307" s="146">
        <f>V307*K307</f>
        <v>187.62</v>
      </c>
      <c r="X307" s="146">
        <v>8.4250000000000005E-2</v>
      </c>
      <c r="Y307" s="146">
        <f>X307*K307</f>
        <v>29.8245</v>
      </c>
      <c r="Z307" s="146">
        <v>0</v>
      </c>
      <c r="AA307" s="147">
        <f>Z307*K307</f>
        <v>0</v>
      </c>
      <c r="AR307" s="21" t="s">
        <v>92</v>
      </c>
      <c r="AT307" s="21" t="s">
        <v>167</v>
      </c>
      <c r="AU307" s="21" t="s">
        <v>86</v>
      </c>
      <c r="AY307" s="21" t="s">
        <v>166</v>
      </c>
      <c r="BE307" s="148">
        <f>IF(U307="základní",N307,0)</f>
        <v>0</v>
      </c>
      <c r="BF307" s="148">
        <f>IF(U307="snížená",N307,0)</f>
        <v>0</v>
      </c>
      <c r="BG307" s="148">
        <f>IF(U307="zákl. přenesená",N307,0)</f>
        <v>0</v>
      </c>
      <c r="BH307" s="148">
        <f>IF(U307="sníž. přenesená",N307,0)</f>
        <v>0</v>
      </c>
      <c r="BI307" s="148">
        <f>IF(U307="nulová",N307,0)</f>
        <v>0</v>
      </c>
      <c r="BJ307" s="21" t="s">
        <v>82</v>
      </c>
      <c r="BK307" s="148">
        <f>ROUND(L307*K307,2)</f>
        <v>0</v>
      </c>
      <c r="BL307" s="21" t="s">
        <v>92</v>
      </c>
      <c r="BM307" s="21" t="s">
        <v>516</v>
      </c>
    </row>
    <row r="308" spans="2:65" s="1" customFormat="1" ht="16.5" customHeight="1">
      <c r="B308" s="139"/>
      <c r="C308" s="176" t="s">
        <v>513</v>
      </c>
      <c r="D308" s="176" t="s">
        <v>388</v>
      </c>
      <c r="E308" s="177" t="s">
        <v>518</v>
      </c>
      <c r="F308" s="266" t="s">
        <v>519</v>
      </c>
      <c r="G308" s="266"/>
      <c r="H308" s="266"/>
      <c r="I308" s="266"/>
      <c r="J308" s="178" t="s">
        <v>270</v>
      </c>
      <c r="K308" s="179">
        <v>344.5</v>
      </c>
      <c r="L308" s="267">
        <v>0</v>
      </c>
      <c r="M308" s="267"/>
      <c r="N308" s="267">
        <f>ROUND(L308*K308,2)</f>
        <v>0</v>
      </c>
      <c r="O308" s="232"/>
      <c r="P308" s="232"/>
      <c r="Q308" s="232"/>
      <c r="R308" s="144"/>
      <c r="T308" s="145" t="s">
        <v>5</v>
      </c>
      <c r="U308" s="43" t="s">
        <v>40</v>
      </c>
      <c r="V308" s="146">
        <v>0</v>
      </c>
      <c r="W308" s="146">
        <f>V308*K308</f>
        <v>0</v>
      </c>
      <c r="X308" s="146">
        <v>0.14000000000000001</v>
      </c>
      <c r="Y308" s="146">
        <f>X308*K308</f>
        <v>48.230000000000004</v>
      </c>
      <c r="Z308" s="146">
        <v>0</v>
      </c>
      <c r="AA308" s="147">
        <f>Z308*K308</f>
        <v>0</v>
      </c>
      <c r="AR308" s="21" t="s">
        <v>104</v>
      </c>
      <c r="AT308" s="21" t="s">
        <v>388</v>
      </c>
      <c r="AU308" s="21" t="s">
        <v>86</v>
      </c>
      <c r="AY308" s="21" t="s">
        <v>166</v>
      </c>
      <c r="BE308" s="148">
        <f>IF(U308="základní",N308,0)</f>
        <v>0</v>
      </c>
      <c r="BF308" s="148">
        <f>IF(U308="snížená",N308,0)</f>
        <v>0</v>
      </c>
      <c r="BG308" s="148">
        <f>IF(U308="zákl. přenesená",N308,0)</f>
        <v>0</v>
      </c>
      <c r="BH308" s="148">
        <f>IF(U308="sníž. přenesená",N308,0)</f>
        <v>0</v>
      </c>
      <c r="BI308" s="148">
        <f>IF(U308="nulová",N308,0)</f>
        <v>0</v>
      </c>
      <c r="BJ308" s="21" t="s">
        <v>82</v>
      </c>
      <c r="BK308" s="148">
        <f>ROUND(L308*K308,2)</f>
        <v>0</v>
      </c>
      <c r="BL308" s="21" t="s">
        <v>92</v>
      </c>
      <c r="BM308" s="21" t="s">
        <v>520</v>
      </c>
    </row>
    <row r="309" spans="2:65" s="11" customFormat="1" ht="16.5" customHeight="1">
      <c r="B309" s="157"/>
      <c r="C309" s="158"/>
      <c r="D309" s="158"/>
      <c r="E309" s="159" t="s">
        <v>5</v>
      </c>
      <c r="F309" s="264" t="s">
        <v>471</v>
      </c>
      <c r="G309" s="265"/>
      <c r="H309" s="265"/>
      <c r="I309" s="265"/>
      <c r="J309" s="158"/>
      <c r="K309" s="159" t="s">
        <v>5</v>
      </c>
      <c r="L309" s="158"/>
      <c r="M309" s="158"/>
      <c r="N309" s="158"/>
      <c r="O309" s="158"/>
      <c r="P309" s="158"/>
      <c r="Q309" s="158"/>
      <c r="R309" s="160"/>
      <c r="T309" s="161"/>
      <c r="U309" s="158"/>
      <c r="V309" s="158"/>
      <c r="W309" s="158"/>
      <c r="X309" s="158"/>
      <c r="Y309" s="158"/>
      <c r="Z309" s="158"/>
      <c r="AA309" s="162"/>
      <c r="AT309" s="163" t="s">
        <v>173</v>
      </c>
      <c r="AU309" s="163" t="s">
        <v>86</v>
      </c>
      <c r="AV309" s="11" t="s">
        <v>82</v>
      </c>
      <c r="AW309" s="11" t="s">
        <v>32</v>
      </c>
      <c r="AX309" s="11" t="s">
        <v>75</v>
      </c>
      <c r="AY309" s="163" t="s">
        <v>166</v>
      </c>
    </row>
    <row r="310" spans="2:65" s="10" customFormat="1" ht="16.5" customHeight="1">
      <c r="B310" s="149"/>
      <c r="C310" s="150"/>
      <c r="D310" s="150"/>
      <c r="E310" s="151" t="s">
        <v>5</v>
      </c>
      <c r="F310" s="262" t="s">
        <v>1080</v>
      </c>
      <c r="G310" s="263"/>
      <c r="H310" s="263"/>
      <c r="I310" s="263"/>
      <c r="J310" s="150"/>
      <c r="K310" s="152">
        <v>209.5</v>
      </c>
      <c r="L310" s="150"/>
      <c r="M310" s="150"/>
      <c r="N310" s="150"/>
      <c r="O310" s="150"/>
      <c r="P310" s="150"/>
      <c r="Q310" s="150"/>
      <c r="R310" s="153"/>
      <c r="T310" s="154"/>
      <c r="U310" s="150"/>
      <c r="V310" s="150"/>
      <c r="W310" s="150"/>
      <c r="X310" s="150"/>
      <c r="Y310" s="150"/>
      <c r="Z310" s="150"/>
      <c r="AA310" s="155"/>
      <c r="AT310" s="156" t="s">
        <v>173</v>
      </c>
      <c r="AU310" s="156" t="s">
        <v>86</v>
      </c>
      <c r="AV310" s="10" t="s">
        <v>86</v>
      </c>
      <c r="AW310" s="10" t="s">
        <v>32</v>
      </c>
      <c r="AX310" s="10" t="s">
        <v>75</v>
      </c>
      <c r="AY310" s="156" t="s">
        <v>166</v>
      </c>
    </row>
    <row r="311" spans="2:65" s="11" customFormat="1" ht="16.5" customHeight="1">
      <c r="B311" s="157"/>
      <c r="C311" s="158"/>
      <c r="D311" s="158"/>
      <c r="E311" s="159" t="s">
        <v>5</v>
      </c>
      <c r="F311" s="229" t="s">
        <v>473</v>
      </c>
      <c r="G311" s="230"/>
      <c r="H311" s="230"/>
      <c r="I311" s="230"/>
      <c r="J311" s="158"/>
      <c r="K311" s="159" t="s">
        <v>5</v>
      </c>
      <c r="L311" s="158"/>
      <c r="M311" s="158"/>
      <c r="N311" s="158"/>
      <c r="O311" s="158"/>
      <c r="P311" s="158"/>
      <c r="Q311" s="158"/>
      <c r="R311" s="160"/>
      <c r="T311" s="161"/>
      <c r="U311" s="158"/>
      <c r="V311" s="158"/>
      <c r="W311" s="158"/>
      <c r="X311" s="158"/>
      <c r="Y311" s="158"/>
      <c r="Z311" s="158"/>
      <c r="AA311" s="162"/>
      <c r="AT311" s="163" t="s">
        <v>173</v>
      </c>
      <c r="AU311" s="163" t="s">
        <v>86</v>
      </c>
      <c r="AV311" s="11" t="s">
        <v>82</v>
      </c>
      <c r="AW311" s="11" t="s">
        <v>32</v>
      </c>
      <c r="AX311" s="11" t="s">
        <v>75</v>
      </c>
      <c r="AY311" s="163" t="s">
        <v>166</v>
      </c>
    </row>
    <row r="312" spans="2:65" s="10" customFormat="1" ht="16.5" customHeight="1">
      <c r="B312" s="149"/>
      <c r="C312" s="150"/>
      <c r="D312" s="150"/>
      <c r="E312" s="151" t="s">
        <v>5</v>
      </c>
      <c r="F312" s="262" t="s">
        <v>1031</v>
      </c>
      <c r="G312" s="263"/>
      <c r="H312" s="263"/>
      <c r="I312" s="263"/>
      <c r="J312" s="150"/>
      <c r="K312" s="152">
        <v>135</v>
      </c>
      <c r="L312" s="150"/>
      <c r="M312" s="150"/>
      <c r="N312" s="150"/>
      <c r="O312" s="150"/>
      <c r="P312" s="150"/>
      <c r="Q312" s="150"/>
      <c r="R312" s="153"/>
      <c r="T312" s="154"/>
      <c r="U312" s="150"/>
      <c r="V312" s="150"/>
      <c r="W312" s="150"/>
      <c r="X312" s="150"/>
      <c r="Y312" s="150"/>
      <c r="Z312" s="150"/>
      <c r="AA312" s="155"/>
      <c r="AT312" s="156" t="s">
        <v>173</v>
      </c>
      <c r="AU312" s="156" t="s">
        <v>86</v>
      </c>
      <c r="AV312" s="10" t="s">
        <v>86</v>
      </c>
      <c r="AW312" s="10" t="s">
        <v>32</v>
      </c>
      <c r="AX312" s="10" t="s">
        <v>75</v>
      </c>
      <c r="AY312" s="156" t="s">
        <v>166</v>
      </c>
    </row>
    <row r="313" spans="2:65" s="12" customFormat="1" ht="16.5" customHeight="1">
      <c r="B313" s="168"/>
      <c r="C313" s="169"/>
      <c r="D313" s="169"/>
      <c r="E313" s="170" t="s">
        <v>5</v>
      </c>
      <c r="F313" s="268" t="s">
        <v>294</v>
      </c>
      <c r="G313" s="269"/>
      <c r="H313" s="269"/>
      <c r="I313" s="269"/>
      <c r="J313" s="169"/>
      <c r="K313" s="171">
        <v>344.5</v>
      </c>
      <c r="L313" s="169"/>
      <c r="M313" s="169"/>
      <c r="N313" s="169"/>
      <c r="O313" s="169"/>
      <c r="P313" s="169"/>
      <c r="Q313" s="169"/>
      <c r="R313" s="172"/>
      <c r="T313" s="173"/>
      <c r="U313" s="169"/>
      <c r="V313" s="169"/>
      <c r="W313" s="169"/>
      <c r="X313" s="169"/>
      <c r="Y313" s="169"/>
      <c r="Z313" s="169"/>
      <c r="AA313" s="174"/>
      <c r="AT313" s="175" t="s">
        <v>173</v>
      </c>
      <c r="AU313" s="175" t="s">
        <v>86</v>
      </c>
      <c r="AV313" s="12" t="s">
        <v>92</v>
      </c>
      <c r="AW313" s="12" t="s">
        <v>32</v>
      </c>
      <c r="AX313" s="12" t="s">
        <v>82</v>
      </c>
      <c r="AY313" s="175" t="s">
        <v>166</v>
      </c>
    </row>
    <row r="314" spans="2:65" s="1" customFormat="1" ht="25.5" customHeight="1">
      <c r="B314" s="139"/>
      <c r="C314" s="176" t="s">
        <v>517</v>
      </c>
      <c r="D314" s="176" t="s">
        <v>388</v>
      </c>
      <c r="E314" s="177" t="s">
        <v>524</v>
      </c>
      <c r="F314" s="266" t="s">
        <v>525</v>
      </c>
      <c r="G314" s="266"/>
      <c r="H314" s="266"/>
      <c r="I314" s="266"/>
      <c r="J314" s="178" t="s">
        <v>270</v>
      </c>
      <c r="K314" s="179">
        <v>9.5</v>
      </c>
      <c r="L314" s="267">
        <v>0</v>
      </c>
      <c r="M314" s="267"/>
      <c r="N314" s="267">
        <f>ROUND(L314*K314,2)</f>
        <v>0</v>
      </c>
      <c r="O314" s="232"/>
      <c r="P314" s="232"/>
      <c r="Q314" s="232"/>
      <c r="R314" s="144"/>
      <c r="T314" s="145" t="s">
        <v>5</v>
      </c>
      <c r="U314" s="43" t="s">
        <v>40</v>
      </c>
      <c r="V314" s="146">
        <v>0</v>
      </c>
      <c r="W314" s="146">
        <f>V314*K314</f>
        <v>0</v>
      </c>
      <c r="X314" s="146">
        <v>0.13</v>
      </c>
      <c r="Y314" s="146">
        <f>X314*K314</f>
        <v>1.2350000000000001</v>
      </c>
      <c r="Z314" s="146">
        <v>0</v>
      </c>
      <c r="AA314" s="147">
        <f>Z314*K314</f>
        <v>0</v>
      </c>
      <c r="AR314" s="21" t="s">
        <v>104</v>
      </c>
      <c r="AT314" s="21" t="s">
        <v>388</v>
      </c>
      <c r="AU314" s="21" t="s">
        <v>86</v>
      </c>
      <c r="AY314" s="21" t="s">
        <v>166</v>
      </c>
      <c r="BE314" s="148">
        <f>IF(U314="základní",N314,0)</f>
        <v>0</v>
      </c>
      <c r="BF314" s="148">
        <f>IF(U314="snížená",N314,0)</f>
        <v>0</v>
      </c>
      <c r="BG314" s="148">
        <f>IF(U314="zákl. přenesená",N314,0)</f>
        <v>0</v>
      </c>
      <c r="BH314" s="148">
        <f>IF(U314="sníž. přenesená",N314,0)</f>
        <v>0</v>
      </c>
      <c r="BI314" s="148">
        <f>IF(U314="nulová",N314,0)</f>
        <v>0</v>
      </c>
      <c r="BJ314" s="21" t="s">
        <v>82</v>
      </c>
      <c r="BK314" s="148">
        <f>ROUND(L314*K314,2)</f>
        <v>0</v>
      </c>
      <c r="BL314" s="21" t="s">
        <v>92</v>
      </c>
      <c r="BM314" s="21" t="s">
        <v>526</v>
      </c>
    </row>
    <row r="315" spans="2:65" s="11" customFormat="1" ht="16.5" customHeight="1">
      <c r="B315" s="157"/>
      <c r="C315" s="158"/>
      <c r="D315" s="158"/>
      <c r="E315" s="159" t="s">
        <v>5</v>
      </c>
      <c r="F315" s="264" t="s">
        <v>471</v>
      </c>
      <c r="G315" s="265"/>
      <c r="H315" s="265"/>
      <c r="I315" s="265"/>
      <c r="J315" s="158"/>
      <c r="K315" s="159" t="s">
        <v>5</v>
      </c>
      <c r="L315" s="158"/>
      <c r="M315" s="158"/>
      <c r="N315" s="158"/>
      <c r="O315" s="158"/>
      <c r="P315" s="158"/>
      <c r="Q315" s="158"/>
      <c r="R315" s="160"/>
      <c r="T315" s="161"/>
      <c r="U315" s="158"/>
      <c r="V315" s="158"/>
      <c r="W315" s="158"/>
      <c r="X315" s="158"/>
      <c r="Y315" s="158"/>
      <c r="Z315" s="158"/>
      <c r="AA315" s="162"/>
      <c r="AT315" s="163" t="s">
        <v>173</v>
      </c>
      <c r="AU315" s="163" t="s">
        <v>86</v>
      </c>
      <c r="AV315" s="11" t="s">
        <v>82</v>
      </c>
      <c r="AW315" s="11" t="s">
        <v>32</v>
      </c>
      <c r="AX315" s="11" t="s">
        <v>75</v>
      </c>
      <c r="AY315" s="163" t="s">
        <v>166</v>
      </c>
    </row>
    <row r="316" spans="2:65" s="10" customFormat="1" ht="16.5" customHeight="1">
      <c r="B316" s="149"/>
      <c r="C316" s="150"/>
      <c r="D316" s="150"/>
      <c r="E316" s="151" t="s">
        <v>5</v>
      </c>
      <c r="F316" s="262" t="s">
        <v>1081</v>
      </c>
      <c r="G316" s="263"/>
      <c r="H316" s="263"/>
      <c r="I316" s="263"/>
      <c r="J316" s="150"/>
      <c r="K316" s="152">
        <v>8</v>
      </c>
      <c r="L316" s="150"/>
      <c r="M316" s="150"/>
      <c r="N316" s="150"/>
      <c r="O316" s="150"/>
      <c r="P316" s="150"/>
      <c r="Q316" s="150"/>
      <c r="R316" s="153"/>
      <c r="T316" s="154"/>
      <c r="U316" s="150"/>
      <c r="V316" s="150"/>
      <c r="W316" s="150"/>
      <c r="X316" s="150"/>
      <c r="Y316" s="150"/>
      <c r="Z316" s="150"/>
      <c r="AA316" s="155"/>
      <c r="AT316" s="156" t="s">
        <v>173</v>
      </c>
      <c r="AU316" s="156" t="s">
        <v>86</v>
      </c>
      <c r="AV316" s="10" t="s">
        <v>86</v>
      </c>
      <c r="AW316" s="10" t="s">
        <v>32</v>
      </c>
      <c r="AX316" s="10" t="s">
        <v>75</v>
      </c>
      <c r="AY316" s="156" t="s">
        <v>166</v>
      </c>
    </row>
    <row r="317" spans="2:65" s="11" customFormat="1" ht="16.5" customHeight="1">
      <c r="B317" s="157"/>
      <c r="C317" s="158"/>
      <c r="D317" s="158"/>
      <c r="E317" s="159" t="s">
        <v>5</v>
      </c>
      <c r="F317" s="229" t="s">
        <v>292</v>
      </c>
      <c r="G317" s="230"/>
      <c r="H317" s="230"/>
      <c r="I317" s="230"/>
      <c r="J317" s="158"/>
      <c r="K317" s="159" t="s">
        <v>5</v>
      </c>
      <c r="L317" s="158"/>
      <c r="M317" s="158"/>
      <c r="N317" s="158"/>
      <c r="O317" s="158"/>
      <c r="P317" s="158"/>
      <c r="Q317" s="158"/>
      <c r="R317" s="160"/>
      <c r="T317" s="161"/>
      <c r="U317" s="158"/>
      <c r="V317" s="158"/>
      <c r="W317" s="158"/>
      <c r="X317" s="158"/>
      <c r="Y317" s="158"/>
      <c r="Z317" s="158"/>
      <c r="AA317" s="162"/>
      <c r="AT317" s="163" t="s">
        <v>173</v>
      </c>
      <c r="AU317" s="163" t="s">
        <v>86</v>
      </c>
      <c r="AV317" s="11" t="s">
        <v>82</v>
      </c>
      <c r="AW317" s="11" t="s">
        <v>32</v>
      </c>
      <c r="AX317" s="11" t="s">
        <v>75</v>
      </c>
      <c r="AY317" s="163" t="s">
        <v>166</v>
      </c>
    </row>
    <row r="318" spans="2:65" s="10" customFormat="1" ht="16.5" customHeight="1">
      <c r="B318" s="149"/>
      <c r="C318" s="150"/>
      <c r="D318" s="150"/>
      <c r="E318" s="151" t="s">
        <v>5</v>
      </c>
      <c r="F318" s="262" t="s">
        <v>1082</v>
      </c>
      <c r="G318" s="263"/>
      <c r="H318" s="263"/>
      <c r="I318" s="263"/>
      <c r="J318" s="150"/>
      <c r="K318" s="152">
        <v>1.5</v>
      </c>
      <c r="L318" s="150"/>
      <c r="M318" s="150"/>
      <c r="N318" s="150"/>
      <c r="O318" s="150"/>
      <c r="P318" s="150"/>
      <c r="Q318" s="150"/>
      <c r="R318" s="153"/>
      <c r="T318" s="154"/>
      <c r="U318" s="150"/>
      <c r="V318" s="150"/>
      <c r="W318" s="150"/>
      <c r="X318" s="150"/>
      <c r="Y318" s="150"/>
      <c r="Z318" s="150"/>
      <c r="AA318" s="155"/>
      <c r="AT318" s="156" t="s">
        <v>173</v>
      </c>
      <c r="AU318" s="156" t="s">
        <v>86</v>
      </c>
      <c r="AV318" s="10" t="s">
        <v>86</v>
      </c>
      <c r="AW318" s="10" t="s">
        <v>32</v>
      </c>
      <c r="AX318" s="10" t="s">
        <v>75</v>
      </c>
      <c r="AY318" s="156" t="s">
        <v>166</v>
      </c>
    </row>
    <row r="319" spans="2:65" s="12" customFormat="1" ht="16.5" customHeight="1">
      <c r="B319" s="168"/>
      <c r="C319" s="169"/>
      <c r="D319" s="169"/>
      <c r="E319" s="170" t="s">
        <v>5</v>
      </c>
      <c r="F319" s="268" t="s">
        <v>294</v>
      </c>
      <c r="G319" s="269"/>
      <c r="H319" s="269"/>
      <c r="I319" s="269"/>
      <c r="J319" s="169"/>
      <c r="K319" s="171">
        <v>9.5</v>
      </c>
      <c r="L319" s="169"/>
      <c r="M319" s="169"/>
      <c r="N319" s="169"/>
      <c r="O319" s="169"/>
      <c r="P319" s="169"/>
      <c r="Q319" s="169"/>
      <c r="R319" s="172"/>
      <c r="T319" s="173"/>
      <c r="U319" s="169"/>
      <c r="V319" s="169"/>
      <c r="W319" s="169"/>
      <c r="X319" s="169"/>
      <c r="Y319" s="169"/>
      <c r="Z319" s="169"/>
      <c r="AA319" s="174"/>
      <c r="AT319" s="175" t="s">
        <v>173</v>
      </c>
      <c r="AU319" s="175" t="s">
        <v>86</v>
      </c>
      <c r="AV319" s="12" t="s">
        <v>92</v>
      </c>
      <c r="AW319" s="12" t="s">
        <v>32</v>
      </c>
      <c r="AX319" s="12" t="s">
        <v>82</v>
      </c>
      <c r="AY319" s="175" t="s">
        <v>166</v>
      </c>
    </row>
    <row r="320" spans="2:65" s="1" customFormat="1" ht="25.5" customHeight="1">
      <c r="B320" s="139"/>
      <c r="C320" s="140" t="s">
        <v>523</v>
      </c>
      <c r="D320" s="140" t="s">
        <v>167</v>
      </c>
      <c r="E320" s="141" t="s">
        <v>544</v>
      </c>
      <c r="F320" s="231" t="s">
        <v>545</v>
      </c>
      <c r="G320" s="231"/>
      <c r="H320" s="231"/>
      <c r="I320" s="231"/>
      <c r="J320" s="142" t="s">
        <v>309</v>
      </c>
      <c r="K320" s="143">
        <v>34.5</v>
      </c>
      <c r="L320" s="232">
        <v>0</v>
      </c>
      <c r="M320" s="232"/>
      <c r="N320" s="232">
        <f>ROUND(L320*K320,2)</f>
        <v>0</v>
      </c>
      <c r="O320" s="232"/>
      <c r="P320" s="232"/>
      <c r="Q320" s="232"/>
      <c r="R320" s="144"/>
      <c r="T320" s="145" t="s">
        <v>5</v>
      </c>
      <c r="U320" s="43" t="s">
        <v>40</v>
      </c>
      <c r="V320" s="146">
        <v>4.5999999999999999E-2</v>
      </c>
      <c r="W320" s="146">
        <f>V320*K320</f>
        <v>1.587</v>
      </c>
      <c r="X320" s="146">
        <v>3.5999999999999999E-3</v>
      </c>
      <c r="Y320" s="146">
        <f>X320*K320</f>
        <v>0.12419999999999999</v>
      </c>
      <c r="Z320" s="146">
        <v>0</v>
      </c>
      <c r="AA320" s="147">
        <f>Z320*K320</f>
        <v>0</v>
      </c>
      <c r="AR320" s="21" t="s">
        <v>92</v>
      </c>
      <c r="AT320" s="21" t="s">
        <v>167</v>
      </c>
      <c r="AU320" s="21" t="s">
        <v>86</v>
      </c>
      <c r="AY320" s="21" t="s">
        <v>166</v>
      </c>
      <c r="BE320" s="148">
        <f>IF(U320="základní",N320,0)</f>
        <v>0</v>
      </c>
      <c r="BF320" s="148">
        <f>IF(U320="snížená",N320,0)</f>
        <v>0</v>
      </c>
      <c r="BG320" s="148">
        <f>IF(U320="zákl. přenesená",N320,0)</f>
        <v>0</v>
      </c>
      <c r="BH320" s="148">
        <f>IF(U320="sníž. přenesená",N320,0)</f>
        <v>0</v>
      </c>
      <c r="BI320" s="148">
        <f>IF(U320="nulová",N320,0)</f>
        <v>0</v>
      </c>
      <c r="BJ320" s="21" t="s">
        <v>82</v>
      </c>
      <c r="BK320" s="148">
        <f>ROUND(L320*K320,2)</f>
        <v>0</v>
      </c>
      <c r="BL320" s="21" t="s">
        <v>92</v>
      </c>
      <c r="BM320" s="21" t="s">
        <v>546</v>
      </c>
    </row>
    <row r="321" spans="2:65" s="11" customFormat="1" ht="16.5" customHeight="1">
      <c r="B321" s="157"/>
      <c r="C321" s="158"/>
      <c r="D321" s="158"/>
      <c r="E321" s="159" t="s">
        <v>5</v>
      </c>
      <c r="F321" s="264" t="s">
        <v>275</v>
      </c>
      <c r="G321" s="265"/>
      <c r="H321" s="265"/>
      <c r="I321" s="265"/>
      <c r="J321" s="158"/>
      <c r="K321" s="159" t="s">
        <v>5</v>
      </c>
      <c r="L321" s="158"/>
      <c r="M321" s="158"/>
      <c r="N321" s="158"/>
      <c r="O321" s="158"/>
      <c r="P321" s="158"/>
      <c r="Q321" s="158"/>
      <c r="R321" s="160"/>
      <c r="T321" s="161"/>
      <c r="U321" s="158"/>
      <c r="V321" s="158"/>
      <c r="W321" s="158"/>
      <c r="X321" s="158"/>
      <c r="Y321" s="158"/>
      <c r="Z321" s="158"/>
      <c r="AA321" s="162"/>
      <c r="AT321" s="163" t="s">
        <v>173</v>
      </c>
      <c r="AU321" s="163" t="s">
        <v>86</v>
      </c>
      <c r="AV321" s="11" t="s">
        <v>82</v>
      </c>
      <c r="AW321" s="11" t="s">
        <v>32</v>
      </c>
      <c r="AX321" s="11" t="s">
        <v>75</v>
      </c>
      <c r="AY321" s="163" t="s">
        <v>166</v>
      </c>
    </row>
    <row r="322" spans="2:65" s="11" customFormat="1" ht="16.5" customHeight="1">
      <c r="B322" s="157"/>
      <c r="C322" s="158"/>
      <c r="D322" s="158"/>
      <c r="E322" s="159" t="s">
        <v>5</v>
      </c>
      <c r="F322" s="229" t="s">
        <v>276</v>
      </c>
      <c r="G322" s="230"/>
      <c r="H322" s="230"/>
      <c r="I322" s="230"/>
      <c r="J322" s="158"/>
      <c r="K322" s="159" t="s">
        <v>5</v>
      </c>
      <c r="L322" s="158"/>
      <c r="M322" s="158"/>
      <c r="N322" s="158"/>
      <c r="O322" s="158"/>
      <c r="P322" s="158"/>
      <c r="Q322" s="158"/>
      <c r="R322" s="160"/>
      <c r="T322" s="161"/>
      <c r="U322" s="158"/>
      <c r="V322" s="158"/>
      <c r="W322" s="158"/>
      <c r="X322" s="158"/>
      <c r="Y322" s="158"/>
      <c r="Z322" s="158"/>
      <c r="AA322" s="162"/>
      <c r="AT322" s="163" t="s">
        <v>173</v>
      </c>
      <c r="AU322" s="163" t="s">
        <v>86</v>
      </c>
      <c r="AV322" s="11" t="s">
        <v>82</v>
      </c>
      <c r="AW322" s="11" t="s">
        <v>32</v>
      </c>
      <c r="AX322" s="11" t="s">
        <v>75</v>
      </c>
      <c r="AY322" s="163" t="s">
        <v>166</v>
      </c>
    </row>
    <row r="323" spans="2:65" s="11" customFormat="1" ht="16.5" customHeight="1">
      <c r="B323" s="157"/>
      <c r="C323" s="158"/>
      <c r="D323" s="158"/>
      <c r="E323" s="159" t="s">
        <v>5</v>
      </c>
      <c r="F323" s="229" t="s">
        <v>277</v>
      </c>
      <c r="G323" s="230"/>
      <c r="H323" s="230"/>
      <c r="I323" s="230"/>
      <c r="J323" s="158"/>
      <c r="K323" s="159" t="s">
        <v>5</v>
      </c>
      <c r="L323" s="158"/>
      <c r="M323" s="158"/>
      <c r="N323" s="158"/>
      <c r="O323" s="158"/>
      <c r="P323" s="158"/>
      <c r="Q323" s="158"/>
      <c r="R323" s="160"/>
      <c r="T323" s="161"/>
      <c r="U323" s="158"/>
      <c r="V323" s="158"/>
      <c r="W323" s="158"/>
      <c r="X323" s="158"/>
      <c r="Y323" s="158"/>
      <c r="Z323" s="158"/>
      <c r="AA323" s="162"/>
      <c r="AT323" s="163" t="s">
        <v>173</v>
      </c>
      <c r="AU323" s="163" t="s">
        <v>86</v>
      </c>
      <c r="AV323" s="11" t="s">
        <v>82</v>
      </c>
      <c r="AW323" s="11" t="s">
        <v>32</v>
      </c>
      <c r="AX323" s="11" t="s">
        <v>75</v>
      </c>
      <c r="AY323" s="163" t="s">
        <v>166</v>
      </c>
    </row>
    <row r="324" spans="2:65" s="10" customFormat="1" ht="16.5" customHeight="1">
      <c r="B324" s="149"/>
      <c r="C324" s="150"/>
      <c r="D324" s="150"/>
      <c r="E324" s="151" t="s">
        <v>5</v>
      </c>
      <c r="F324" s="262" t="s">
        <v>1083</v>
      </c>
      <c r="G324" s="263"/>
      <c r="H324" s="263"/>
      <c r="I324" s="263"/>
      <c r="J324" s="150"/>
      <c r="K324" s="152">
        <v>34.5</v>
      </c>
      <c r="L324" s="150"/>
      <c r="M324" s="150"/>
      <c r="N324" s="150"/>
      <c r="O324" s="150"/>
      <c r="P324" s="150"/>
      <c r="Q324" s="150"/>
      <c r="R324" s="153"/>
      <c r="T324" s="154"/>
      <c r="U324" s="150"/>
      <c r="V324" s="150"/>
      <c r="W324" s="150"/>
      <c r="X324" s="150"/>
      <c r="Y324" s="150"/>
      <c r="Z324" s="150"/>
      <c r="AA324" s="155"/>
      <c r="AT324" s="156" t="s">
        <v>173</v>
      </c>
      <c r="AU324" s="156" t="s">
        <v>86</v>
      </c>
      <c r="AV324" s="10" t="s">
        <v>86</v>
      </c>
      <c r="AW324" s="10" t="s">
        <v>32</v>
      </c>
      <c r="AX324" s="10" t="s">
        <v>82</v>
      </c>
      <c r="AY324" s="156" t="s">
        <v>166</v>
      </c>
    </row>
    <row r="325" spans="2:65" s="9" customFormat="1" ht="29.85" customHeight="1">
      <c r="B325" s="129"/>
      <c r="C325" s="130"/>
      <c r="D325" s="164" t="s">
        <v>264</v>
      </c>
      <c r="E325" s="164"/>
      <c r="F325" s="164"/>
      <c r="G325" s="164"/>
      <c r="H325" s="164"/>
      <c r="I325" s="164"/>
      <c r="J325" s="164"/>
      <c r="K325" s="164"/>
      <c r="L325" s="164"/>
      <c r="M325" s="164"/>
      <c r="N325" s="237">
        <f>BK325</f>
        <v>0</v>
      </c>
      <c r="O325" s="238"/>
      <c r="P325" s="238"/>
      <c r="Q325" s="238"/>
      <c r="R325" s="132"/>
      <c r="T325" s="133"/>
      <c r="U325" s="130"/>
      <c r="V325" s="130"/>
      <c r="W325" s="134">
        <f>SUM(W326:W361)</f>
        <v>69.760999999999996</v>
      </c>
      <c r="X325" s="130"/>
      <c r="Y325" s="134">
        <f>SUM(Y326:Y361)</f>
        <v>8.7444499999999987</v>
      </c>
      <c r="Z325" s="130"/>
      <c r="AA325" s="135">
        <f>SUM(AA326:AA361)</f>
        <v>0</v>
      </c>
      <c r="AR325" s="136" t="s">
        <v>82</v>
      </c>
      <c r="AT325" s="137" t="s">
        <v>74</v>
      </c>
      <c r="AU325" s="137" t="s">
        <v>82</v>
      </c>
      <c r="AY325" s="136" t="s">
        <v>166</v>
      </c>
      <c r="BK325" s="138">
        <f>SUM(BK326:BK361)</f>
        <v>0</v>
      </c>
    </row>
    <row r="326" spans="2:65" s="1" customFormat="1" ht="38.25" customHeight="1">
      <c r="B326" s="139"/>
      <c r="C326" s="140" t="s">
        <v>528</v>
      </c>
      <c r="D326" s="140" t="s">
        <v>167</v>
      </c>
      <c r="E326" s="141" t="s">
        <v>549</v>
      </c>
      <c r="F326" s="231" t="s">
        <v>550</v>
      </c>
      <c r="G326" s="231"/>
      <c r="H326" s="231"/>
      <c r="I326" s="231"/>
      <c r="J326" s="142" t="s">
        <v>309</v>
      </c>
      <c r="K326" s="143">
        <v>35</v>
      </c>
      <c r="L326" s="232">
        <v>0</v>
      </c>
      <c r="M326" s="232"/>
      <c r="N326" s="232">
        <f>ROUND(L326*K326,2)</f>
        <v>0</v>
      </c>
      <c r="O326" s="232"/>
      <c r="P326" s="232"/>
      <c r="Q326" s="232"/>
      <c r="R326" s="144"/>
      <c r="T326" s="145" t="s">
        <v>5</v>
      </c>
      <c r="U326" s="43" t="s">
        <v>40</v>
      </c>
      <c r="V326" s="146">
        <v>0.29199999999999998</v>
      </c>
      <c r="W326" s="146">
        <f>V326*K326</f>
        <v>10.219999999999999</v>
      </c>
      <c r="X326" s="146">
        <v>1.0000000000000001E-5</v>
      </c>
      <c r="Y326" s="146">
        <f>X326*K326</f>
        <v>3.5000000000000005E-4</v>
      </c>
      <c r="Z326" s="146">
        <v>0</v>
      </c>
      <c r="AA326" s="147">
        <f>Z326*K326</f>
        <v>0</v>
      </c>
      <c r="AR326" s="21" t="s">
        <v>92</v>
      </c>
      <c r="AT326" s="21" t="s">
        <v>167</v>
      </c>
      <c r="AU326" s="21" t="s">
        <v>86</v>
      </c>
      <c r="AY326" s="21" t="s">
        <v>166</v>
      </c>
      <c r="BE326" s="148">
        <f>IF(U326="základní",N326,0)</f>
        <v>0</v>
      </c>
      <c r="BF326" s="148">
        <f>IF(U326="snížená",N326,0)</f>
        <v>0</v>
      </c>
      <c r="BG326" s="148">
        <f>IF(U326="zákl. přenesená",N326,0)</f>
        <v>0</v>
      </c>
      <c r="BH326" s="148">
        <f>IF(U326="sníž. přenesená",N326,0)</f>
        <v>0</v>
      </c>
      <c r="BI326" s="148">
        <f>IF(U326="nulová",N326,0)</f>
        <v>0</v>
      </c>
      <c r="BJ326" s="21" t="s">
        <v>82</v>
      </c>
      <c r="BK326" s="148">
        <f>ROUND(L326*K326,2)</f>
        <v>0</v>
      </c>
      <c r="BL326" s="21" t="s">
        <v>92</v>
      </c>
      <c r="BM326" s="21" t="s">
        <v>551</v>
      </c>
    </row>
    <row r="327" spans="2:65" s="1" customFormat="1" ht="16.5" customHeight="1">
      <c r="B327" s="139"/>
      <c r="C327" s="176" t="s">
        <v>532</v>
      </c>
      <c r="D327" s="176" t="s">
        <v>388</v>
      </c>
      <c r="E327" s="177" t="s">
        <v>553</v>
      </c>
      <c r="F327" s="266" t="s">
        <v>554</v>
      </c>
      <c r="G327" s="266"/>
      <c r="H327" s="266"/>
      <c r="I327" s="266"/>
      <c r="J327" s="178" t="s">
        <v>309</v>
      </c>
      <c r="K327" s="179">
        <v>35</v>
      </c>
      <c r="L327" s="267">
        <v>0</v>
      </c>
      <c r="M327" s="267"/>
      <c r="N327" s="267">
        <f>ROUND(L327*K327,2)</f>
        <v>0</v>
      </c>
      <c r="O327" s="232"/>
      <c r="P327" s="232"/>
      <c r="Q327" s="232"/>
      <c r="R327" s="144"/>
      <c r="T327" s="145" t="s">
        <v>5</v>
      </c>
      <c r="U327" s="43" t="s">
        <v>40</v>
      </c>
      <c r="V327" s="146">
        <v>0</v>
      </c>
      <c r="W327" s="146">
        <f>V327*K327</f>
        <v>0</v>
      </c>
      <c r="X327" s="146">
        <v>2.8999999999999998E-3</v>
      </c>
      <c r="Y327" s="146">
        <f>X327*K327</f>
        <v>0.10149999999999999</v>
      </c>
      <c r="Z327" s="146">
        <v>0</v>
      </c>
      <c r="AA327" s="147">
        <f>Z327*K327</f>
        <v>0</v>
      </c>
      <c r="AR327" s="21" t="s">
        <v>104</v>
      </c>
      <c r="AT327" s="21" t="s">
        <v>388</v>
      </c>
      <c r="AU327" s="21" t="s">
        <v>86</v>
      </c>
      <c r="AY327" s="21" t="s">
        <v>166</v>
      </c>
      <c r="BE327" s="148">
        <f>IF(U327="základní",N327,0)</f>
        <v>0</v>
      </c>
      <c r="BF327" s="148">
        <f>IF(U327="snížená",N327,0)</f>
        <v>0</v>
      </c>
      <c r="BG327" s="148">
        <f>IF(U327="zákl. přenesená",N327,0)</f>
        <v>0</v>
      </c>
      <c r="BH327" s="148">
        <f>IF(U327="sníž. přenesená",N327,0)</f>
        <v>0</v>
      </c>
      <c r="BI327" s="148">
        <f>IF(U327="nulová",N327,0)</f>
        <v>0</v>
      </c>
      <c r="BJ327" s="21" t="s">
        <v>82</v>
      </c>
      <c r="BK327" s="148">
        <f>ROUND(L327*K327,2)</f>
        <v>0</v>
      </c>
      <c r="BL327" s="21" t="s">
        <v>92</v>
      </c>
      <c r="BM327" s="21" t="s">
        <v>555</v>
      </c>
    </row>
    <row r="328" spans="2:65" s="11" customFormat="1" ht="16.5" customHeight="1">
      <c r="B328" s="157"/>
      <c r="C328" s="158"/>
      <c r="D328" s="158"/>
      <c r="E328" s="159" t="s">
        <v>5</v>
      </c>
      <c r="F328" s="264" t="s">
        <v>275</v>
      </c>
      <c r="G328" s="265"/>
      <c r="H328" s="265"/>
      <c r="I328" s="265"/>
      <c r="J328" s="158"/>
      <c r="K328" s="159" t="s">
        <v>5</v>
      </c>
      <c r="L328" s="158"/>
      <c r="M328" s="158"/>
      <c r="N328" s="158"/>
      <c r="O328" s="158"/>
      <c r="P328" s="158"/>
      <c r="Q328" s="158"/>
      <c r="R328" s="160"/>
      <c r="T328" s="161"/>
      <c r="U328" s="158"/>
      <c r="V328" s="158"/>
      <c r="W328" s="158"/>
      <c r="X328" s="158"/>
      <c r="Y328" s="158"/>
      <c r="Z328" s="158"/>
      <c r="AA328" s="162"/>
      <c r="AT328" s="163" t="s">
        <v>173</v>
      </c>
      <c r="AU328" s="163" t="s">
        <v>86</v>
      </c>
      <c r="AV328" s="11" t="s">
        <v>82</v>
      </c>
      <c r="AW328" s="11" t="s">
        <v>32</v>
      </c>
      <c r="AX328" s="11" t="s">
        <v>75</v>
      </c>
      <c r="AY328" s="163" t="s">
        <v>166</v>
      </c>
    </row>
    <row r="329" spans="2:65" s="11" customFormat="1" ht="16.5" customHeight="1">
      <c r="B329" s="157"/>
      <c r="C329" s="158"/>
      <c r="D329" s="158"/>
      <c r="E329" s="159" t="s">
        <v>5</v>
      </c>
      <c r="F329" s="229" t="s">
        <v>276</v>
      </c>
      <c r="G329" s="230"/>
      <c r="H329" s="230"/>
      <c r="I329" s="230"/>
      <c r="J329" s="158"/>
      <c r="K329" s="159" t="s">
        <v>5</v>
      </c>
      <c r="L329" s="158"/>
      <c r="M329" s="158"/>
      <c r="N329" s="158"/>
      <c r="O329" s="158"/>
      <c r="P329" s="158"/>
      <c r="Q329" s="158"/>
      <c r="R329" s="160"/>
      <c r="T329" s="161"/>
      <c r="U329" s="158"/>
      <c r="V329" s="158"/>
      <c r="W329" s="158"/>
      <c r="X329" s="158"/>
      <c r="Y329" s="158"/>
      <c r="Z329" s="158"/>
      <c r="AA329" s="162"/>
      <c r="AT329" s="163" t="s">
        <v>173</v>
      </c>
      <c r="AU329" s="163" t="s">
        <v>86</v>
      </c>
      <c r="AV329" s="11" t="s">
        <v>82</v>
      </c>
      <c r="AW329" s="11" t="s">
        <v>32</v>
      </c>
      <c r="AX329" s="11" t="s">
        <v>75</v>
      </c>
      <c r="AY329" s="163" t="s">
        <v>166</v>
      </c>
    </row>
    <row r="330" spans="2:65" s="11" customFormat="1" ht="16.5" customHeight="1">
      <c r="B330" s="157"/>
      <c r="C330" s="158"/>
      <c r="D330" s="158"/>
      <c r="E330" s="159" t="s">
        <v>5</v>
      </c>
      <c r="F330" s="229" t="s">
        <v>277</v>
      </c>
      <c r="G330" s="230"/>
      <c r="H330" s="230"/>
      <c r="I330" s="230"/>
      <c r="J330" s="158"/>
      <c r="K330" s="159" t="s">
        <v>5</v>
      </c>
      <c r="L330" s="158"/>
      <c r="M330" s="158"/>
      <c r="N330" s="158"/>
      <c r="O330" s="158"/>
      <c r="P330" s="158"/>
      <c r="Q330" s="158"/>
      <c r="R330" s="160"/>
      <c r="T330" s="161"/>
      <c r="U330" s="158"/>
      <c r="V330" s="158"/>
      <c r="W330" s="158"/>
      <c r="X330" s="158"/>
      <c r="Y330" s="158"/>
      <c r="Z330" s="158"/>
      <c r="AA330" s="162"/>
      <c r="AT330" s="163" t="s">
        <v>173</v>
      </c>
      <c r="AU330" s="163" t="s">
        <v>86</v>
      </c>
      <c r="AV330" s="11" t="s">
        <v>82</v>
      </c>
      <c r="AW330" s="11" t="s">
        <v>32</v>
      </c>
      <c r="AX330" s="11" t="s">
        <v>75</v>
      </c>
      <c r="AY330" s="163" t="s">
        <v>166</v>
      </c>
    </row>
    <row r="331" spans="2:65" s="10" customFormat="1" ht="16.5" customHeight="1">
      <c r="B331" s="149"/>
      <c r="C331" s="150"/>
      <c r="D331" s="150"/>
      <c r="E331" s="151" t="s">
        <v>5</v>
      </c>
      <c r="F331" s="262" t="s">
        <v>1084</v>
      </c>
      <c r="G331" s="263"/>
      <c r="H331" s="263"/>
      <c r="I331" s="263"/>
      <c r="J331" s="150"/>
      <c r="K331" s="152">
        <v>35</v>
      </c>
      <c r="L331" s="150"/>
      <c r="M331" s="150"/>
      <c r="N331" s="150"/>
      <c r="O331" s="150"/>
      <c r="P331" s="150"/>
      <c r="Q331" s="150"/>
      <c r="R331" s="153"/>
      <c r="T331" s="154"/>
      <c r="U331" s="150"/>
      <c r="V331" s="150"/>
      <c r="W331" s="150"/>
      <c r="X331" s="150"/>
      <c r="Y331" s="150"/>
      <c r="Z331" s="150"/>
      <c r="AA331" s="155"/>
      <c r="AT331" s="156" t="s">
        <v>173</v>
      </c>
      <c r="AU331" s="156" t="s">
        <v>86</v>
      </c>
      <c r="AV331" s="10" t="s">
        <v>86</v>
      </c>
      <c r="AW331" s="10" t="s">
        <v>32</v>
      </c>
      <c r="AX331" s="10" t="s">
        <v>82</v>
      </c>
      <c r="AY331" s="156" t="s">
        <v>166</v>
      </c>
    </row>
    <row r="332" spans="2:65" s="1" customFormat="1" ht="16.5" customHeight="1">
      <c r="B332" s="139"/>
      <c r="C332" s="140" t="s">
        <v>538</v>
      </c>
      <c r="D332" s="140" t="s">
        <v>167</v>
      </c>
      <c r="E332" s="141" t="s">
        <v>558</v>
      </c>
      <c r="F332" s="231" t="s">
        <v>559</v>
      </c>
      <c r="G332" s="231"/>
      <c r="H332" s="231"/>
      <c r="I332" s="231"/>
      <c r="J332" s="142" t="s">
        <v>560</v>
      </c>
      <c r="K332" s="143">
        <v>6</v>
      </c>
      <c r="L332" s="232">
        <v>0</v>
      </c>
      <c r="M332" s="232"/>
      <c r="N332" s="232">
        <f>ROUND(L332*K332,2)</f>
        <v>0</v>
      </c>
      <c r="O332" s="232"/>
      <c r="P332" s="232"/>
      <c r="Q332" s="232"/>
      <c r="R332" s="144"/>
      <c r="T332" s="145" t="s">
        <v>5</v>
      </c>
      <c r="U332" s="43" t="s">
        <v>40</v>
      </c>
      <c r="V332" s="146">
        <v>4.1980000000000004</v>
      </c>
      <c r="W332" s="146">
        <f>V332*K332</f>
        <v>25.188000000000002</v>
      </c>
      <c r="X332" s="146">
        <v>0.34089999999999998</v>
      </c>
      <c r="Y332" s="146">
        <f>X332*K332</f>
        <v>2.0453999999999999</v>
      </c>
      <c r="Z332" s="146">
        <v>0</v>
      </c>
      <c r="AA332" s="147">
        <f>Z332*K332</f>
        <v>0</v>
      </c>
      <c r="AR332" s="21" t="s">
        <v>92</v>
      </c>
      <c r="AT332" s="21" t="s">
        <v>167</v>
      </c>
      <c r="AU332" s="21" t="s">
        <v>86</v>
      </c>
      <c r="AY332" s="21" t="s">
        <v>166</v>
      </c>
      <c r="BE332" s="148">
        <f>IF(U332="základní",N332,0)</f>
        <v>0</v>
      </c>
      <c r="BF332" s="148">
        <f>IF(U332="snížená",N332,0)</f>
        <v>0</v>
      </c>
      <c r="BG332" s="148">
        <f>IF(U332="zákl. přenesená",N332,0)</f>
        <v>0</v>
      </c>
      <c r="BH332" s="148">
        <f>IF(U332="sníž. přenesená",N332,0)</f>
        <v>0</v>
      </c>
      <c r="BI332" s="148">
        <f>IF(U332="nulová",N332,0)</f>
        <v>0</v>
      </c>
      <c r="BJ332" s="21" t="s">
        <v>82</v>
      </c>
      <c r="BK332" s="148">
        <f>ROUND(L332*K332,2)</f>
        <v>0</v>
      </c>
      <c r="BL332" s="21" t="s">
        <v>92</v>
      </c>
      <c r="BM332" s="21" t="s">
        <v>561</v>
      </c>
    </row>
    <row r="333" spans="2:65" s="1" customFormat="1" ht="25.5" customHeight="1">
      <c r="B333" s="139"/>
      <c r="C333" s="176" t="s">
        <v>543</v>
      </c>
      <c r="D333" s="176" t="s">
        <v>388</v>
      </c>
      <c r="E333" s="177" t="s">
        <v>563</v>
      </c>
      <c r="F333" s="266" t="s">
        <v>564</v>
      </c>
      <c r="G333" s="266"/>
      <c r="H333" s="266"/>
      <c r="I333" s="266"/>
      <c r="J333" s="178" t="s">
        <v>560</v>
      </c>
      <c r="K333" s="179">
        <v>3</v>
      </c>
      <c r="L333" s="267">
        <v>0</v>
      </c>
      <c r="M333" s="267"/>
      <c r="N333" s="267">
        <f>ROUND(L333*K333,2)</f>
        <v>0</v>
      </c>
      <c r="O333" s="232"/>
      <c r="P333" s="232"/>
      <c r="Q333" s="232"/>
      <c r="R333" s="144"/>
      <c r="T333" s="145" t="s">
        <v>5</v>
      </c>
      <c r="U333" s="43" t="s">
        <v>40</v>
      </c>
      <c r="V333" s="146">
        <v>0</v>
      </c>
      <c r="W333" s="146">
        <f>V333*K333</f>
        <v>0</v>
      </c>
      <c r="X333" s="146">
        <v>5.7000000000000002E-2</v>
      </c>
      <c r="Y333" s="146">
        <f>X333*K333</f>
        <v>0.17100000000000001</v>
      </c>
      <c r="Z333" s="146">
        <v>0</v>
      </c>
      <c r="AA333" s="147">
        <f>Z333*K333</f>
        <v>0</v>
      </c>
      <c r="AR333" s="21" t="s">
        <v>104</v>
      </c>
      <c r="AT333" s="21" t="s">
        <v>388</v>
      </c>
      <c r="AU333" s="21" t="s">
        <v>86</v>
      </c>
      <c r="AY333" s="21" t="s">
        <v>166</v>
      </c>
      <c r="BE333" s="148">
        <f>IF(U333="základní",N333,0)</f>
        <v>0</v>
      </c>
      <c r="BF333" s="148">
        <f>IF(U333="snížená",N333,0)</f>
        <v>0</v>
      </c>
      <c r="BG333" s="148">
        <f>IF(U333="zákl. přenesená",N333,0)</f>
        <v>0</v>
      </c>
      <c r="BH333" s="148">
        <f>IF(U333="sníž. přenesená",N333,0)</f>
        <v>0</v>
      </c>
      <c r="BI333" s="148">
        <f>IF(U333="nulová",N333,0)</f>
        <v>0</v>
      </c>
      <c r="BJ333" s="21" t="s">
        <v>82</v>
      </c>
      <c r="BK333" s="148">
        <f>ROUND(L333*K333,2)</f>
        <v>0</v>
      </c>
      <c r="BL333" s="21" t="s">
        <v>92</v>
      </c>
      <c r="BM333" s="21" t="s">
        <v>565</v>
      </c>
    </row>
    <row r="334" spans="2:65" s="11" customFormat="1" ht="16.5" customHeight="1">
      <c r="B334" s="157"/>
      <c r="C334" s="158"/>
      <c r="D334" s="158"/>
      <c r="E334" s="159" t="s">
        <v>5</v>
      </c>
      <c r="F334" s="264" t="s">
        <v>566</v>
      </c>
      <c r="G334" s="265"/>
      <c r="H334" s="265"/>
      <c r="I334" s="265"/>
      <c r="J334" s="158"/>
      <c r="K334" s="159" t="s">
        <v>5</v>
      </c>
      <c r="L334" s="158"/>
      <c r="M334" s="158"/>
      <c r="N334" s="158"/>
      <c r="O334" s="158"/>
      <c r="P334" s="158"/>
      <c r="Q334" s="158"/>
      <c r="R334" s="160"/>
      <c r="T334" s="161"/>
      <c r="U334" s="158"/>
      <c r="V334" s="158"/>
      <c r="W334" s="158"/>
      <c r="X334" s="158"/>
      <c r="Y334" s="158"/>
      <c r="Z334" s="158"/>
      <c r="AA334" s="162"/>
      <c r="AT334" s="163" t="s">
        <v>173</v>
      </c>
      <c r="AU334" s="163" t="s">
        <v>86</v>
      </c>
      <c r="AV334" s="11" t="s">
        <v>82</v>
      </c>
      <c r="AW334" s="11" t="s">
        <v>32</v>
      </c>
      <c r="AX334" s="11" t="s">
        <v>75</v>
      </c>
      <c r="AY334" s="163" t="s">
        <v>166</v>
      </c>
    </row>
    <row r="335" spans="2:65" s="10" customFormat="1" ht="16.5" customHeight="1">
      <c r="B335" s="149"/>
      <c r="C335" s="150"/>
      <c r="D335" s="150"/>
      <c r="E335" s="151" t="s">
        <v>5</v>
      </c>
      <c r="F335" s="262" t="s">
        <v>89</v>
      </c>
      <c r="G335" s="263"/>
      <c r="H335" s="263"/>
      <c r="I335" s="263"/>
      <c r="J335" s="150"/>
      <c r="K335" s="152">
        <v>3</v>
      </c>
      <c r="L335" s="150"/>
      <c r="M335" s="150"/>
      <c r="N335" s="150"/>
      <c r="O335" s="150"/>
      <c r="P335" s="150"/>
      <c r="Q335" s="150"/>
      <c r="R335" s="153"/>
      <c r="T335" s="154"/>
      <c r="U335" s="150"/>
      <c r="V335" s="150"/>
      <c r="W335" s="150"/>
      <c r="X335" s="150"/>
      <c r="Y335" s="150"/>
      <c r="Z335" s="150"/>
      <c r="AA335" s="155"/>
      <c r="AT335" s="156" t="s">
        <v>173</v>
      </c>
      <c r="AU335" s="156" t="s">
        <v>86</v>
      </c>
      <c r="AV335" s="10" t="s">
        <v>86</v>
      </c>
      <c r="AW335" s="10" t="s">
        <v>32</v>
      </c>
      <c r="AX335" s="10" t="s">
        <v>82</v>
      </c>
      <c r="AY335" s="156" t="s">
        <v>166</v>
      </c>
    </row>
    <row r="336" spans="2:65" s="1" customFormat="1" ht="25.5" customHeight="1">
      <c r="B336" s="139"/>
      <c r="C336" s="176" t="s">
        <v>548</v>
      </c>
      <c r="D336" s="176" t="s">
        <v>388</v>
      </c>
      <c r="E336" s="177" t="s">
        <v>572</v>
      </c>
      <c r="F336" s="266" t="s">
        <v>573</v>
      </c>
      <c r="G336" s="266"/>
      <c r="H336" s="266"/>
      <c r="I336" s="266"/>
      <c r="J336" s="178" t="s">
        <v>560</v>
      </c>
      <c r="K336" s="179">
        <v>6</v>
      </c>
      <c r="L336" s="267">
        <v>0</v>
      </c>
      <c r="M336" s="267"/>
      <c r="N336" s="267">
        <f>ROUND(L336*K336,2)</f>
        <v>0</v>
      </c>
      <c r="O336" s="232"/>
      <c r="P336" s="232"/>
      <c r="Q336" s="232"/>
      <c r="R336" s="144"/>
      <c r="T336" s="145" t="s">
        <v>5</v>
      </c>
      <c r="U336" s="43" t="s">
        <v>40</v>
      </c>
      <c r="V336" s="146">
        <v>0</v>
      </c>
      <c r="W336" s="146">
        <f>V336*K336</f>
        <v>0</v>
      </c>
      <c r="X336" s="146">
        <v>7.1999999999999995E-2</v>
      </c>
      <c r="Y336" s="146">
        <f>X336*K336</f>
        <v>0.43199999999999994</v>
      </c>
      <c r="Z336" s="146">
        <v>0</v>
      </c>
      <c r="AA336" s="147">
        <f>Z336*K336</f>
        <v>0</v>
      </c>
      <c r="AR336" s="21" t="s">
        <v>104</v>
      </c>
      <c r="AT336" s="21" t="s">
        <v>388</v>
      </c>
      <c r="AU336" s="21" t="s">
        <v>86</v>
      </c>
      <c r="AY336" s="21" t="s">
        <v>166</v>
      </c>
      <c r="BE336" s="148">
        <f>IF(U336="základní",N336,0)</f>
        <v>0</v>
      </c>
      <c r="BF336" s="148">
        <f>IF(U336="snížená",N336,0)</f>
        <v>0</v>
      </c>
      <c r="BG336" s="148">
        <f>IF(U336="zákl. přenesená",N336,0)</f>
        <v>0</v>
      </c>
      <c r="BH336" s="148">
        <f>IF(U336="sníž. přenesená",N336,0)</f>
        <v>0</v>
      </c>
      <c r="BI336" s="148">
        <f>IF(U336="nulová",N336,0)</f>
        <v>0</v>
      </c>
      <c r="BJ336" s="21" t="s">
        <v>82</v>
      </c>
      <c r="BK336" s="148">
        <f>ROUND(L336*K336,2)</f>
        <v>0</v>
      </c>
      <c r="BL336" s="21" t="s">
        <v>92</v>
      </c>
      <c r="BM336" s="21" t="s">
        <v>574</v>
      </c>
    </row>
    <row r="337" spans="2:65" s="11" customFormat="1" ht="16.5" customHeight="1">
      <c r="B337" s="157"/>
      <c r="C337" s="158"/>
      <c r="D337" s="158"/>
      <c r="E337" s="159" t="s">
        <v>5</v>
      </c>
      <c r="F337" s="264" t="s">
        <v>566</v>
      </c>
      <c r="G337" s="265"/>
      <c r="H337" s="265"/>
      <c r="I337" s="265"/>
      <c r="J337" s="158"/>
      <c r="K337" s="159" t="s">
        <v>5</v>
      </c>
      <c r="L337" s="158"/>
      <c r="M337" s="158"/>
      <c r="N337" s="158"/>
      <c r="O337" s="158"/>
      <c r="P337" s="158"/>
      <c r="Q337" s="158"/>
      <c r="R337" s="160"/>
      <c r="T337" s="161"/>
      <c r="U337" s="158"/>
      <c r="V337" s="158"/>
      <c r="W337" s="158"/>
      <c r="X337" s="158"/>
      <c r="Y337" s="158"/>
      <c r="Z337" s="158"/>
      <c r="AA337" s="162"/>
      <c r="AT337" s="163" t="s">
        <v>173</v>
      </c>
      <c r="AU337" s="163" t="s">
        <v>86</v>
      </c>
      <c r="AV337" s="11" t="s">
        <v>82</v>
      </c>
      <c r="AW337" s="11" t="s">
        <v>32</v>
      </c>
      <c r="AX337" s="11" t="s">
        <v>75</v>
      </c>
      <c r="AY337" s="163" t="s">
        <v>166</v>
      </c>
    </row>
    <row r="338" spans="2:65" s="10" customFormat="1" ht="16.5" customHeight="1">
      <c r="B338" s="149"/>
      <c r="C338" s="150"/>
      <c r="D338" s="150"/>
      <c r="E338" s="151" t="s">
        <v>5</v>
      </c>
      <c r="F338" s="262" t="s">
        <v>98</v>
      </c>
      <c r="G338" s="263"/>
      <c r="H338" s="263"/>
      <c r="I338" s="263"/>
      <c r="J338" s="150"/>
      <c r="K338" s="152">
        <v>6</v>
      </c>
      <c r="L338" s="150"/>
      <c r="M338" s="150"/>
      <c r="N338" s="150"/>
      <c r="O338" s="150"/>
      <c r="P338" s="150"/>
      <c r="Q338" s="150"/>
      <c r="R338" s="153"/>
      <c r="T338" s="154"/>
      <c r="U338" s="150"/>
      <c r="V338" s="150"/>
      <c r="W338" s="150"/>
      <c r="X338" s="150"/>
      <c r="Y338" s="150"/>
      <c r="Z338" s="150"/>
      <c r="AA338" s="155"/>
      <c r="AT338" s="156" t="s">
        <v>173</v>
      </c>
      <c r="AU338" s="156" t="s">
        <v>86</v>
      </c>
      <c r="AV338" s="10" t="s">
        <v>86</v>
      </c>
      <c r="AW338" s="10" t="s">
        <v>32</v>
      </c>
      <c r="AX338" s="10" t="s">
        <v>82</v>
      </c>
      <c r="AY338" s="156" t="s">
        <v>166</v>
      </c>
    </row>
    <row r="339" spans="2:65" s="1" customFormat="1" ht="25.5" customHeight="1">
      <c r="B339" s="139"/>
      <c r="C339" s="176" t="s">
        <v>552</v>
      </c>
      <c r="D339" s="176" t="s">
        <v>388</v>
      </c>
      <c r="E339" s="177" t="s">
        <v>576</v>
      </c>
      <c r="F339" s="266" t="s">
        <v>577</v>
      </c>
      <c r="G339" s="266"/>
      <c r="H339" s="266"/>
      <c r="I339" s="266"/>
      <c r="J339" s="178" t="s">
        <v>560</v>
      </c>
      <c r="K339" s="179">
        <v>7</v>
      </c>
      <c r="L339" s="267">
        <v>0</v>
      </c>
      <c r="M339" s="267"/>
      <c r="N339" s="267">
        <f>ROUND(L339*K339,2)</f>
        <v>0</v>
      </c>
      <c r="O339" s="232"/>
      <c r="P339" s="232"/>
      <c r="Q339" s="232"/>
      <c r="R339" s="144"/>
      <c r="T339" s="145" t="s">
        <v>5</v>
      </c>
      <c r="U339" s="43" t="s">
        <v>40</v>
      </c>
      <c r="V339" s="146">
        <v>0</v>
      </c>
      <c r="W339" s="146">
        <f>V339*K339</f>
        <v>0</v>
      </c>
      <c r="X339" s="146">
        <v>0.08</v>
      </c>
      <c r="Y339" s="146">
        <f>X339*K339</f>
        <v>0.56000000000000005</v>
      </c>
      <c r="Z339" s="146">
        <v>0</v>
      </c>
      <c r="AA339" s="147">
        <f>Z339*K339</f>
        <v>0</v>
      </c>
      <c r="AR339" s="21" t="s">
        <v>104</v>
      </c>
      <c r="AT339" s="21" t="s">
        <v>388</v>
      </c>
      <c r="AU339" s="21" t="s">
        <v>86</v>
      </c>
      <c r="AY339" s="21" t="s">
        <v>166</v>
      </c>
      <c r="BE339" s="148">
        <f>IF(U339="základní",N339,0)</f>
        <v>0</v>
      </c>
      <c r="BF339" s="148">
        <f>IF(U339="snížená",N339,0)</f>
        <v>0</v>
      </c>
      <c r="BG339" s="148">
        <f>IF(U339="zákl. přenesená",N339,0)</f>
        <v>0</v>
      </c>
      <c r="BH339" s="148">
        <f>IF(U339="sníž. přenesená",N339,0)</f>
        <v>0</v>
      </c>
      <c r="BI339" s="148">
        <f>IF(U339="nulová",N339,0)</f>
        <v>0</v>
      </c>
      <c r="BJ339" s="21" t="s">
        <v>82</v>
      </c>
      <c r="BK339" s="148">
        <f>ROUND(L339*K339,2)</f>
        <v>0</v>
      </c>
      <c r="BL339" s="21" t="s">
        <v>92</v>
      </c>
      <c r="BM339" s="21" t="s">
        <v>578</v>
      </c>
    </row>
    <row r="340" spans="2:65" s="11" customFormat="1" ht="16.5" customHeight="1">
      <c r="B340" s="157"/>
      <c r="C340" s="158"/>
      <c r="D340" s="158"/>
      <c r="E340" s="159" t="s">
        <v>5</v>
      </c>
      <c r="F340" s="264" t="s">
        <v>566</v>
      </c>
      <c r="G340" s="265"/>
      <c r="H340" s="265"/>
      <c r="I340" s="265"/>
      <c r="J340" s="158"/>
      <c r="K340" s="159" t="s">
        <v>5</v>
      </c>
      <c r="L340" s="158"/>
      <c r="M340" s="158"/>
      <c r="N340" s="158"/>
      <c r="O340" s="158"/>
      <c r="P340" s="158"/>
      <c r="Q340" s="158"/>
      <c r="R340" s="160"/>
      <c r="T340" s="161"/>
      <c r="U340" s="158"/>
      <c r="V340" s="158"/>
      <c r="W340" s="158"/>
      <c r="X340" s="158"/>
      <c r="Y340" s="158"/>
      <c r="Z340" s="158"/>
      <c r="AA340" s="162"/>
      <c r="AT340" s="163" t="s">
        <v>173</v>
      </c>
      <c r="AU340" s="163" t="s">
        <v>86</v>
      </c>
      <c r="AV340" s="11" t="s">
        <v>82</v>
      </c>
      <c r="AW340" s="11" t="s">
        <v>32</v>
      </c>
      <c r="AX340" s="11" t="s">
        <v>75</v>
      </c>
      <c r="AY340" s="163" t="s">
        <v>166</v>
      </c>
    </row>
    <row r="341" spans="2:65" s="10" customFormat="1" ht="16.5" customHeight="1">
      <c r="B341" s="149"/>
      <c r="C341" s="150"/>
      <c r="D341" s="150"/>
      <c r="E341" s="151" t="s">
        <v>5</v>
      </c>
      <c r="F341" s="262" t="s">
        <v>101</v>
      </c>
      <c r="G341" s="263"/>
      <c r="H341" s="263"/>
      <c r="I341" s="263"/>
      <c r="J341" s="150"/>
      <c r="K341" s="152">
        <v>7</v>
      </c>
      <c r="L341" s="150"/>
      <c r="M341" s="150"/>
      <c r="N341" s="150"/>
      <c r="O341" s="150"/>
      <c r="P341" s="150"/>
      <c r="Q341" s="150"/>
      <c r="R341" s="153"/>
      <c r="T341" s="154"/>
      <c r="U341" s="150"/>
      <c r="V341" s="150"/>
      <c r="W341" s="150"/>
      <c r="X341" s="150"/>
      <c r="Y341" s="150"/>
      <c r="Z341" s="150"/>
      <c r="AA341" s="155"/>
      <c r="AT341" s="156" t="s">
        <v>173</v>
      </c>
      <c r="AU341" s="156" t="s">
        <v>86</v>
      </c>
      <c r="AV341" s="10" t="s">
        <v>86</v>
      </c>
      <c r="AW341" s="10" t="s">
        <v>32</v>
      </c>
      <c r="AX341" s="10" t="s">
        <v>82</v>
      </c>
      <c r="AY341" s="156" t="s">
        <v>166</v>
      </c>
    </row>
    <row r="342" spans="2:65" s="1" customFormat="1" ht="25.5" customHeight="1">
      <c r="B342" s="139"/>
      <c r="C342" s="176" t="s">
        <v>557</v>
      </c>
      <c r="D342" s="176" t="s">
        <v>388</v>
      </c>
      <c r="E342" s="177" t="s">
        <v>580</v>
      </c>
      <c r="F342" s="266" t="s">
        <v>581</v>
      </c>
      <c r="G342" s="266"/>
      <c r="H342" s="266"/>
      <c r="I342" s="266"/>
      <c r="J342" s="178" t="s">
        <v>560</v>
      </c>
      <c r="K342" s="179">
        <v>6</v>
      </c>
      <c r="L342" s="267">
        <v>0</v>
      </c>
      <c r="M342" s="267"/>
      <c r="N342" s="267">
        <f>ROUND(L342*K342,2)</f>
        <v>0</v>
      </c>
      <c r="O342" s="232"/>
      <c r="P342" s="232"/>
      <c r="Q342" s="232"/>
      <c r="R342" s="144"/>
      <c r="T342" s="145" t="s">
        <v>5</v>
      </c>
      <c r="U342" s="43" t="s">
        <v>40</v>
      </c>
      <c r="V342" s="146">
        <v>0</v>
      </c>
      <c r="W342" s="146">
        <f>V342*K342</f>
        <v>0</v>
      </c>
      <c r="X342" s="146">
        <v>5.8000000000000003E-2</v>
      </c>
      <c r="Y342" s="146">
        <f>X342*K342</f>
        <v>0.34800000000000003</v>
      </c>
      <c r="Z342" s="146">
        <v>0</v>
      </c>
      <c r="AA342" s="147">
        <f>Z342*K342</f>
        <v>0</v>
      </c>
      <c r="AR342" s="21" t="s">
        <v>104</v>
      </c>
      <c r="AT342" s="21" t="s">
        <v>388</v>
      </c>
      <c r="AU342" s="21" t="s">
        <v>86</v>
      </c>
      <c r="AY342" s="21" t="s">
        <v>166</v>
      </c>
      <c r="BE342" s="148">
        <f>IF(U342="základní",N342,0)</f>
        <v>0</v>
      </c>
      <c r="BF342" s="148">
        <f>IF(U342="snížená",N342,0)</f>
        <v>0</v>
      </c>
      <c r="BG342" s="148">
        <f>IF(U342="zákl. přenesená",N342,0)</f>
        <v>0</v>
      </c>
      <c r="BH342" s="148">
        <f>IF(U342="sníž. přenesená",N342,0)</f>
        <v>0</v>
      </c>
      <c r="BI342" s="148">
        <f>IF(U342="nulová",N342,0)</f>
        <v>0</v>
      </c>
      <c r="BJ342" s="21" t="s">
        <v>82</v>
      </c>
      <c r="BK342" s="148">
        <f>ROUND(L342*K342,2)</f>
        <v>0</v>
      </c>
      <c r="BL342" s="21" t="s">
        <v>92</v>
      </c>
      <c r="BM342" s="21" t="s">
        <v>582</v>
      </c>
    </row>
    <row r="343" spans="2:65" s="11" customFormat="1" ht="16.5" customHeight="1">
      <c r="B343" s="157"/>
      <c r="C343" s="158"/>
      <c r="D343" s="158"/>
      <c r="E343" s="159" t="s">
        <v>5</v>
      </c>
      <c r="F343" s="264" t="s">
        <v>566</v>
      </c>
      <c r="G343" s="265"/>
      <c r="H343" s="265"/>
      <c r="I343" s="265"/>
      <c r="J343" s="158"/>
      <c r="K343" s="159" t="s">
        <v>5</v>
      </c>
      <c r="L343" s="158"/>
      <c r="M343" s="158"/>
      <c r="N343" s="158"/>
      <c r="O343" s="158"/>
      <c r="P343" s="158"/>
      <c r="Q343" s="158"/>
      <c r="R343" s="160"/>
      <c r="T343" s="161"/>
      <c r="U343" s="158"/>
      <c r="V343" s="158"/>
      <c r="W343" s="158"/>
      <c r="X343" s="158"/>
      <c r="Y343" s="158"/>
      <c r="Z343" s="158"/>
      <c r="AA343" s="162"/>
      <c r="AT343" s="163" t="s">
        <v>173</v>
      </c>
      <c r="AU343" s="163" t="s">
        <v>86</v>
      </c>
      <c r="AV343" s="11" t="s">
        <v>82</v>
      </c>
      <c r="AW343" s="11" t="s">
        <v>32</v>
      </c>
      <c r="AX343" s="11" t="s">
        <v>75</v>
      </c>
      <c r="AY343" s="163" t="s">
        <v>166</v>
      </c>
    </row>
    <row r="344" spans="2:65" s="10" customFormat="1" ht="16.5" customHeight="1">
      <c r="B344" s="149"/>
      <c r="C344" s="150"/>
      <c r="D344" s="150"/>
      <c r="E344" s="151" t="s">
        <v>5</v>
      </c>
      <c r="F344" s="262" t="s">
        <v>98</v>
      </c>
      <c r="G344" s="263"/>
      <c r="H344" s="263"/>
      <c r="I344" s="263"/>
      <c r="J344" s="150"/>
      <c r="K344" s="152">
        <v>6</v>
      </c>
      <c r="L344" s="150"/>
      <c r="M344" s="150"/>
      <c r="N344" s="150"/>
      <c r="O344" s="150"/>
      <c r="P344" s="150"/>
      <c r="Q344" s="150"/>
      <c r="R344" s="153"/>
      <c r="T344" s="154"/>
      <c r="U344" s="150"/>
      <c r="V344" s="150"/>
      <c r="W344" s="150"/>
      <c r="X344" s="150"/>
      <c r="Y344" s="150"/>
      <c r="Z344" s="150"/>
      <c r="AA344" s="155"/>
      <c r="AT344" s="156" t="s">
        <v>173</v>
      </c>
      <c r="AU344" s="156" t="s">
        <v>86</v>
      </c>
      <c r="AV344" s="10" t="s">
        <v>86</v>
      </c>
      <c r="AW344" s="10" t="s">
        <v>32</v>
      </c>
      <c r="AX344" s="10" t="s">
        <v>82</v>
      </c>
      <c r="AY344" s="156" t="s">
        <v>166</v>
      </c>
    </row>
    <row r="345" spans="2:65" s="1" customFormat="1" ht="25.5" customHeight="1">
      <c r="B345" s="139"/>
      <c r="C345" s="176" t="s">
        <v>562</v>
      </c>
      <c r="D345" s="176" t="s">
        <v>388</v>
      </c>
      <c r="E345" s="177" t="s">
        <v>584</v>
      </c>
      <c r="F345" s="266" t="s">
        <v>585</v>
      </c>
      <c r="G345" s="266"/>
      <c r="H345" s="266"/>
      <c r="I345" s="266"/>
      <c r="J345" s="178" t="s">
        <v>560</v>
      </c>
      <c r="K345" s="179">
        <v>3</v>
      </c>
      <c r="L345" s="267">
        <v>0</v>
      </c>
      <c r="M345" s="267"/>
      <c r="N345" s="267">
        <f>ROUND(L345*K345,2)</f>
        <v>0</v>
      </c>
      <c r="O345" s="232"/>
      <c r="P345" s="232"/>
      <c r="Q345" s="232"/>
      <c r="R345" s="144"/>
      <c r="T345" s="145" t="s">
        <v>5</v>
      </c>
      <c r="U345" s="43" t="s">
        <v>40</v>
      </c>
      <c r="V345" s="146">
        <v>0</v>
      </c>
      <c r="W345" s="146">
        <f>V345*K345</f>
        <v>0</v>
      </c>
      <c r="X345" s="146">
        <v>0.111</v>
      </c>
      <c r="Y345" s="146">
        <f>X345*K345</f>
        <v>0.33300000000000002</v>
      </c>
      <c r="Z345" s="146">
        <v>0</v>
      </c>
      <c r="AA345" s="147">
        <f>Z345*K345</f>
        <v>0</v>
      </c>
      <c r="AR345" s="21" t="s">
        <v>104</v>
      </c>
      <c r="AT345" s="21" t="s">
        <v>388</v>
      </c>
      <c r="AU345" s="21" t="s">
        <v>86</v>
      </c>
      <c r="AY345" s="21" t="s">
        <v>166</v>
      </c>
      <c r="BE345" s="148">
        <f>IF(U345="základní",N345,0)</f>
        <v>0</v>
      </c>
      <c r="BF345" s="148">
        <f>IF(U345="snížená",N345,0)</f>
        <v>0</v>
      </c>
      <c r="BG345" s="148">
        <f>IF(U345="zákl. přenesená",N345,0)</f>
        <v>0</v>
      </c>
      <c r="BH345" s="148">
        <f>IF(U345="sníž. přenesená",N345,0)</f>
        <v>0</v>
      </c>
      <c r="BI345" s="148">
        <f>IF(U345="nulová",N345,0)</f>
        <v>0</v>
      </c>
      <c r="BJ345" s="21" t="s">
        <v>82</v>
      </c>
      <c r="BK345" s="148">
        <f>ROUND(L345*K345,2)</f>
        <v>0</v>
      </c>
      <c r="BL345" s="21" t="s">
        <v>92</v>
      </c>
      <c r="BM345" s="21" t="s">
        <v>586</v>
      </c>
    </row>
    <row r="346" spans="2:65" s="11" customFormat="1" ht="16.5" customHeight="1">
      <c r="B346" s="157"/>
      <c r="C346" s="158"/>
      <c r="D346" s="158"/>
      <c r="E346" s="159" t="s">
        <v>5</v>
      </c>
      <c r="F346" s="264" t="s">
        <v>566</v>
      </c>
      <c r="G346" s="265"/>
      <c r="H346" s="265"/>
      <c r="I346" s="265"/>
      <c r="J346" s="158"/>
      <c r="K346" s="159" t="s">
        <v>5</v>
      </c>
      <c r="L346" s="158"/>
      <c r="M346" s="158"/>
      <c r="N346" s="158"/>
      <c r="O346" s="158"/>
      <c r="P346" s="158"/>
      <c r="Q346" s="158"/>
      <c r="R346" s="160"/>
      <c r="T346" s="161"/>
      <c r="U346" s="158"/>
      <c r="V346" s="158"/>
      <c r="W346" s="158"/>
      <c r="X346" s="158"/>
      <c r="Y346" s="158"/>
      <c r="Z346" s="158"/>
      <c r="AA346" s="162"/>
      <c r="AT346" s="163" t="s">
        <v>173</v>
      </c>
      <c r="AU346" s="163" t="s">
        <v>86</v>
      </c>
      <c r="AV346" s="11" t="s">
        <v>82</v>
      </c>
      <c r="AW346" s="11" t="s">
        <v>32</v>
      </c>
      <c r="AX346" s="11" t="s">
        <v>75</v>
      </c>
      <c r="AY346" s="163" t="s">
        <v>166</v>
      </c>
    </row>
    <row r="347" spans="2:65" s="10" customFormat="1" ht="16.5" customHeight="1">
      <c r="B347" s="149"/>
      <c r="C347" s="150"/>
      <c r="D347" s="150"/>
      <c r="E347" s="151" t="s">
        <v>5</v>
      </c>
      <c r="F347" s="262" t="s">
        <v>89</v>
      </c>
      <c r="G347" s="263"/>
      <c r="H347" s="263"/>
      <c r="I347" s="263"/>
      <c r="J347" s="150"/>
      <c r="K347" s="152">
        <v>3</v>
      </c>
      <c r="L347" s="150"/>
      <c r="M347" s="150"/>
      <c r="N347" s="150"/>
      <c r="O347" s="150"/>
      <c r="P347" s="150"/>
      <c r="Q347" s="150"/>
      <c r="R347" s="153"/>
      <c r="T347" s="154"/>
      <c r="U347" s="150"/>
      <c r="V347" s="150"/>
      <c r="W347" s="150"/>
      <c r="X347" s="150"/>
      <c r="Y347" s="150"/>
      <c r="Z347" s="150"/>
      <c r="AA347" s="155"/>
      <c r="AT347" s="156" t="s">
        <v>173</v>
      </c>
      <c r="AU347" s="156" t="s">
        <v>86</v>
      </c>
      <c r="AV347" s="10" t="s">
        <v>86</v>
      </c>
      <c r="AW347" s="10" t="s">
        <v>32</v>
      </c>
      <c r="AX347" s="10" t="s">
        <v>82</v>
      </c>
      <c r="AY347" s="156" t="s">
        <v>166</v>
      </c>
    </row>
    <row r="348" spans="2:65" s="1" customFormat="1" ht="16.5" customHeight="1">
      <c r="B348" s="139"/>
      <c r="C348" s="176" t="s">
        <v>567</v>
      </c>
      <c r="D348" s="176" t="s">
        <v>388</v>
      </c>
      <c r="E348" s="177" t="s">
        <v>588</v>
      </c>
      <c r="F348" s="266" t="s">
        <v>589</v>
      </c>
      <c r="G348" s="266"/>
      <c r="H348" s="266"/>
      <c r="I348" s="266"/>
      <c r="J348" s="178" t="s">
        <v>560</v>
      </c>
      <c r="K348" s="179">
        <v>6</v>
      </c>
      <c r="L348" s="267">
        <v>0</v>
      </c>
      <c r="M348" s="267"/>
      <c r="N348" s="267">
        <f>ROUND(L348*K348,2)</f>
        <v>0</v>
      </c>
      <c r="O348" s="232"/>
      <c r="P348" s="232"/>
      <c r="Q348" s="232"/>
      <c r="R348" s="144"/>
      <c r="T348" s="145" t="s">
        <v>5</v>
      </c>
      <c r="U348" s="43" t="s">
        <v>40</v>
      </c>
      <c r="V348" s="146">
        <v>0</v>
      </c>
      <c r="W348" s="146">
        <f>V348*K348</f>
        <v>0</v>
      </c>
      <c r="X348" s="146">
        <v>9.7000000000000003E-2</v>
      </c>
      <c r="Y348" s="146">
        <f>X348*K348</f>
        <v>0.58200000000000007</v>
      </c>
      <c r="Z348" s="146">
        <v>0</v>
      </c>
      <c r="AA348" s="147">
        <f>Z348*K348</f>
        <v>0</v>
      </c>
      <c r="AR348" s="21" t="s">
        <v>104</v>
      </c>
      <c r="AT348" s="21" t="s">
        <v>388</v>
      </c>
      <c r="AU348" s="21" t="s">
        <v>86</v>
      </c>
      <c r="AY348" s="21" t="s">
        <v>166</v>
      </c>
      <c r="BE348" s="148">
        <f>IF(U348="základní",N348,0)</f>
        <v>0</v>
      </c>
      <c r="BF348" s="148">
        <f>IF(U348="snížená",N348,0)</f>
        <v>0</v>
      </c>
      <c r="BG348" s="148">
        <f>IF(U348="zákl. přenesená",N348,0)</f>
        <v>0</v>
      </c>
      <c r="BH348" s="148">
        <f>IF(U348="sníž. přenesená",N348,0)</f>
        <v>0</v>
      </c>
      <c r="BI348" s="148">
        <f>IF(U348="nulová",N348,0)</f>
        <v>0</v>
      </c>
      <c r="BJ348" s="21" t="s">
        <v>82</v>
      </c>
      <c r="BK348" s="148">
        <f>ROUND(L348*K348,2)</f>
        <v>0</v>
      </c>
      <c r="BL348" s="21" t="s">
        <v>92</v>
      </c>
      <c r="BM348" s="21" t="s">
        <v>590</v>
      </c>
    </row>
    <row r="349" spans="2:65" s="11" customFormat="1" ht="16.5" customHeight="1">
      <c r="B349" s="157"/>
      <c r="C349" s="158"/>
      <c r="D349" s="158"/>
      <c r="E349" s="159" t="s">
        <v>5</v>
      </c>
      <c r="F349" s="264" t="s">
        <v>566</v>
      </c>
      <c r="G349" s="265"/>
      <c r="H349" s="265"/>
      <c r="I349" s="265"/>
      <c r="J349" s="158"/>
      <c r="K349" s="159" t="s">
        <v>5</v>
      </c>
      <c r="L349" s="158"/>
      <c r="M349" s="158"/>
      <c r="N349" s="158"/>
      <c r="O349" s="158"/>
      <c r="P349" s="158"/>
      <c r="Q349" s="158"/>
      <c r="R349" s="160"/>
      <c r="T349" s="161"/>
      <c r="U349" s="158"/>
      <c r="V349" s="158"/>
      <c r="W349" s="158"/>
      <c r="X349" s="158"/>
      <c r="Y349" s="158"/>
      <c r="Z349" s="158"/>
      <c r="AA349" s="162"/>
      <c r="AT349" s="163" t="s">
        <v>173</v>
      </c>
      <c r="AU349" s="163" t="s">
        <v>86</v>
      </c>
      <c r="AV349" s="11" t="s">
        <v>82</v>
      </c>
      <c r="AW349" s="11" t="s">
        <v>32</v>
      </c>
      <c r="AX349" s="11" t="s">
        <v>75</v>
      </c>
      <c r="AY349" s="163" t="s">
        <v>166</v>
      </c>
    </row>
    <row r="350" spans="2:65" s="10" customFormat="1" ht="16.5" customHeight="1">
      <c r="B350" s="149"/>
      <c r="C350" s="150"/>
      <c r="D350" s="150"/>
      <c r="E350" s="151" t="s">
        <v>5</v>
      </c>
      <c r="F350" s="262" t="s">
        <v>98</v>
      </c>
      <c r="G350" s="263"/>
      <c r="H350" s="263"/>
      <c r="I350" s="263"/>
      <c r="J350" s="150"/>
      <c r="K350" s="152">
        <v>6</v>
      </c>
      <c r="L350" s="150"/>
      <c r="M350" s="150"/>
      <c r="N350" s="150"/>
      <c r="O350" s="150"/>
      <c r="P350" s="150"/>
      <c r="Q350" s="150"/>
      <c r="R350" s="153"/>
      <c r="T350" s="154"/>
      <c r="U350" s="150"/>
      <c r="V350" s="150"/>
      <c r="W350" s="150"/>
      <c r="X350" s="150"/>
      <c r="Y350" s="150"/>
      <c r="Z350" s="150"/>
      <c r="AA350" s="155"/>
      <c r="AT350" s="156" t="s">
        <v>173</v>
      </c>
      <c r="AU350" s="156" t="s">
        <v>86</v>
      </c>
      <c r="AV350" s="10" t="s">
        <v>86</v>
      </c>
      <c r="AW350" s="10" t="s">
        <v>32</v>
      </c>
      <c r="AX350" s="10" t="s">
        <v>82</v>
      </c>
      <c r="AY350" s="156" t="s">
        <v>166</v>
      </c>
    </row>
    <row r="351" spans="2:65" s="1" customFormat="1" ht="16.5" customHeight="1">
      <c r="B351" s="139"/>
      <c r="C351" s="176" t="s">
        <v>571</v>
      </c>
      <c r="D351" s="176" t="s">
        <v>388</v>
      </c>
      <c r="E351" s="177" t="s">
        <v>592</v>
      </c>
      <c r="F351" s="266" t="s">
        <v>593</v>
      </c>
      <c r="G351" s="266"/>
      <c r="H351" s="266"/>
      <c r="I351" s="266"/>
      <c r="J351" s="178" t="s">
        <v>560</v>
      </c>
      <c r="K351" s="179">
        <v>6</v>
      </c>
      <c r="L351" s="267">
        <v>0</v>
      </c>
      <c r="M351" s="267"/>
      <c r="N351" s="267">
        <f>ROUND(L351*K351,2)</f>
        <v>0</v>
      </c>
      <c r="O351" s="232"/>
      <c r="P351" s="232"/>
      <c r="Q351" s="232"/>
      <c r="R351" s="144"/>
      <c r="T351" s="145" t="s">
        <v>5</v>
      </c>
      <c r="U351" s="43" t="s">
        <v>40</v>
      </c>
      <c r="V351" s="146">
        <v>0</v>
      </c>
      <c r="W351" s="146">
        <f>V351*K351</f>
        <v>0</v>
      </c>
      <c r="X351" s="146">
        <v>5.8000000000000003E-2</v>
      </c>
      <c r="Y351" s="146">
        <f>X351*K351</f>
        <v>0.34800000000000003</v>
      </c>
      <c r="Z351" s="146">
        <v>0</v>
      </c>
      <c r="AA351" s="147">
        <f>Z351*K351</f>
        <v>0</v>
      </c>
      <c r="AR351" s="21" t="s">
        <v>104</v>
      </c>
      <c r="AT351" s="21" t="s">
        <v>388</v>
      </c>
      <c r="AU351" s="21" t="s">
        <v>86</v>
      </c>
      <c r="AY351" s="21" t="s">
        <v>166</v>
      </c>
      <c r="BE351" s="148">
        <f>IF(U351="základní",N351,0)</f>
        <v>0</v>
      </c>
      <c r="BF351" s="148">
        <f>IF(U351="snížená",N351,0)</f>
        <v>0</v>
      </c>
      <c r="BG351" s="148">
        <f>IF(U351="zákl. přenesená",N351,0)</f>
        <v>0</v>
      </c>
      <c r="BH351" s="148">
        <f>IF(U351="sníž. přenesená",N351,0)</f>
        <v>0</v>
      </c>
      <c r="BI351" s="148">
        <f>IF(U351="nulová",N351,0)</f>
        <v>0</v>
      </c>
      <c r="BJ351" s="21" t="s">
        <v>82</v>
      </c>
      <c r="BK351" s="148">
        <f>ROUND(L351*K351,2)</f>
        <v>0</v>
      </c>
      <c r="BL351" s="21" t="s">
        <v>92</v>
      </c>
      <c r="BM351" s="21" t="s">
        <v>594</v>
      </c>
    </row>
    <row r="352" spans="2:65" s="11" customFormat="1" ht="16.5" customHeight="1">
      <c r="B352" s="157"/>
      <c r="C352" s="158"/>
      <c r="D352" s="158"/>
      <c r="E352" s="159" t="s">
        <v>5</v>
      </c>
      <c r="F352" s="264" t="s">
        <v>566</v>
      </c>
      <c r="G352" s="265"/>
      <c r="H352" s="265"/>
      <c r="I352" s="265"/>
      <c r="J352" s="158"/>
      <c r="K352" s="159" t="s">
        <v>5</v>
      </c>
      <c r="L352" s="158"/>
      <c r="M352" s="158"/>
      <c r="N352" s="158"/>
      <c r="O352" s="158"/>
      <c r="P352" s="158"/>
      <c r="Q352" s="158"/>
      <c r="R352" s="160"/>
      <c r="T352" s="161"/>
      <c r="U352" s="158"/>
      <c r="V352" s="158"/>
      <c r="W352" s="158"/>
      <c r="X352" s="158"/>
      <c r="Y352" s="158"/>
      <c r="Z352" s="158"/>
      <c r="AA352" s="162"/>
      <c r="AT352" s="163" t="s">
        <v>173</v>
      </c>
      <c r="AU352" s="163" t="s">
        <v>86</v>
      </c>
      <c r="AV352" s="11" t="s">
        <v>82</v>
      </c>
      <c r="AW352" s="11" t="s">
        <v>32</v>
      </c>
      <c r="AX352" s="11" t="s">
        <v>75</v>
      </c>
      <c r="AY352" s="163" t="s">
        <v>166</v>
      </c>
    </row>
    <row r="353" spans="2:65" s="10" customFormat="1" ht="16.5" customHeight="1">
      <c r="B353" s="149"/>
      <c r="C353" s="150"/>
      <c r="D353" s="150"/>
      <c r="E353" s="151" t="s">
        <v>5</v>
      </c>
      <c r="F353" s="262" t="s">
        <v>98</v>
      </c>
      <c r="G353" s="263"/>
      <c r="H353" s="263"/>
      <c r="I353" s="263"/>
      <c r="J353" s="150"/>
      <c r="K353" s="152">
        <v>6</v>
      </c>
      <c r="L353" s="150"/>
      <c r="M353" s="150"/>
      <c r="N353" s="150"/>
      <c r="O353" s="150"/>
      <c r="P353" s="150"/>
      <c r="Q353" s="150"/>
      <c r="R353" s="153"/>
      <c r="T353" s="154"/>
      <c r="U353" s="150"/>
      <c r="V353" s="150"/>
      <c r="W353" s="150"/>
      <c r="X353" s="150"/>
      <c r="Y353" s="150"/>
      <c r="Z353" s="150"/>
      <c r="AA353" s="155"/>
      <c r="AT353" s="156" t="s">
        <v>173</v>
      </c>
      <c r="AU353" s="156" t="s">
        <v>86</v>
      </c>
      <c r="AV353" s="10" t="s">
        <v>86</v>
      </c>
      <c r="AW353" s="10" t="s">
        <v>32</v>
      </c>
      <c r="AX353" s="10" t="s">
        <v>82</v>
      </c>
      <c r="AY353" s="156" t="s">
        <v>166</v>
      </c>
    </row>
    <row r="354" spans="2:65" s="1" customFormat="1" ht="16.5" customHeight="1">
      <c r="B354" s="139"/>
      <c r="C354" s="176" t="s">
        <v>575</v>
      </c>
      <c r="D354" s="176" t="s">
        <v>388</v>
      </c>
      <c r="E354" s="177" t="s">
        <v>596</v>
      </c>
      <c r="F354" s="266" t="s">
        <v>597</v>
      </c>
      <c r="G354" s="266"/>
      <c r="H354" s="266"/>
      <c r="I354" s="266"/>
      <c r="J354" s="178" t="s">
        <v>560</v>
      </c>
      <c r="K354" s="179">
        <v>6</v>
      </c>
      <c r="L354" s="267">
        <v>0</v>
      </c>
      <c r="M354" s="267"/>
      <c r="N354" s="267">
        <f>ROUND(L354*K354,2)</f>
        <v>0</v>
      </c>
      <c r="O354" s="232"/>
      <c r="P354" s="232"/>
      <c r="Q354" s="232"/>
      <c r="R354" s="144"/>
      <c r="T354" s="145" t="s">
        <v>5</v>
      </c>
      <c r="U354" s="43" t="s">
        <v>40</v>
      </c>
      <c r="V354" s="146">
        <v>0</v>
      </c>
      <c r="W354" s="146">
        <f>V354*K354</f>
        <v>0</v>
      </c>
      <c r="X354" s="146">
        <v>6.0000000000000001E-3</v>
      </c>
      <c r="Y354" s="146">
        <f>X354*K354</f>
        <v>3.6000000000000004E-2</v>
      </c>
      <c r="Z354" s="146">
        <v>0</v>
      </c>
      <c r="AA354" s="147">
        <f>Z354*K354</f>
        <v>0</v>
      </c>
      <c r="AR354" s="21" t="s">
        <v>104</v>
      </c>
      <c r="AT354" s="21" t="s">
        <v>388</v>
      </c>
      <c r="AU354" s="21" t="s">
        <v>86</v>
      </c>
      <c r="AY354" s="21" t="s">
        <v>166</v>
      </c>
      <c r="BE354" s="148">
        <f>IF(U354="základní",N354,0)</f>
        <v>0</v>
      </c>
      <c r="BF354" s="148">
        <f>IF(U354="snížená",N354,0)</f>
        <v>0</v>
      </c>
      <c r="BG354" s="148">
        <f>IF(U354="zákl. přenesená",N354,0)</f>
        <v>0</v>
      </c>
      <c r="BH354" s="148">
        <f>IF(U354="sníž. přenesená",N354,0)</f>
        <v>0</v>
      </c>
      <c r="BI354" s="148">
        <f>IF(U354="nulová",N354,0)</f>
        <v>0</v>
      </c>
      <c r="BJ354" s="21" t="s">
        <v>82</v>
      </c>
      <c r="BK354" s="148">
        <f>ROUND(L354*K354,2)</f>
        <v>0</v>
      </c>
      <c r="BL354" s="21" t="s">
        <v>92</v>
      </c>
      <c r="BM354" s="21" t="s">
        <v>598</v>
      </c>
    </row>
    <row r="355" spans="2:65" s="11" customFormat="1" ht="16.5" customHeight="1">
      <c r="B355" s="157"/>
      <c r="C355" s="158"/>
      <c r="D355" s="158"/>
      <c r="E355" s="159" t="s">
        <v>5</v>
      </c>
      <c r="F355" s="264" t="s">
        <v>566</v>
      </c>
      <c r="G355" s="265"/>
      <c r="H355" s="265"/>
      <c r="I355" s="265"/>
      <c r="J355" s="158"/>
      <c r="K355" s="159" t="s">
        <v>5</v>
      </c>
      <c r="L355" s="158"/>
      <c r="M355" s="158"/>
      <c r="N355" s="158"/>
      <c r="O355" s="158"/>
      <c r="P355" s="158"/>
      <c r="Q355" s="158"/>
      <c r="R355" s="160"/>
      <c r="T355" s="161"/>
      <c r="U355" s="158"/>
      <c r="V355" s="158"/>
      <c r="W355" s="158"/>
      <c r="X355" s="158"/>
      <c r="Y355" s="158"/>
      <c r="Z355" s="158"/>
      <c r="AA355" s="162"/>
      <c r="AT355" s="163" t="s">
        <v>173</v>
      </c>
      <c r="AU355" s="163" t="s">
        <v>86</v>
      </c>
      <c r="AV355" s="11" t="s">
        <v>82</v>
      </c>
      <c r="AW355" s="11" t="s">
        <v>32</v>
      </c>
      <c r="AX355" s="11" t="s">
        <v>75</v>
      </c>
      <c r="AY355" s="163" t="s">
        <v>166</v>
      </c>
    </row>
    <row r="356" spans="2:65" s="10" customFormat="1" ht="16.5" customHeight="1">
      <c r="B356" s="149"/>
      <c r="C356" s="150"/>
      <c r="D356" s="150"/>
      <c r="E356" s="151" t="s">
        <v>5</v>
      </c>
      <c r="F356" s="262" t="s">
        <v>98</v>
      </c>
      <c r="G356" s="263"/>
      <c r="H356" s="263"/>
      <c r="I356" s="263"/>
      <c r="J356" s="150"/>
      <c r="K356" s="152">
        <v>6</v>
      </c>
      <c r="L356" s="150"/>
      <c r="M356" s="150"/>
      <c r="N356" s="150"/>
      <c r="O356" s="150"/>
      <c r="P356" s="150"/>
      <c r="Q356" s="150"/>
      <c r="R356" s="153"/>
      <c r="T356" s="154"/>
      <c r="U356" s="150"/>
      <c r="V356" s="150"/>
      <c r="W356" s="150"/>
      <c r="X356" s="150"/>
      <c r="Y356" s="150"/>
      <c r="Z356" s="150"/>
      <c r="AA356" s="155"/>
      <c r="AT356" s="156" t="s">
        <v>173</v>
      </c>
      <c r="AU356" s="156" t="s">
        <v>86</v>
      </c>
      <c r="AV356" s="10" t="s">
        <v>86</v>
      </c>
      <c r="AW356" s="10" t="s">
        <v>32</v>
      </c>
      <c r="AX356" s="10" t="s">
        <v>82</v>
      </c>
      <c r="AY356" s="156" t="s">
        <v>166</v>
      </c>
    </row>
    <row r="357" spans="2:65" s="1" customFormat="1" ht="25.5" customHeight="1">
      <c r="B357" s="139"/>
      <c r="C357" s="140" t="s">
        <v>579</v>
      </c>
      <c r="D357" s="140" t="s">
        <v>167</v>
      </c>
      <c r="E357" s="141" t="s">
        <v>600</v>
      </c>
      <c r="F357" s="231" t="s">
        <v>601</v>
      </c>
      <c r="G357" s="231"/>
      <c r="H357" s="231"/>
      <c r="I357" s="231"/>
      <c r="J357" s="142" t="s">
        <v>560</v>
      </c>
      <c r="K357" s="143">
        <v>9</v>
      </c>
      <c r="L357" s="232">
        <v>0</v>
      </c>
      <c r="M357" s="232"/>
      <c r="N357" s="232">
        <f>ROUND(L357*K357,2)</f>
        <v>0</v>
      </c>
      <c r="O357" s="232"/>
      <c r="P357" s="232"/>
      <c r="Q357" s="232"/>
      <c r="R357" s="144"/>
      <c r="T357" s="145" t="s">
        <v>5</v>
      </c>
      <c r="U357" s="43" t="s">
        <v>40</v>
      </c>
      <c r="V357" s="146">
        <v>3.8170000000000002</v>
      </c>
      <c r="W357" s="146">
        <f>V357*K357</f>
        <v>34.353000000000002</v>
      </c>
      <c r="X357" s="146">
        <v>0.42080000000000001</v>
      </c>
      <c r="Y357" s="146">
        <f>X357*K357</f>
        <v>3.7871999999999999</v>
      </c>
      <c r="Z357" s="146">
        <v>0</v>
      </c>
      <c r="AA357" s="147">
        <f>Z357*K357</f>
        <v>0</v>
      </c>
      <c r="AR357" s="21" t="s">
        <v>92</v>
      </c>
      <c r="AT357" s="21" t="s">
        <v>167</v>
      </c>
      <c r="AU357" s="21" t="s">
        <v>86</v>
      </c>
      <c r="AY357" s="21" t="s">
        <v>166</v>
      </c>
      <c r="BE357" s="148">
        <f>IF(U357="základní",N357,0)</f>
        <v>0</v>
      </c>
      <c r="BF357" s="148">
        <f>IF(U357="snížená",N357,0)</f>
        <v>0</v>
      </c>
      <c r="BG357" s="148">
        <f>IF(U357="zákl. přenesená",N357,0)</f>
        <v>0</v>
      </c>
      <c r="BH357" s="148">
        <f>IF(U357="sníž. přenesená",N357,0)</f>
        <v>0</v>
      </c>
      <c r="BI357" s="148">
        <f>IF(U357="nulová",N357,0)</f>
        <v>0</v>
      </c>
      <c r="BJ357" s="21" t="s">
        <v>82</v>
      </c>
      <c r="BK357" s="148">
        <f>ROUND(L357*K357,2)</f>
        <v>0</v>
      </c>
      <c r="BL357" s="21" t="s">
        <v>92</v>
      </c>
      <c r="BM357" s="21" t="s">
        <v>602</v>
      </c>
    </row>
    <row r="358" spans="2:65" s="11" customFormat="1" ht="16.5" customHeight="1">
      <c r="B358" s="157"/>
      <c r="C358" s="158"/>
      <c r="D358" s="158"/>
      <c r="E358" s="159" t="s">
        <v>5</v>
      </c>
      <c r="F358" s="264" t="s">
        <v>275</v>
      </c>
      <c r="G358" s="265"/>
      <c r="H358" s="265"/>
      <c r="I358" s="265"/>
      <c r="J358" s="158"/>
      <c r="K358" s="159" t="s">
        <v>5</v>
      </c>
      <c r="L358" s="158"/>
      <c r="M358" s="158"/>
      <c r="N358" s="158"/>
      <c r="O358" s="158"/>
      <c r="P358" s="158"/>
      <c r="Q358" s="158"/>
      <c r="R358" s="160"/>
      <c r="T358" s="161"/>
      <c r="U358" s="158"/>
      <c r="V358" s="158"/>
      <c r="W358" s="158"/>
      <c r="X358" s="158"/>
      <c r="Y358" s="158"/>
      <c r="Z358" s="158"/>
      <c r="AA358" s="162"/>
      <c r="AT358" s="163" t="s">
        <v>173</v>
      </c>
      <c r="AU358" s="163" t="s">
        <v>86</v>
      </c>
      <c r="AV358" s="11" t="s">
        <v>82</v>
      </c>
      <c r="AW358" s="11" t="s">
        <v>32</v>
      </c>
      <c r="AX358" s="11" t="s">
        <v>75</v>
      </c>
      <c r="AY358" s="163" t="s">
        <v>166</v>
      </c>
    </row>
    <row r="359" spans="2:65" s="11" customFormat="1" ht="16.5" customHeight="1">
      <c r="B359" s="157"/>
      <c r="C359" s="158"/>
      <c r="D359" s="158"/>
      <c r="E359" s="159" t="s">
        <v>5</v>
      </c>
      <c r="F359" s="229" t="s">
        <v>276</v>
      </c>
      <c r="G359" s="230"/>
      <c r="H359" s="230"/>
      <c r="I359" s="230"/>
      <c r="J359" s="158"/>
      <c r="K359" s="159" t="s">
        <v>5</v>
      </c>
      <c r="L359" s="158"/>
      <c r="M359" s="158"/>
      <c r="N359" s="158"/>
      <c r="O359" s="158"/>
      <c r="P359" s="158"/>
      <c r="Q359" s="158"/>
      <c r="R359" s="160"/>
      <c r="T359" s="161"/>
      <c r="U359" s="158"/>
      <c r="V359" s="158"/>
      <c r="W359" s="158"/>
      <c r="X359" s="158"/>
      <c r="Y359" s="158"/>
      <c r="Z359" s="158"/>
      <c r="AA359" s="162"/>
      <c r="AT359" s="163" t="s">
        <v>173</v>
      </c>
      <c r="AU359" s="163" t="s">
        <v>86</v>
      </c>
      <c r="AV359" s="11" t="s">
        <v>82</v>
      </c>
      <c r="AW359" s="11" t="s">
        <v>32</v>
      </c>
      <c r="AX359" s="11" t="s">
        <v>75</v>
      </c>
      <c r="AY359" s="163" t="s">
        <v>166</v>
      </c>
    </row>
    <row r="360" spans="2:65" s="11" customFormat="1" ht="16.5" customHeight="1">
      <c r="B360" s="157"/>
      <c r="C360" s="158"/>
      <c r="D360" s="158"/>
      <c r="E360" s="159" t="s">
        <v>5</v>
      </c>
      <c r="F360" s="229" t="s">
        <v>277</v>
      </c>
      <c r="G360" s="230"/>
      <c r="H360" s="230"/>
      <c r="I360" s="230"/>
      <c r="J360" s="158"/>
      <c r="K360" s="159" t="s">
        <v>5</v>
      </c>
      <c r="L360" s="158"/>
      <c r="M360" s="158"/>
      <c r="N360" s="158"/>
      <c r="O360" s="158"/>
      <c r="P360" s="158"/>
      <c r="Q360" s="158"/>
      <c r="R360" s="160"/>
      <c r="T360" s="161"/>
      <c r="U360" s="158"/>
      <c r="V360" s="158"/>
      <c r="W360" s="158"/>
      <c r="X360" s="158"/>
      <c r="Y360" s="158"/>
      <c r="Z360" s="158"/>
      <c r="AA360" s="162"/>
      <c r="AT360" s="163" t="s">
        <v>173</v>
      </c>
      <c r="AU360" s="163" t="s">
        <v>86</v>
      </c>
      <c r="AV360" s="11" t="s">
        <v>82</v>
      </c>
      <c r="AW360" s="11" t="s">
        <v>32</v>
      </c>
      <c r="AX360" s="11" t="s">
        <v>75</v>
      </c>
      <c r="AY360" s="163" t="s">
        <v>166</v>
      </c>
    </row>
    <row r="361" spans="2:65" s="10" customFormat="1" ht="16.5" customHeight="1">
      <c r="B361" s="149"/>
      <c r="C361" s="150"/>
      <c r="D361" s="150"/>
      <c r="E361" s="151" t="s">
        <v>5</v>
      </c>
      <c r="F361" s="262" t="s">
        <v>107</v>
      </c>
      <c r="G361" s="263"/>
      <c r="H361" s="263"/>
      <c r="I361" s="263"/>
      <c r="J361" s="150"/>
      <c r="K361" s="152">
        <v>9</v>
      </c>
      <c r="L361" s="150"/>
      <c r="M361" s="150"/>
      <c r="N361" s="150"/>
      <c r="O361" s="150"/>
      <c r="P361" s="150"/>
      <c r="Q361" s="150"/>
      <c r="R361" s="153"/>
      <c r="T361" s="154"/>
      <c r="U361" s="150"/>
      <c r="V361" s="150"/>
      <c r="W361" s="150"/>
      <c r="X361" s="150"/>
      <c r="Y361" s="150"/>
      <c r="Z361" s="150"/>
      <c r="AA361" s="155"/>
      <c r="AT361" s="156" t="s">
        <v>173</v>
      </c>
      <c r="AU361" s="156" t="s">
        <v>86</v>
      </c>
      <c r="AV361" s="10" t="s">
        <v>86</v>
      </c>
      <c r="AW361" s="10" t="s">
        <v>32</v>
      </c>
      <c r="AX361" s="10" t="s">
        <v>82</v>
      </c>
      <c r="AY361" s="156" t="s">
        <v>166</v>
      </c>
    </row>
    <row r="362" spans="2:65" s="9" customFormat="1" ht="29.85" customHeight="1">
      <c r="B362" s="129"/>
      <c r="C362" s="130"/>
      <c r="D362" s="164" t="s">
        <v>265</v>
      </c>
      <c r="E362" s="164"/>
      <c r="F362" s="164"/>
      <c r="G362" s="164"/>
      <c r="H362" s="164"/>
      <c r="I362" s="164"/>
      <c r="J362" s="164"/>
      <c r="K362" s="164"/>
      <c r="L362" s="164"/>
      <c r="M362" s="164"/>
      <c r="N362" s="237">
        <f>BK362</f>
        <v>0</v>
      </c>
      <c r="O362" s="238"/>
      <c r="P362" s="238"/>
      <c r="Q362" s="238"/>
      <c r="R362" s="132"/>
      <c r="T362" s="133"/>
      <c r="U362" s="130"/>
      <c r="V362" s="130"/>
      <c r="W362" s="134">
        <f>SUM(W363:W405)</f>
        <v>227.94049999999999</v>
      </c>
      <c r="X362" s="130"/>
      <c r="Y362" s="134">
        <f>SUM(Y363:Y405)</f>
        <v>108.48115</v>
      </c>
      <c r="Z362" s="130"/>
      <c r="AA362" s="135">
        <f>SUM(AA363:AA405)</f>
        <v>8.2000000000000003E-2</v>
      </c>
      <c r="AR362" s="136" t="s">
        <v>82</v>
      </c>
      <c r="AT362" s="137" t="s">
        <v>74</v>
      </c>
      <c r="AU362" s="137" t="s">
        <v>82</v>
      </c>
      <c r="AY362" s="136" t="s">
        <v>166</v>
      </c>
      <c r="BK362" s="138">
        <f>SUM(BK363:BK405)</f>
        <v>0</v>
      </c>
    </row>
    <row r="363" spans="2:65" s="1" customFormat="1" ht="16.5" customHeight="1">
      <c r="B363" s="139"/>
      <c r="C363" s="140" t="s">
        <v>583</v>
      </c>
      <c r="D363" s="140" t="s">
        <v>167</v>
      </c>
      <c r="E363" s="141" t="s">
        <v>604</v>
      </c>
      <c r="F363" s="231" t="s">
        <v>605</v>
      </c>
      <c r="G363" s="231"/>
      <c r="H363" s="231"/>
      <c r="I363" s="231"/>
      <c r="J363" s="142" t="s">
        <v>560</v>
      </c>
      <c r="K363" s="189">
        <v>6</v>
      </c>
      <c r="L363" s="232">
        <v>0</v>
      </c>
      <c r="M363" s="232"/>
      <c r="N363" s="232">
        <f>ROUND(L363*K363,2)</f>
        <v>0</v>
      </c>
      <c r="O363" s="232"/>
      <c r="P363" s="232"/>
      <c r="Q363" s="232"/>
      <c r="R363" s="144"/>
      <c r="T363" s="145" t="s">
        <v>5</v>
      </c>
      <c r="U363" s="43" t="s">
        <v>40</v>
      </c>
      <c r="V363" s="146">
        <v>0</v>
      </c>
      <c r="W363" s="146">
        <f>V363*K363</f>
        <v>0</v>
      </c>
      <c r="X363" s="146">
        <v>0</v>
      </c>
      <c r="Y363" s="146">
        <f>X363*K363</f>
        <v>0</v>
      </c>
      <c r="Z363" s="146">
        <v>0</v>
      </c>
      <c r="AA363" s="147">
        <f>Z363*K363</f>
        <v>0</v>
      </c>
      <c r="AR363" s="21" t="s">
        <v>92</v>
      </c>
      <c r="AT363" s="21" t="s">
        <v>167</v>
      </c>
      <c r="AU363" s="21" t="s">
        <v>86</v>
      </c>
      <c r="AY363" s="21" t="s">
        <v>166</v>
      </c>
      <c r="BE363" s="148">
        <f>IF(U363="základní",N363,0)</f>
        <v>0</v>
      </c>
      <c r="BF363" s="148">
        <f>IF(U363="snížená",N363,0)</f>
        <v>0</v>
      </c>
      <c r="BG363" s="148">
        <f>IF(U363="zákl. přenesená",N363,0)</f>
        <v>0</v>
      </c>
      <c r="BH363" s="148">
        <f>IF(U363="sníž. přenesená",N363,0)</f>
        <v>0</v>
      </c>
      <c r="BI363" s="148">
        <f>IF(U363="nulová",N363,0)</f>
        <v>0</v>
      </c>
      <c r="BJ363" s="21" t="s">
        <v>82</v>
      </c>
      <c r="BK363" s="148">
        <f>ROUND(L363*K363,2)</f>
        <v>0</v>
      </c>
      <c r="BL363" s="21" t="s">
        <v>92</v>
      </c>
      <c r="BM363" s="21" t="s">
        <v>606</v>
      </c>
    </row>
    <row r="364" spans="2:65" s="1" customFormat="1" ht="25.5" customHeight="1">
      <c r="B364" s="139"/>
      <c r="C364" s="140" t="s">
        <v>587</v>
      </c>
      <c r="D364" s="140" t="s">
        <v>167</v>
      </c>
      <c r="E364" s="141" t="s">
        <v>608</v>
      </c>
      <c r="F364" s="231" t="s">
        <v>609</v>
      </c>
      <c r="G364" s="231"/>
      <c r="H364" s="231"/>
      <c r="I364" s="231"/>
      <c r="J364" s="142" t="s">
        <v>560</v>
      </c>
      <c r="K364" s="143">
        <v>1</v>
      </c>
      <c r="L364" s="232">
        <v>0</v>
      </c>
      <c r="M364" s="232"/>
      <c r="N364" s="232">
        <f>ROUND(L364*K364,2)</f>
        <v>0</v>
      </c>
      <c r="O364" s="232"/>
      <c r="P364" s="232"/>
      <c r="Q364" s="232"/>
      <c r="R364" s="144"/>
      <c r="T364" s="145" t="s">
        <v>5</v>
      </c>
      <c r="U364" s="43" t="s">
        <v>40</v>
      </c>
      <c r="V364" s="146">
        <v>0.2</v>
      </c>
      <c r="W364" s="146">
        <f>V364*K364</f>
        <v>0.2</v>
      </c>
      <c r="X364" s="146">
        <v>6.9999999999999999E-4</v>
      </c>
      <c r="Y364" s="146">
        <f>X364*K364</f>
        <v>6.9999999999999999E-4</v>
      </c>
      <c r="Z364" s="146">
        <v>0</v>
      </c>
      <c r="AA364" s="147">
        <f>Z364*K364</f>
        <v>0</v>
      </c>
      <c r="AR364" s="21" t="s">
        <v>92</v>
      </c>
      <c r="AT364" s="21" t="s">
        <v>167</v>
      </c>
      <c r="AU364" s="21" t="s">
        <v>86</v>
      </c>
      <c r="AY364" s="21" t="s">
        <v>166</v>
      </c>
      <c r="BE364" s="148">
        <f>IF(U364="základní",N364,0)</f>
        <v>0</v>
      </c>
      <c r="BF364" s="148">
        <f>IF(U364="snížená",N364,0)</f>
        <v>0</v>
      </c>
      <c r="BG364" s="148">
        <f>IF(U364="zákl. přenesená",N364,0)</f>
        <v>0</v>
      </c>
      <c r="BH364" s="148">
        <f>IF(U364="sníž. přenesená",N364,0)</f>
        <v>0</v>
      </c>
      <c r="BI364" s="148">
        <f>IF(U364="nulová",N364,0)</f>
        <v>0</v>
      </c>
      <c r="BJ364" s="21" t="s">
        <v>82</v>
      </c>
      <c r="BK364" s="148">
        <f>ROUND(L364*K364,2)</f>
        <v>0</v>
      </c>
      <c r="BL364" s="21" t="s">
        <v>92</v>
      </c>
      <c r="BM364" s="21" t="s">
        <v>1085</v>
      </c>
    </row>
    <row r="365" spans="2:65" s="11" customFormat="1" ht="16.5" customHeight="1">
      <c r="B365" s="157"/>
      <c r="C365" s="158"/>
      <c r="D365" s="158"/>
      <c r="E365" s="159" t="s">
        <v>5</v>
      </c>
      <c r="F365" s="264" t="s">
        <v>275</v>
      </c>
      <c r="G365" s="265"/>
      <c r="H365" s="265"/>
      <c r="I365" s="265"/>
      <c r="J365" s="158"/>
      <c r="K365" s="159" t="s">
        <v>5</v>
      </c>
      <c r="L365" s="158"/>
      <c r="M365" s="158"/>
      <c r="N365" s="158"/>
      <c r="O365" s="158"/>
      <c r="P365" s="158"/>
      <c r="Q365" s="158"/>
      <c r="R365" s="160"/>
      <c r="T365" s="161"/>
      <c r="U365" s="158"/>
      <c r="V365" s="158"/>
      <c r="W365" s="158"/>
      <c r="X365" s="158"/>
      <c r="Y365" s="158"/>
      <c r="Z365" s="158"/>
      <c r="AA365" s="162"/>
      <c r="AT365" s="163" t="s">
        <v>173</v>
      </c>
      <c r="AU365" s="163" t="s">
        <v>86</v>
      </c>
      <c r="AV365" s="11" t="s">
        <v>82</v>
      </c>
      <c r="AW365" s="11" t="s">
        <v>32</v>
      </c>
      <c r="AX365" s="11" t="s">
        <v>75</v>
      </c>
      <c r="AY365" s="163" t="s">
        <v>166</v>
      </c>
    </row>
    <row r="366" spans="2:65" s="11" customFormat="1" ht="16.5" customHeight="1">
      <c r="B366" s="157"/>
      <c r="C366" s="158"/>
      <c r="D366" s="158"/>
      <c r="E366" s="159" t="s">
        <v>5</v>
      </c>
      <c r="F366" s="229" t="s">
        <v>276</v>
      </c>
      <c r="G366" s="230"/>
      <c r="H366" s="230"/>
      <c r="I366" s="230"/>
      <c r="J366" s="158"/>
      <c r="K366" s="159" t="s">
        <v>5</v>
      </c>
      <c r="L366" s="158"/>
      <c r="M366" s="158"/>
      <c r="N366" s="158"/>
      <c r="O366" s="158"/>
      <c r="P366" s="158"/>
      <c r="Q366" s="158"/>
      <c r="R366" s="160"/>
      <c r="T366" s="161"/>
      <c r="U366" s="158"/>
      <c r="V366" s="158"/>
      <c r="W366" s="158"/>
      <c r="X366" s="158"/>
      <c r="Y366" s="158"/>
      <c r="Z366" s="158"/>
      <c r="AA366" s="162"/>
      <c r="AT366" s="163" t="s">
        <v>173</v>
      </c>
      <c r="AU366" s="163" t="s">
        <v>86</v>
      </c>
      <c r="AV366" s="11" t="s">
        <v>82</v>
      </c>
      <c r="AW366" s="11" t="s">
        <v>32</v>
      </c>
      <c r="AX366" s="11" t="s">
        <v>75</v>
      </c>
      <c r="AY366" s="163" t="s">
        <v>166</v>
      </c>
    </row>
    <row r="367" spans="2:65" s="11" customFormat="1" ht="16.5" customHeight="1">
      <c r="B367" s="157"/>
      <c r="C367" s="158"/>
      <c r="D367" s="158"/>
      <c r="E367" s="159" t="s">
        <v>5</v>
      </c>
      <c r="F367" s="229" t="s">
        <v>277</v>
      </c>
      <c r="G367" s="230"/>
      <c r="H367" s="230"/>
      <c r="I367" s="230"/>
      <c r="J367" s="158"/>
      <c r="K367" s="159" t="s">
        <v>5</v>
      </c>
      <c r="L367" s="158"/>
      <c r="M367" s="158"/>
      <c r="N367" s="158"/>
      <c r="O367" s="158"/>
      <c r="P367" s="158"/>
      <c r="Q367" s="158"/>
      <c r="R367" s="160"/>
      <c r="T367" s="161"/>
      <c r="U367" s="158"/>
      <c r="V367" s="158"/>
      <c r="W367" s="158"/>
      <c r="X367" s="158"/>
      <c r="Y367" s="158"/>
      <c r="Z367" s="158"/>
      <c r="AA367" s="162"/>
      <c r="AT367" s="163" t="s">
        <v>173</v>
      </c>
      <c r="AU367" s="163" t="s">
        <v>86</v>
      </c>
      <c r="AV367" s="11" t="s">
        <v>82</v>
      </c>
      <c r="AW367" s="11" t="s">
        <v>32</v>
      </c>
      <c r="AX367" s="11" t="s">
        <v>75</v>
      </c>
      <c r="AY367" s="163" t="s">
        <v>166</v>
      </c>
    </row>
    <row r="368" spans="2:65" s="10" customFormat="1" ht="16.5" customHeight="1">
      <c r="B368" s="149"/>
      <c r="C368" s="150"/>
      <c r="D368" s="150"/>
      <c r="E368" s="151" t="s">
        <v>5</v>
      </c>
      <c r="F368" s="262" t="s">
        <v>82</v>
      </c>
      <c r="G368" s="263"/>
      <c r="H368" s="263"/>
      <c r="I368" s="263"/>
      <c r="J368" s="150"/>
      <c r="K368" s="152">
        <v>1</v>
      </c>
      <c r="L368" s="150"/>
      <c r="M368" s="150"/>
      <c r="N368" s="150"/>
      <c r="O368" s="150"/>
      <c r="P368" s="150"/>
      <c r="Q368" s="150"/>
      <c r="R368" s="153"/>
      <c r="T368" s="154"/>
      <c r="U368" s="150"/>
      <c r="V368" s="150"/>
      <c r="W368" s="150"/>
      <c r="X368" s="150"/>
      <c r="Y368" s="150"/>
      <c r="Z368" s="150"/>
      <c r="AA368" s="155"/>
      <c r="AT368" s="156" t="s">
        <v>173</v>
      </c>
      <c r="AU368" s="156" t="s">
        <v>86</v>
      </c>
      <c r="AV368" s="10" t="s">
        <v>86</v>
      </c>
      <c r="AW368" s="10" t="s">
        <v>32</v>
      </c>
      <c r="AX368" s="10" t="s">
        <v>82</v>
      </c>
      <c r="AY368" s="156" t="s">
        <v>166</v>
      </c>
    </row>
    <row r="369" spans="2:65" s="1" customFormat="1" ht="38.25" customHeight="1">
      <c r="B369" s="139"/>
      <c r="C369" s="140" t="s">
        <v>591</v>
      </c>
      <c r="D369" s="140" t="s">
        <v>167</v>
      </c>
      <c r="E369" s="141" t="s">
        <v>612</v>
      </c>
      <c r="F369" s="231" t="s">
        <v>613</v>
      </c>
      <c r="G369" s="231"/>
      <c r="H369" s="231"/>
      <c r="I369" s="231"/>
      <c r="J369" s="142" t="s">
        <v>560</v>
      </c>
      <c r="K369" s="143">
        <v>1</v>
      </c>
      <c r="L369" s="232">
        <v>0</v>
      </c>
      <c r="M369" s="232"/>
      <c r="N369" s="232">
        <f>ROUND(L369*K369,2)</f>
        <v>0</v>
      </c>
      <c r="O369" s="232"/>
      <c r="P369" s="232"/>
      <c r="Q369" s="232"/>
      <c r="R369" s="144"/>
      <c r="T369" s="145" t="s">
        <v>5</v>
      </c>
      <c r="U369" s="43" t="s">
        <v>40</v>
      </c>
      <c r="V369" s="146">
        <v>0.54900000000000004</v>
      </c>
      <c r="W369" s="146">
        <f>V369*K369</f>
        <v>0.54900000000000004</v>
      </c>
      <c r="X369" s="146">
        <v>0.11241</v>
      </c>
      <c r="Y369" s="146">
        <f>X369*K369</f>
        <v>0.11241</v>
      </c>
      <c r="Z369" s="146">
        <v>0</v>
      </c>
      <c r="AA369" s="147">
        <f>Z369*K369</f>
        <v>0</v>
      </c>
      <c r="AR369" s="21" t="s">
        <v>92</v>
      </c>
      <c r="AT369" s="21" t="s">
        <v>167</v>
      </c>
      <c r="AU369" s="21" t="s">
        <v>86</v>
      </c>
      <c r="AY369" s="21" t="s">
        <v>166</v>
      </c>
      <c r="BE369" s="148">
        <f>IF(U369="základní",N369,0)</f>
        <v>0</v>
      </c>
      <c r="BF369" s="148">
        <f>IF(U369="snížená",N369,0)</f>
        <v>0</v>
      </c>
      <c r="BG369" s="148">
        <f>IF(U369="zákl. přenesená",N369,0)</f>
        <v>0</v>
      </c>
      <c r="BH369" s="148">
        <f>IF(U369="sníž. přenesená",N369,0)</f>
        <v>0</v>
      </c>
      <c r="BI369" s="148">
        <f>IF(U369="nulová",N369,0)</f>
        <v>0</v>
      </c>
      <c r="BJ369" s="21" t="s">
        <v>82</v>
      </c>
      <c r="BK369" s="148">
        <f>ROUND(L369*K369,2)</f>
        <v>0</v>
      </c>
      <c r="BL369" s="21" t="s">
        <v>92</v>
      </c>
      <c r="BM369" s="21" t="s">
        <v>1086</v>
      </c>
    </row>
    <row r="370" spans="2:65" s="1" customFormat="1" ht="25.5" customHeight="1">
      <c r="B370" s="139"/>
      <c r="C370" s="140" t="s">
        <v>595</v>
      </c>
      <c r="D370" s="140" t="s">
        <v>167</v>
      </c>
      <c r="E370" s="141" t="s">
        <v>626</v>
      </c>
      <c r="F370" s="231" t="s">
        <v>627</v>
      </c>
      <c r="G370" s="231"/>
      <c r="H370" s="231"/>
      <c r="I370" s="231"/>
      <c r="J370" s="142" t="s">
        <v>309</v>
      </c>
      <c r="K370" s="143">
        <v>251</v>
      </c>
      <c r="L370" s="232">
        <v>0</v>
      </c>
      <c r="M370" s="232"/>
      <c r="N370" s="232">
        <f>ROUND(L370*K370,2)</f>
        <v>0</v>
      </c>
      <c r="O370" s="232"/>
      <c r="P370" s="232"/>
      <c r="Q370" s="232"/>
      <c r="R370" s="144"/>
      <c r="T370" s="145" t="s">
        <v>5</v>
      </c>
      <c r="U370" s="43" t="s">
        <v>40</v>
      </c>
      <c r="V370" s="146">
        <v>0.11899999999999999</v>
      </c>
      <c r="W370" s="146">
        <f>V370*K370</f>
        <v>29.869</v>
      </c>
      <c r="X370" s="146">
        <v>8.9779999999999999E-2</v>
      </c>
      <c r="Y370" s="146">
        <f>X370*K370</f>
        <v>22.534780000000001</v>
      </c>
      <c r="Z370" s="146">
        <v>0</v>
      </c>
      <c r="AA370" s="147">
        <f>Z370*K370</f>
        <v>0</v>
      </c>
      <c r="AR370" s="21" t="s">
        <v>92</v>
      </c>
      <c r="AT370" s="21" t="s">
        <v>167</v>
      </c>
      <c r="AU370" s="21" t="s">
        <v>86</v>
      </c>
      <c r="AY370" s="21" t="s">
        <v>166</v>
      </c>
      <c r="BE370" s="148">
        <f>IF(U370="základní",N370,0)</f>
        <v>0</v>
      </c>
      <c r="BF370" s="148">
        <f>IF(U370="snížená",N370,0)</f>
        <v>0</v>
      </c>
      <c r="BG370" s="148">
        <f>IF(U370="zákl. přenesená",N370,0)</f>
        <v>0</v>
      </c>
      <c r="BH370" s="148">
        <f>IF(U370="sníž. přenesená",N370,0)</f>
        <v>0</v>
      </c>
      <c r="BI370" s="148">
        <f>IF(U370="nulová",N370,0)</f>
        <v>0</v>
      </c>
      <c r="BJ370" s="21" t="s">
        <v>82</v>
      </c>
      <c r="BK370" s="148">
        <f>ROUND(L370*K370,2)</f>
        <v>0</v>
      </c>
      <c r="BL370" s="21" t="s">
        <v>92</v>
      </c>
      <c r="BM370" s="21" t="s">
        <v>628</v>
      </c>
    </row>
    <row r="371" spans="2:65" s="11" customFormat="1" ht="16.5" customHeight="1">
      <c r="B371" s="157"/>
      <c r="C371" s="158"/>
      <c r="D371" s="158"/>
      <c r="E371" s="159" t="s">
        <v>5</v>
      </c>
      <c r="F371" s="264" t="s">
        <v>275</v>
      </c>
      <c r="G371" s="265"/>
      <c r="H371" s="265"/>
      <c r="I371" s="265"/>
      <c r="J371" s="158"/>
      <c r="K371" s="159" t="s">
        <v>5</v>
      </c>
      <c r="L371" s="158"/>
      <c r="M371" s="158"/>
      <c r="N371" s="158"/>
      <c r="O371" s="158"/>
      <c r="P371" s="158"/>
      <c r="Q371" s="158"/>
      <c r="R371" s="160"/>
      <c r="T371" s="161"/>
      <c r="U371" s="158"/>
      <c r="V371" s="158"/>
      <c r="W371" s="158"/>
      <c r="X371" s="158"/>
      <c r="Y371" s="158"/>
      <c r="Z371" s="158"/>
      <c r="AA371" s="162"/>
      <c r="AT371" s="163" t="s">
        <v>173</v>
      </c>
      <c r="AU371" s="163" t="s">
        <v>86</v>
      </c>
      <c r="AV371" s="11" t="s">
        <v>82</v>
      </c>
      <c r="AW371" s="11" t="s">
        <v>32</v>
      </c>
      <c r="AX371" s="11" t="s">
        <v>75</v>
      </c>
      <c r="AY371" s="163" t="s">
        <v>166</v>
      </c>
    </row>
    <row r="372" spans="2:65" s="11" customFormat="1" ht="16.5" customHeight="1">
      <c r="B372" s="157"/>
      <c r="C372" s="158"/>
      <c r="D372" s="158"/>
      <c r="E372" s="159" t="s">
        <v>5</v>
      </c>
      <c r="F372" s="229" t="s">
        <v>276</v>
      </c>
      <c r="G372" s="230"/>
      <c r="H372" s="230"/>
      <c r="I372" s="230"/>
      <c r="J372" s="158"/>
      <c r="K372" s="159" t="s">
        <v>5</v>
      </c>
      <c r="L372" s="158"/>
      <c r="M372" s="158"/>
      <c r="N372" s="158"/>
      <c r="O372" s="158"/>
      <c r="P372" s="158"/>
      <c r="Q372" s="158"/>
      <c r="R372" s="160"/>
      <c r="T372" s="161"/>
      <c r="U372" s="158"/>
      <c r="V372" s="158"/>
      <c r="W372" s="158"/>
      <c r="X372" s="158"/>
      <c r="Y372" s="158"/>
      <c r="Z372" s="158"/>
      <c r="AA372" s="162"/>
      <c r="AT372" s="163" t="s">
        <v>173</v>
      </c>
      <c r="AU372" s="163" t="s">
        <v>86</v>
      </c>
      <c r="AV372" s="11" t="s">
        <v>82</v>
      </c>
      <c r="AW372" s="11" t="s">
        <v>32</v>
      </c>
      <c r="AX372" s="11" t="s">
        <v>75</v>
      </c>
      <c r="AY372" s="163" t="s">
        <v>166</v>
      </c>
    </row>
    <row r="373" spans="2:65" s="11" customFormat="1" ht="16.5" customHeight="1">
      <c r="B373" s="157"/>
      <c r="C373" s="158"/>
      <c r="D373" s="158"/>
      <c r="E373" s="159" t="s">
        <v>5</v>
      </c>
      <c r="F373" s="229" t="s">
        <v>277</v>
      </c>
      <c r="G373" s="230"/>
      <c r="H373" s="230"/>
      <c r="I373" s="230"/>
      <c r="J373" s="158"/>
      <c r="K373" s="159" t="s">
        <v>5</v>
      </c>
      <c r="L373" s="158"/>
      <c r="M373" s="158"/>
      <c r="N373" s="158"/>
      <c r="O373" s="158"/>
      <c r="P373" s="158"/>
      <c r="Q373" s="158"/>
      <c r="R373" s="160"/>
      <c r="T373" s="161"/>
      <c r="U373" s="158"/>
      <c r="V373" s="158"/>
      <c r="W373" s="158"/>
      <c r="X373" s="158"/>
      <c r="Y373" s="158"/>
      <c r="Z373" s="158"/>
      <c r="AA373" s="162"/>
      <c r="AT373" s="163" t="s">
        <v>173</v>
      </c>
      <c r="AU373" s="163" t="s">
        <v>86</v>
      </c>
      <c r="AV373" s="11" t="s">
        <v>82</v>
      </c>
      <c r="AW373" s="11" t="s">
        <v>32</v>
      </c>
      <c r="AX373" s="11" t="s">
        <v>75</v>
      </c>
      <c r="AY373" s="163" t="s">
        <v>166</v>
      </c>
    </row>
    <row r="374" spans="2:65" s="10" customFormat="1" ht="16.5" customHeight="1">
      <c r="B374" s="149"/>
      <c r="C374" s="150"/>
      <c r="D374" s="150"/>
      <c r="E374" s="151" t="s">
        <v>5</v>
      </c>
      <c r="F374" s="262" t="s">
        <v>1087</v>
      </c>
      <c r="G374" s="263"/>
      <c r="H374" s="263"/>
      <c r="I374" s="263"/>
      <c r="J374" s="150"/>
      <c r="K374" s="152">
        <v>251</v>
      </c>
      <c r="L374" s="150"/>
      <c r="M374" s="150"/>
      <c r="N374" s="150"/>
      <c r="O374" s="150"/>
      <c r="P374" s="150"/>
      <c r="Q374" s="150"/>
      <c r="R374" s="153"/>
      <c r="T374" s="154"/>
      <c r="U374" s="150"/>
      <c r="V374" s="150"/>
      <c r="W374" s="150"/>
      <c r="X374" s="150"/>
      <c r="Y374" s="150"/>
      <c r="Z374" s="150"/>
      <c r="AA374" s="155"/>
      <c r="AT374" s="156" t="s">
        <v>173</v>
      </c>
      <c r="AU374" s="156" t="s">
        <v>86</v>
      </c>
      <c r="AV374" s="10" t="s">
        <v>86</v>
      </c>
      <c r="AW374" s="10" t="s">
        <v>32</v>
      </c>
      <c r="AX374" s="10" t="s">
        <v>82</v>
      </c>
      <c r="AY374" s="156" t="s">
        <v>166</v>
      </c>
    </row>
    <row r="375" spans="2:65" s="1" customFormat="1" ht="25.5" customHeight="1">
      <c r="B375" s="139"/>
      <c r="C375" s="176" t="s">
        <v>599</v>
      </c>
      <c r="D375" s="176" t="s">
        <v>388</v>
      </c>
      <c r="E375" s="177" t="s">
        <v>631</v>
      </c>
      <c r="F375" s="266" t="s">
        <v>632</v>
      </c>
      <c r="G375" s="266"/>
      <c r="H375" s="266"/>
      <c r="I375" s="266"/>
      <c r="J375" s="178" t="s">
        <v>374</v>
      </c>
      <c r="K375" s="179">
        <v>6.024</v>
      </c>
      <c r="L375" s="267">
        <v>0</v>
      </c>
      <c r="M375" s="267"/>
      <c r="N375" s="267">
        <f>ROUND(L375*K375,2)</f>
        <v>0</v>
      </c>
      <c r="O375" s="232"/>
      <c r="P375" s="232"/>
      <c r="Q375" s="232"/>
      <c r="R375" s="144"/>
      <c r="T375" s="145" t="s">
        <v>5</v>
      </c>
      <c r="U375" s="43" t="s">
        <v>40</v>
      </c>
      <c r="V375" s="146">
        <v>0</v>
      </c>
      <c r="W375" s="146">
        <f>V375*K375</f>
        <v>0</v>
      </c>
      <c r="X375" s="146">
        <v>1</v>
      </c>
      <c r="Y375" s="146">
        <f>X375*K375</f>
        <v>6.024</v>
      </c>
      <c r="Z375" s="146">
        <v>0</v>
      </c>
      <c r="AA375" s="147">
        <f>Z375*K375</f>
        <v>0</v>
      </c>
      <c r="AR375" s="21" t="s">
        <v>104</v>
      </c>
      <c r="AT375" s="21" t="s">
        <v>388</v>
      </c>
      <c r="AU375" s="21" t="s">
        <v>86</v>
      </c>
      <c r="AY375" s="21" t="s">
        <v>166</v>
      </c>
      <c r="BE375" s="148">
        <f>IF(U375="základní",N375,0)</f>
        <v>0</v>
      </c>
      <c r="BF375" s="148">
        <f>IF(U375="snížená",N375,0)</f>
        <v>0</v>
      </c>
      <c r="BG375" s="148">
        <f>IF(U375="zákl. přenesená",N375,0)</f>
        <v>0</v>
      </c>
      <c r="BH375" s="148">
        <f>IF(U375="sníž. přenesená",N375,0)</f>
        <v>0</v>
      </c>
      <c r="BI375" s="148">
        <f>IF(U375="nulová",N375,0)</f>
        <v>0</v>
      </c>
      <c r="BJ375" s="21" t="s">
        <v>82</v>
      </c>
      <c r="BK375" s="148">
        <f>ROUND(L375*K375,2)</f>
        <v>0</v>
      </c>
      <c r="BL375" s="21" t="s">
        <v>92</v>
      </c>
      <c r="BM375" s="21" t="s">
        <v>633</v>
      </c>
    </row>
    <row r="376" spans="2:65" s="10" customFormat="1" ht="16.5" customHeight="1">
      <c r="B376" s="149"/>
      <c r="C376" s="150"/>
      <c r="D376" s="150"/>
      <c r="E376" s="151" t="s">
        <v>5</v>
      </c>
      <c r="F376" s="240" t="s">
        <v>1088</v>
      </c>
      <c r="G376" s="241"/>
      <c r="H376" s="241"/>
      <c r="I376" s="241"/>
      <c r="J376" s="150"/>
      <c r="K376" s="152">
        <v>6.024</v>
      </c>
      <c r="L376" s="150"/>
      <c r="M376" s="150"/>
      <c r="N376" s="150"/>
      <c r="O376" s="150"/>
      <c r="P376" s="150"/>
      <c r="Q376" s="150"/>
      <c r="R376" s="153"/>
      <c r="T376" s="154"/>
      <c r="U376" s="150"/>
      <c r="V376" s="150"/>
      <c r="W376" s="150"/>
      <c r="X376" s="150"/>
      <c r="Y376" s="150"/>
      <c r="Z376" s="150"/>
      <c r="AA376" s="155"/>
      <c r="AT376" s="156" t="s">
        <v>173</v>
      </c>
      <c r="AU376" s="156" t="s">
        <v>86</v>
      </c>
      <c r="AV376" s="10" t="s">
        <v>86</v>
      </c>
      <c r="AW376" s="10" t="s">
        <v>32</v>
      </c>
      <c r="AX376" s="10" t="s">
        <v>82</v>
      </c>
      <c r="AY376" s="156" t="s">
        <v>166</v>
      </c>
    </row>
    <row r="377" spans="2:65" s="1" customFormat="1" ht="38.25" customHeight="1">
      <c r="B377" s="139"/>
      <c r="C377" s="140" t="s">
        <v>603</v>
      </c>
      <c r="D377" s="140" t="s">
        <v>167</v>
      </c>
      <c r="E377" s="141" t="s">
        <v>636</v>
      </c>
      <c r="F377" s="231" t="s">
        <v>637</v>
      </c>
      <c r="G377" s="231"/>
      <c r="H377" s="231"/>
      <c r="I377" s="231"/>
      <c r="J377" s="142" t="s">
        <v>309</v>
      </c>
      <c r="K377" s="143">
        <v>251</v>
      </c>
      <c r="L377" s="232">
        <v>0</v>
      </c>
      <c r="M377" s="232"/>
      <c r="N377" s="232">
        <f>ROUND(L377*K377,2)</f>
        <v>0</v>
      </c>
      <c r="O377" s="232"/>
      <c r="P377" s="232"/>
      <c r="Q377" s="232"/>
      <c r="R377" s="144"/>
      <c r="T377" s="145" t="s">
        <v>5</v>
      </c>
      <c r="U377" s="43" t="s">
        <v>40</v>
      </c>
      <c r="V377" s="146">
        <v>0.26800000000000002</v>
      </c>
      <c r="W377" s="146">
        <f>V377*K377</f>
        <v>67.268000000000001</v>
      </c>
      <c r="X377" s="146">
        <v>0.15540000000000001</v>
      </c>
      <c r="Y377" s="146">
        <f>X377*K377</f>
        <v>39.005400000000002</v>
      </c>
      <c r="Z377" s="146">
        <v>0</v>
      </c>
      <c r="AA377" s="147">
        <f>Z377*K377</f>
        <v>0</v>
      </c>
      <c r="AR377" s="21" t="s">
        <v>92</v>
      </c>
      <c r="AT377" s="21" t="s">
        <v>167</v>
      </c>
      <c r="AU377" s="21" t="s">
        <v>86</v>
      </c>
      <c r="AY377" s="21" t="s">
        <v>166</v>
      </c>
      <c r="BE377" s="148">
        <f>IF(U377="základní",N377,0)</f>
        <v>0</v>
      </c>
      <c r="BF377" s="148">
        <f>IF(U377="snížená",N377,0)</f>
        <v>0</v>
      </c>
      <c r="BG377" s="148">
        <f>IF(U377="zákl. přenesená",N377,0)</f>
        <v>0</v>
      </c>
      <c r="BH377" s="148">
        <f>IF(U377="sníž. přenesená",N377,0)</f>
        <v>0</v>
      </c>
      <c r="BI377" s="148">
        <f>IF(U377="nulová",N377,0)</f>
        <v>0</v>
      </c>
      <c r="BJ377" s="21" t="s">
        <v>82</v>
      </c>
      <c r="BK377" s="148">
        <f>ROUND(L377*K377,2)</f>
        <v>0</v>
      </c>
      <c r="BL377" s="21" t="s">
        <v>92</v>
      </c>
      <c r="BM377" s="21" t="s">
        <v>638</v>
      </c>
    </row>
    <row r="378" spans="2:65" s="1" customFormat="1" ht="16.5" customHeight="1">
      <c r="B378" s="139"/>
      <c r="C378" s="176" t="s">
        <v>607</v>
      </c>
      <c r="D378" s="176" t="s">
        <v>388</v>
      </c>
      <c r="E378" s="177" t="s">
        <v>640</v>
      </c>
      <c r="F378" s="266" t="s">
        <v>641</v>
      </c>
      <c r="G378" s="266"/>
      <c r="H378" s="266"/>
      <c r="I378" s="266"/>
      <c r="J378" s="178" t="s">
        <v>560</v>
      </c>
      <c r="K378" s="179">
        <v>251</v>
      </c>
      <c r="L378" s="267">
        <v>0</v>
      </c>
      <c r="M378" s="267"/>
      <c r="N378" s="267">
        <f>ROUND(L378*K378,2)</f>
        <v>0</v>
      </c>
      <c r="O378" s="232"/>
      <c r="P378" s="232"/>
      <c r="Q378" s="232"/>
      <c r="R378" s="144"/>
      <c r="T378" s="145" t="s">
        <v>5</v>
      </c>
      <c r="U378" s="43" t="s">
        <v>40</v>
      </c>
      <c r="V378" s="146">
        <v>0</v>
      </c>
      <c r="W378" s="146">
        <f>V378*K378</f>
        <v>0</v>
      </c>
      <c r="X378" s="146">
        <v>8.2100000000000006E-2</v>
      </c>
      <c r="Y378" s="146">
        <f>X378*K378</f>
        <v>20.607100000000003</v>
      </c>
      <c r="Z378" s="146">
        <v>0</v>
      </c>
      <c r="AA378" s="147">
        <f>Z378*K378</f>
        <v>0</v>
      </c>
      <c r="AR378" s="21" t="s">
        <v>104</v>
      </c>
      <c r="AT378" s="21" t="s">
        <v>388</v>
      </c>
      <c r="AU378" s="21" t="s">
        <v>86</v>
      </c>
      <c r="AY378" s="21" t="s">
        <v>166</v>
      </c>
      <c r="BE378" s="148">
        <f>IF(U378="základní",N378,0)</f>
        <v>0</v>
      </c>
      <c r="BF378" s="148">
        <f>IF(U378="snížená",N378,0)</f>
        <v>0</v>
      </c>
      <c r="BG378" s="148">
        <f>IF(U378="zákl. přenesená",N378,0)</f>
        <v>0</v>
      </c>
      <c r="BH378" s="148">
        <f>IF(U378="sníž. přenesená",N378,0)</f>
        <v>0</v>
      </c>
      <c r="BI378" s="148">
        <f>IF(U378="nulová",N378,0)</f>
        <v>0</v>
      </c>
      <c r="BJ378" s="21" t="s">
        <v>82</v>
      </c>
      <c r="BK378" s="148">
        <f>ROUND(L378*K378,2)</f>
        <v>0</v>
      </c>
      <c r="BL378" s="21" t="s">
        <v>92</v>
      </c>
      <c r="BM378" s="21" t="s">
        <v>642</v>
      </c>
    </row>
    <row r="379" spans="2:65" s="11" customFormat="1" ht="16.5" customHeight="1">
      <c r="B379" s="157"/>
      <c r="C379" s="158"/>
      <c r="D379" s="158"/>
      <c r="E379" s="159" t="s">
        <v>5</v>
      </c>
      <c r="F379" s="264" t="s">
        <v>275</v>
      </c>
      <c r="G379" s="265"/>
      <c r="H379" s="265"/>
      <c r="I379" s="265"/>
      <c r="J379" s="158"/>
      <c r="K379" s="159" t="s">
        <v>5</v>
      </c>
      <c r="L379" s="158"/>
      <c r="M379" s="158"/>
      <c r="N379" s="158"/>
      <c r="O379" s="158"/>
      <c r="P379" s="158"/>
      <c r="Q379" s="158"/>
      <c r="R379" s="160"/>
      <c r="T379" s="161"/>
      <c r="U379" s="158"/>
      <c r="V379" s="158"/>
      <c r="W379" s="158"/>
      <c r="X379" s="158"/>
      <c r="Y379" s="158"/>
      <c r="Z379" s="158"/>
      <c r="AA379" s="162"/>
      <c r="AT379" s="163" t="s">
        <v>173</v>
      </c>
      <c r="AU379" s="163" t="s">
        <v>86</v>
      </c>
      <c r="AV379" s="11" t="s">
        <v>82</v>
      </c>
      <c r="AW379" s="11" t="s">
        <v>32</v>
      </c>
      <c r="AX379" s="11" t="s">
        <v>75</v>
      </c>
      <c r="AY379" s="163" t="s">
        <v>166</v>
      </c>
    </row>
    <row r="380" spans="2:65" s="11" customFormat="1" ht="16.5" customHeight="1">
      <c r="B380" s="157"/>
      <c r="C380" s="158"/>
      <c r="D380" s="158"/>
      <c r="E380" s="159" t="s">
        <v>5</v>
      </c>
      <c r="F380" s="229" t="s">
        <v>276</v>
      </c>
      <c r="G380" s="230"/>
      <c r="H380" s="230"/>
      <c r="I380" s="230"/>
      <c r="J380" s="158"/>
      <c r="K380" s="159" t="s">
        <v>5</v>
      </c>
      <c r="L380" s="158"/>
      <c r="M380" s="158"/>
      <c r="N380" s="158"/>
      <c r="O380" s="158"/>
      <c r="P380" s="158"/>
      <c r="Q380" s="158"/>
      <c r="R380" s="160"/>
      <c r="T380" s="161"/>
      <c r="U380" s="158"/>
      <c r="V380" s="158"/>
      <c r="W380" s="158"/>
      <c r="X380" s="158"/>
      <c r="Y380" s="158"/>
      <c r="Z380" s="158"/>
      <c r="AA380" s="162"/>
      <c r="AT380" s="163" t="s">
        <v>173</v>
      </c>
      <c r="AU380" s="163" t="s">
        <v>86</v>
      </c>
      <c r="AV380" s="11" t="s">
        <v>82</v>
      </c>
      <c r="AW380" s="11" t="s">
        <v>32</v>
      </c>
      <c r="AX380" s="11" t="s">
        <v>75</v>
      </c>
      <c r="AY380" s="163" t="s">
        <v>166</v>
      </c>
    </row>
    <row r="381" spans="2:65" s="11" customFormat="1" ht="16.5" customHeight="1">
      <c r="B381" s="157"/>
      <c r="C381" s="158"/>
      <c r="D381" s="158"/>
      <c r="E381" s="159" t="s">
        <v>5</v>
      </c>
      <c r="F381" s="229" t="s">
        <v>277</v>
      </c>
      <c r="G381" s="230"/>
      <c r="H381" s="230"/>
      <c r="I381" s="230"/>
      <c r="J381" s="158"/>
      <c r="K381" s="159" t="s">
        <v>5</v>
      </c>
      <c r="L381" s="158"/>
      <c r="M381" s="158"/>
      <c r="N381" s="158"/>
      <c r="O381" s="158"/>
      <c r="P381" s="158"/>
      <c r="Q381" s="158"/>
      <c r="R381" s="160"/>
      <c r="T381" s="161"/>
      <c r="U381" s="158"/>
      <c r="V381" s="158"/>
      <c r="W381" s="158"/>
      <c r="X381" s="158"/>
      <c r="Y381" s="158"/>
      <c r="Z381" s="158"/>
      <c r="AA381" s="162"/>
      <c r="AT381" s="163" t="s">
        <v>173</v>
      </c>
      <c r="AU381" s="163" t="s">
        <v>86</v>
      </c>
      <c r="AV381" s="11" t="s">
        <v>82</v>
      </c>
      <c r="AW381" s="11" t="s">
        <v>32</v>
      </c>
      <c r="AX381" s="11" t="s">
        <v>75</v>
      </c>
      <c r="AY381" s="163" t="s">
        <v>166</v>
      </c>
    </row>
    <row r="382" spans="2:65" s="10" customFormat="1" ht="16.5" customHeight="1">
      <c r="B382" s="149"/>
      <c r="C382" s="150"/>
      <c r="D382" s="150"/>
      <c r="E382" s="151" t="s">
        <v>5</v>
      </c>
      <c r="F382" s="262" t="s">
        <v>1087</v>
      </c>
      <c r="G382" s="263"/>
      <c r="H382" s="263"/>
      <c r="I382" s="263"/>
      <c r="J382" s="150"/>
      <c r="K382" s="152">
        <v>251</v>
      </c>
      <c r="L382" s="150"/>
      <c r="M382" s="150"/>
      <c r="N382" s="150"/>
      <c r="O382" s="150"/>
      <c r="P382" s="150"/>
      <c r="Q382" s="150"/>
      <c r="R382" s="153"/>
      <c r="T382" s="154"/>
      <c r="U382" s="150"/>
      <c r="V382" s="150"/>
      <c r="W382" s="150"/>
      <c r="X382" s="150"/>
      <c r="Y382" s="150"/>
      <c r="Z382" s="150"/>
      <c r="AA382" s="155"/>
      <c r="AT382" s="156" t="s">
        <v>173</v>
      </c>
      <c r="AU382" s="156" t="s">
        <v>86</v>
      </c>
      <c r="AV382" s="10" t="s">
        <v>86</v>
      </c>
      <c r="AW382" s="10" t="s">
        <v>32</v>
      </c>
      <c r="AX382" s="10" t="s">
        <v>82</v>
      </c>
      <c r="AY382" s="156" t="s">
        <v>166</v>
      </c>
    </row>
    <row r="383" spans="2:65" s="1" customFormat="1" ht="38.25" customHeight="1">
      <c r="B383" s="139"/>
      <c r="C383" s="140" t="s">
        <v>611</v>
      </c>
      <c r="D383" s="140" t="s">
        <v>167</v>
      </c>
      <c r="E383" s="141" t="s">
        <v>645</v>
      </c>
      <c r="F383" s="231" t="s">
        <v>646</v>
      </c>
      <c r="G383" s="231"/>
      <c r="H383" s="231"/>
      <c r="I383" s="231"/>
      <c r="J383" s="142" t="s">
        <v>309</v>
      </c>
      <c r="K383" s="143">
        <v>130</v>
      </c>
      <c r="L383" s="232">
        <v>0</v>
      </c>
      <c r="M383" s="232"/>
      <c r="N383" s="232">
        <f>ROUND(L383*K383,2)</f>
        <v>0</v>
      </c>
      <c r="O383" s="232"/>
      <c r="P383" s="232"/>
      <c r="Q383" s="232"/>
      <c r="R383" s="144"/>
      <c r="T383" s="145" t="s">
        <v>5</v>
      </c>
      <c r="U383" s="43" t="s">
        <v>40</v>
      </c>
      <c r="V383" s="146">
        <v>0.216</v>
      </c>
      <c r="W383" s="146">
        <f>V383*K383</f>
        <v>28.08</v>
      </c>
      <c r="X383" s="146">
        <v>0.1295</v>
      </c>
      <c r="Y383" s="146">
        <f>X383*K383</f>
        <v>16.835000000000001</v>
      </c>
      <c r="Z383" s="146">
        <v>0</v>
      </c>
      <c r="AA383" s="147">
        <f>Z383*K383</f>
        <v>0</v>
      </c>
      <c r="AR383" s="21" t="s">
        <v>92</v>
      </c>
      <c r="AT383" s="21" t="s">
        <v>167</v>
      </c>
      <c r="AU383" s="21" t="s">
        <v>86</v>
      </c>
      <c r="AY383" s="21" t="s">
        <v>166</v>
      </c>
      <c r="BE383" s="148">
        <f>IF(U383="základní",N383,0)</f>
        <v>0</v>
      </c>
      <c r="BF383" s="148">
        <f>IF(U383="snížená",N383,0)</f>
        <v>0</v>
      </c>
      <c r="BG383" s="148">
        <f>IF(U383="zákl. přenesená",N383,0)</f>
        <v>0</v>
      </c>
      <c r="BH383" s="148">
        <f>IF(U383="sníž. přenesená",N383,0)</f>
        <v>0</v>
      </c>
      <c r="BI383" s="148">
        <f>IF(U383="nulová",N383,0)</f>
        <v>0</v>
      </c>
      <c r="BJ383" s="21" t="s">
        <v>82</v>
      </c>
      <c r="BK383" s="148">
        <f>ROUND(L383*K383,2)</f>
        <v>0</v>
      </c>
      <c r="BL383" s="21" t="s">
        <v>92</v>
      </c>
      <c r="BM383" s="21" t="s">
        <v>647</v>
      </c>
    </row>
    <row r="384" spans="2:65" s="11" customFormat="1" ht="16.5" customHeight="1">
      <c r="B384" s="157"/>
      <c r="C384" s="158"/>
      <c r="D384" s="158"/>
      <c r="E384" s="159" t="s">
        <v>5</v>
      </c>
      <c r="F384" s="264" t="s">
        <v>275</v>
      </c>
      <c r="G384" s="265"/>
      <c r="H384" s="265"/>
      <c r="I384" s="265"/>
      <c r="J384" s="158"/>
      <c r="K384" s="159" t="s">
        <v>5</v>
      </c>
      <c r="L384" s="158"/>
      <c r="M384" s="158"/>
      <c r="N384" s="158"/>
      <c r="O384" s="158"/>
      <c r="P384" s="158"/>
      <c r="Q384" s="158"/>
      <c r="R384" s="160"/>
      <c r="T384" s="161"/>
      <c r="U384" s="158"/>
      <c r="V384" s="158"/>
      <c r="W384" s="158"/>
      <c r="X384" s="158"/>
      <c r="Y384" s="158"/>
      <c r="Z384" s="158"/>
      <c r="AA384" s="162"/>
      <c r="AT384" s="163" t="s">
        <v>173</v>
      </c>
      <c r="AU384" s="163" t="s">
        <v>86</v>
      </c>
      <c r="AV384" s="11" t="s">
        <v>82</v>
      </c>
      <c r="AW384" s="11" t="s">
        <v>32</v>
      </c>
      <c r="AX384" s="11" t="s">
        <v>75</v>
      </c>
      <c r="AY384" s="163" t="s">
        <v>166</v>
      </c>
    </row>
    <row r="385" spans="2:65" s="11" customFormat="1" ht="16.5" customHeight="1">
      <c r="B385" s="157"/>
      <c r="C385" s="158"/>
      <c r="D385" s="158"/>
      <c r="E385" s="159" t="s">
        <v>5</v>
      </c>
      <c r="F385" s="229" t="s">
        <v>276</v>
      </c>
      <c r="G385" s="230"/>
      <c r="H385" s="230"/>
      <c r="I385" s="230"/>
      <c r="J385" s="158"/>
      <c r="K385" s="159" t="s">
        <v>5</v>
      </c>
      <c r="L385" s="158"/>
      <c r="M385" s="158"/>
      <c r="N385" s="158"/>
      <c r="O385" s="158"/>
      <c r="P385" s="158"/>
      <c r="Q385" s="158"/>
      <c r="R385" s="160"/>
      <c r="T385" s="161"/>
      <c r="U385" s="158"/>
      <c r="V385" s="158"/>
      <c r="W385" s="158"/>
      <c r="X385" s="158"/>
      <c r="Y385" s="158"/>
      <c r="Z385" s="158"/>
      <c r="AA385" s="162"/>
      <c r="AT385" s="163" t="s">
        <v>173</v>
      </c>
      <c r="AU385" s="163" t="s">
        <v>86</v>
      </c>
      <c r="AV385" s="11" t="s">
        <v>82</v>
      </c>
      <c r="AW385" s="11" t="s">
        <v>32</v>
      </c>
      <c r="AX385" s="11" t="s">
        <v>75</v>
      </c>
      <c r="AY385" s="163" t="s">
        <v>166</v>
      </c>
    </row>
    <row r="386" spans="2:65" s="11" customFormat="1" ht="16.5" customHeight="1">
      <c r="B386" s="157"/>
      <c r="C386" s="158"/>
      <c r="D386" s="158"/>
      <c r="E386" s="159" t="s">
        <v>5</v>
      </c>
      <c r="F386" s="229" t="s">
        <v>277</v>
      </c>
      <c r="G386" s="230"/>
      <c r="H386" s="230"/>
      <c r="I386" s="230"/>
      <c r="J386" s="158"/>
      <c r="K386" s="159" t="s">
        <v>5</v>
      </c>
      <c r="L386" s="158"/>
      <c r="M386" s="158"/>
      <c r="N386" s="158"/>
      <c r="O386" s="158"/>
      <c r="P386" s="158"/>
      <c r="Q386" s="158"/>
      <c r="R386" s="160"/>
      <c r="T386" s="161"/>
      <c r="U386" s="158"/>
      <c r="V386" s="158"/>
      <c r="W386" s="158"/>
      <c r="X386" s="158"/>
      <c r="Y386" s="158"/>
      <c r="Z386" s="158"/>
      <c r="AA386" s="162"/>
      <c r="AT386" s="163" t="s">
        <v>173</v>
      </c>
      <c r="AU386" s="163" t="s">
        <v>86</v>
      </c>
      <c r="AV386" s="11" t="s">
        <v>82</v>
      </c>
      <c r="AW386" s="11" t="s">
        <v>32</v>
      </c>
      <c r="AX386" s="11" t="s">
        <v>75</v>
      </c>
      <c r="AY386" s="163" t="s">
        <v>166</v>
      </c>
    </row>
    <row r="387" spans="2:65" s="10" customFormat="1" ht="16.5" customHeight="1">
      <c r="B387" s="149"/>
      <c r="C387" s="150"/>
      <c r="D387" s="150"/>
      <c r="E387" s="151" t="s">
        <v>5</v>
      </c>
      <c r="F387" s="262" t="s">
        <v>1089</v>
      </c>
      <c r="G387" s="263"/>
      <c r="H387" s="263"/>
      <c r="I387" s="263"/>
      <c r="J387" s="150"/>
      <c r="K387" s="152">
        <v>130</v>
      </c>
      <c r="L387" s="150"/>
      <c r="M387" s="150"/>
      <c r="N387" s="150"/>
      <c r="O387" s="150"/>
      <c r="P387" s="150"/>
      <c r="Q387" s="150"/>
      <c r="R387" s="153"/>
      <c r="T387" s="154"/>
      <c r="U387" s="150"/>
      <c r="V387" s="150"/>
      <c r="W387" s="150"/>
      <c r="X387" s="150"/>
      <c r="Y387" s="150"/>
      <c r="Z387" s="150"/>
      <c r="AA387" s="155"/>
      <c r="AT387" s="156" t="s">
        <v>173</v>
      </c>
      <c r="AU387" s="156" t="s">
        <v>86</v>
      </c>
      <c r="AV387" s="10" t="s">
        <v>86</v>
      </c>
      <c r="AW387" s="10" t="s">
        <v>32</v>
      </c>
      <c r="AX387" s="10" t="s">
        <v>82</v>
      </c>
      <c r="AY387" s="156" t="s">
        <v>166</v>
      </c>
    </row>
    <row r="388" spans="2:65" s="1" customFormat="1" ht="16.5" customHeight="1">
      <c r="B388" s="139"/>
      <c r="C388" s="176" t="s">
        <v>615</v>
      </c>
      <c r="D388" s="176" t="s">
        <v>388</v>
      </c>
      <c r="E388" s="177" t="s">
        <v>650</v>
      </c>
      <c r="F388" s="266" t="s">
        <v>651</v>
      </c>
      <c r="G388" s="266"/>
      <c r="H388" s="266"/>
      <c r="I388" s="266"/>
      <c r="J388" s="178" t="s">
        <v>560</v>
      </c>
      <c r="K388" s="179">
        <v>260</v>
      </c>
      <c r="L388" s="267">
        <v>0</v>
      </c>
      <c r="M388" s="267"/>
      <c r="N388" s="267">
        <f>ROUND(L388*K388,2)</f>
        <v>0</v>
      </c>
      <c r="O388" s="232"/>
      <c r="P388" s="232"/>
      <c r="Q388" s="232"/>
      <c r="R388" s="144"/>
      <c r="T388" s="145" t="s">
        <v>5</v>
      </c>
      <c r="U388" s="43" t="s">
        <v>40</v>
      </c>
      <c r="V388" s="146">
        <v>0</v>
      </c>
      <c r="W388" s="146">
        <f>V388*K388</f>
        <v>0</v>
      </c>
      <c r="X388" s="146">
        <v>0.01</v>
      </c>
      <c r="Y388" s="146">
        <f>X388*K388</f>
        <v>2.6</v>
      </c>
      <c r="Z388" s="146">
        <v>0</v>
      </c>
      <c r="AA388" s="147">
        <f>Z388*K388</f>
        <v>0</v>
      </c>
      <c r="AR388" s="21" t="s">
        <v>104</v>
      </c>
      <c r="AT388" s="21" t="s">
        <v>388</v>
      </c>
      <c r="AU388" s="21" t="s">
        <v>86</v>
      </c>
      <c r="AY388" s="21" t="s">
        <v>166</v>
      </c>
      <c r="BE388" s="148">
        <f>IF(U388="základní",N388,0)</f>
        <v>0</v>
      </c>
      <c r="BF388" s="148">
        <f>IF(U388="snížená",N388,0)</f>
        <v>0</v>
      </c>
      <c r="BG388" s="148">
        <f>IF(U388="zákl. přenesená",N388,0)</f>
        <v>0</v>
      </c>
      <c r="BH388" s="148">
        <f>IF(U388="sníž. přenesená",N388,0)</f>
        <v>0</v>
      </c>
      <c r="BI388" s="148">
        <f>IF(U388="nulová",N388,0)</f>
        <v>0</v>
      </c>
      <c r="BJ388" s="21" t="s">
        <v>82</v>
      </c>
      <c r="BK388" s="148">
        <f>ROUND(L388*K388,2)</f>
        <v>0</v>
      </c>
      <c r="BL388" s="21" t="s">
        <v>92</v>
      </c>
      <c r="BM388" s="21" t="s">
        <v>652</v>
      </c>
    </row>
    <row r="389" spans="2:65" s="10" customFormat="1" ht="16.5" customHeight="1">
      <c r="B389" s="149"/>
      <c r="C389" s="150"/>
      <c r="D389" s="150"/>
      <c r="E389" s="151" t="s">
        <v>5</v>
      </c>
      <c r="F389" s="240" t="s">
        <v>1090</v>
      </c>
      <c r="G389" s="241"/>
      <c r="H389" s="241"/>
      <c r="I389" s="241"/>
      <c r="J389" s="150"/>
      <c r="K389" s="152">
        <v>260</v>
      </c>
      <c r="L389" s="150"/>
      <c r="M389" s="150"/>
      <c r="N389" s="150"/>
      <c r="O389" s="150"/>
      <c r="P389" s="150"/>
      <c r="Q389" s="150"/>
      <c r="R389" s="153"/>
      <c r="T389" s="154"/>
      <c r="U389" s="150"/>
      <c r="V389" s="150"/>
      <c r="W389" s="150"/>
      <c r="X389" s="150"/>
      <c r="Y389" s="150"/>
      <c r="Z389" s="150"/>
      <c r="AA389" s="155"/>
      <c r="AT389" s="156" t="s">
        <v>173</v>
      </c>
      <c r="AU389" s="156" t="s">
        <v>86</v>
      </c>
      <c r="AV389" s="10" t="s">
        <v>86</v>
      </c>
      <c r="AW389" s="10" t="s">
        <v>32</v>
      </c>
      <c r="AX389" s="10" t="s">
        <v>82</v>
      </c>
      <c r="AY389" s="156" t="s">
        <v>166</v>
      </c>
    </row>
    <row r="390" spans="2:65" s="1" customFormat="1" ht="25.5" customHeight="1">
      <c r="B390" s="139"/>
      <c r="C390" s="140" t="s">
        <v>621</v>
      </c>
      <c r="D390" s="140" t="s">
        <v>167</v>
      </c>
      <c r="E390" s="141" t="s">
        <v>655</v>
      </c>
      <c r="F390" s="231" t="s">
        <v>656</v>
      </c>
      <c r="G390" s="231"/>
      <c r="H390" s="231"/>
      <c r="I390" s="231"/>
      <c r="J390" s="142" t="s">
        <v>270</v>
      </c>
      <c r="K390" s="143">
        <v>1104</v>
      </c>
      <c r="L390" s="232">
        <v>0</v>
      </c>
      <c r="M390" s="232"/>
      <c r="N390" s="232">
        <f>ROUND(L390*K390,2)</f>
        <v>0</v>
      </c>
      <c r="O390" s="232"/>
      <c r="P390" s="232"/>
      <c r="Q390" s="232"/>
      <c r="R390" s="144"/>
      <c r="T390" s="145" t="s">
        <v>5</v>
      </c>
      <c r="U390" s="43" t="s">
        <v>40</v>
      </c>
      <c r="V390" s="146">
        <v>0.08</v>
      </c>
      <c r="W390" s="146">
        <f>V390*K390</f>
        <v>88.320000000000007</v>
      </c>
      <c r="X390" s="146">
        <v>6.8999999999999997E-4</v>
      </c>
      <c r="Y390" s="146">
        <f>X390*K390</f>
        <v>0.76175999999999999</v>
      </c>
      <c r="Z390" s="146">
        <v>0</v>
      </c>
      <c r="AA390" s="147">
        <f>Z390*K390</f>
        <v>0</v>
      </c>
      <c r="AR390" s="21" t="s">
        <v>92</v>
      </c>
      <c r="AT390" s="21" t="s">
        <v>167</v>
      </c>
      <c r="AU390" s="21" t="s">
        <v>86</v>
      </c>
      <c r="AY390" s="21" t="s">
        <v>166</v>
      </c>
      <c r="BE390" s="148">
        <f>IF(U390="základní",N390,0)</f>
        <v>0</v>
      </c>
      <c r="BF390" s="148">
        <f>IF(U390="snížená",N390,0)</f>
        <v>0</v>
      </c>
      <c r="BG390" s="148">
        <f>IF(U390="zákl. přenesená",N390,0)</f>
        <v>0</v>
      </c>
      <c r="BH390" s="148">
        <f>IF(U390="sníž. přenesená",N390,0)</f>
        <v>0</v>
      </c>
      <c r="BI390" s="148">
        <f>IF(U390="nulová",N390,0)</f>
        <v>0</v>
      </c>
      <c r="BJ390" s="21" t="s">
        <v>82</v>
      </c>
      <c r="BK390" s="148">
        <f>ROUND(L390*K390,2)</f>
        <v>0</v>
      </c>
      <c r="BL390" s="21" t="s">
        <v>92</v>
      </c>
      <c r="BM390" s="21" t="s">
        <v>657</v>
      </c>
    </row>
    <row r="391" spans="2:65" s="11" customFormat="1" ht="16.5" customHeight="1">
      <c r="B391" s="157"/>
      <c r="C391" s="158"/>
      <c r="D391" s="158"/>
      <c r="E391" s="159" t="s">
        <v>5</v>
      </c>
      <c r="F391" s="264" t="s">
        <v>275</v>
      </c>
      <c r="G391" s="265"/>
      <c r="H391" s="265"/>
      <c r="I391" s="265"/>
      <c r="J391" s="158"/>
      <c r="K391" s="159" t="s">
        <v>5</v>
      </c>
      <c r="L391" s="158"/>
      <c r="M391" s="158"/>
      <c r="N391" s="158"/>
      <c r="O391" s="158"/>
      <c r="P391" s="158"/>
      <c r="Q391" s="158"/>
      <c r="R391" s="160"/>
      <c r="T391" s="161"/>
      <c r="U391" s="158"/>
      <c r="V391" s="158"/>
      <c r="W391" s="158"/>
      <c r="X391" s="158"/>
      <c r="Y391" s="158"/>
      <c r="Z391" s="158"/>
      <c r="AA391" s="162"/>
      <c r="AT391" s="163" t="s">
        <v>173</v>
      </c>
      <c r="AU391" s="163" t="s">
        <v>86</v>
      </c>
      <c r="AV391" s="11" t="s">
        <v>82</v>
      </c>
      <c r="AW391" s="11" t="s">
        <v>32</v>
      </c>
      <c r="AX391" s="11" t="s">
        <v>75</v>
      </c>
      <c r="AY391" s="163" t="s">
        <v>166</v>
      </c>
    </row>
    <row r="392" spans="2:65" s="11" customFormat="1" ht="16.5" customHeight="1">
      <c r="B392" s="157"/>
      <c r="C392" s="158"/>
      <c r="D392" s="158"/>
      <c r="E392" s="159" t="s">
        <v>5</v>
      </c>
      <c r="F392" s="229" t="s">
        <v>276</v>
      </c>
      <c r="G392" s="230"/>
      <c r="H392" s="230"/>
      <c r="I392" s="230"/>
      <c r="J392" s="158"/>
      <c r="K392" s="159" t="s">
        <v>5</v>
      </c>
      <c r="L392" s="158"/>
      <c r="M392" s="158"/>
      <c r="N392" s="158"/>
      <c r="O392" s="158"/>
      <c r="P392" s="158"/>
      <c r="Q392" s="158"/>
      <c r="R392" s="160"/>
      <c r="T392" s="161"/>
      <c r="U392" s="158"/>
      <c r="V392" s="158"/>
      <c r="W392" s="158"/>
      <c r="X392" s="158"/>
      <c r="Y392" s="158"/>
      <c r="Z392" s="158"/>
      <c r="AA392" s="162"/>
      <c r="AT392" s="163" t="s">
        <v>173</v>
      </c>
      <c r="AU392" s="163" t="s">
        <v>86</v>
      </c>
      <c r="AV392" s="11" t="s">
        <v>82</v>
      </c>
      <c r="AW392" s="11" t="s">
        <v>32</v>
      </c>
      <c r="AX392" s="11" t="s">
        <v>75</v>
      </c>
      <c r="AY392" s="163" t="s">
        <v>166</v>
      </c>
    </row>
    <row r="393" spans="2:65" s="11" customFormat="1" ht="16.5" customHeight="1">
      <c r="B393" s="157"/>
      <c r="C393" s="158"/>
      <c r="D393" s="158"/>
      <c r="E393" s="159" t="s">
        <v>5</v>
      </c>
      <c r="F393" s="229" t="s">
        <v>277</v>
      </c>
      <c r="G393" s="230"/>
      <c r="H393" s="230"/>
      <c r="I393" s="230"/>
      <c r="J393" s="158"/>
      <c r="K393" s="159" t="s">
        <v>5</v>
      </c>
      <c r="L393" s="158"/>
      <c r="M393" s="158"/>
      <c r="N393" s="158"/>
      <c r="O393" s="158"/>
      <c r="P393" s="158"/>
      <c r="Q393" s="158"/>
      <c r="R393" s="160"/>
      <c r="T393" s="161"/>
      <c r="U393" s="158"/>
      <c r="V393" s="158"/>
      <c r="W393" s="158"/>
      <c r="X393" s="158"/>
      <c r="Y393" s="158"/>
      <c r="Z393" s="158"/>
      <c r="AA393" s="162"/>
      <c r="AT393" s="163" t="s">
        <v>173</v>
      </c>
      <c r="AU393" s="163" t="s">
        <v>86</v>
      </c>
      <c r="AV393" s="11" t="s">
        <v>82</v>
      </c>
      <c r="AW393" s="11" t="s">
        <v>32</v>
      </c>
      <c r="AX393" s="11" t="s">
        <v>75</v>
      </c>
      <c r="AY393" s="163" t="s">
        <v>166</v>
      </c>
    </row>
    <row r="394" spans="2:65" s="11" customFormat="1" ht="16.5" customHeight="1">
      <c r="B394" s="157"/>
      <c r="C394" s="158"/>
      <c r="D394" s="158"/>
      <c r="E394" s="159" t="s">
        <v>5</v>
      </c>
      <c r="F394" s="229" t="s">
        <v>298</v>
      </c>
      <c r="G394" s="230"/>
      <c r="H394" s="230"/>
      <c r="I394" s="230"/>
      <c r="J394" s="158"/>
      <c r="K394" s="159" t="s">
        <v>5</v>
      </c>
      <c r="L394" s="158"/>
      <c r="M394" s="158"/>
      <c r="N394" s="158"/>
      <c r="O394" s="158"/>
      <c r="P394" s="158"/>
      <c r="Q394" s="158"/>
      <c r="R394" s="160"/>
      <c r="T394" s="161"/>
      <c r="U394" s="158"/>
      <c r="V394" s="158"/>
      <c r="W394" s="158"/>
      <c r="X394" s="158"/>
      <c r="Y394" s="158"/>
      <c r="Z394" s="158"/>
      <c r="AA394" s="162"/>
      <c r="AT394" s="163" t="s">
        <v>173</v>
      </c>
      <c r="AU394" s="163" t="s">
        <v>86</v>
      </c>
      <c r="AV394" s="11" t="s">
        <v>82</v>
      </c>
      <c r="AW394" s="11" t="s">
        <v>32</v>
      </c>
      <c r="AX394" s="11" t="s">
        <v>75</v>
      </c>
      <c r="AY394" s="163" t="s">
        <v>166</v>
      </c>
    </row>
    <row r="395" spans="2:65" s="10" customFormat="1" ht="16.5" customHeight="1">
      <c r="B395" s="149"/>
      <c r="C395" s="150"/>
      <c r="D395" s="150"/>
      <c r="E395" s="151" t="s">
        <v>5</v>
      </c>
      <c r="F395" s="262" t="s">
        <v>1072</v>
      </c>
      <c r="G395" s="263"/>
      <c r="H395" s="263"/>
      <c r="I395" s="263"/>
      <c r="J395" s="150"/>
      <c r="K395" s="152">
        <v>1104</v>
      </c>
      <c r="L395" s="150"/>
      <c r="M395" s="150"/>
      <c r="N395" s="150"/>
      <c r="O395" s="150"/>
      <c r="P395" s="150"/>
      <c r="Q395" s="150"/>
      <c r="R395" s="153"/>
      <c r="T395" s="154"/>
      <c r="U395" s="150"/>
      <c r="V395" s="150"/>
      <c r="W395" s="150"/>
      <c r="X395" s="150"/>
      <c r="Y395" s="150"/>
      <c r="Z395" s="150"/>
      <c r="AA395" s="155"/>
      <c r="AT395" s="156" t="s">
        <v>173</v>
      </c>
      <c r="AU395" s="156" t="s">
        <v>86</v>
      </c>
      <c r="AV395" s="10" t="s">
        <v>86</v>
      </c>
      <c r="AW395" s="10" t="s">
        <v>32</v>
      </c>
      <c r="AX395" s="10" t="s">
        <v>82</v>
      </c>
      <c r="AY395" s="156" t="s">
        <v>166</v>
      </c>
    </row>
    <row r="396" spans="2:65" s="1" customFormat="1" ht="25.5" customHeight="1">
      <c r="B396" s="139"/>
      <c r="C396" s="140" t="s">
        <v>625</v>
      </c>
      <c r="D396" s="140" t="s">
        <v>167</v>
      </c>
      <c r="E396" s="141" t="s">
        <v>659</v>
      </c>
      <c r="F396" s="231" t="s">
        <v>660</v>
      </c>
      <c r="G396" s="231"/>
      <c r="H396" s="231"/>
      <c r="I396" s="231"/>
      <c r="J396" s="142" t="s">
        <v>309</v>
      </c>
      <c r="K396" s="143">
        <v>84.5</v>
      </c>
      <c r="L396" s="232">
        <v>0</v>
      </c>
      <c r="M396" s="232"/>
      <c r="N396" s="232">
        <f>ROUND(L396*K396,2)</f>
        <v>0</v>
      </c>
      <c r="O396" s="232"/>
      <c r="P396" s="232"/>
      <c r="Q396" s="232"/>
      <c r="R396" s="144"/>
      <c r="T396" s="145" t="s">
        <v>5</v>
      </c>
      <c r="U396" s="43" t="s">
        <v>40</v>
      </c>
      <c r="V396" s="146">
        <v>0.155</v>
      </c>
      <c r="W396" s="146">
        <f>V396*K396</f>
        <v>13.0975</v>
      </c>
      <c r="X396" s="146">
        <v>0</v>
      </c>
      <c r="Y396" s="146">
        <f>X396*K396</f>
        <v>0</v>
      </c>
      <c r="Z396" s="146">
        <v>0</v>
      </c>
      <c r="AA396" s="147">
        <f>Z396*K396</f>
        <v>0</v>
      </c>
      <c r="AR396" s="21" t="s">
        <v>92</v>
      </c>
      <c r="AT396" s="21" t="s">
        <v>167</v>
      </c>
      <c r="AU396" s="21" t="s">
        <v>86</v>
      </c>
      <c r="AY396" s="21" t="s">
        <v>166</v>
      </c>
      <c r="BE396" s="148">
        <f>IF(U396="základní",N396,0)</f>
        <v>0</v>
      </c>
      <c r="BF396" s="148">
        <f>IF(U396="snížená",N396,0)</f>
        <v>0</v>
      </c>
      <c r="BG396" s="148">
        <f>IF(U396="zákl. přenesená",N396,0)</f>
        <v>0</v>
      </c>
      <c r="BH396" s="148">
        <f>IF(U396="sníž. přenesená",N396,0)</f>
        <v>0</v>
      </c>
      <c r="BI396" s="148">
        <f>IF(U396="nulová",N396,0)</f>
        <v>0</v>
      </c>
      <c r="BJ396" s="21" t="s">
        <v>82</v>
      </c>
      <c r="BK396" s="148">
        <f>ROUND(L396*K396,2)</f>
        <v>0</v>
      </c>
      <c r="BL396" s="21" t="s">
        <v>92</v>
      </c>
      <c r="BM396" s="21" t="s">
        <v>661</v>
      </c>
    </row>
    <row r="397" spans="2:65" s="11" customFormat="1" ht="16.5" customHeight="1">
      <c r="B397" s="157"/>
      <c r="C397" s="158"/>
      <c r="D397" s="158"/>
      <c r="E397" s="159" t="s">
        <v>5</v>
      </c>
      <c r="F397" s="264" t="s">
        <v>275</v>
      </c>
      <c r="G397" s="265"/>
      <c r="H397" s="265"/>
      <c r="I397" s="265"/>
      <c r="J397" s="158"/>
      <c r="K397" s="159" t="s">
        <v>5</v>
      </c>
      <c r="L397" s="158"/>
      <c r="M397" s="158"/>
      <c r="N397" s="158"/>
      <c r="O397" s="158"/>
      <c r="P397" s="158"/>
      <c r="Q397" s="158"/>
      <c r="R397" s="160"/>
      <c r="T397" s="161"/>
      <c r="U397" s="158"/>
      <c r="V397" s="158"/>
      <c r="W397" s="158"/>
      <c r="X397" s="158"/>
      <c r="Y397" s="158"/>
      <c r="Z397" s="158"/>
      <c r="AA397" s="162"/>
      <c r="AT397" s="163" t="s">
        <v>173</v>
      </c>
      <c r="AU397" s="163" t="s">
        <v>86</v>
      </c>
      <c r="AV397" s="11" t="s">
        <v>82</v>
      </c>
      <c r="AW397" s="11" t="s">
        <v>32</v>
      </c>
      <c r="AX397" s="11" t="s">
        <v>75</v>
      </c>
      <c r="AY397" s="163" t="s">
        <v>166</v>
      </c>
    </row>
    <row r="398" spans="2:65" s="11" customFormat="1" ht="16.5" customHeight="1">
      <c r="B398" s="157"/>
      <c r="C398" s="158"/>
      <c r="D398" s="158"/>
      <c r="E398" s="159" t="s">
        <v>5</v>
      </c>
      <c r="F398" s="229" t="s">
        <v>276</v>
      </c>
      <c r="G398" s="230"/>
      <c r="H398" s="230"/>
      <c r="I398" s="230"/>
      <c r="J398" s="158"/>
      <c r="K398" s="159" t="s">
        <v>5</v>
      </c>
      <c r="L398" s="158"/>
      <c r="M398" s="158"/>
      <c r="N398" s="158"/>
      <c r="O398" s="158"/>
      <c r="P398" s="158"/>
      <c r="Q398" s="158"/>
      <c r="R398" s="160"/>
      <c r="T398" s="161"/>
      <c r="U398" s="158"/>
      <c r="V398" s="158"/>
      <c r="W398" s="158"/>
      <c r="X398" s="158"/>
      <c r="Y398" s="158"/>
      <c r="Z398" s="158"/>
      <c r="AA398" s="162"/>
      <c r="AT398" s="163" t="s">
        <v>173</v>
      </c>
      <c r="AU398" s="163" t="s">
        <v>86</v>
      </c>
      <c r="AV398" s="11" t="s">
        <v>82</v>
      </c>
      <c r="AW398" s="11" t="s">
        <v>32</v>
      </c>
      <c r="AX398" s="11" t="s">
        <v>75</v>
      </c>
      <c r="AY398" s="163" t="s">
        <v>166</v>
      </c>
    </row>
    <row r="399" spans="2:65" s="11" customFormat="1" ht="16.5" customHeight="1">
      <c r="B399" s="157"/>
      <c r="C399" s="158"/>
      <c r="D399" s="158"/>
      <c r="E399" s="159" t="s">
        <v>5</v>
      </c>
      <c r="F399" s="229" t="s">
        <v>277</v>
      </c>
      <c r="G399" s="230"/>
      <c r="H399" s="230"/>
      <c r="I399" s="230"/>
      <c r="J399" s="158"/>
      <c r="K399" s="159" t="s">
        <v>5</v>
      </c>
      <c r="L399" s="158"/>
      <c r="M399" s="158"/>
      <c r="N399" s="158"/>
      <c r="O399" s="158"/>
      <c r="P399" s="158"/>
      <c r="Q399" s="158"/>
      <c r="R399" s="160"/>
      <c r="T399" s="161"/>
      <c r="U399" s="158"/>
      <c r="V399" s="158"/>
      <c r="W399" s="158"/>
      <c r="X399" s="158"/>
      <c r="Y399" s="158"/>
      <c r="Z399" s="158"/>
      <c r="AA399" s="162"/>
      <c r="AT399" s="163" t="s">
        <v>173</v>
      </c>
      <c r="AU399" s="163" t="s">
        <v>86</v>
      </c>
      <c r="AV399" s="11" t="s">
        <v>82</v>
      </c>
      <c r="AW399" s="11" t="s">
        <v>32</v>
      </c>
      <c r="AX399" s="11" t="s">
        <v>75</v>
      </c>
      <c r="AY399" s="163" t="s">
        <v>166</v>
      </c>
    </row>
    <row r="400" spans="2:65" s="10" customFormat="1" ht="16.5" customHeight="1">
      <c r="B400" s="149"/>
      <c r="C400" s="150"/>
      <c r="D400" s="150"/>
      <c r="E400" s="151" t="s">
        <v>5</v>
      </c>
      <c r="F400" s="262" t="s">
        <v>1091</v>
      </c>
      <c r="G400" s="263"/>
      <c r="H400" s="263"/>
      <c r="I400" s="263"/>
      <c r="J400" s="150"/>
      <c r="K400" s="152">
        <v>84.5</v>
      </c>
      <c r="L400" s="150"/>
      <c r="M400" s="150"/>
      <c r="N400" s="150"/>
      <c r="O400" s="150"/>
      <c r="P400" s="150"/>
      <c r="Q400" s="150"/>
      <c r="R400" s="153"/>
      <c r="T400" s="154"/>
      <c r="U400" s="150"/>
      <c r="V400" s="150"/>
      <c r="W400" s="150"/>
      <c r="X400" s="150"/>
      <c r="Y400" s="150"/>
      <c r="Z400" s="150"/>
      <c r="AA400" s="155"/>
      <c r="AT400" s="156" t="s">
        <v>173</v>
      </c>
      <c r="AU400" s="156" t="s">
        <v>86</v>
      </c>
      <c r="AV400" s="10" t="s">
        <v>86</v>
      </c>
      <c r="AW400" s="10" t="s">
        <v>32</v>
      </c>
      <c r="AX400" s="10" t="s">
        <v>82</v>
      </c>
      <c r="AY400" s="156" t="s">
        <v>166</v>
      </c>
    </row>
    <row r="401" spans="2:65" s="1" customFormat="1" ht="38.25" customHeight="1">
      <c r="B401" s="139"/>
      <c r="C401" s="140" t="s">
        <v>630</v>
      </c>
      <c r="D401" s="140" t="s">
        <v>167</v>
      </c>
      <c r="E401" s="141" t="s">
        <v>664</v>
      </c>
      <c r="F401" s="231" t="s">
        <v>665</v>
      </c>
      <c r="G401" s="231"/>
      <c r="H401" s="231"/>
      <c r="I401" s="231"/>
      <c r="J401" s="142" t="s">
        <v>560</v>
      </c>
      <c r="K401" s="143">
        <v>1</v>
      </c>
      <c r="L401" s="232">
        <v>0</v>
      </c>
      <c r="M401" s="232"/>
      <c r="N401" s="232">
        <f>ROUND(L401*K401,2)</f>
        <v>0</v>
      </c>
      <c r="O401" s="232"/>
      <c r="P401" s="232"/>
      <c r="Q401" s="232"/>
      <c r="R401" s="144"/>
      <c r="T401" s="145" t="s">
        <v>5</v>
      </c>
      <c r="U401" s="43" t="s">
        <v>40</v>
      </c>
      <c r="V401" s="146">
        <v>0.55700000000000005</v>
      </c>
      <c r="W401" s="146">
        <f>V401*K401</f>
        <v>0.55700000000000005</v>
      </c>
      <c r="X401" s="146">
        <v>0</v>
      </c>
      <c r="Y401" s="146">
        <f>X401*K401</f>
        <v>0</v>
      </c>
      <c r="Z401" s="146">
        <v>8.2000000000000003E-2</v>
      </c>
      <c r="AA401" s="147">
        <f>Z401*K401</f>
        <v>8.2000000000000003E-2</v>
      </c>
      <c r="AR401" s="21" t="s">
        <v>92</v>
      </c>
      <c r="AT401" s="21" t="s">
        <v>167</v>
      </c>
      <c r="AU401" s="21" t="s">
        <v>86</v>
      </c>
      <c r="AY401" s="21" t="s">
        <v>166</v>
      </c>
      <c r="BE401" s="148">
        <f>IF(U401="základní",N401,0)</f>
        <v>0</v>
      </c>
      <c r="BF401" s="148">
        <f>IF(U401="snížená",N401,0)</f>
        <v>0</v>
      </c>
      <c r="BG401" s="148">
        <f>IF(U401="zákl. přenesená",N401,0)</f>
        <v>0</v>
      </c>
      <c r="BH401" s="148">
        <f>IF(U401="sníž. přenesená",N401,0)</f>
        <v>0</v>
      </c>
      <c r="BI401" s="148">
        <f>IF(U401="nulová",N401,0)</f>
        <v>0</v>
      </c>
      <c r="BJ401" s="21" t="s">
        <v>82</v>
      </c>
      <c r="BK401" s="148">
        <f>ROUND(L401*K401,2)</f>
        <v>0</v>
      </c>
      <c r="BL401" s="21" t="s">
        <v>92</v>
      </c>
      <c r="BM401" s="21" t="s">
        <v>1092</v>
      </c>
    </row>
    <row r="402" spans="2:65" s="11" customFormat="1" ht="16.5" customHeight="1">
      <c r="B402" s="157"/>
      <c r="C402" s="158"/>
      <c r="D402" s="158"/>
      <c r="E402" s="159" t="s">
        <v>5</v>
      </c>
      <c r="F402" s="264" t="s">
        <v>275</v>
      </c>
      <c r="G402" s="265"/>
      <c r="H402" s="265"/>
      <c r="I402" s="265"/>
      <c r="J402" s="158"/>
      <c r="K402" s="159" t="s">
        <v>5</v>
      </c>
      <c r="L402" s="158"/>
      <c r="M402" s="158"/>
      <c r="N402" s="158"/>
      <c r="O402" s="158"/>
      <c r="P402" s="158"/>
      <c r="Q402" s="158"/>
      <c r="R402" s="160"/>
      <c r="T402" s="161"/>
      <c r="U402" s="158"/>
      <c r="V402" s="158"/>
      <c r="W402" s="158"/>
      <c r="X402" s="158"/>
      <c r="Y402" s="158"/>
      <c r="Z402" s="158"/>
      <c r="AA402" s="162"/>
      <c r="AT402" s="163" t="s">
        <v>173</v>
      </c>
      <c r="AU402" s="163" t="s">
        <v>86</v>
      </c>
      <c r="AV402" s="11" t="s">
        <v>82</v>
      </c>
      <c r="AW402" s="11" t="s">
        <v>32</v>
      </c>
      <c r="AX402" s="11" t="s">
        <v>75</v>
      </c>
      <c r="AY402" s="163" t="s">
        <v>166</v>
      </c>
    </row>
    <row r="403" spans="2:65" s="11" customFormat="1" ht="16.5" customHeight="1">
      <c r="B403" s="157"/>
      <c r="C403" s="158"/>
      <c r="D403" s="158"/>
      <c r="E403" s="159" t="s">
        <v>5</v>
      </c>
      <c r="F403" s="229" t="s">
        <v>276</v>
      </c>
      <c r="G403" s="230"/>
      <c r="H403" s="230"/>
      <c r="I403" s="230"/>
      <c r="J403" s="158"/>
      <c r="K403" s="159" t="s">
        <v>5</v>
      </c>
      <c r="L403" s="158"/>
      <c r="M403" s="158"/>
      <c r="N403" s="158"/>
      <c r="O403" s="158"/>
      <c r="P403" s="158"/>
      <c r="Q403" s="158"/>
      <c r="R403" s="160"/>
      <c r="T403" s="161"/>
      <c r="U403" s="158"/>
      <c r="V403" s="158"/>
      <c r="W403" s="158"/>
      <c r="X403" s="158"/>
      <c r="Y403" s="158"/>
      <c r="Z403" s="158"/>
      <c r="AA403" s="162"/>
      <c r="AT403" s="163" t="s">
        <v>173</v>
      </c>
      <c r="AU403" s="163" t="s">
        <v>86</v>
      </c>
      <c r="AV403" s="11" t="s">
        <v>82</v>
      </c>
      <c r="AW403" s="11" t="s">
        <v>32</v>
      </c>
      <c r="AX403" s="11" t="s">
        <v>75</v>
      </c>
      <c r="AY403" s="163" t="s">
        <v>166</v>
      </c>
    </row>
    <row r="404" spans="2:65" s="11" customFormat="1" ht="16.5" customHeight="1">
      <c r="B404" s="157"/>
      <c r="C404" s="158"/>
      <c r="D404" s="158"/>
      <c r="E404" s="159" t="s">
        <v>5</v>
      </c>
      <c r="F404" s="229" t="s">
        <v>277</v>
      </c>
      <c r="G404" s="230"/>
      <c r="H404" s="230"/>
      <c r="I404" s="230"/>
      <c r="J404" s="158"/>
      <c r="K404" s="159" t="s">
        <v>5</v>
      </c>
      <c r="L404" s="158"/>
      <c r="M404" s="158"/>
      <c r="N404" s="158"/>
      <c r="O404" s="158"/>
      <c r="P404" s="158"/>
      <c r="Q404" s="158"/>
      <c r="R404" s="160"/>
      <c r="T404" s="161"/>
      <c r="U404" s="158"/>
      <c r="V404" s="158"/>
      <c r="W404" s="158"/>
      <c r="X404" s="158"/>
      <c r="Y404" s="158"/>
      <c r="Z404" s="158"/>
      <c r="AA404" s="162"/>
      <c r="AT404" s="163" t="s">
        <v>173</v>
      </c>
      <c r="AU404" s="163" t="s">
        <v>86</v>
      </c>
      <c r="AV404" s="11" t="s">
        <v>82</v>
      </c>
      <c r="AW404" s="11" t="s">
        <v>32</v>
      </c>
      <c r="AX404" s="11" t="s">
        <v>75</v>
      </c>
      <c r="AY404" s="163" t="s">
        <v>166</v>
      </c>
    </row>
    <row r="405" spans="2:65" s="10" customFormat="1" ht="16.5" customHeight="1">
      <c r="B405" s="149"/>
      <c r="C405" s="150"/>
      <c r="D405" s="150"/>
      <c r="E405" s="151" t="s">
        <v>5</v>
      </c>
      <c r="F405" s="262" t="s">
        <v>82</v>
      </c>
      <c r="G405" s="263"/>
      <c r="H405" s="263"/>
      <c r="I405" s="263"/>
      <c r="J405" s="150"/>
      <c r="K405" s="152">
        <v>1</v>
      </c>
      <c r="L405" s="150"/>
      <c r="M405" s="150"/>
      <c r="N405" s="150"/>
      <c r="O405" s="150"/>
      <c r="P405" s="150"/>
      <c r="Q405" s="150"/>
      <c r="R405" s="153"/>
      <c r="T405" s="154"/>
      <c r="U405" s="150"/>
      <c r="V405" s="150"/>
      <c r="W405" s="150"/>
      <c r="X405" s="150"/>
      <c r="Y405" s="150"/>
      <c r="Z405" s="150"/>
      <c r="AA405" s="155"/>
      <c r="AT405" s="156" t="s">
        <v>173</v>
      </c>
      <c r="AU405" s="156" t="s">
        <v>86</v>
      </c>
      <c r="AV405" s="10" t="s">
        <v>86</v>
      </c>
      <c r="AW405" s="10" t="s">
        <v>32</v>
      </c>
      <c r="AX405" s="10" t="s">
        <v>82</v>
      </c>
      <c r="AY405" s="156" t="s">
        <v>166</v>
      </c>
    </row>
    <row r="406" spans="2:65" s="9" customFormat="1" ht="29.85" customHeight="1">
      <c r="B406" s="129"/>
      <c r="C406" s="130"/>
      <c r="D406" s="164" t="s">
        <v>266</v>
      </c>
      <c r="E406" s="164"/>
      <c r="F406" s="164"/>
      <c r="G406" s="164"/>
      <c r="H406" s="164"/>
      <c r="I406" s="164"/>
      <c r="J406" s="164"/>
      <c r="K406" s="164"/>
      <c r="L406" s="164"/>
      <c r="M406" s="164"/>
      <c r="N406" s="237">
        <f>BK406</f>
        <v>0</v>
      </c>
      <c r="O406" s="238"/>
      <c r="P406" s="238"/>
      <c r="Q406" s="238"/>
      <c r="R406" s="132"/>
      <c r="T406" s="133"/>
      <c r="U406" s="130"/>
      <c r="V406" s="130"/>
      <c r="W406" s="134">
        <f>SUM(W407:W411)</f>
        <v>54.356208000000009</v>
      </c>
      <c r="X406" s="130"/>
      <c r="Y406" s="134">
        <f>SUM(Y407:Y411)</f>
        <v>0</v>
      </c>
      <c r="Z406" s="130"/>
      <c r="AA406" s="135">
        <f>SUM(AA407:AA411)</f>
        <v>0</v>
      </c>
      <c r="AR406" s="136" t="s">
        <v>82</v>
      </c>
      <c r="AT406" s="137" t="s">
        <v>74</v>
      </c>
      <c r="AU406" s="137" t="s">
        <v>82</v>
      </c>
      <c r="AY406" s="136" t="s">
        <v>166</v>
      </c>
      <c r="BK406" s="138">
        <f>SUM(BK407:BK411)</f>
        <v>0</v>
      </c>
    </row>
    <row r="407" spans="2:65" s="1" customFormat="1" ht="25.5" customHeight="1">
      <c r="B407" s="139"/>
      <c r="C407" s="140" t="s">
        <v>635</v>
      </c>
      <c r="D407" s="140" t="s">
        <v>167</v>
      </c>
      <c r="E407" s="141" t="s">
        <v>668</v>
      </c>
      <c r="F407" s="231" t="s">
        <v>669</v>
      </c>
      <c r="G407" s="231"/>
      <c r="H407" s="231"/>
      <c r="I407" s="231"/>
      <c r="J407" s="142" t="s">
        <v>374</v>
      </c>
      <c r="K407" s="143">
        <v>1132.421</v>
      </c>
      <c r="L407" s="232">
        <v>0</v>
      </c>
      <c r="M407" s="232"/>
      <c r="N407" s="232">
        <f>ROUND(L407*K407,2)</f>
        <v>0</v>
      </c>
      <c r="O407" s="232"/>
      <c r="P407" s="232"/>
      <c r="Q407" s="232"/>
      <c r="R407" s="144"/>
      <c r="T407" s="145" t="s">
        <v>5</v>
      </c>
      <c r="U407" s="43" t="s">
        <v>40</v>
      </c>
      <c r="V407" s="146">
        <v>0.03</v>
      </c>
      <c r="W407" s="146">
        <f>V407*K407</f>
        <v>33.972630000000002</v>
      </c>
      <c r="X407" s="146">
        <v>0</v>
      </c>
      <c r="Y407" s="146">
        <f>X407*K407</f>
        <v>0</v>
      </c>
      <c r="Z407" s="146">
        <v>0</v>
      </c>
      <c r="AA407" s="147">
        <f>Z407*K407</f>
        <v>0</v>
      </c>
      <c r="AR407" s="21" t="s">
        <v>92</v>
      </c>
      <c r="AT407" s="21" t="s">
        <v>167</v>
      </c>
      <c r="AU407" s="21" t="s">
        <v>86</v>
      </c>
      <c r="AY407" s="21" t="s">
        <v>166</v>
      </c>
      <c r="BE407" s="148">
        <f>IF(U407="základní",N407,0)</f>
        <v>0</v>
      </c>
      <c r="BF407" s="148">
        <f>IF(U407="snížená",N407,0)</f>
        <v>0</v>
      </c>
      <c r="BG407" s="148">
        <f>IF(U407="zákl. přenesená",N407,0)</f>
        <v>0</v>
      </c>
      <c r="BH407" s="148">
        <f>IF(U407="sníž. přenesená",N407,0)</f>
        <v>0</v>
      </c>
      <c r="BI407" s="148">
        <f>IF(U407="nulová",N407,0)</f>
        <v>0</v>
      </c>
      <c r="BJ407" s="21" t="s">
        <v>82</v>
      </c>
      <c r="BK407" s="148">
        <f>ROUND(L407*K407,2)</f>
        <v>0</v>
      </c>
      <c r="BL407" s="21" t="s">
        <v>92</v>
      </c>
      <c r="BM407" s="21" t="s">
        <v>670</v>
      </c>
    </row>
    <row r="408" spans="2:65" s="1" customFormat="1" ht="25.5" customHeight="1">
      <c r="B408" s="139"/>
      <c r="C408" s="140" t="s">
        <v>639</v>
      </c>
      <c r="D408" s="140" t="s">
        <v>167</v>
      </c>
      <c r="E408" s="141" t="s">
        <v>672</v>
      </c>
      <c r="F408" s="231" t="s">
        <v>673</v>
      </c>
      <c r="G408" s="231"/>
      <c r="H408" s="231"/>
      <c r="I408" s="231"/>
      <c r="J408" s="142" t="s">
        <v>374</v>
      </c>
      <c r="K408" s="143">
        <v>10191.789000000001</v>
      </c>
      <c r="L408" s="232">
        <v>0</v>
      </c>
      <c r="M408" s="232"/>
      <c r="N408" s="232">
        <f>ROUND(L408*K408,2)</f>
        <v>0</v>
      </c>
      <c r="O408" s="232"/>
      <c r="P408" s="232"/>
      <c r="Q408" s="232"/>
      <c r="R408" s="144"/>
      <c r="T408" s="145" t="s">
        <v>5</v>
      </c>
      <c r="U408" s="43" t="s">
        <v>40</v>
      </c>
      <c r="V408" s="146">
        <v>2E-3</v>
      </c>
      <c r="W408" s="146">
        <f>V408*K408</f>
        <v>20.383578000000004</v>
      </c>
      <c r="X408" s="146">
        <v>0</v>
      </c>
      <c r="Y408" s="146">
        <f>X408*K408</f>
        <v>0</v>
      </c>
      <c r="Z408" s="146">
        <v>0</v>
      </c>
      <c r="AA408" s="147">
        <f>Z408*K408</f>
        <v>0</v>
      </c>
      <c r="AR408" s="21" t="s">
        <v>92</v>
      </c>
      <c r="AT408" s="21" t="s">
        <v>167</v>
      </c>
      <c r="AU408" s="21" t="s">
        <v>86</v>
      </c>
      <c r="AY408" s="21" t="s">
        <v>166</v>
      </c>
      <c r="BE408" s="148">
        <f>IF(U408="základní",N408,0)</f>
        <v>0</v>
      </c>
      <c r="BF408" s="148">
        <f>IF(U408="snížená",N408,0)</f>
        <v>0</v>
      </c>
      <c r="BG408" s="148">
        <f>IF(U408="zákl. přenesená",N408,0)</f>
        <v>0</v>
      </c>
      <c r="BH408" s="148">
        <f>IF(U408="sníž. přenesená",N408,0)</f>
        <v>0</v>
      </c>
      <c r="BI408" s="148">
        <f>IF(U408="nulová",N408,0)</f>
        <v>0</v>
      </c>
      <c r="BJ408" s="21" t="s">
        <v>82</v>
      </c>
      <c r="BK408" s="148">
        <f>ROUND(L408*K408,2)</f>
        <v>0</v>
      </c>
      <c r="BL408" s="21" t="s">
        <v>92</v>
      </c>
      <c r="BM408" s="21" t="s">
        <v>674</v>
      </c>
    </row>
    <row r="409" spans="2:65" s="1" customFormat="1" ht="25.5" customHeight="1">
      <c r="B409" s="139"/>
      <c r="C409" s="140" t="s">
        <v>644</v>
      </c>
      <c r="D409" s="140" t="s">
        <v>167</v>
      </c>
      <c r="E409" s="141" t="s">
        <v>676</v>
      </c>
      <c r="F409" s="231" t="s">
        <v>677</v>
      </c>
      <c r="G409" s="231"/>
      <c r="H409" s="231"/>
      <c r="I409" s="231"/>
      <c r="J409" s="142" t="s">
        <v>374</v>
      </c>
      <c r="K409" s="143">
        <v>207.113</v>
      </c>
      <c r="L409" s="232">
        <v>0</v>
      </c>
      <c r="M409" s="232"/>
      <c r="N409" s="232">
        <f>ROUND(L409*K409,2)</f>
        <v>0</v>
      </c>
      <c r="O409" s="232"/>
      <c r="P409" s="232"/>
      <c r="Q409" s="232"/>
      <c r="R409" s="144"/>
      <c r="T409" s="145" t="s">
        <v>5</v>
      </c>
      <c r="U409" s="43" t="s">
        <v>40</v>
      </c>
      <c r="V409" s="146">
        <v>0</v>
      </c>
      <c r="W409" s="146">
        <f>V409*K409</f>
        <v>0</v>
      </c>
      <c r="X409" s="146">
        <v>0</v>
      </c>
      <c r="Y409" s="146">
        <f>X409*K409</f>
        <v>0</v>
      </c>
      <c r="Z409" s="146">
        <v>0</v>
      </c>
      <c r="AA409" s="147">
        <f>Z409*K409</f>
        <v>0</v>
      </c>
      <c r="AR409" s="21" t="s">
        <v>92</v>
      </c>
      <c r="AT409" s="21" t="s">
        <v>167</v>
      </c>
      <c r="AU409" s="21" t="s">
        <v>86</v>
      </c>
      <c r="AY409" s="21" t="s">
        <v>166</v>
      </c>
      <c r="BE409" s="148">
        <f>IF(U409="základní",N409,0)</f>
        <v>0</v>
      </c>
      <c r="BF409" s="148">
        <f>IF(U409="snížená",N409,0)</f>
        <v>0</v>
      </c>
      <c r="BG409" s="148">
        <f>IF(U409="zákl. přenesená",N409,0)</f>
        <v>0</v>
      </c>
      <c r="BH409" s="148">
        <f>IF(U409="sníž. přenesená",N409,0)</f>
        <v>0</v>
      </c>
      <c r="BI409" s="148">
        <f>IF(U409="nulová",N409,0)</f>
        <v>0</v>
      </c>
      <c r="BJ409" s="21" t="s">
        <v>82</v>
      </c>
      <c r="BK409" s="148">
        <f>ROUND(L409*K409,2)</f>
        <v>0</v>
      </c>
      <c r="BL409" s="21" t="s">
        <v>92</v>
      </c>
      <c r="BM409" s="21" t="s">
        <v>678</v>
      </c>
    </row>
    <row r="410" spans="2:65" s="1" customFormat="1" ht="25.5" customHeight="1">
      <c r="B410" s="139"/>
      <c r="C410" s="140" t="s">
        <v>649</v>
      </c>
      <c r="D410" s="140" t="s">
        <v>167</v>
      </c>
      <c r="E410" s="141" t="s">
        <v>680</v>
      </c>
      <c r="F410" s="231" t="s">
        <v>681</v>
      </c>
      <c r="G410" s="231"/>
      <c r="H410" s="231"/>
      <c r="I410" s="231"/>
      <c r="J410" s="142" t="s">
        <v>374</v>
      </c>
      <c r="K410" s="143">
        <v>236.608</v>
      </c>
      <c r="L410" s="232">
        <v>0</v>
      </c>
      <c r="M410" s="232"/>
      <c r="N410" s="232">
        <f>ROUND(L410*K410,2)</f>
        <v>0</v>
      </c>
      <c r="O410" s="232"/>
      <c r="P410" s="232"/>
      <c r="Q410" s="232"/>
      <c r="R410" s="144"/>
      <c r="T410" s="145" t="s">
        <v>5</v>
      </c>
      <c r="U410" s="43" t="s">
        <v>40</v>
      </c>
      <c r="V410" s="146">
        <v>0</v>
      </c>
      <c r="W410" s="146">
        <f>V410*K410</f>
        <v>0</v>
      </c>
      <c r="X410" s="146">
        <v>0</v>
      </c>
      <c r="Y410" s="146">
        <f>X410*K410</f>
        <v>0</v>
      </c>
      <c r="Z410" s="146">
        <v>0</v>
      </c>
      <c r="AA410" s="147">
        <f>Z410*K410</f>
        <v>0</v>
      </c>
      <c r="AR410" s="21" t="s">
        <v>92</v>
      </c>
      <c r="AT410" s="21" t="s">
        <v>167</v>
      </c>
      <c r="AU410" s="21" t="s">
        <v>86</v>
      </c>
      <c r="AY410" s="21" t="s">
        <v>166</v>
      </c>
      <c r="BE410" s="148">
        <f>IF(U410="základní",N410,0)</f>
        <v>0</v>
      </c>
      <c r="BF410" s="148">
        <f>IF(U410="snížená",N410,0)</f>
        <v>0</v>
      </c>
      <c r="BG410" s="148">
        <f>IF(U410="zákl. přenesená",N410,0)</f>
        <v>0</v>
      </c>
      <c r="BH410" s="148">
        <f>IF(U410="sníž. přenesená",N410,0)</f>
        <v>0</v>
      </c>
      <c r="BI410" s="148">
        <f>IF(U410="nulová",N410,0)</f>
        <v>0</v>
      </c>
      <c r="BJ410" s="21" t="s">
        <v>82</v>
      </c>
      <c r="BK410" s="148">
        <f>ROUND(L410*K410,2)</f>
        <v>0</v>
      </c>
      <c r="BL410" s="21" t="s">
        <v>92</v>
      </c>
      <c r="BM410" s="21" t="s">
        <v>682</v>
      </c>
    </row>
    <row r="411" spans="2:65" s="1" customFormat="1" ht="25.5" customHeight="1">
      <c r="B411" s="139"/>
      <c r="C411" s="140" t="s">
        <v>654</v>
      </c>
      <c r="D411" s="140" t="s">
        <v>167</v>
      </c>
      <c r="E411" s="141" t="s">
        <v>684</v>
      </c>
      <c r="F411" s="231" t="s">
        <v>685</v>
      </c>
      <c r="G411" s="231"/>
      <c r="H411" s="231"/>
      <c r="I411" s="231"/>
      <c r="J411" s="142" t="s">
        <v>374</v>
      </c>
      <c r="K411" s="143">
        <v>688.7</v>
      </c>
      <c r="L411" s="232">
        <v>0</v>
      </c>
      <c r="M411" s="232"/>
      <c r="N411" s="232">
        <f>ROUND(L411*K411,2)</f>
        <v>0</v>
      </c>
      <c r="O411" s="232"/>
      <c r="P411" s="232"/>
      <c r="Q411" s="232"/>
      <c r="R411" s="144"/>
      <c r="T411" s="145" t="s">
        <v>5</v>
      </c>
      <c r="U411" s="43" t="s">
        <v>40</v>
      </c>
      <c r="V411" s="146">
        <v>0</v>
      </c>
      <c r="W411" s="146">
        <f>V411*K411</f>
        <v>0</v>
      </c>
      <c r="X411" s="146">
        <v>0</v>
      </c>
      <c r="Y411" s="146">
        <f>X411*K411</f>
        <v>0</v>
      </c>
      <c r="Z411" s="146">
        <v>0</v>
      </c>
      <c r="AA411" s="147">
        <f>Z411*K411</f>
        <v>0</v>
      </c>
      <c r="AR411" s="21" t="s">
        <v>92</v>
      </c>
      <c r="AT411" s="21" t="s">
        <v>167</v>
      </c>
      <c r="AU411" s="21" t="s">
        <v>86</v>
      </c>
      <c r="AY411" s="21" t="s">
        <v>166</v>
      </c>
      <c r="BE411" s="148">
        <f>IF(U411="základní",N411,0)</f>
        <v>0</v>
      </c>
      <c r="BF411" s="148">
        <f>IF(U411="snížená",N411,0)</f>
        <v>0</v>
      </c>
      <c r="BG411" s="148">
        <f>IF(U411="zákl. přenesená",N411,0)</f>
        <v>0</v>
      </c>
      <c r="BH411" s="148">
        <f>IF(U411="sníž. přenesená",N411,0)</f>
        <v>0</v>
      </c>
      <c r="BI411" s="148">
        <f>IF(U411="nulová",N411,0)</f>
        <v>0</v>
      </c>
      <c r="BJ411" s="21" t="s">
        <v>82</v>
      </c>
      <c r="BK411" s="148">
        <f>ROUND(L411*K411,2)</f>
        <v>0</v>
      </c>
      <c r="BL411" s="21" t="s">
        <v>92</v>
      </c>
      <c r="BM411" s="21" t="s">
        <v>686</v>
      </c>
    </row>
    <row r="412" spans="2:65" s="9" customFormat="1" ht="29.85" customHeight="1">
      <c r="B412" s="129"/>
      <c r="C412" s="130"/>
      <c r="D412" s="164" t="s">
        <v>267</v>
      </c>
      <c r="E412" s="164"/>
      <c r="F412" s="164"/>
      <c r="G412" s="164"/>
      <c r="H412" s="164"/>
      <c r="I412" s="164"/>
      <c r="J412" s="164"/>
      <c r="K412" s="164"/>
      <c r="L412" s="164"/>
      <c r="M412" s="164"/>
      <c r="N412" s="260">
        <f>BK412</f>
        <v>0</v>
      </c>
      <c r="O412" s="261"/>
      <c r="P412" s="261"/>
      <c r="Q412" s="261"/>
      <c r="R412" s="132"/>
      <c r="T412" s="133"/>
      <c r="U412" s="130"/>
      <c r="V412" s="130"/>
      <c r="W412" s="134">
        <f>W413</f>
        <v>31.672674000000001</v>
      </c>
      <c r="X412" s="130"/>
      <c r="Y412" s="134">
        <f>Y413</f>
        <v>0</v>
      </c>
      <c r="Z412" s="130"/>
      <c r="AA412" s="135">
        <f>AA413</f>
        <v>0</v>
      </c>
      <c r="AR412" s="136" t="s">
        <v>82</v>
      </c>
      <c r="AT412" s="137" t="s">
        <v>74</v>
      </c>
      <c r="AU412" s="137" t="s">
        <v>82</v>
      </c>
      <c r="AY412" s="136" t="s">
        <v>166</v>
      </c>
      <c r="BK412" s="138">
        <f>BK413</f>
        <v>0</v>
      </c>
    </row>
    <row r="413" spans="2:65" s="1" customFormat="1" ht="38.25" customHeight="1">
      <c r="B413" s="139"/>
      <c r="C413" s="140" t="s">
        <v>658</v>
      </c>
      <c r="D413" s="140" t="s">
        <v>167</v>
      </c>
      <c r="E413" s="141" t="s">
        <v>688</v>
      </c>
      <c r="F413" s="231" t="s">
        <v>689</v>
      </c>
      <c r="G413" s="231"/>
      <c r="H413" s="231"/>
      <c r="I413" s="231"/>
      <c r="J413" s="142" t="s">
        <v>374</v>
      </c>
      <c r="K413" s="143">
        <v>479.88900000000001</v>
      </c>
      <c r="L413" s="232">
        <v>0</v>
      </c>
      <c r="M413" s="232"/>
      <c r="N413" s="232">
        <f>ROUND(L413*K413,2)</f>
        <v>0</v>
      </c>
      <c r="O413" s="232"/>
      <c r="P413" s="232"/>
      <c r="Q413" s="232"/>
      <c r="R413" s="144"/>
      <c r="T413" s="145" t="s">
        <v>5</v>
      </c>
      <c r="U413" s="165" t="s">
        <v>40</v>
      </c>
      <c r="V413" s="166">
        <v>6.6000000000000003E-2</v>
      </c>
      <c r="W413" s="166">
        <f>V413*K413</f>
        <v>31.672674000000001</v>
      </c>
      <c r="X413" s="166">
        <v>0</v>
      </c>
      <c r="Y413" s="166">
        <f>X413*K413</f>
        <v>0</v>
      </c>
      <c r="Z413" s="166">
        <v>0</v>
      </c>
      <c r="AA413" s="167">
        <f>Z413*K413</f>
        <v>0</v>
      </c>
      <c r="AR413" s="21" t="s">
        <v>92</v>
      </c>
      <c r="AT413" s="21" t="s">
        <v>167</v>
      </c>
      <c r="AU413" s="21" t="s">
        <v>86</v>
      </c>
      <c r="AY413" s="21" t="s">
        <v>166</v>
      </c>
      <c r="BE413" s="148">
        <f>IF(U413="základní",N413,0)</f>
        <v>0</v>
      </c>
      <c r="BF413" s="148">
        <f>IF(U413="snížená",N413,0)</f>
        <v>0</v>
      </c>
      <c r="BG413" s="148">
        <f>IF(U413="zákl. přenesená",N413,0)</f>
        <v>0</v>
      </c>
      <c r="BH413" s="148">
        <f>IF(U413="sníž. přenesená",N413,0)</f>
        <v>0</v>
      </c>
      <c r="BI413" s="148">
        <f>IF(U413="nulová",N413,0)</f>
        <v>0</v>
      </c>
      <c r="BJ413" s="21" t="s">
        <v>82</v>
      </c>
      <c r="BK413" s="148">
        <f>ROUND(L413*K413,2)</f>
        <v>0</v>
      </c>
      <c r="BL413" s="21" t="s">
        <v>92</v>
      </c>
      <c r="BM413" s="21" t="s">
        <v>690</v>
      </c>
    </row>
    <row r="414" spans="2:65" s="1" customFormat="1" ht="6.95" customHeight="1">
      <c r="B414" s="58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60"/>
    </row>
  </sheetData>
  <mergeCells count="521">
    <mergeCell ref="C2:Q2"/>
    <mergeCell ref="C4:Q4"/>
    <mergeCell ref="F6:P6"/>
    <mergeCell ref="F7:P7"/>
    <mergeCell ref="O9:P9"/>
    <mergeCell ref="O11:P11"/>
    <mergeCell ref="O12:P12"/>
    <mergeCell ref="O14:P14"/>
    <mergeCell ref="O15:P15"/>
    <mergeCell ref="O17:P17"/>
    <mergeCell ref="O18:P18"/>
    <mergeCell ref="O20:P20"/>
    <mergeCell ref="O21:P21"/>
    <mergeCell ref="E24:L24"/>
    <mergeCell ref="M27:P27"/>
    <mergeCell ref="M28:P28"/>
    <mergeCell ref="M30:P30"/>
    <mergeCell ref="H32:J32"/>
    <mergeCell ref="M32:P32"/>
    <mergeCell ref="H33:J33"/>
    <mergeCell ref="M33:P33"/>
    <mergeCell ref="H34:J34"/>
    <mergeCell ref="M34:P34"/>
    <mergeCell ref="H35:J35"/>
    <mergeCell ref="M35:P35"/>
    <mergeCell ref="H36:J36"/>
    <mergeCell ref="M36:P36"/>
    <mergeCell ref="L38:P38"/>
    <mergeCell ref="C76:Q76"/>
    <mergeCell ref="F78:P78"/>
    <mergeCell ref="F79:P79"/>
    <mergeCell ref="M81:P81"/>
    <mergeCell ref="M83:Q83"/>
    <mergeCell ref="M84:Q84"/>
    <mergeCell ref="C86:G86"/>
    <mergeCell ref="N86:Q86"/>
    <mergeCell ref="N88:Q88"/>
    <mergeCell ref="N89:Q89"/>
    <mergeCell ref="N90:Q90"/>
    <mergeCell ref="N91:Q91"/>
    <mergeCell ref="N92:Q92"/>
    <mergeCell ref="N93:Q93"/>
    <mergeCell ref="N94:Q94"/>
    <mergeCell ref="N95:Q95"/>
    <mergeCell ref="N96:Q96"/>
    <mergeCell ref="N97:Q97"/>
    <mergeCell ref="N98:Q98"/>
    <mergeCell ref="N100:Q100"/>
    <mergeCell ref="L102:Q102"/>
    <mergeCell ref="C108:Q108"/>
    <mergeCell ref="F110:P110"/>
    <mergeCell ref="F111:P111"/>
    <mergeCell ref="M113:P113"/>
    <mergeCell ref="M115:Q115"/>
    <mergeCell ref="M116:Q116"/>
    <mergeCell ref="F118:I118"/>
    <mergeCell ref="L118:M118"/>
    <mergeCell ref="N118:Q118"/>
    <mergeCell ref="F122:I122"/>
    <mergeCell ref="L122:M122"/>
    <mergeCell ref="N122:Q122"/>
    <mergeCell ref="F123:I123"/>
    <mergeCell ref="F124:I124"/>
    <mergeCell ref="F125:I125"/>
    <mergeCell ref="N119:Q119"/>
    <mergeCell ref="N120:Q120"/>
    <mergeCell ref="N121:Q121"/>
    <mergeCell ref="F126:I126"/>
    <mergeCell ref="F127:I127"/>
    <mergeCell ref="L127:M127"/>
    <mergeCell ref="N127:Q127"/>
    <mergeCell ref="F128:I128"/>
    <mergeCell ref="L128:M128"/>
    <mergeCell ref="N128:Q128"/>
    <mergeCell ref="F129:I129"/>
    <mergeCell ref="F130:I130"/>
    <mergeCell ref="F131:I131"/>
    <mergeCell ref="F132:I132"/>
    <mergeCell ref="F133:I133"/>
    <mergeCell ref="F134:I134"/>
    <mergeCell ref="F135:I135"/>
    <mergeCell ref="F136:I136"/>
    <mergeCell ref="F137:I137"/>
    <mergeCell ref="L137:M137"/>
    <mergeCell ref="N137:Q137"/>
    <mergeCell ref="F138:I138"/>
    <mergeCell ref="F139:I139"/>
    <mergeCell ref="F140:I140"/>
    <mergeCell ref="F141:I141"/>
    <mergeCell ref="F142:I142"/>
    <mergeCell ref="F143:I143"/>
    <mergeCell ref="L143:M143"/>
    <mergeCell ref="N143:Q143"/>
    <mergeCell ref="F144:I144"/>
    <mergeCell ref="F145:I145"/>
    <mergeCell ref="F146:I146"/>
    <mergeCell ref="F147:I147"/>
    <mergeCell ref="F148:I148"/>
    <mergeCell ref="L148:M148"/>
    <mergeCell ref="N148:Q148"/>
    <mergeCell ref="F149:I149"/>
    <mergeCell ref="F150:I150"/>
    <mergeCell ref="F151:I151"/>
    <mergeCell ref="F152:I152"/>
    <mergeCell ref="F153:I153"/>
    <mergeCell ref="L153:M153"/>
    <mergeCell ref="N153:Q153"/>
    <mergeCell ref="F154:I154"/>
    <mergeCell ref="F155:I155"/>
    <mergeCell ref="F156:I156"/>
    <mergeCell ref="F157:I157"/>
    <mergeCell ref="F158:I158"/>
    <mergeCell ref="L158:M158"/>
    <mergeCell ref="N158:Q158"/>
    <mergeCell ref="F159:I159"/>
    <mergeCell ref="F160:I160"/>
    <mergeCell ref="F161:I161"/>
    <mergeCell ref="F162:I162"/>
    <mergeCell ref="F163:I163"/>
    <mergeCell ref="L163:M163"/>
    <mergeCell ref="N163:Q163"/>
    <mergeCell ref="F164:I164"/>
    <mergeCell ref="F165:I165"/>
    <mergeCell ref="F166:I166"/>
    <mergeCell ref="F167:I167"/>
    <mergeCell ref="F168:I168"/>
    <mergeCell ref="L168:M168"/>
    <mergeCell ref="N168:Q168"/>
    <mergeCell ref="F169:I169"/>
    <mergeCell ref="F170:I170"/>
    <mergeCell ref="F171:I171"/>
    <mergeCell ref="F172:I172"/>
    <mergeCell ref="F173:I173"/>
    <mergeCell ref="F174:I174"/>
    <mergeCell ref="F175:I175"/>
    <mergeCell ref="L175:M175"/>
    <mergeCell ref="N175:Q175"/>
    <mergeCell ref="F176:I176"/>
    <mergeCell ref="F177:I177"/>
    <mergeCell ref="F178:I178"/>
    <mergeCell ref="F179:I179"/>
    <mergeCell ref="F180:I180"/>
    <mergeCell ref="F181:I181"/>
    <mergeCell ref="F182:I182"/>
    <mergeCell ref="L182:M182"/>
    <mergeCell ref="N182:Q182"/>
    <mergeCell ref="F183:I183"/>
    <mergeCell ref="L183:M183"/>
    <mergeCell ref="N183:Q183"/>
    <mergeCell ref="F184:I184"/>
    <mergeCell ref="L184:M184"/>
    <mergeCell ref="N184:Q184"/>
    <mergeCell ref="F185:I185"/>
    <mergeCell ref="F186:I186"/>
    <mergeCell ref="F187:I187"/>
    <mergeCell ref="F188:I188"/>
    <mergeCell ref="F189:I189"/>
    <mergeCell ref="L189:M189"/>
    <mergeCell ref="N189:Q189"/>
    <mergeCell ref="F190:I190"/>
    <mergeCell ref="L190:M190"/>
    <mergeCell ref="N190:Q190"/>
    <mergeCell ref="F191:I191"/>
    <mergeCell ref="F192:I192"/>
    <mergeCell ref="F193:I193"/>
    <mergeCell ref="F194:I194"/>
    <mergeCell ref="F195:I195"/>
    <mergeCell ref="L195:M195"/>
    <mergeCell ref="N195:Q195"/>
    <mergeCell ref="F196:I196"/>
    <mergeCell ref="L196:M196"/>
    <mergeCell ref="N196:Q196"/>
    <mergeCell ref="F197:I197"/>
    <mergeCell ref="F198:I198"/>
    <mergeCell ref="F199:I199"/>
    <mergeCell ref="F200:I200"/>
    <mergeCell ref="F201:I201"/>
    <mergeCell ref="L201:M201"/>
    <mergeCell ref="N201:Q201"/>
    <mergeCell ref="F202:I202"/>
    <mergeCell ref="L202:M202"/>
    <mergeCell ref="N202:Q202"/>
    <mergeCell ref="F203:I203"/>
    <mergeCell ref="L203:M203"/>
    <mergeCell ref="N203:Q203"/>
    <mergeCell ref="F204:I204"/>
    <mergeCell ref="L204:M204"/>
    <mergeCell ref="N204:Q204"/>
    <mergeCell ref="F205:I205"/>
    <mergeCell ref="F206:I206"/>
    <mergeCell ref="F207:I207"/>
    <mergeCell ref="F208:I208"/>
    <mergeCell ref="L208:M208"/>
    <mergeCell ref="N208:Q208"/>
    <mergeCell ref="F209:I209"/>
    <mergeCell ref="L209:M209"/>
    <mergeCell ref="N209:Q209"/>
    <mergeCell ref="F210:I210"/>
    <mergeCell ref="F211:I211"/>
    <mergeCell ref="L211:M211"/>
    <mergeCell ref="N211:Q211"/>
    <mergeCell ref="F212:I212"/>
    <mergeCell ref="F213:I213"/>
    <mergeCell ref="L213:M213"/>
    <mergeCell ref="N213:Q213"/>
    <mergeCell ref="F214:I214"/>
    <mergeCell ref="F215:I215"/>
    <mergeCell ref="F216:I216"/>
    <mergeCell ref="F217:I217"/>
    <mergeCell ref="F218:I218"/>
    <mergeCell ref="L218:M218"/>
    <mergeCell ref="N218:Q218"/>
    <mergeCell ref="F219:I219"/>
    <mergeCell ref="F220:I220"/>
    <mergeCell ref="L220:M220"/>
    <mergeCell ref="N220:Q220"/>
    <mergeCell ref="F221:I221"/>
    <mergeCell ref="F222:I222"/>
    <mergeCell ref="F223:I223"/>
    <mergeCell ref="F224:I224"/>
    <mergeCell ref="F225:I225"/>
    <mergeCell ref="F226:I226"/>
    <mergeCell ref="L226:M226"/>
    <mergeCell ref="N226:Q226"/>
    <mergeCell ref="F227:I227"/>
    <mergeCell ref="F228:I228"/>
    <mergeCell ref="F229:I229"/>
    <mergeCell ref="F230:I230"/>
    <mergeCell ref="F231:I231"/>
    <mergeCell ref="F232:I232"/>
    <mergeCell ref="F233:I233"/>
    <mergeCell ref="L233:M233"/>
    <mergeCell ref="N233:Q233"/>
    <mergeCell ref="F234:I234"/>
    <mergeCell ref="F235:I235"/>
    <mergeCell ref="L235:M235"/>
    <mergeCell ref="N235:Q235"/>
    <mergeCell ref="F236:I236"/>
    <mergeCell ref="L236:M236"/>
    <mergeCell ref="N236:Q236"/>
    <mergeCell ref="F237:I237"/>
    <mergeCell ref="F238:I238"/>
    <mergeCell ref="F239:I239"/>
    <mergeCell ref="F240:I240"/>
    <mergeCell ref="F241:I241"/>
    <mergeCell ref="L241:M241"/>
    <mergeCell ref="N241:Q241"/>
    <mergeCell ref="F242:I242"/>
    <mergeCell ref="F243:I243"/>
    <mergeCell ref="L243:M243"/>
    <mergeCell ref="N243:Q243"/>
    <mergeCell ref="F244:I244"/>
    <mergeCell ref="L244:M244"/>
    <mergeCell ref="N244:Q244"/>
    <mergeCell ref="F246:I246"/>
    <mergeCell ref="L246:M246"/>
    <mergeCell ref="N246:Q246"/>
    <mergeCell ref="F247:I247"/>
    <mergeCell ref="F248:I248"/>
    <mergeCell ref="L248:M248"/>
    <mergeCell ref="N248:Q248"/>
    <mergeCell ref="N245:Q245"/>
    <mergeCell ref="F249:I249"/>
    <mergeCell ref="L249:M249"/>
    <mergeCell ref="N249:Q249"/>
    <mergeCell ref="F250:I250"/>
    <mergeCell ref="F251:I251"/>
    <mergeCell ref="F252:I252"/>
    <mergeCell ref="F253:I253"/>
    <mergeCell ref="F255:I255"/>
    <mergeCell ref="L255:M255"/>
    <mergeCell ref="N255:Q255"/>
    <mergeCell ref="N254:Q254"/>
    <mergeCell ref="F256:I256"/>
    <mergeCell ref="F257:I257"/>
    <mergeCell ref="F258:I258"/>
    <mergeCell ref="F259:I259"/>
    <mergeCell ref="F260:I260"/>
    <mergeCell ref="F262:I262"/>
    <mergeCell ref="L262:M262"/>
    <mergeCell ref="N262:Q262"/>
    <mergeCell ref="F263:I263"/>
    <mergeCell ref="N261:Q261"/>
    <mergeCell ref="F264:I264"/>
    <mergeCell ref="F265:I265"/>
    <mergeCell ref="F266:I266"/>
    <mergeCell ref="F268:I268"/>
    <mergeCell ref="L268:M268"/>
    <mergeCell ref="N268:Q268"/>
    <mergeCell ref="F269:I269"/>
    <mergeCell ref="F270:I270"/>
    <mergeCell ref="L270:M270"/>
    <mergeCell ref="N270:Q270"/>
    <mergeCell ref="N267:Q267"/>
    <mergeCell ref="F271:I271"/>
    <mergeCell ref="F272:I272"/>
    <mergeCell ref="L272:M272"/>
    <mergeCell ref="N272:Q272"/>
    <mergeCell ref="F273:I273"/>
    <mergeCell ref="F274:I274"/>
    <mergeCell ref="F275:I275"/>
    <mergeCell ref="F276:I276"/>
    <mergeCell ref="F277:I277"/>
    <mergeCell ref="F278:I278"/>
    <mergeCell ref="F279:I279"/>
    <mergeCell ref="F280:I280"/>
    <mergeCell ref="F281:I281"/>
    <mergeCell ref="L281:M281"/>
    <mergeCell ref="N281:Q281"/>
    <mergeCell ref="F282:I282"/>
    <mergeCell ref="F283:I283"/>
    <mergeCell ref="F284:I284"/>
    <mergeCell ref="F285:I285"/>
    <mergeCell ref="F286:I286"/>
    <mergeCell ref="F287:I287"/>
    <mergeCell ref="L287:M287"/>
    <mergeCell ref="N287:Q287"/>
    <mergeCell ref="F288:I288"/>
    <mergeCell ref="F289:I289"/>
    <mergeCell ref="F290:I290"/>
    <mergeCell ref="F291:I291"/>
    <mergeCell ref="F292:I292"/>
    <mergeCell ref="F293:I293"/>
    <mergeCell ref="L293:M293"/>
    <mergeCell ref="N293:Q293"/>
    <mergeCell ref="F294:I294"/>
    <mergeCell ref="L294:M294"/>
    <mergeCell ref="N294:Q294"/>
    <mergeCell ref="F295:I295"/>
    <mergeCell ref="F296:I296"/>
    <mergeCell ref="F297:I297"/>
    <mergeCell ref="F298:I298"/>
    <mergeCell ref="F299:I299"/>
    <mergeCell ref="F300:I300"/>
    <mergeCell ref="L300:M300"/>
    <mergeCell ref="N300:Q300"/>
    <mergeCell ref="F301:I301"/>
    <mergeCell ref="F302:I302"/>
    <mergeCell ref="F303:I303"/>
    <mergeCell ref="F304:I304"/>
    <mergeCell ref="F305:I305"/>
    <mergeCell ref="F306:I306"/>
    <mergeCell ref="L306:M306"/>
    <mergeCell ref="N306:Q306"/>
    <mergeCell ref="F307:I307"/>
    <mergeCell ref="L307:M307"/>
    <mergeCell ref="N307:Q307"/>
    <mergeCell ref="F308:I308"/>
    <mergeCell ref="L308:M308"/>
    <mergeCell ref="N308:Q308"/>
    <mergeCell ref="F309:I309"/>
    <mergeCell ref="F310:I310"/>
    <mergeCell ref="F311:I311"/>
    <mergeCell ref="F312:I312"/>
    <mergeCell ref="F313:I313"/>
    <mergeCell ref="F314:I314"/>
    <mergeCell ref="L314:M314"/>
    <mergeCell ref="N314:Q314"/>
    <mergeCell ref="F315:I315"/>
    <mergeCell ref="F316:I316"/>
    <mergeCell ref="F317:I317"/>
    <mergeCell ref="F318:I318"/>
    <mergeCell ref="F319:I319"/>
    <mergeCell ref="F320:I320"/>
    <mergeCell ref="L320:M320"/>
    <mergeCell ref="N320:Q320"/>
    <mergeCell ref="F321:I321"/>
    <mergeCell ref="F322:I322"/>
    <mergeCell ref="F323:I323"/>
    <mergeCell ref="F324:I324"/>
    <mergeCell ref="F326:I326"/>
    <mergeCell ref="L326:M326"/>
    <mergeCell ref="N326:Q326"/>
    <mergeCell ref="F327:I327"/>
    <mergeCell ref="L327:M327"/>
    <mergeCell ref="N327:Q327"/>
    <mergeCell ref="F328:I328"/>
    <mergeCell ref="N325:Q325"/>
    <mergeCell ref="F329:I329"/>
    <mergeCell ref="F330:I330"/>
    <mergeCell ref="F331:I331"/>
    <mergeCell ref="F332:I332"/>
    <mergeCell ref="L332:M332"/>
    <mergeCell ref="N332:Q332"/>
    <mergeCell ref="F333:I333"/>
    <mergeCell ref="L333:M333"/>
    <mergeCell ref="N333:Q333"/>
    <mergeCell ref="F334:I334"/>
    <mergeCell ref="F335:I335"/>
    <mergeCell ref="F336:I336"/>
    <mergeCell ref="L336:M336"/>
    <mergeCell ref="N336:Q336"/>
    <mergeCell ref="F337:I337"/>
    <mergeCell ref="F338:I338"/>
    <mergeCell ref="F339:I339"/>
    <mergeCell ref="L339:M339"/>
    <mergeCell ref="N339:Q339"/>
    <mergeCell ref="F340:I340"/>
    <mergeCell ref="F341:I341"/>
    <mergeCell ref="F342:I342"/>
    <mergeCell ref="L342:M342"/>
    <mergeCell ref="N342:Q342"/>
    <mergeCell ref="F343:I343"/>
    <mergeCell ref="F344:I344"/>
    <mergeCell ref="F345:I345"/>
    <mergeCell ref="L345:M345"/>
    <mergeCell ref="N345:Q345"/>
    <mergeCell ref="F346:I346"/>
    <mergeCell ref="F347:I347"/>
    <mergeCell ref="F348:I348"/>
    <mergeCell ref="L348:M348"/>
    <mergeCell ref="N348:Q348"/>
    <mergeCell ref="F349:I349"/>
    <mergeCell ref="F350:I350"/>
    <mergeCell ref="F351:I351"/>
    <mergeCell ref="L351:M351"/>
    <mergeCell ref="N351:Q351"/>
    <mergeCell ref="F352:I352"/>
    <mergeCell ref="F353:I353"/>
    <mergeCell ref="F354:I354"/>
    <mergeCell ref="L354:M354"/>
    <mergeCell ref="N354:Q354"/>
    <mergeCell ref="F355:I355"/>
    <mergeCell ref="F356:I356"/>
    <mergeCell ref="F357:I357"/>
    <mergeCell ref="L357:M357"/>
    <mergeCell ref="N357:Q357"/>
    <mergeCell ref="F358:I358"/>
    <mergeCell ref="F359:I359"/>
    <mergeCell ref="F360:I360"/>
    <mergeCell ref="F361:I361"/>
    <mergeCell ref="F363:I363"/>
    <mergeCell ref="L363:M363"/>
    <mergeCell ref="N363:Q363"/>
    <mergeCell ref="F364:I364"/>
    <mergeCell ref="L364:M364"/>
    <mergeCell ref="N364:Q364"/>
    <mergeCell ref="N362:Q362"/>
    <mergeCell ref="F365:I365"/>
    <mergeCell ref="F366:I366"/>
    <mergeCell ref="F367:I367"/>
    <mergeCell ref="F368:I368"/>
    <mergeCell ref="F369:I369"/>
    <mergeCell ref="L369:M369"/>
    <mergeCell ref="N369:Q369"/>
    <mergeCell ref="F370:I370"/>
    <mergeCell ref="L370:M370"/>
    <mergeCell ref="N370:Q370"/>
    <mergeCell ref="F371:I371"/>
    <mergeCell ref="F372:I372"/>
    <mergeCell ref="F373:I373"/>
    <mergeCell ref="F374:I374"/>
    <mergeCell ref="F375:I375"/>
    <mergeCell ref="L375:M375"/>
    <mergeCell ref="N375:Q375"/>
    <mergeCell ref="F376:I376"/>
    <mergeCell ref="F377:I377"/>
    <mergeCell ref="L377:M377"/>
    <mergeCell ref="N377:Q377"/>
    <mergeCell ref="F378:I378"/>
    <mergeCell ref="L378:M378"/>
    <mergeCell ref="N378:Q378"/>
    <mergeCell ref="F379:I379"/>
    <mergeCell ref="F380:I380"/>
    <mergeCell ref="F381:I381"/>
    <mergeCell ref="F382:I382"/>
    <mergeCell ref="F383:I383"/>
    <mergeCell ref="L383:M383"/>
    <mergeCell ref="N383:Q383"/>
    <mergeCell ref="F384:I384"/>
    <mergeCell ref="F385:I385"/>
    <mergeCell ref="F386:I386"/>
    <mergeCell ref="F387:I387"/>
    <mergeCell ref="F388:I388"/>
    <mergeCell ref="L388:M388"/>
    <mergeCell ref="N388:Q388"/>
    <mergeCell ref="F389:I389"/>
    <mergeCell ref="F390:I390"/>
    <mergeCell ref="L390:M390"/>
    <mergeCell ref="N390:Q390"/>
    <mergeCell ref="F399:I399"/>
    <mergeCell ref="F400:I400"/>
    <mergeCell ref="F401:I401"/>
    <mergeCell ref="L401:M401"/>
    <mergeCell ref="N401:Q401"/>
    <mergeCell ref="F402:I402"/>
    <mergeCell ref="F403:I403"/>
    <mergeCell ref="F404:I404"/>
    <mergeCell ref="F391:I391"/>
    <mergeCell ref="F392:I392"/>
    <mergeCell ref="F393:I393"/>
    <mergeCell ref="F394:I394"/>
    <mergeCell ref="F395:I395"/>
    <mergeCell ref="F396:I396"/>
    <mergeCell ref="L396:M396"/>
    <mergeCell ref="N396:Q396"/>
    <mergeCell ref="F397:I397"/>
    <mergeCell ref="H1:K1"/>
    <mergeCell ref="S2:AC2"/>
    <mergeCell ref="F410:I410"/>
    <mergeCell ref="L410:M410"/>
    <mergeCell ref="N410:Q410"/>
    <mergeCell ref="F411:I411"/>
    <mergeCell ref="L411:M411"/>
    <mergeCell ref="N411:Q411"/>
    <mergeCell ref="F413:I413"/>
    <mergeCell ref="L413:M413"/>
    <mergeCell ref="N413:Q413"/>
    <mergeCell ref="N412:Q412"/>
    <mergeCell ref="F405:I405"/>
    <mergeCell ref="F407:I407"/>
    <mergeCell ref="L407:M407"/>
    <mergeCell ref="N407:Q407"/>
    <mergeCell ref="F408:I408"/>
    <mergeCell ref="L408:M408"/>
    <mergeCell ref="N408:Q408"/>
    <mergeCell ref="F409:I409"/>
    <mergeCell ref="L409:M409"/>
    <mergeCell ref="N409:Q409"/>
    <mergeCell ref="N406:Q406"/>
    <mergeCell ref="F398:I398"/>
  </mergeCells>
  <hyperlinks>
    <hyperlink ref="F1:G1" location="C2" display="1) Krycí list rozpočtu"/>
    <hyperlink ref="H1:K1" location="C86" display="2) Rekapitulace rozpočtu"/>
    <hyperlink ref="L1" location="C118" display="3) Rozpočet"/>
    <hyperlink ref="S1:T1" location="'Rekapitulace stavby'!C2" display="Rekapitulace stavby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463"/>
  <sheetViews>
    <sheetView showGridLines="0" workbookViewId="0">
      <pane ySplit="1" topLeftCell="A2" activePane="bottomLeft" state="frozen"/>
      <selection pane="bottomLeft" activeCell="BO463" sqref="BO463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7" width="11.1640625" customWidth="1"/>
    <col min="8" max="8" width="12.5" customWidth="1"/>
    <col min="9" max="9" width="7" customWidth="1"/>
    <col min="10" max="10" width="5.1640625" customWidth="1"/>
    <col min="11" max="11" width="11.5" customWidth="1"/>
    <col min="12" max="12" width="12" customWidth="1"/>
    <col min="13" max="14" width="6" customWidth="1"/>
    <col min="15" max="15" width="2" customWidth="1"/>
    <col min="16" max="16" width="12.5" customWidth="1"/>
    <col min="17" max="17" width="4.1640625" customWidth="1"/>
    <col min="18" max="18" width="1.6640625" customWidth="1"/>
    <col min="19" max="19" width="8.1640625" customWidth="1"/>
    <col min="20" max="20" width="29.6640625" hidden="1" customWidth="1"/>
    <col min="21" max="21" width="16.33203125" hidden="1" customWidth="1"/>
    <col min="22" max="22" width="12.33203125" hidden="1" customWidth="1"/>
    <col min="23" max="23" width="16.33203125" hidden="1" customWidth="1"/>
    <col min="24" max="24" width="12.1640625" hidden="1" customWidth="1"/>
    <col min="25" max="25" width="15" hidden="1" customWidth="1"/>
    <col min="26" max="26" width="11" hidden="1" customWidth="1"/>
    <col min="27" max="27" width="15" hidden="1" customWidth="1"/>
    <col min="28" max="28" width="16.33203125" hidden="1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66" ht="21.75" customHeight="1">
      <c r="A1" s="104"/>
      <c r="B1" s="14"/>
      <c r="C1" s="14"/>
      <c r="D1" s="15" t="s">
        <v>1</v>
      </c>
      <c r="E1" s="14"/>
      <c r="F1" s="16" t="s">
        <v>134</v>
      </c>
      <c r="G1" s="16"/>
      <c r="H1" s="239" t="s">
        <v>135</v>
      </c>
      <c r="I1" s="239"/>
      <c r="J1" s="239"/>
      <c r="K1" s="239"/>
      <c r="L1" s="16" t="s">
        <v>136</v>
      </c>
      <c r="M1" s="14"/>
      <c r="N1" s="14"/>
      <c r="O1" s="15" t="s">
        <v>137</v>
      </c>
      <c r="P1" s="14"/>
      <c r="Q1" s="14"/>
      <c r="R1" s="14"/>
      <c r="S1" s="16" t="s">
        <v>138</v>
      </c>
      <c r="T1" s="16"/>
      <c r="U1" s="104"/>
      <c r="V1" s="104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ht="36.950000000000003" customHeight="1">
      <c r="C2" s="220" t="s">
        <v>7</v>
      </c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S2" s="194" t="s">
        <v>8</v>
      </c>
      <c r="T2" s="195"/>
      <c r="U2" s="195"/>
      <c r="V2" s="195"/>
      <c r="W2" s="195"/>
      <c r="X2" s="195"/>
      <c r="Y2" s="195"/>
      <c r="Z2" s="195"/>
      <c r="AA2" s="195"/>
      <c r="AB2" s="195"/>
      <c r="AC2" s="195"/>
      <c r="AT2" s="21" t="s">
        <v>100</v>
      </c>
    </row>
    <row r="3" spans="1:66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  <c r="AT3" s="21" t="s">
        <v>86</v>
      </c>
    </row>
    <row r="4" spans="1:66" ht="36.950000000000003" customHeight="1">
      <c r="B4" s="25"/>
      <c r="C4" s="211" t="s">
        <v>139</v>
      </c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Q4" s="212"/>
      <c r="R4" s="26"/>
      <c r="T4" s="20" t="s">
        <v>13</v>
      </c>
      <c r="AT4" s="21" t="s">
        <v>6</v>
      </c>
    </row>
    <row r="5" spans="1:66" ht="6.95" customHeight="1">
      <c r="B5" s="25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6"/>
    </row>
    <row r="6" spans="1:66" ht="25.35" customHeight="1">
      <c r="B6" s="25"/>
      <c r="C6" s="27"/>
      <c r="D6" s="31" t="s">
        <v>16</v>
      </c>
      <c r="E6" s="27"/>
      <c r="F6" s="251" t="str">
        <f>'Rekapitulace stavby'!K6</f>
        <v>Rekonstrukce vodovodu a kanalizace Radvanice a Bartovice - komunikace</v>
      </c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7"/>
      <c r="R6" s="26"/>
    </row>
    <row r="7" spans="1:66" s="1" customFormat="1" ht="32.85" customHeight="1">
      <c r="B7" s="34"/>
      <c r="C7" s="35"/>
      <c r="D7" s="30" t="s">
        <v>140</v>
      </c>
      <c r="E7" s="35"/>
      <c r="F7" s="224" t="s">
        <v>1093</v>
      </c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35"/>
      <c r="R7" s="36"/>
    </row>
    <row r="8" spans="1:66" s="1" customFormat="1" ht="14.45" customHeight="1">
      <c r="B8" s="34"/>
      <c r="C8" s="35"/>
      <c r="D8" s="31" t="s">
        <v>18</v>
      </c>
      <c r="E8" s="35"/>
      <c r="F8" s="29" t="s">
        <v>5</v>
      </c>
      <c r="G8" s="35"/>
      <c r="H8" s="35"/>
      <c r="I8" s="35"/>
      <c r="J8" s="35"/>
      <c r="K8" s="35"/>
      <c r="L8" s="35"/>
      <c r="M8" s="31" t="s">
        <v>19</v>
      </c>
      <c r="N8" s="35"/>
      <c r="O8" s="29" t="s">
        <v>5</v>
      </c>
      <c r="P8" s="35"/>
      <c r="Q8" s="35"/>
      <c r="R8" s="36"/>
    </row>
    <row r="9" spans="1:66" s="1" customFormat="1" ht="14.45" customHeight="1">
      <c r="B9" s="34"/>
      <c r="C9" s="35"/>
      <c r="D9" s="31" t="s">
        <v>20</v>
      </c>
      <c r="E9" s="35"/>
      <c r="F9" s="29" t="s">
        <v>21</v>
      </c>
      <c r="G9" s="35"/>
      <c r="H9" s="35"/>
      <c r="I9" s="35"/>
      <c r="J9" s="35"/>
      <c r="K9" s="35"/>
      <c r="L9" s="35"/>
      <c r="M9" s="31" t="s">
        <v>22</v>
      </c>
      <c r="N9" s="35"/>
      <c r="O9" s="253" t="str">
        <f>'Rekapitulace stavby'!AN8</f>
        <v>25. 4. 2018</v>
      </c>
      <c r="P9" s="253"/>
      <c r="Q9" s="35"/>
      <c r="R9" s="36"/>
    </row>
    <row r="10" spans="1:66" s="1" customFormat="1" ht="10.9" customHeight="1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6"/>
    </row>
    <row r="11" spans="1:66" s="1" customFormat="1" ht="14.45" customHeight="1">
      <c r="B11" s="34"/>
      <c r="C11" s="35"/>
      <c r="D11" s="31" t="s">
        <v>24</v>
      </c>
      <c r="E11" s="35"/>
      <c r="F11" s="35"/>
      <c r="G11" s="35"/>
      <c r="H11" s="35"/>
      <c r="I11" s="35"/>
      <c r="J11" s="35"/>
      <c r="K11" s="35"/>
      <c r="L11" s="35"/>
      <c r="M11" s="31" t="s">
        <v>25</v>
      </c>
      <c r="N11" s="35"/>
      <c r="O11" s="222" t="s">
        <v>5</v>
      </c>
      <c r="P11" s="222"/>
      <c r="Q11" s="35"/>
      <c r="R11" s="36"/>
    </row>
    <row r="12" spans="1:66" s="1" customFormat="1" ht="18" customHeight="1">
      <c r="B12" s="34"/>
      <c r="C12" s="35"/>
      <c r="D12" s="35"/>
      <c r="E12" s="29" t="s">
        <v>26</v>
      </c>
      <c r="F12" s="35"/>
      <c r="G12" s="35"/>
      <c r="H12" s="35"/>
      <c r="I12" s="35"/>
      <c r="J12" s="35"/>
      <c r="K12" s="35"/>
      <c r="L12" s="35"/>
      <c r="M12" s="31" t="s">
        <v>27</v>
      </c>
      <c r="N12" s="35"/>
      <c r="O12" s="222" t="s">
        <v>5</v>
      </c>
      <c r="P12" s="222"/>
      <c r="Q12" s="35"/>
      <c r="R12" s="36"/>
    </row>
    <row r="13" spans="1:66" s="1" customFormat="1" ht="6.95" customHeight="1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6"/>
    </row>
    <row r="14" spans="1:66" s="1" customFormat="1" ht="14.45" customHeight="1">
      <c r="B14" s="34"/>
      <c r="C14" s="35"/>
      <c r="D14" s="31" t="s">
        <v>28</v>
      </c>
      <c r="E14" s="35"/>
      <c r="F14" s="35"/>
      <c r="G14" s="35"/>
      <c r="H14" s="35"/>
      <c r="I14" s="35"/>
      <c r="J14" s="35"/>
      <c r="K14" s="35"/>
      <c r="L14" s="35"/>
      <c r="M14" s="31" t="s">
        <v>25</v>
      </c>
      <c r="N14" s="35"/>
      <c r="O14" s="222" t="str">
        <f>IF('Rekapitulace stavby'!AN13="","",'Rekapitulace stavby'!AN13)</f>
        <v/>
      </c>
      <c r="P14" s="222"/>
      <c r="Q14" s="35"/>
      <c r="R14" s="36"/>
    </row>
    <row r="15" spans="1:66" s="1" customFormat="1" ht="18" customHeight="1">
      <c r="B15" s="34"/>
      <c r="C15" s="35"/>
      <c r="D15" s="35"/>
      <c r="E15" s="29" t="str">
        <f>IF('Rekapitulace stavby'!E14="","",'Rekapitulace stavby'!E14)</f>
        <v xml:space="preserve"> </v>
      </c>
      <c r="F15" s="35"/>
      <c r="G15" s="35"/>
      <c r="H15" s="35"/>
      <c r="I15" s="35"/>
      <c r="J15" s="35"/>
      <c r="K15" s="35"/>
      <c r="L15" s="35"/>
      <c r="M15" s="31" t="s">
        <v>27</v>
      </c>
      <c r="N15" s="35"/>
      <c r="O15" s="222" t="str">
        <f>IF('Rekapitulace stavby'!AN14="","",'Rekapitulace stavby'!AN14)</f>
        <v/>
      </c>
      <c r="P15" s="222"/>
      <c r="Q15" s="35"/>
      <c r="R15" s="36"/>
    </row>
    <row r="16" spans="1:66" s="1" customFormat="1" ht="6.95" customHeight="1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6"/>
    </row>
    <row r="17" spans="2:18" s="1" customFormat="1" ht="14.45" customHeight="1">
      <c r="B17" s="34"/>
      <c r="C17" s="35"/>
      <c r="D17" s="31" t="s">
        <v>30</v>
      </c>
      <c r="E17" s="35"/>
      <c r="F17" s="35"/>
      <c r="G17" s="35"/>
      <c r="H17" s="35"/>
      <c r="I17" s="35"/>
      <c r="J17" s="35"/>
      <c r="K17" s="35"/>
      <c r="L17" s="35"/>
      <c r="M17" s="31" t="s">
        <v>25</v>
      </c>
      <c r="N17" s="35"/>
      <c r="O17" s="222" t="s">
        <v>5</v>
      </c>
      <c r="P17" s="222"/>
      <c r="Q17" s="35"/>
      <c r="R17" s="36"/>
    </row>
    <row r="18" spans="2:18" s="1" customFormat="1" ht="18" customHeight="1">
      <c r="B18" s="34"/>
      <c r="C18" s="35"/>
      <c r="D18" s="35"/>
      <c r="E18" s="29" t="s">
        <v>31</v>
      </c>
      <c r="F18" s="35"/>
      <c r="G18" s="35"/>
      <c r="H18" s="35"/>
      <c r="I18" s="35"/>
      <c r="J18" s="35"/>
      <c r="K18" s="35"/>
      <c r="L18" s="35"/>
      <c r="M18" s="31" t="s">
        <v>27</v>
      </c>
      <c r="N18" s="35"/>
      <c r="O18" s="222" t="s">
        <v>5</v>
      </c>
      <c r="P18" s="222"/>
      <c r="Q18" s="35"/>
      <c r="R18" s="36"/>
    </row>
    <row r="19" spans="2:18" s="1" customFormat="1" ht="6.95" customHeigh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6"/>
    </row>
    <row r="20" spans="2:18" s="1" customFormat="1" ht="14.45" customHeight="1">
      <c r="B20" s="34"/>
      <c r="C20" s="35"/>
      <c r="D20" s="31" t="s">
        <v>33</v>
      </c>
      <c r="E20" s="35"/>
      <c r="F20" s="35"/>
      <c r="G20" s="35"/>
      <c r="H20" s="35"/>
      <c r="I20" s="35"/>
      <c r="J20" s="35"/>
      <c r="K20" s="35"/>
      <c r="L20" s="35"/>
      <c r="M20" s="31" t="s">
        <v>25</v>
      </c>
      <c r="N20" s="35"/>
      <c r="O20" s="222" t="s">
        <v>5</v>
      </c>
      <c r="P20" s="222"/>
      <c r="Q20" s="35"/>
      <c r="R20" s="36"/>
    </row>
    <row r="21" spans="2:18" s="1" customFormat="1" ht="18" customHeight="1">
      <c r="B21" s="34"/>
      <c r="C21" s="35"/>
      <c r="D21" s="35"/>
      <c r="E21" s="29" t="s">
        <v>34</v>
      </c>
      <c r="F21" s="35"/>
      <c r="G21" s="35"/>
      <c r="H21" s="35"/>
      <c r="I21" s="35"/>
      <c r="J21" s="35"/>
      <c r="K21" s="35"/>
      <c r="L21" s="35"/>
      <c r="M21" s="31" t="s">
        <v>27</v>
      </c>
      <c r="N21" s="35"/>
      <c r="O21" s="222" t="s">
        <v>5</v>
      </c>
      <c r="P21" s="222"/>
      <c r="Q21" s="35"/>
      <c r="R21" s="36"/>
    </row>
    <row r="22" spans="2:18" s="1" customFormat="1" ht="6.95" customHeight="1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6"/>
    </row>
    <row r="23" spans="2:18" s="1" customFormat="1" ht="14.45" customHeight="1">
      <c r="B23" s="34"/>
      <c r="C23" s="35"/>
      <c r="D23" s="31" t="s">
        <v>35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6"/>
    </row>
    <row r="24" spans="2:18" s="1" customFormat="1" ht="16.5" customHeight="1">
      <c r="B24" s="34"/>
      <c r="C24" s="35"/>
      <c r="D24" s="35"/>
      <c r="E24" s="225" t="s">
        <v>5</v>
      </c>
      <c r="F24" s="225"/>
      <c r="G24" s="225"/>
      <c r="H24" s="225"/>
      <c r="I24" s="225"/>
      <c r="J24" s="225"/>
      <c r="K24" s="225"/>
      <c r="L24" s="225"/>
      <c r="M24" s="35"/>
      <c r="N24" s="35"/>
      <c r="O24" s="35"/>
      <c r="P24" s="35"/>
      <c r="Q24" s="35"/>
      <c r="R24" s="36"/>
    </row>
    <row r="25" spans="2:18" s="1" customFormat="1" ht="6.95" customHeight="1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</row>
    <row r="26" spans="2:18" s="1" customFormat="1" ht="6.95" customHeight="1">
      <c r="B26" s="34"/>
      <c r="C26" s="35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35"/>
      <c r="R26" s="36"/>
    </row>
    <row r="27" spans="2:18" s="1" customFormat="1" ht="14.45" customHeight="1">
      <c r="B27" s="34"/>
      <c r="C27" s="35"/>
      <c r="D27" s="105" t="s">
        <v>142</v>
      </c>
      <c r="E27" s="35"/>
      <c r="F27" s="35"/>
      <c r="G27" s="35"/>
      <c r="H27" s="35"/>
      <c r="I27" s="35"/>
      <c r="J27" s="35"/>
      <c r="K27" s="35"/>
      <c r="L27" s="35"/>
      <c r="M27" s="226">
        <f>N88</f>
        <v>0</v>
      </c>
      <c r="N27" s="226"/>
      <c r="O27" s="226"/>
      <c r="P27" s="226"/>
      <c r="Q27" s="35"/>
      <c r="R27" s="36"/>
    </row>
    <row r="28" spans="2:18" s="1" customFormat="1" ht="14.45" customHeight="1">
      <c r="B28" s="34"/>
      <c r="C28" s="35"/>
      <c r="D28" s="33" t="s">
        <v>143</v>
      </c>
      <c r="E28" s="35"/>
      <c r="F28" s="35"/>
      <c r="G28" s="35"/>
      <c r="H28" s="35"/>
      <c r="I28" s="35"/>
      <c r="J28" s="35"/>
      <c r="K28" s="35"/>
      <c r="L28" s="35"/>
      <c r="M28" s="226">
        <f>N100</f>
        <v>0</v>
      </c>
      <c r="N28" s="226"/>
      <c r="O28" s="226"/>
      <c r="P28" s="226"/>
      <c r="Q28" s="35"/>
      <c r="R28" s="36"/>
    </row>
    <row r="29" spans="2:18" s="1" customFormat="1" ht="6.95" customHeight="1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6"/>
    </row>
    <row r="30" spans="2:18" s="1" customFormat="1" ht="25.35" customHeight="1">
      <c r="B30" s="34"/>
      <c r="C30" s="35"/>
      <c r="D30" s="106" t="s">
        <v>38</v>
      </c>
      <c r="E30" s="35"/>
      <c r="F30" s="35"/>
      <c r="G30" s="35"/>
      <c r="H30" s="35"/>
      <c r="I30" s="35"/>
      <c r="J30" s="35"/>
      <c r="K30" s="35"/>
      <c r="L30" s="35"/>
      <c r="M30" s="259">
        <f>ROUND(M27+M28,2)</f>
        <v>0</v>
      </c>
      <c r="N30" s="250"/>
      <c r="O30" s="250"/>
      <c r="P30" s="250"/>
      <c r="Q30" s="35"/>
      <c r="R30" s="36"/>
    </row>
    <row r="31" spans="2:18" s="1" customFormat="1" ht="6.95" customHeight="1">
      <c r="B31" s="34"/>
      <c r="C31" s="35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35"/>
      <c r="R31" s="36"/>
    </row>
    <row r="32" spans="2:18" s="1" customFormat="1" ht="14.45" customHeight="1">
      <c r="B32" s="34"/>
      <c r="C32" s="35"/>
      <c r="D32" s="41" t="s">
        <v>39</v>
      </c>
      <c r="E32" s="41" t="s">
        <v>40</v>
      </c>
      <c r="F32" s="42">
        <v>0.21</v>
      </c>
      <c r="G32" s="107" t="s">
        <v>41</v>
      </c>
      <c r="H32" s="256">
        <f>ROUND((SUM(BE100:BE101)+SUM(BE119:BE462)), 2)</f>
        <v>0</v>
      </c>
      <c r="I32" s="250"/>
      <c r="J32" s="250"/>
      <c r="K32" s="35"/>
      <c r="L32" s="35"/>
      <c r="M32" s="256">
        <f>ROUND(ROUND((SUM(BE100:BE101)+SUM(BE119:BE462)), 2)*F32, 2)</f>
        <v>0</v>
      </c>
      <c r="N32" s="250"/>
      <c r="O32" s="250"/>
      <c r="P32" s="250"/>
      <c r="Q32" s="35"/>
      <c r="R32" s="36"/>
    </row>
    <row r="33" spans="2:18" s="1" customFormat="1" ht="14.45" customHeight="1">
      <c r="B33" s="34"/>
      <c r="C33" s="35"/>
      <c r="D33" s="35"/>
      <c r="E33" s="41" t="s">
        <v>42</v>
      </c>
      <c r="F33" s="42">
        <v>0.15</v>
      </c>
      <c r="G33" s="107" t="s">
        <v>41</v>
      </c>
      <c r="H33" s="256">
        <f>ROUND((SUM(BF100:BF101)+SUM(BF119:BF462)), 2)</f>
        <v>0</v>
      </c>
      <c r="I33" s="250"/>
      <c r="J33" s="250"/>
      <c r="K33" s="35"/>
      <c r="L33" s="35"/>
      <c r="M33" s="256">
        <f>ROUND(ROUND((SUM(BF100:BF101)+SUM(BF119:BF462)), 2)*F33, 2)</f>
        <v>0</v>
      </c>
      <c r="N33" s="250"/>
      <c r="O33" s="250"/>
      <c r="P33" s="250"/>
      <c r="Q33" s="35"/>
      <c r="R33" s="36"/>
    </row>
    <row r="34" spans="2:18" s="1" customFormat="1" ht="14.45" hidden="1" customHeight="1">
      <c r="B34" s="34"/>
      <c r="C34" s="35"/>
      <c r="D34" s="35"/>
      <c r="E34" s="41" t="s">
        <v>43</v>
      </c>
      <c r="F34" s="42">
        <v>0.21</v>
      </c>
      <c r="G34" s="107" t="s">
        <v>41</v>
      </c>
      <c r="H34" s="256">
        <f>ROUND((SUM(BG100:BG101)+SUM(BG119:BG462)), 2)</f>
        <v>0</v>
      </c>
      <c r="I34" s="250"/>
      <c r="J34" s="250"/>
      <c r="K34" s="35"/>
      <c r="L34" s="35"/>
      <c r="M34" s="256">
        <v>0</v>
      </c>
      <c r="N34" s="250"/>
      <c r="O34" s="250"/>
      <c r="P34" s="250"/>
      <c r="Q34" s="35"/>
      <c r="R34" s="36"/>
    </row>
    <row r="35" spans="2:18" s="1" customFormat="1" ht="14.45" hidden="1" customHeight="1">
      <c r="B35" s="34"/>
      <c r="C35" s="35"/>
      <c r="D35" s="35"/>
      <c r="E35" s="41" t="s">
        <v>44</v>
      </c>
      <c r="F35" s="42">
        <v>0.15</v>
      </c>
      <c r="G35" s="107" t="s">
        <v>41</v>
      </c>
      <c r="H35" s="256">
        <f>ROUND((SUM(BH100:BH101)+SUM(BH119:BH462)), 2)</f>
        <v>0</v>
      </c>
      <c r="I35" s="250"/>
      <c r="J35" s="250"/>
      <c r="K35" s="35"/>
      <c r="L35" s="35"/>
      <c r="M35" s="256">
        <v>0</v>
      </c>
      <c r="N35" s="250"/>
      <c r="O35" s="250"/>
      <c r="P35" s="250"/>
      <c r="Q35" s="35"/>
      <c r="R35" s="36"/>
    </row>
    <row r="36" spans="2:18" s="1" customFormat="1" ht="14.45" hidden="1" customHeight="1">
      <c r="B36" s="34"/>
      <c r="C36" s="35"/>
      <c r="D36" s="35"/>
      <c r="E36" s="41" t="s">
        <v>45</v>
      </c>
      <c r="F36" s="42">
        <v>0</v>
      </c>
      <c r="G36" s="107" t="s">
        <v>41</v>
      </c>
      <c r="H36" s="256">
        <f>ROUND((SUM(BI100:BI101)+SUM(BI119:BI462)), 2)</f>
        <v>0</v>
      </c>
      <c r="I36" s="250"/>
      <c r="J36" s="250"/>
      <c r="K36" s="35"/>
      <c r="L36" s="35"/>
      <c r="M36" s="256">
        <v>0</v>
      </c>
      <c r="N36" s="250"/>
      <c r="O36" s="250"/>
      <c r="P36" s="250"/>
      <c r="Q36" s="35"/>
      <c r="R36" s="36"/>
    </row>
    <row r="37" spans="2:18" s="1" customFormat="1" ht="6.95" customHeight="1"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</row>
    <row r="38" spans="2:18" s="1" customFormat="1" ht="25.35" customHeight="1">
      <c r="B38" s="34"/>
      <c r="C38" s="103"/>
      <c r="D38" s="108" t="s">
        <v>46</v>
      </c>
      <c r="E38" s="74"/>
      <c r="F38" s="74"/>
      <c r="G38" s="109" t="s">
        <v>47</v>
      </c>
      <c r="H38" s="110" t="s">
        <v>48</v>
      </c>
      <c r="I38" s="74"/>
      <c r="J38" s="74"/>
      <c r="K38" s="74"/>
      <c r="L38" s="257">
        <f>SUM(M30:M36)</f>
        <v>0</v>
      </c>
      <c r="M38" s="257"/>
      <c r="N38" s="257"/>
      <c r="O38" s="257"/>
      <c r="P38" s="258"/>
      <c r="Q38" s="103"/>
      <c r="R38" s="36"/>
    </row>
    <row r="39" spans="2:18" s="1" customFormat="1" ht="14.45" customHeight="1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2:18" s="1" customFormat="1" ht="14.45" customHeight="1"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6"/>
    </row>
    <row r="41" spans="2:18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6"/>
    </row>
    <row r="42" spans="2:18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6"/>
    </row>
    <row r="43" spans="2:18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6"/>
    </row>
    <row r="44" spans="2:18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6"/>
    </row>
    <row r="45" spans="2:18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6"/>
    </row>
    <row r="46" spans="2:18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6"/>
    </row>
    <row r="47" spans="2:18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6"/>
    </row>
    <row r="48" spans="2:18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6"/>
    </row>
    <row r="49" spans="2:18">
      <c r="B49" s="2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6"/>
    </row>
    <row r="50" spans="2:18" s="1" customFormat="1" ht="15">
      <c r="B50" s="34"/>
      <c r="C50" s="35"/>
      <c r="D50" s="49" t="s">
        <v>49</v>
      </c>
      <c r="E50" s="50"/>
      <c r="F50" s="50"/>
      <c r="G50" s="50"/>
      <c r="H50" s="51"/>
      <c r="I50" s="35"/>
      <c r="J50" s="49" t="s">
        <v>50</v>
      </c>
      <c r="K50" s="50"/>
      <c r="L50" s="50"/>
      <c r="M50" s="50"/>
      <c r="N50" s="50"/>
      <c r="O50" s="50"/>
      <c r="P50" s="51"/>
      <c r="Q50" s="35"/>
      <c r="R50" s="36"/>
    </row>
    <row r="51" spans="2:18">
      <c r="B51" s="25"/>
      <c r="C51" s="27"/>
      <c r="D51" s="52"/>
      <c r="E51" s="27"/>
      <c r="F51" s="27"/>
      <c r="G51" s="27"/>
      <c r="H51" s="53"/>
      <c r="I51" s="27"/>
      <c r="J51" s="52"/>
      <c r="K51" s="27"/>
      <c r="L51" s="27"/>
      <c r="M51" s="27"/>
      <c r="N51" s="27"/>
      <c r="O51" s="27"/>
      <c r="P51" s="53"/>
      <c r="Q51" s="27"/>
      <c r="R51" s="26"/>
    </row>
    <row r="52" spans="2:18">
      <c r="B52" s="25"/>
      <c r="C52" s="27"/>
      <c r="D52" s="52"/>
      <c r="E52" s="27"/>
      <c r="F52" s="27"/>
      <c r="G52" s="27"/>
      <c r="H52" s="53"/>
      <c r="I52" s="27"/>
      <c r="J52" s="52"/>
      <c r="K52" s="27"/>
      <c r="L52" s="27"/>
      <c r="M52" s="27"/>
      <c r="N52" s="27"/>
      <c r="O52" s="27"/>
      <c r="P52" s="53"/>
      <c r="Q52" s="27"/>
      <c r="R52" s="26"/>
    </row>
    <row r="53" spans="2:18">
      <c r="B53" s="25"/>
      <c r="C53" s="27"/>
      <c r="D53" s="52"/>
      <c r="E53" s="27"/>
      <c r="F53" s="27"/>
      <c r="G53" s="27"/>
      <c r="H53" s="53"/>
      <c r="I53" s="27"/>
      <c r="J53" s="52"/>
      <c r="K53" s="27"/>
      <c r="L53" s="27"/>
      <c r="M53" s="27"/>
      <c r="N53" s="27"/>
      <c r="O53" s="27"/>
      <c r="P53" s="53"/>
      <c r="Q53" s="27"/>
      <c r="R53" s="26"/>
    </row>
    <row r="54" spans="2:18">
      <c r="B54" s="25"/>
      <c r="C54" s="27"/>
      <c r="D54" s="52"/>
      <c r="E54" s="27"/>
      <c r="F54" s="27"/>
      <c r="G54" s="27"/>
      <c r="H54" s="53"/>
      <c r="I54" s="27"/>
      <c r="J54" s="52"/>
      <c r="K54" s="27"/>
      <c r="L54" s="27"/>
      <c r="M54" s="27"/>
      <c r="N54" s="27"/>
      <c r="O54" s="27"/>
      <c r="P54" s="53"/>
      <c r="Q54" s="27"/>
      <c r="R54" s="26"/>
    </row>
    <row r="55" spans="2:18">
      <c r="B55" s="25"/>
      <c r="C55" s="27"/>
      <c r="D55" s="52"/>
      <c r="E55" s="27"/>
      <c r="F55" s="27"/>
      <c r="G55" s="27"/>
      <c r="H55" s="53"/>
      <c r="I55" s="27"/>
      <c r="J55" s="52"/>
      <c r="K55" s="27"/>
      <c r="L55" s="27"/>
      <c r="M55" s="27"/>
      <c r="N55" s="27"/>
      <c r="O55" s="27"/>
      <c r="P55" s="53"/>
      <c r="Q55" s="27"/>
      <c r="R55" s="26"/>
    </row>
    <row r="56" spans="2:18">
      <c r="B56" s="25"/>
      <c r="C56" s="27"/>
      <c r="D56" s="52"/>
      <c r="E56" s="27"/>
      <c r="F56" s="27"/>
      <c r="G56" s="27"/>
      <c r="H56" s="53"/>
      <c r="I56" s="27"/>
      <c r="J56" s="52"/>
      <c r="K56" s="27"/>
      <c r="L56" s="27"/>
      <c r="M56" s="27"/>
      <c r="N56" s="27"/>
      <c r="O56" s="27"/>
      <c r="P56" s="53"/>
      <c r="Q56" s="27"/>
      <c r="R56" s="26"/>
    </row>
    <row r="57" spans="2:18">
      <c r="B57" s="25"/>
      <c r="C57" s="27"/>
      <c r="D57" s="52"/>
      <c r="E57" s="27"/>
      <c r="F57" s="27"/>
      <c r="G57" s="27"/>
      <c r="H57" s="53"/>
      <c r="I57" s="27"/>
      <c r="J57" s="52"/>
      <c r="K57" s="27"/>
      <c r="L57" s="27"/>
      <c r="M57" s="27"/>
      <c r="N57" s="27"/>
      <c r="O57" s="27"/>
      <c r="P57" s="53"/>
      <c r="Q57" s="27"/>
      <c r="R57" s="26"/>
    </row>
    <row r="58" spans="2:18">
      <c r="B58" s="25"/>
      <c r="C58" s="27"/>
      <c r="D58" s="52"/>
      <c r="E58" s="27"/>
      <c r="F58" s="27"/>
      <c r="G58" s="27"/>
      <c r="H58" s="53"/>
      <c r="I58" s="27"/>
      <c r="J58" s="52"/>
      <c r="K58" s="27"/>
      <c r="L58" s="27"/>
      <c r="M58" s="27"/>
      <c r="N58" s="27"/>
      <c r="O58" s="27"/>
      <c r="P58" s="53"/>
      <c r="Q58" s="27"/>
      <c r="R58" s="26"/>
    </row>
    <row r="59" spans="2:18" s="1" customFormat="1" ht="15">
      <c r="B59" s="34"/>
      <c r="C59" s="35"/>
      <c r="D59" s="54" t="s">
        <v>51</v>
      </c>
      <c r="E59" s="55"/>
      <c r="F59" s="55"/>
      <c r="G59" s="56" t="s">
        <v>52</v>
      </c>
      <c r="H59" s="57"/>
      <c r="I59" s="35"/>
      <c r="J59" s="54" t="s">
        <v>51</v>
      </c>
      <c r="K59" s="55"/>
      <c r="L59" s="55"/>
      <c r="M59" s="55"/>
      <c r="N59" s="56" t="s">
        <v>52</v>
      </c>
      <c r="O59" s="55"/>
      <c r="P59" s="57"/>
      <c r="Q59" s="35"/>
      <c r="R59" s="36"/>
    </row>
    <row r="60" spans="2:18">
      <c r="B60" s="25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6"/>
    </row>
    <row r="61" spans="2:18" s="1" customFormat="1" ht="15">
      <c r="B61" s="34"/>
      <c r="C61" s="35"/>
      <c r="D61" s="49" t="s">
        <v>53</v>
      </c>
      <c r="E61" s="50"/>
      <c r="F61" s="50"/>
      <c r="G61" s="50"/>
      <c r="H61" s="51"/>
      <c r="I61" s="35"/>
      <c r="J61" s="49" t="s">
        <v>54</v>
      </c>
      <c r="K61" s="50"/>
      <c r="L61" s="50"/>
      <c r="M61" s="50"/>
      <c r="N61" s="50"/>
      <c r="O61" s="50"/>
      <c r="P61" s="51"/>
      <c r="Q61" s="35"/>
      <c r="R61" s="36"/>
    </row>
    <row r="62" spans="2:18">
      <c r="B62" s="25"/>
      <c r="C62" s="27"/>
      <c r="D62" s="52"/>
      <c r="E62" s="27"/>
      <c r="F62" s="27"/>
      <c r="G62" s="27"/>
      <c r="H62" s="53"/>
      <c r="I62" s="27"/>
      <c r="J62" s="52"/>
      <c r="K62" s="27"/>
      <c r="L62" s="27"/>
      <c r="M62" s="27"/>
      <c r="N62" s="27"/>
      <c r="O62" s="27"/>
      <c r="P62" s="53"/>
      <c r="Q62" s="27"/>
      <c r="R62" s="26"/>
    </row>
    <row r="63" spans="2:18">
      <c r="B63" s="25"/>
      <c r="C63" s="27"/>
      <c r="D63" s="52"/>
      <c r="E63" s="27"/>
      <c r="F63" s="27"/>
      <c r="G63" s="27"/>
      <c r="H63" s="53"/>
      <c r="I63" s="27"/>
      <c r="J63" s="52"/>
      <c r="K63" s="27"/>
      <c r="L63" s="27"/>
      <c r="M63" s="27"/>
      <c r="N63" s="27"/>
      <c r="O63" s="27"/>
      <c r="P63" s="53"/>
      <c r="Q63" s="27"/>
      <c r="R63" s="26"/>
    </row>
    <row r="64" spans="2:18">
      <c r="B64" s="25"/>
      <c r="C64" s="27"/>
      <c r="D64" s="52"/>
      <c r="E64" s="27"/>
      <c r="F64" s="27"/>
      <c r="G64" s="27"/>
      <c r="H64" s="53"/>
      <c r="I64" s="27"/>
      <c r="J64" s="52"/>
      <c r="K64" s="27"/>
      <c r="L64" s="27"/>
      <c r="M64" s="27"/>
      <c r="N64" s="27"/>
      <c r="O64" s="27"/>
      <c r="P64" s="53"/>
      <c r="Q64" s="27"/>
      <c r="R64" s="26"/>
    </row>
    <row r="65" spans="2:18">
      <c r="B65" s="25"/>
      <c r="C65" s="27"/>
      <c r="D65" s="52"/>
      <c r="E65" s="27"/>
      <c r="F65" s="27"/>
      <c r="G65" s="27"/>
      <c r="H65" s="53"/>
      <c r="I65" s="27"/>
      <c r="J65" s="52"/>
      <c r="K65" s="27"/>
      <c r="L65" s="27"/>
      <c r="M65" s="27"/>
      <c r="N65" s="27"/>
      <c r="O65" s="27"/>
      <c r="P65" s="53"/>
      <c r="Q65" s="27"/>
      <c r="R65" s="26"/>
    </row>
    <row r="66" spans="2:18">
      <c r="B66" s="25"/>
      <c r="C66" s="27"/>
      <c r="D66" s="52"/>
      <c r="E66" s="27"/>
      <c r="F66" s="27"/>
      <c r="G66" s="27"/>
      <c r="H66" s="53"/>
      <c r="I66" s="27"/>
      <c r="J66" s="52"/>
      <c r="K66" s="27"/>
      <c r="L66" s="27"/>
      <c r="M66" s="27"/>
      <c r="N66" s="27"/>
      <c r="O66" s="27"/>
      <c r="P66" s="53"/>
      <c r="Q66" s="27"/>
      <c r="R66" s="26"/>
    </row>
    <row r="67" spans="2:18">
      <c r="B67" s="25"/>
      <c r="C67" s="27"/>
      <c r="D67" s="52"/>
      <c r="E67" s="27"/>
      <c r="F67" s="27"/>
      <c r="G67" s="27"/>
      <c r="H67" s="53"/>
      <c r="I67" s="27"/>
      <c r="J67" s="52"/>
      <c r="K67" s="27"/>
      <c r="L67" s="27"/>
      <c r="M67" s="27"/>
      <c r="N67" s="27"/>
      <c r="O67" s="27"/>
      <c r="P67" s="53"/>
      <c r="Q67" s="27"/>
      <c r="R67" s="26"/>
    </row>
    <row r="68" spans="2:18">
      <c r="B68" s="25"/>
      <c r="C68" s="27"/>
      <c r="D68" s="52"/>
      <c r="E68" s="27"/>
      <c r="F68" s="27"/>
      <c r="G68" s="27"/>
      <c r="H68" s="53"/>
      <c r="I68" s="27"/>
      <c r="J68" s="52"/>
      <c r="K68" s="27"/>
      <c r="L68" s="27"/>
      <c r="M68" s="27"/>
      <c r="N68" s="27"/>
      <c r="O68" s="27"/>
      <c r="P68" s="53"/>
      <c r="Q68" s="27"/>
      <c r="R68" s="26"/>
    </row>
    <row r="69" spans="2:18">
      <c r="B69" s="25"/>
      <c r="C69" s="27"/>
      <c r="D69" s="52"/>
      <c r="E69" s="27"/>
      <c r="F69" s="27"/>
      <c r="G69" s="27"/>
      <c r="H69" s="53"/>
      <c r="I69" s="27"/>
      <c r="J69" s="52"/>
      <c r="K69" s="27"/>
      <c r="L69" s="27"/>
      <c r="M69" s="27"/>
      <c r="N69" s="27"/>
      <c r="O69" s="27"/>
      <c r="P69" s="53"/>
      <c r="Q69" s="27"/>
      <c r="R69" s="26"/>
    </row>
    <row r="70" spans="2:18" s="1" customFormat="1" ht="15">
      <c r="B70" s="34"/>
      <c r="C70" s="35"/>
      <c r="D70" s="54" t="s">
        <v>51</v>
      </c>
      <c r="E70" s="55"/>
      <c r="F70" s="55"/>
      <c r="G70" s="56" t="s">
        <v>52</v>
      </c>
      <c r="H70" s="57"/>
      <c r="I70" s="35"/>
      <c r="J70" s="54" t="s">
        <v>51</v>
      </c>
      <c r="K70" s="55"/>
      <c r="L70" s="55"/>
      <c r="M70" s="55"/>
      <c r="N70" s="56" t="s">
        <v>52</v>
      </c>
      <c r="O70" s="55"/>
      <c r="P70" s="57"/>
      <c r="Q70" s="35"/>
      <c r="R70" s="36"/>
    </row>
    <row r="71" spans="2:18" s="1" customFormat="1" ht="14.4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5" spans="2:18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3"/>
    </row>
    <row r="76" spans="2:18" s="1" customFormat="1" ht="36.950000000000003" customHeight="1">
      <c r="B76" s="34"/>
      <c r="C76" s="211" t="s">
        <v>144</v>
      </c>
      <c r="D76" s="212"/>
      <c r="E76" s="212"/>
      <c r="F76" s="212"/>
      <c r="G76" s="212"/>
      <c r="H76" s="212"/>
      <c r="I76" s="212"/>
      <c r="J76" s="212"/>
      <c r="K76" s="212"/>
      <c r="L76" s="212"/>
      <c r="M76" s="212"/>
      <c r="N76" s="212"/>
      <c r="O76" s="212"/>
      <c r="P76" s="212"/>
      <c r="Q76" s="212"/>
      <c r="R76" s="36"/>
    </row>
    <row r="77" spans="2:18" s="1" customFormat="1" ht="6.95" customHeight="1"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6"/>
    </row>
    <row r="78" spans="2:18" s="1" customFormat="1" ht="30" customHeight="1">
      <c r="B78" s="34"/>
      <c r="C78" s="31" t="s">
        <v>16</v>
      </c>
      <c r="D78" s="35"/>
      <c r="E78" s="35"/>
      <c r="F78" s="251" t="str">
        <f>F6</f>
        <v>Rekonstrukce vodovodu a kanalizace Radvanice a Bartovice - komunikace</v>
      </c>
      <c r="G78" s="252"/>
      <c r="H78" s="252"/>
      <c r="I78" s="252"/>
      <c r="J78" s="252"/>
      <c r="K78" s="252"/>
      <c r="L78" s="252"/>
      <c r="M78" s="252"/>
      <c r="N78" s="252"/>
      <c r="O78" s="252"/>
      <c r="P78" s="252"/>
      <c r="Q78" s="35"/>
      <c r="R78" s="36"/>
    </row>
    <row r="79" spans="2:18" s="1" customFormat="1" ht="36.950000000000003" customHeight="1">
      <c r="B79" s="34"/>
      <c r="C79" s="68" t="s">
        <v>140</v>
      </c>
      <c r="D79" s="35"/>
      <c r="E79" s="35"/>
      <c r="F79" s="213" t="str">
        <f>F7</f>
        <v>6 - SO 106 - Ul. Revírní</v>
      </c>
      <c r="G79" s="250"/>
      <c r="H79" s="250"/>
      <c r="I79" s="250"/>
      <c r="J79" s="250"/>
      <c r="K79" s="250"/>
      <c r="L79" s="250"/>
      <c r="M79" s="250"/>
      <c r="N79" s="250"/>
      <c r="O79" s="250"/>
      <c r="P79" s="250"/>
      <c r="Q79" s="35"/>
      <c r="R79" s="36"/>
    </row>
    <row r="80" spans="2:18" s="1" customFormat="1" ht="6.95" customHeight="1"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6"/>
    </row>
    <row r="81" spans="2:47" s="1" customFormat="1" ht="18" customHeight="1">
      <c r="B81" s="34"/>
      <c r="C81" s="31" t="s">
        <v>20</v>
      </c>
      <c r="D81" s="35"/>
      <c r="E81" s="35"/>
      <c r="F81" s="29" t="str">
        <f>F9</f>
        <v>Ostrava</v>
      </c>
      <c r="G81" s="35"/>
      <c r="H81" s="35"/>
      <c r="I81" s="35"/>
      <c r="J81" s="35"/>
      <c r="K81" s="31" t="s">
        <v>22</v>
      </c>
      <c r="L81" s="35"/>
      <c r="M81" s="253" t="str">
        <f>IF(O9="","",O9)</f>
        <v>25. 4. 2018</v>
      </c>
      <c r="N81" s="253"/>
      <c r="O81" s="253"/>
      <c r="P81" s="253"/>
      <c r="Q81" s="35"/>
      <c r="R81" s="36"/>
    </row>
    <row r="82" spans="2:47" s="1" customFormat="1" ht="6.95" customHeight="1"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6"/>
    </row>
    <row r="83" spans="2:47" s="1" customFormat="1" ht="15">
      <c r="B83" s="34"/>
      <c r="C83" s="31" t="s">
        <v>24</v>
      </c>
      <c r="D83" s="35"/>
      <c r="E83" s="35"/>
      <c r="F83" s="29" t="str">
        <f>E12</f>
        <v>Statutární město Ostrava</v>
      </c>
      <c r="G83" s="35"/>
      <c r="H83" s="35"/>
      <c r="I83" s="35"/>
      <c r="J83" s="35"/>
      <c r="K83" s="31" t="s">
        <v>30</v>
      </c>
      <c r="L83" s="35"/>
      <c r="M83" s="222" t="str">
        <f>E18</f>
        <v>Projekt 2010, s.r.o.</v>
      </c>
      <c r="N83" s="222"/>
      <c r="O83" s="222"/>
      <c r="P83" s="222"/>
      <c r="Q83" s="222"/>
      <c r="R83" s="36"/>
    </row>
    <row r="84" spans="2:47" s="1" customFormat="1" ht="14.45" customHeight="1">
      <c r="B84" s="34"/>
      <c r="C84" s="31" t="s">
        <v>28</v>
      </c>
      <c r="D84" s="35"/>
      <c r="E84" s="35"/>
      <c r="F84" s="29" t="str">
        <f>IF(E15="","",E15)</f>
        <v xml:space="preserve"> </v>
      </c>
      <c r="G84" s="35"/>
      <c r="H84" s="35"/>
      <c r="I84" s="35"/>
      <c r="J84" s="35"/>
      <c r="K84" s="31" t="s">
        <v>33</v>
      </c>
      <c r="L84" s="35"/>
      <c r="M84" s="222" t="str">
        <f>E21</f>
        <v>Jakub Nevyjel</v>
      </c>
      <c r="N84" s="222"/>
      <c r="O84" s="222"/>
      <c r="P84" s="222"/>
      <c r="Q84" s="222"/>
      <c r="R84" s="36"/>
    </row>
    <row r="85" spans="2:47" s="1" customFormat="1" ht="10.35" customHeight="1"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6"/>
    </row>
    <row r="86" spans="2:47" s="1" customFormat="1" ht="29.25" customHeight="1">
      <c r="B86" s="34"/>
      <c r="C86" s="254" t="s">
        <v>145</v>
      </c>
      <c r="D86" s="255"/>
      <c r="E86" s="255"/>
      <c r="F86" s="255"/>
      <c r="G86" s="255"/>
      <c r="H86" s="103"/>
      <c r="I86" s="103"/>
      <c r="J86" s="103"/>
      <c r="K86" s="103"/>
      <c r="L86" s="103"/>
      <c r="M86" s="103"/>
      <c r="N86" s="254" t="s">
        <v>146</v>
      </c>
      <c r="O86" s="255"/>
      <c r="P86" s="255"/>
      <c r="Q86" s="255"/>
      <c r="R86" s="36"/>
    </row>
    <row r="87" spans="2:47" s="1" customFormat="1" ht="10.35" customHeight="1"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6"/>
    </row>
    <row r="88" spans="2:47" s="1" customFormat="1" ht="29.25" customHeight="1">
      <c r="B88" s="34"/>
      <c r="C88" s="111" t="s">
        <v>147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192">
        <f>N119</f>
        <v>0</v>
      </c>
      <c r="O88" s="248"/>
      <c r="P88" s="248"/>
      <c r="Q88" s="248"/>
      <c r="R88" s="36"/>
      <c r="AU88" s="21" t="s">
        <v>148</v>
      </c>
    </row>
    <row r="89" spans="2:47" s="6" customFormat="1" ht="24.95" customHeight="1">
      <c r="B89" s="112"/>
      <c r="C89" s="113"/>
      <c r="D89" s="114" t="s">
        <v>258</v>
      </c>
      <c r="E89" s="113"/>
      <c r="F89" s="113"/>
      <c r="G89" s="113"/>
      <c r="H89" s="113"/>
      <c r="I89" s="113"/>
      <c r="J89" s="113"/>
      <c r="K89" s="113"/>
      <c r="L89" s="113"/>
      <c r="M89" s="113"/>
      <c r="N89" s="244">
        <f>N120</f>
        <v>0</v>
      </c>
      <c r="O89" s="245"/>
      <c r="P89" s="245"/>
      <c r="Q89" s="245"/>
      <c r="R89" s="115"/>
    </row>
    <row r="90" spans="2:47" s="7" customFormat="1" ht="19.899999999999999" customHeight="1">
      <c r="B90" s="116"/>
      <c r="C90" s="117"/>
      <c r="D90" s="118" t="s">
        <v>259</v>
      </c>
      <c r="E90" s="117"/>
      <c r="F90" s="117"/>
      <c r="G90" s="117"/>
      <c r="H90" s="117"/>
      <c r="I90" s="117"/>
      <c r="J90" s="117"/>
      <c r="K90" s="117"/>
      <c r="L90" s="117"/>
      <c r="M90" s="117"/>
      <c r="N90" s="246">
        <f>N121</f>
        <v>0</v>
      </c>
      <c r="O90" s="247"/>
      <c r="P90" s="247"/>
      <c r="Q90" s="247"/>
      <c r="R90" s="119"/>
    </row>
    <row r="91" spans="2:47" s="7" customFormat="1" ht="19.899999999999999" customHeight="1">
      <c r="B91" s="116"/>
      <c r="C91" s="117"/>
      <c r="D91" s="118" t="s">
        <v>260</v>
      </c>
      <c r="E91" s="117"/>
      <c r="F91" s="117"/>
      <c r="G91" s="117"/>
      <c r="H91" s="117"/>
      <c r="I91" s="117"/>
      <c r="J91" s="117"/>
      <c r="K91" s="117"/>
      <c r="L91" s="117"/>
      <c r="M91" s="117"/>
      <c r="N91" s="246">
        <f>N263</f>
        <v>0</v>
      </c>
      <c r="O91" s="247"/>
      <c r="P91" s="247"/>
      <c r="Q91" s="247"/>
      <c r="R91" s="119"/>
    </row>
    <row r="92" spans="2:47" s="7" customFormat="1" ht="19.899999999999999" customHeight="1">
      <c r="B92" s="116"/>
      <c r="C92" s="117"/>
      <c r="D92" s="118" t="s">
        <v>261</v>
      </c>
      <c r="E92" s="117"/>
      <c r="F92" s="117"/>
      <c r="G92" s="117"/>
      <c r="H92" s="117"/>
      <c r="I92" s="117"/>
      <c r="J92" s="117"/>
      <c r="K92" s="117"/>
      <c r="L92" s="117"/>
      <c r="M92" s="117"/>
      <c r="N92" s="246">
        <f>N272</f>
        <v>0</v>
      </c>
      <c r="O92" s="247"/>
      <c r="P92" s="247"/>
      <c r="Q92" s="247"/>
      <c r="R92" s="119"/>
    </row>
    <row r="93" spans="2:47" s="7" customFormat="1" ht="19.899999999999999" customHeight="1">
      <c r="B93" s="116"/>
      <c r="C93" s="117"/>
      <c r="D93" s="118" t="s">
        <v>262</v>
      </c>
      <c r="E93" s="117"/>
      <c r="F93" s="117"/>
      <c r="G93" s="117"/>
      <c r="H93" s="117"/>
      <c r="I93" s="117"/>
      <c r="J93" s="117"/>
      <c r="K93" s="117"/>
      <c r="L93" s="117"/>
      <c r="M93" s="117"/>
      <c r="N93" s="246">
        <f>N279</f>
        <v>0</v>
      </c>
      <c r="O93" s="247"/>
      <c r="P93" s="247"/>
      <c r="Q93" s="247"/>
      <c r="R93" s="119"/>
    </row>
    <row r="94" spans="2:47" s="7" customFormat="1" ht="19.899999999999999" customHeight="1">
      <c r="B94" s="116"/>
      <c r="C94" s="117"/>
      <c r="D94" s="118" t="s">
        <v>263</v>
      </c>
      <c r="E94" s="117"/>
      <c r="F94" s="117"/>
      <c r="G94" s="117"/>
      <c r="H94" s="117"/>
      <c r="I94" s="117"/>
      <c r="J94" s="117"/>
      <c r="K94" s="117"/>
      <c r="L94" s="117"/>
      <c r="M94" s="117"/>
      <c r="N94" s="246">
        <f>N285</f>
        <v>0</v>
      </c>
      <c r="O94" s="247"/>
      <c r="P94" s="247"/>
      <c r="Q94" s="247"/>
      <c r="R94" s="119"/>
    </row>
    <row r="95" spans="2:47" s="7" customFormat="1" ht="19.899999999999999" customHeight="1">
      <c r="B95" s="116"/>
      <c r="C95" s="117"/>
      <c r="D95" s="118" t="s">
        <v>264</v>
      </c>
      <c r="E95" s="117"/>
      <c r="F95" s="117"/>
      <c r="G95" s="117"/>
      <c r="H95" s="117"/>
      <c r="I95" s="117"/>
      <c r="J95" s="117"/>
      <c r="K95" s="117"/>
      <c r="L95" s="117"/>
      <c r="M95" s="117"/>
      <c r="N95" s="246">
        <f>N368</f>
        <v>0</v>
      </c>
      <c r="O95" s="247"/>
      <c r="P95" s="247"/>
      <c r="Q95" s="247"/>
      <c r="R95" s="119"/>
    </row>
    <row r="96" spans="2:47" s="7" customFormat="1" ht="19.899999999999999" customHeight="1">
      <c r="B96" s="116"/>
      <c r="C96" s="117"/>
      <c r="D96" s="118" t="s">
        <v>265</v>
      </c>
      <c r="E96" s="117"/>
      <c r="F96" s="117"/>
      <c r="G96" s="117"/>
      <c r="H96" s="117"/>
      <c r="I96" s="117"/>
      <c r="J96" s="117"/>
      <c r="K96" s="117"/>
      <c r="L96" s="117"/>
      <c r="M96" s="117"/>
      <c r="N96" s="246">
        <f>N408</f>
        <v>0</v>
      </c>
      <c r="O96" s="247"/>
      <c r="P96" s="247"/>
      <c r="Q96" s="247"/>
      <c r="R96" s="119"/>
    </row>
    <row r="97" spans="2:21" s="7" customFormat="1" ht="19.899999999999999" customHeight="1">
      <c r="B97" s="116"/>
      <c r="C97" s="117"/>
      <c r="D97" s="118" t="s">
        <v>266</v>
      </c>
      <c r="E97" s="117"/>
      <c r="F97" s="117"/>
      <c r="G97" s="117"/>
      <c r="H97" s="117"/>
      <c r="I97" s="117"/>
      <c r="J97" s="117"/>
      <c r="K97" s="117"/>
      <c r="L97" s="117"/>
      <c r="M97" s="117"/>
      <c r="N97" s="246">
        <f>N455</f>
        <v>0</v>
      </c>
      <c r="O97" s="247"/>
      <c r="P97" s="247"/>
      <c r="Q97" s="247"/>
      <c r="R97" s="119"/>
    </row>
    <row r="98" spans="2:21" s="7" customFormat="1" ht="19.899999999999999" customHeight="1">
      <c r="B98" s="116"/>
      <c r="C98" s="117"/>
      <c r="D98" s="118" t="s">
        <v>267</v>
      </c>
      <c r="E98" s="117"/>
      <c r="F98" s="117"/>
      <c r="G98" s="117"/>
      <c r="H98" s="117"/>
      <c r="I98" s="117"/>
      <c r="J98" s="117"/>
      <c r="K98" s="117"/>
      <c r="L98" s="117"/>
      <c r="M98" s="117"/>
      <c r="N98" s="246">
        <f>N461</f>
        <v>0</v>
      </c>
      <c r="O98" s="247"/>
      <c r="P98" s="247"/>
      <c r="Q98" s="247"/>
      <c r="R98" s="119"/>
    </row>
    <row r="99" spans="2:21" s="1" customFormat="1" ht="21.75" customHeight="1">
      <c r="B99" s="34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6"/>
    </row>
    <row r="100" spans="2:21" s="1" customFormat="1" ht="29.25" customHeight="1">
      <c r="B100" s="34"/>
      <c r="C100" s="111" t="s">
        <v>151</v>
      </c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248">
        <v>0</v>
      </c>
      <c r="O100" s="249"/>
      <c r="P100" s="249"/>
      <c r="Q100" s="249"/>
      <c r="R100" s="36"/>
      <c r="T100" s="120"/>
      <c r="U100" s="121" t="s">
        <v>39</v>
      </c>
    </row>
    <row r="101" spans="2:21" s="1" customFormat="1" ht="18" customHeight="1">
      <c r="B101" s="34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6"/>
    </row>
    <row r="102" spans="2:21" s="1" customFormat="1" ht="29.25" customHeight="1">
      <c r="B102" s="34"/>
      <c r="C102" s="102" t="s">
        <v>133</v>
      </c>
      <c r="D102" s="103"/>
      <c r="E102" s="103"/>
      <c r="F102" s="103"/>
      <c r="G102" s="103"/>
      <c r="H102" s="103"/>
      <c r="I102" s="103"/>
      <c r="J102" s="103"/>
      <c r="K102" s="103"/>
      <c r="L102" s="193">
        <f>ROUND(SUM(N88+N100),2)</f>
        <v>0</v>
      </c>
      <c r="M102" s="193"/>
      <c r="N102" s="193"/>
      <c r="O102" s="193"/>
      <c r="P102" s="193"/>
      <c r="Q102" s="193"/>
      <c r="R102" s="36"/>
    </row>
    <row r="103" spans="2:21" s="1" customFormat="1" ht="6.95" customHeight="1">
      <c r="B103" s="58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60"/>
    </row>
    <row r="107" spans="2:21" s="1" customFormat="1" ht="6.95" customHeight="1">
      <c r="B107" s="61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3"/>
    </row>
    <row r="108" spans="2:21" s="1" customFormat="1" ht="36.950000000000003" customHeight="1">
      <c r="B108" s="34"/>
      <c r="C108" s="211" t="s">
        <v>152</v>
      </c>
      <c r="D108" s="250"/>
      <c r="E108" s="250"/>
      <c r="F108" s="250"/>
      <c r="G108" s="250"/>
      <c r="H108" s="250"/>
      <c r="I108" s="250"/>
      <c r="J108" s="250"/>
      <c r="K108" s="250"/>
      <c r="L108" s="250"/>
      <c r="M108" s="250"/>
      <c r="N108" s="250"/>
      <c r="O108" s="250"/>
      <c r="P108" s="250"/>
      <c r="Q108" s="250"/>
      <c r="R108" s="36"/>
    </row>
    <row r="109" spans="2:21" s="1" customFormat="1" ht="6.95" customHeight="1"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6"/>
    </row>
    <row r="110" spans="2:21" s="1" customFormat="1" ht="30" customHeight="1">
      <c r="B110" s="34"/>
      <c r="C110" s="31" t="s">
        <v>16</v>
      </c>
      <c r="D110" s="35"/>
      <c r="E110" s="35"/>
      <c r="F110" s="251" t="str">
        <f>F6</f>
        <v>Rekonstrukce vodovodu a kanalizace Radvanice a Bartovice - komunikace</v>
      </c>
      <c r="G110" s="252"/>
      <c r="H110" s="252"/>
      <c r="I110" s="252"/>
      <c r="J110" s="252"/>
      <c r="K110" s="252"/>
      <c r="L110" s="252"/>
      <c r="M110" s="252"/>
      <c r="N110" s="252"/>
      <c r="O110" s="252"/>
      <c r="P110" s="252"/>
      <c r="Q110" s="35"/>
      <c r="R110" s="36"/>
    </row>
    <row r="111" spans="2:21" s="1" customFormat="1" ht="36.950000000000003" customHeight="1">
      <c r="B111" s="34"/>
      <c r="C111" s="68" t="s">
        <v>140</v>
      </c>
      <c r="D111" s="35"/>
      <c r="E111" s="35"/>
      <c r="F111" s="213" t="str">
        <f>F7</f>
        <v>6 - SO 106 - Ul. Revírní</v>
      </c>
      <c r="G111" s="250"/>
      <c r="H111" s="250"/>
      <c r="I111" s="250"/>
      <c r="J111" s="250"/>
      <c r="K111" s="250"/>
      <c r="L111" s="250"/>
      <c r="M111" s="250"/>
      <c r="N111" s="250"/>
      <c r="O111" s="250"/>
      <c r="P111" s="250"/>
      <c r="Q111" s="35"/>
      <c r="R111" s="36"/>
    </row>
    <row r="112" spans="2:21" s="1" customFormat="1" ht="6.95" customHeight="1">
      <c r="B112" s="34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6"/>
    </row>
    <row r="113" spans="2:65" s="1" customFormat="1" ht="18" customHeight="1">
      <c r="B113" s="34"/>
      <c r="C113" s="31" t="s">
        <v>20</v>
      </c>
      <c r="D113" s="35"/>
      <c r="E113" s="35"/>
      <c r="F113" s="29" t="str">
        <f>F9</f>
        <v>Ostrava</v>
      </c>
      <c r="G113" s="35"/>
      <c r="H113" s="35"/>
      <c r="I113" s="35"/>
      <c r="J113" s="35"/>
      <c r="K113" s="31" t="s">
        <v>22</v>
      </c>
      <c r="L113" s="35"/>
      <c r="M113" s="253" t="str">
        <f>IF(O9="","",O9)</f>
        <v>25. 4. 2018</v>
      </c>
      <c r="N113" s="253"/>
      <c r="O113" s="253"/>
      <c r="P113" s="253"/>
      <c r="Q113" s="35"/>
      <c r="R113" s="36"/>
    </row>
    <row r="114" spans="2:65" s="1" customFormat="1" ht="6.95" customHeight="1">
      <c r="B114" s="34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6"/>
    </row>
    <row r="115" spans="2:65" s="1" customFormat="1" ht="15">
      <c r="B115" s="34"/>
      <c r="C115" s="31" t="s">
        <v>24</v>
      </c>
      <c r="D115" s="35"/>
      <c r="E115" s="35"/>
      <c r="F115" s="29" t="str">
        <f>E12</f>
        <v>Statutární město Ostrava</v>
      </c>
      <c r="G115" s="35"/>
      <c r="H115" s="35"/>
      <c r="I115" s="35"/>
      <c r="J115" s="35"/>
      <c r="K115" s="31" t="s">
        <v>30</v>
      </c>
      <c r="L115" s="35"/>
      <c r="M115" s="222" t="str">
        <f>E18</f>
        <v>Projekt 2010, s.r.o.</v>
      </c>
      <c r="N115" s="222"/>
      <c r="O115" s="222"/>
      <c r="P115" s="222"/>
      <c r="Q115" s="222"/>
      <c r="R115" s="36"/>
    </row>
    <row r="116" spans="2:65" s="1" customFormat="1" ht="14.45" customHeight="1">
      <c r="B116" s="34"/>
      <c r="C116" s="31" t="s">
        <v>28</v>
      </c>
      <c r="D116" s="35"/>
      <c r="E116" s="35"/>
      <c r="F116" s="29" t="str">
        <f>IF(E15="","",E15)</f>
        <v xml:space="preserve"> </v>
      </c>
      <c r="G116" s="35"/>
      <c r="H116" s="35"/>
      <c r="I116" s="35"/>
      <c r="J116" s="35"/>
      <c r="K116" s="31" t="s">
        <v>33</v>
      </c>
      <c r="L116" s="35"/>
      <c r="M116" s="222" t="str">
        <f>E21</f>
        <v>Jakub Nevyjel</v>
      </c>
      <c r="N116" s="222"/>
      <c r="O116" s="222"/>
      <c r="P116" s="222"/>
      <c r="Q116" s="222"/>
      <c r="R116" s="36"/>
    </row>
    <row r="117" spans="2:65" s="1" customFormat="1" ht="10.35" customHeight="1">
      <c r="B117" s="34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6"/>
    </row>
    <row r="118" spans="2:65" s="8" customFormat="1" ht="29.25" customHeight="1">
      <c r="B118" s="122"/>
      <c r="C118" s="123" t="s">
        <v>153</v>
      </c>
      <c r="D118" s="124" t="s">
        <v>154</v>
      </c>
      <c r="E118" s="124" t="s">
        <v>57</v>
      </c>
      <c r="F118" s="242" t="s">
        <v>155</v>
      </c>
      <c r="G118" s="242"/>
      <c r="H118" s="242"/>
      <c r="I118" s="242"/>
      <c r="J118" s="124" t="s">
        <v>156</v>
      </c>
      <c r="K118" s="124" t="s">
        <v>157</v>
      </c>
      <c r="L118" s="242" t="s">
        <v>158</v>
      </c>
      <c r="M118" s="242"/>
      <c r="N118" s="242" t="s">
        <v>146</v>
      </c>
      <c r="O118" s="242"/>
      <c r="P118" s="242"/>
      <c r="Q118" s="243"/>
      <c r="R118" s="125"/>
      <c r="T118" s="75" t="s">
        <v>159</v>
      </c>
      <c r="U118" s="76" t="s">
        <v>39</v>
      </c>
      <c r="V118" s="76" t="s">
        <v>160</v>
      </c>
      <c r="W118" s="76" t="s">
        <v>161</v>
      </c>
      <c r="X118" s="76" t="s">
        <v>162</v>
      </c>
      <c r="Y118" s="76" t="s">
        <v>163</v>
      </c>
      <c r="Z118" s="76" t="s">
        <v>164</v>
      </c>
      <c r="AA118" s="77" t="s">
        <v>165</v>
      </c>
    </row>
    <row r="119" spans="2:65" s="1" customFormat="1" ht="29.25" customHeight="1">
      <c r="B119" s="34"/>
      <c r="C119" s="79" t="s">
        <v>142</v>
      </c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233">
        <f>BK119</f>
        <v>0</v>
      </c>
      <c r="O119" s="234"/>
      <c r="P119" s="234"/>
      <c r="Q119" s="234"/>
      <c r="R119" s="36"/>
      <c r="T119" s="78"/>
      <c r="U119" s="50"/>
      <c r="V119" s="50"/>
      <c r="W119" s="126">
        <f>W120</f>
        <v>2394.4472350000005</v>
      </c>
      <c r="X119" s="50"/>
      <c r="Y119" s="126">
        <f>Y120</f>
        <v>511.92322899999999</v>
      </c>
      <c r="Z119" s="50"/>
      <c r="AA119" s="127">
        <f>AA120</f>
        <v>1277.1958999999999</v>
      </c>
      <c r="AT119" s="21" t="s">
        <v>74</v>
      </c>
      <c r="AU119" s="21" t="s">
        <v>148</v>
      </c>
      <c r="BK119" s="128">
        <f>BK120</f>
        <v>0</v>
      </c>
    </row>
    <row r="120" spans="2:65" s="9" customFormat="1" ht="37.35" customHeight="1">
      <c r="B120" s="129"/>
      <c r="C120" s="130"/>
      <c r="D120" s="131" t="s">
        <v>258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270">
        <f>BK120</f>
        <v>0</v>
      </c>
      <c r="O120" s="244"/>
      <c r="P120" s="244"/>
      <c r="Q120" s="244"/>
      <c r="R120" s="132"/>
      <c r="T120" s="133"/>
      <c r="U120" s="130"/>
      <c r="V120" s="130"/>
      <c r="W120" s="134">
        <f>W121+W263+W272+W279+W285+W368+W408+W455+W461</f>
        <v>2394.4472350000005</v>
      </c>
      <c r="X120" s="130"/>
      <c r="Y120" s="134">
        <f>Y121+Y263+Y272+Y279+Y285+Y368+Y408+Y455+Y461</f>
        <v>511.92322899999999</v>
      </c>
      <c r="Z120" s="130"/>
      <c r="AA120" s="135">
        <f>AA121+AA263+AA272+AA279+AA285+AA368+AA408+AA455+AA461</f>
        <v>1277.1958999999999</v>
      </c>
      <c r="AR120" s="136" t="s">
        <v>82</v>
      </c>
      <c r="AT120" s="137" t="s">
        <v>74</v>
      </c>
      <c r="AU120" s="137" t="s">
        <v>75</v>
      </c>
      <c r="AY120" s="136" t="s">
        <v>166</v>
      </c>
      <c r="BK120" s="138">
        <f>BK121+BK263+BK272+BK279+BK285+BK368+BK408+BK455+BK461</f>
        <v>0</v>
      </c>
    </row>
    <row r="121" spans="2:65" s="9" customFormat="1" ht="19.899999999999999" customHeight="1">
      <c r="B121" s="129"/>
      <c r="C121" s="130"/>
      <c r="D121" s="164" t="s">
        <v>259</v>
      </c>
      <c r="E121" s="164"/>
      <c r="F121" s="164"/>
      <c r="G121" s="164"/>
      <c r="H121" s="164"/>
      <c r="I121" s="164"/>
      <c r="J121" s="164"/>
      <c r="K121" s="164"/>
      <c r="L121" s="164"/>
      <c r="M121" s="164"/>
      <c r="N121" s="237">
        <f>BK121</f>
        <v>0</v>
      </c>
      <c r="O121" s="238"/>
      <c r="P121" s="238"/>
      <c r="Q121" s="238"/>
      <c r="R121" s="132"/>
      <c r="T121" s="133"/>
      <c r="U121" s="130"/>
      <c r="V121" s="130"/>
      <c r="W121" s="134">
        <f>SUM(W122:W262)</f>
        <v>1165.1206070000003</v>
      </c>
      <c r="X121" s="130"/>
      <c r="Y121" s="134">
        <f>SUM(Y122:Y262)</f>
        <v>129.128713</v>
      </c>
      <c r="Z121" s="130"/>
      <c r="AA121" s="135">
        <f>SUM(AA122:AA262)</f>
        <v>1254.5664999999999</v>
      </c>
      <c r="AR121" s="136" t="s">
        <v>82</v>
      </c>
      <c r="AT121" s="137" t="s">
        <v>74</v>
      </c>
      <c r="AU121" s="137" t="s">
        <v>82</v>
      </c>
      <c r="AY121" s="136" t="s">
        <v>166</v>
      </c>
      <c r="BK121" s="138">
        <f>SUM(BK122:BK262)</f>
        <v>0</v>
      </c>
    </row>
    <row r="122" spans="2:65" s="1" customFormat="1" ht="25.5" customHeight="1">
      <c r="B122" s="139"/>
      <c r="C122" s="140" t="s">
        <v>82</v>
      </c>
      <c r="D122" s="140" t="s">
        <v>167</v>
      </c>
      <c r="E122" s="141" t="s">
        <v>268</v>
      </c>
      <c r="F122" s="231" t="s">
        <v>269</v>
      </c>
      <c r="G122" s="231"/>
      <c r="H122" s="231"/>
      <c r="I122" s="231"/>
      <c r="J122" s="142" t="s">
        <v>270</v>
      </c>
      <c r="K122" s="143">
        <v>493</v>
      </c>
      <c r="L122" s="232">
        <v>0</v>
      </c>
      <c r="M122" s="232"/>
      <c r="N122" s="232">
        <f>ROUND(L122*K122,2)</f>
        <v>0</v>
      </c>
      <c r="O122" s="232"/>
      <c r="P122" s="232"/>
      <c r="Q122" s="232"/>
      <c r="R122" s="144"/>
      <c r="T122" s="145" t="s">
        <v>5</v>
      </c>
      <c r="U122" s="43" t="s">
        <v>40</v>
      </c>
      <c r="V122" s="146">
        <v>0.23</v>
      </c>
      <c r="W122" s="146">
        <f>V122*K122</f>
        <v>113.39</v>
      </c>
      <c r="X122" s="146">
        <v>0</v>
      </c>
      <c r="Y122" s="146">
        <f>X122*K122</f>
        <v>0</v>
      </c>
      <c r="Z122" s="146">
        <v>0.26</v>
      </c>
      <c r="AA122" s="147">
        <f>Z122*K122</f>
        <v>128.18</v>
      </c>
      <c r="AR122" s="21" t="s">
        <v>92</v>
      </c>
      <c r="AT122" s="21" t="s">
        <v>167</v>
      </c>
      <c r="AU122" s="21" t="s">
        <v>86</v>
      </c>
      <c r="AY122" s="21" t="s">
        <v>166</v>
      </c>
      <c r="BE122" s="148">
        <f>IF(U122="základní",N122,0)</f>
        <v>0</v>
      </c>
      <c r="BF122" s="148">
        <f>IF(U122="snížená",N122,0)</f>
        <v>0</v>
      </c>
      <c r="BG122" s="148">
        <f>IF(U122="zákl. přenesená",N122,0)</f>
        <v>0</v>
      </c>
      <c r="BH122" s="148">
        <f>IF(U122="sníž. přenesená",N122,0)</f>
        <v>0</v>
      </c>
      <c r="BI122" s="148">
        <f>IF(U122="nulová",N122,0)</f>
        <v>0</v>
      </c>
      <c r="BJ122" s="21" t="s">
        <v>82</v>
      </c>
      <c r="BK122" s="148">
        <f>ROUND(L122*K122,2)</f>
        <v>0</v>
      </c>
      <c r="BL122" s="21" t="s">
        <v>92</v>
      </c>
      <c r="BM122" s="21" t="s">
        <v>271</v>
      </c>
    </row>
    <row r="123" spans="2:65" s="11" customFormat="1" ht="16.5" customHeight="1">
      <c r="B123" s="157"/>
      <c r="C123" s="158"/>
      <c r="D123" s="158"/>
      <c r="E123" s="159" t="s">
        <v>5</v>
      </c>
      <c r="F123" s="264" t="s">
        <v>275</v>
      </c>
      <c r="G123" s="265"/>
      <c r="H123" s="265"/>
      <c r="I123" s="265"/>
      <c r="J123" s="158"/>
      <c r="K123" s="159" t="s">
        <v>5</v>
      </c>
      <c r="L123" s="158"/>
      <c r="M123" s="158"/>
      <c r="N123" s="158"/>
      <c r="O123" s="158"/>
      <c r="P123" s="158"/>
      <c r="Q123" s="158"/>
      <c r="R123" s="160"/>
      <c r="T123" s="161"/>
      <c r="U123" s="158"/>
      <c r="V123" s="158"/>
      <c r="W123" s="158"/>
      <c r="X123" s="158"/>
      <c r="Y123" s="158"/>
      <c r="Z123" s="158"/>
      <c r="AA123" s="162"/>
      <c r="AT123" s="163" t="s">
        <v>173</v>
      </c>
      <c r="AU123" s="163" t="s">
        <v>86</v>
      </c>
      <c r="AV123" s="11" t="s">
        <v>82</v>
      </c>
      <c r="AW123" s="11" t="s">
        <v>32</v>
      </c>
      <c r="AX123" s="11" t="s">
        <v>75</v>
      </c>
      <c r="AY123" s="163" t="s">
        <v>166</v>
      </c>
    </row>
    <row r="124" spans="2:65" s="11" customFormat="1" ht="16.5" customHeight="1">
      <c r="B124" s="157"/>
      <c r="C124" s="158"/>
      <c r="D124" s="158"/>
      <c r="E124" s="159" t="s">
        <v>5</v>
      </c>
      <c r="F124" s="229" t="s">
        <v>276</v>
      </c>
      <c r="G124" s="230"/>
      <c r="H124" s="230"/>
      <c r="I124" s="230"/>
      <c r="J124" s="158"/>
      <c r="K124" s="159" t="s">
        <v>5</v>
      </c>
      <c r="L124" s="158"/>
      <c r="M124" s="158"/>
      <c r="N124" s="158"/>
      <c r="O124" s="158"/>
      <c r="P124" s="158"/>
      <c r="Q124" s="158"/>
      <c r="R124" s="160"/>
      <c r="T124" s="161"/>
      <c r="U124" s="158"/>
      <c r="V124" s="158"/>
      <c r="W124" s="158"/>
      <c r="X124" s="158"/>
      <c r="Y124" s="158"/>
      <c r="Z124" s="158"/>
      <c r="AA124" s="162"/>
      <c r="AT124" s="163" t="s">
        <v>173</v>
      </c>
      <c r="AU124" s="163" t="s">
        <v>86</v>
      </c>
      <c r="AV124" s="11" t="s">
        <v>82</v>
      </c>
      <c r="AW124" s="11" t="s">
        <v>32</v>
      </c>
      <c r="AX124" s="11" t="s">
        <v>75</v>
      </c>
      <c r="AY124" s="163" t="s">
        <v>166</v>
      </c>
    </row>
    <row r="125" spans="2:65" s="11" customFormat="1" ht="16.5" customHeight="1">
      <c r="B125" s="157"/>
      <c r="C125" s="158"/>
      <c r="D125" s="158"/>
      <c r="E125" s="159" t="s">
        <v>5</v>
      </c>
      <c r="F125" s="229" t="s">
        <v>277</v>
      </c>
      <c r="G125" s="230"/>
      <c r="H125" s="230"/>
      <c r="I125" s="230"/>
      <c r="J125" s="158"/>
      <c r="K125" s="159" t="s">
        <v>5</v>
      </c>
      <c r="L125" s="158"/>
      <c r="M125" s="158"/>
      <c r="N125" s="158"/>
      <c r="O125" s="158"/>
      <c r="P125" s="158"/>
      <c r="Q125" s="158"/>
      <c r="R125" s="160"/>
      <c r="T125" s="161"/>
      <c r="U125" s="158"/>
      <c r="V125" s="158"/>
      <c r="W125" s="158"/>
      <c r="X125" s="158"/>
      <c r="Y125" s="158"/>
      <c r="Z125" s="158"/>
      <c r="AA125" s="162"/>
      <c r="AT125" s="163" t="s">
        <v>173</v>
      </c>
      <c r="AU125" s="163" t="s">
        <v>86</v>
      </c>
      <c r="AV125" s="11" t="s">
        <v>82</v>
      </c>
      <c r="AW125" s="11" t="s">
        <v>32</v>
      </c>
      <c r="AX125" s="11" t="s">
        <v>75</v>
      </c>
      <c r="AY125" s="163" t="s">
        <v>166</v>
      </c>
    </row>
    <row r="126" spans="2:65" s="11" customFormat="1" ht="16.5" customHeight="1">
      <c r="B126" s="157"/>
      <c r="C126" s="158"/>
      <c r="D126" s="158"/>
      <c r="E126" s="159" t="s">
        <v>5</v>
      </c>
      <c r="F126" s="229" t="s">
        <v>288</v>
      </c>
      <c r="G126" s="230"/>
      <c r="H126" s="230"/>
      <c r="I126" s="230"/>
      <c r="J126" s="158"/>
      <c r="K126" s="159" t="s">
        <v>5</v>
      </c>
      <c r="L126" s="158"/>
      <c r="M126" s="158"/>
      <c r="N126" s="158"/>
      <c r="O126" s="158"/>
      <c r="P126" s="158"/>
      <c r="Q126" s="158"/>
      <c r="R126" s="160"/>
      <c r="T126" s="161"/>
      <c r="U126" s="158"/>
      <c r="V126" s="158"/>
      <c r="W126" s="158"/>
      <c r="X126" s="158"/>
      <c r="Y126" s="158"/>
      <c r="Z126" s="158"/>
      <c r="AA126" s="162"/>
      <c r="AT126" s="163" t="s">
        <v>173</v>
      </c>
      <c r="AU126" s="163" t="s">
        <v>86</v>
      </c>
      <c r="AV126" s="11" t="s">
        <v>82</v>
      </c>
      <c r="AW126" s="11" t="s">
        <v>32</v>
      </c>
      <c r="AX126" s="11" t="s">
        <v>75</v>
      </c>
      <c r="AY126" s="163" t="s">
        <v>166</v>
      </c>
    </row>
    <row r="127" spans="2:65" s="10" customFormat="1" ht="16.5" customHeight="1">
      <c r="B127" s="149"/>
      <c r="C127" s="150"/>
      <c r="D127" s="150"/>
      <c r="E127" s="151" t="s">
        <v>5</v>
      </c>
      <c r="F127" s="262" t="s">
        <v>1094</v>
      </c>
      <c r="G127" s="263"/>
      <c r="H127" s="263"/>
      <c r="I127" s="263"/>
      <c r="J127" s="150"/>
      <c r="K127" s="152">
        <v>198.5</v>
      </c>
      <c r="L127" s="150"/>
      <c r="M127" s="150"/>
      <c r="N127" s="150"/>
      <c r="O127" s="150"/>
      <c r="P127" s="150"/>
      <c r="Q127" s="150"/>
      <c r="R127" s="153"/>
      <c r="T127" s="154"/>
      <c r="U127" s="150"/>
      <c r="V127" s="150"/>
      <c r="W127" s="150"/>
      <c r="X127" s="150"/>
      <c r="Y127" s="150"/>
      <c r="Z127" s="150"/>
      <c r="AA127" s="155"/>
      <c r="AT127" s="156" t="s">
        <v>173</v>
      </c>
      <c r="AU127" s="156" t="s">
        <v>86</v>
      </c>
      <c r="AV127" s="10" t="s">
        <v>86</v>
      </c>
      <c r="AW127" s="10" t="s">
        <v>32</v>
      </c>
      <c r="AX127" s="10" t="s">
        <v>75</v>
      </c>
      <c r="AY127" s="156" t="s">
        <v>166</v>
      </c>
    </row>
    <row r="128" spans="2:65" s="11" customFormat="1" ht="16.5" customHeight="1">
      <c r="B128" s="157"/>
      <c r="C128" s="158"/>
      <c r="D128" s="158"/>
      <c r="E128" s="159" t="s">
        <v>5</v>
      </c>
      <c r="F128" s="229" t="s">
        <v>292</v>
      </c>
      <c r="G128" s="230"/>
      <c r="H128" s="230"/>
      <c r="I128" s="230"/>
      <c r="J128" s="158"/>
      <c r="K128" s="159" t="s">
        <v>5</v>
      </c>
      <c r="L128" s="158"/>
      <c r="M128" s="158"/>
      <c r="N128" s="158"/>
      <c r="O128" s="158"/>
      <c r="P128" s="158"/>
      <c r="Q128" s="158"/>
      <c r="R128" s="160"/>
      <c r="T128" s="161"/>
      <c r="U128" s="158"/>
      <c r="V128" s="158"/>
      <c r="W128" s="158"/>
      <c r="X128" s="158"/>
      <c r="Y128" s="158"/>
      <c r="Z128" s="158"/>
      <c r="AA128" s="162"/>
      <c r="AT128" s="163" t="s">
        <v>173</v>
      </c>
      <c r="AU128" s="163" t="s">
        <v>86</v>
      </c>
      <c r="AV128" s="11" t="s">
        <v>82</v>
      </c>
      <c r="AW128" s="11" t="s">
        <v>32</v>
      </c>
      <c r="AX128" s="11" t="s">
        <v>75</v>
      </c>
      <c r="AY128" s="163" t="s">
        <v>166</v>
      </c>
    </row>
    <row r="129" spans="2:65" s="10" customFormat="1" ht="16.5" customHeight="1">
      <c r="B129" s="149"/>
      <c r="C129" s="150"/>
      <c r="D129" s="150"/>
      <c r="E129" s="151" t="s">
        <v>5</v>
      </c>
      <c r="F129" s="262" t="s">
        <v>1095</v>
      </c>
      <c r="G129" s="263"/>
      <c r="H129" s="263"/>
      <c r="I129" s="263"/>
      <c r="J129" s="150"/>
      <c r="K129" s="152">
        <v>121</v>
      </c>
      <c r="L129" s="150"/>
      <c r="M129" s="150"/>
      <c r="N129" s="150"/>
      <c r="O129" s="150"/>
      <c r="P129" s="150"/>
      <c r="Q129" s="150"/>
      <c r="R129" s="153"/>
      <c r="T129" s="154"/>
      <c r="U129" s="150"/>
      <c r="V129" s="150"/>
      <c r="W129" s="150"/>
      <c r="X129" s="150"/>
      <c r="Y129" s="150"/>
      <c r="Z129" s="150"/>
      <c r="AA129" s="155"/>
      <c r="AT129" s="156" t="s">
        <v>173</v>
      </c>
      <c r="AU129" s="156" t="s">
        <v>86</v>
      </c>
      <c r="AV129" s="10" t="s">
        <v>86</v>
      </c>
      <c r="AW129" s="10" t="s">
        <v>32</v>
      </c>
      <c r="AX129" s="10" t="s">
        <v>75</v>
      </c>
      <c r="AY129" s="156" t="s">
        <v>166</v>
      </c>
    </row>
    <row r="130" spans="2:65" s="11" customFormat="1" ht="16.5" customHeight="1">
      <c r="B130" s="157"/>
      <c r="C130" s="158"/>
      <c r="D130" s="158"/>
      <c r="E130" s="159" t="s">
        <v>5</v>
      </c>
      <c r="F130" s="229" t="s">
        <v>1096</v>
      </c>
      <c r="G130" s="230"/>
      <c r="H130" s="230"/>
      <c r="I130" s="230"/>
      <c r="J130" s="158"/>
      <c r="K130" s="159" t="s">
        <v>5</v>
      </c>
      <c r="L130" s="158"/>
      <c r="M130" s="158"/>
      <c r="N130" s="158"/>
      <c r="O130" s="158"/>
      <c r="P130" s="158"/>
      <c r="Q130" s="158"/>
      <c r="R130" s="160"/>
      <c r="T130" s="161"/>
      <c r="U130" s="158"/>
      <c r="V130" s="158"/>
      <c r="W130" s="158"/>
      <c r="X130" s="158"/>
      <c r="Y130" s="158"/>
      <c r="Z130" s="158"/>
      <c r="AA130" s="162"/>
      <c r="AT130" s="163" t="s">
        <v>173</v>
      </c>
      <c r="AU130" s="163" t="s">
        <v>86</v>
      </c>
      <c r="AV130" s="11" t="s">
        <v>82</v>
      </c>
      <c r="AW130" s="11" t="s">
        <v>32</v>
      </c>
      <c r="AX130" s="11" t="s">
        <v>75</v>
      </c>
      <c r="AY130" s="163" t="s">
        <v>166</v>
      </c>
    </row>
    <row r="131" spans="2:65" s="10" customFormat="1" ht="16.5" customHeight="1">
      <c r="B131" s="149"/>
      <c r="C131" s="150"/>
      <c r="D131" s="150"/>
      <c r="E131" s="151" t="s">
        <v>5</v>
      </c>
      <c r="F131" s="262" t="s">
        <v>1097</v>
      </c>
      <c r="G131" s="263"/>
      <c r="H131" s="263"/>
      <c r="I131" s="263"/>
      <c r="J131" s="150"/>
      <c r="K131" s="152">
        <v>173.5</v>
      </c>
      <c r="L131" s="150"/>
      <c r="M131" s="150"/>
      <c r="N131" s="150"/>
      <c r="O131" s="150"/>
      <c r="P131" s="150"/>
      <c r="Q131" s="150"/>
      <c r="R131" s="153"/>
      <c r="T131" s="154"/>
      <c r="U131" s="150"/>
      <c r="V131" s="150"/>
      <c r="W131" s="150"/>
      <c r="X131" s="150"/>
      <c r="Y131" s="150"/>
      <c r="Z131" s="150"/>
      <c r="AA131" s="155"/>
      <c r="AT131" s="156" t="s">
        <v>173</v>
      </c>
      <c r="AU131" s="156" t="s">
        <v>86</v>
      </c>
      <c r="AV131" s="10" t="s">
        <v>86</v>
      </c>
      <c r="AW131" s="10" t="s">
        <v>32</v>
      </c>
      <c r="AX131" s="10" t="s">
        <v>75</v>
      </c>
      <c r="AY131" s="156" t="s">
        <v>166</v>
      </c>
    </row>
    <row r="132" spans="2:65" s="12" customFormat="1" ht="16.5" customHeight="1">
      <c r="B132" s="168"/>
      <c r="C132" s="169"/>
      <c r="D132" s="169"/>
      <c r="E132" s="170" t="s">
        <v>5</v>
      </c>
      <c r="F132" s="268" t="s">
        <v>294</v>
      </c>
      <c r="G132" s="269"/>
      <c r="H132" s="269"/>
      <c r="I132" s="269"/>
      <c r="J132" s="169"/>
      <c r="K132" s="171">
        <v>493</v>
      </c>
      <c r="L132" s="169"/>
      <c r="M132" s="169"/>
      <c r="N132" s="169"/>
      <c r="O132" s="169"/>
      <c r="P132" s="169"/>
      <c r="Q132" s="169"/>
      <c r="R132" s="172"/>
      <c r="T132" s="173"/>
      <c r="U132" s="169"/>
      <c r="V132" s="169"/>
      <c r="W132" s="169"/>
      <c r="X132" s="169"/>
      <c r="Y132" s="169"/>
      <c r="Z132" s="169"/>
      <c r="AA132" s="174"/>
      <c r="AT132" s="175" t="s">
        <v>173</v>
      </c>
      <c r="AU132" s="175" t="s">
        <v>86</v>
      </c>
      <c r="AV132" s="12" t="s">
        <v>92</v>
      </c>
      <c r="AW132" s="12" t="s">
        <v>32</v>
      </c>
      <c r="AX132" s="12" t="s">
        <v>82</v>
      </c>
      <c r="AY132" s="175" t="s">
        <v>166</v>
      </c>
    </row>
    <row r="133" spans="2:65" s="1" customFormat="1" ht="25.5" customHeight="1">
      <c r="B133" s="139"/>
      <c r="C133" s="140" t="s">
        <v>86</v>
      </c>
      <c r="D133" s="140" t="s">
        <v>167</v>
      </c>
      <c r="E133" s="141" t="s">
        <v>272</v>
      </c>
      <c r="F133" s="231" t="s">
        <v>273</v>
      </c>
      <c r="G133" s="231"/>
      <c r="H133" s="231"/>
      <c r="I133" s="231"/>
      <c r="J133" s="142" t="s">
        <v>270</v>
      </c>
      <c r="K133" s="143">
        <v>5.5</v>
      </c>
      <c r="L133" s="232">
        <v>0</v>
      </c>
      <c r="M133" s="232"/>
      <c r="N133" s="232">
        <f>ROUND(L133*K133,2)</f>
        <v>0</v>
      </c>
      <c r="O133" s="232"/>
      <c r="P133" s="232"/>
      <c r="Q133" s="232"/>
      <c r="R133" s="144"/>
      <c r="T133" s="145" t="s">
        <v>5</v>
      </c>
      <c r="U133" s="43" t="s">
        <v>40</v>
      </c>
      <c r="V133" s="146">
        <v>2.2789999999999999</v>
      </c>
      <c r="W133" s="146">
        <f>V133*K133</f>
        <v>12.5345</v>
      </c>
      <c r="X133" s="146">
        <v>0</v>
      </c>
      <c r="Y133" s="146">
        <f>X133*K133</f>
        <v>0</v>
      </c>
      <c r="Z133" s="146">
        <v>0.625</v>
      </c>
      <c r="AA133" s="147">
        <f>Z133*K133</f>
        <v>3.4375</v>
      </c>
      <c r="AR133" s="21" t="s">
        <v>92</v>
      </c>
      <c r="AT133" s="21" t="s">
        <v>167</v>
      </c>
      <c r="AU133" s="21" t="s">
        <v>86</v>
      </c>
      <c r="AY133" s="21" t="s">
        <v>166</v>
      </c>
      <c r="BE133" s="148">
        <f>IF(U133="základní",N133,0)</f>
        <v>0</v>
      </c>
      <c r="BF133" s="148">
        <f>IF(U133="snížená",N133,0)</f>
        <v>0</v>
      </c>
      <c r="BG133" s="148">
        <f>IF(U133="zákl. přenesená",N133,0)</f>
        <v>0</v>
      </c>
      <c r="BH133" s="148">
        <f>IF(U133="sníž. přenesená",N133,0)</f>
        <v>0</v>
      </c>
      <c r="BI133" s="148">
        <f>IF(U133="nulová",N133,0)</f>
        <v>0</v>
      </c>
      <c r="BJ133" s="21" t="s">
        <v>82</v>
      </c>
      <c r="BK133" s="148">
        <f>ROUND(L133*K133,2)</f>
        <v>0</v>
      </c>
      <c r="BL133" s="21" t="s">
        <v>92</v>
      </c>
      <c r="BM133" s="21" t="s">
        <v>274</v>
      </c>
    </row>
    <row r="134" spans="2:65" s="11" customFormat="1" ht="16.5" customHeight="1">
      <c r="B134" s="157"/>
      <c r="C134" s="158"/>
      <c r="D134" s="158"/>
      <c r="E134" s="159" t="s">
        <v>5</v>
      </c>
      <c r="F134" s="264" t="s">
        <v>275</v>
      </c>
      <c r="G134" s="265"/>
      <c r="H134" s="265"/>
      <c r="I134" s="265"/>
      <c r="J134" s="158"/>
      <c r="K134" s="159" t="s">
        <v>5</v>
      </c>
      <c r="L134" s="158"/>
      <c r="M134" s="158"/>
      <c r="N134" s="158"/>
      <c r="O134" s="158"/>
      <c r="P134" s="158"/>
      <c r="Q134" s="158"/>
      <c r="R134" s="160"/>
      <c r="T134" s="161"/>
      <c r="U134" s="158"/>
      <c r="V134" s="158"/>
      <c r="W134" s="158"/>
      <c r="X134" s="158"/>
      <c r="Y134" s="158"/>
      <c r="Z134" s="158"/>
      <c r="AA134" s="162"/>
      <c r="AT134" s="163" t="s">
        <v>173</v>
      </c>
      <c r="AU134" s="163" t="s">
        <v>86</v>
      </c>
      <c r="AV134" s="11" t="s">
        <v>82</v>
      </c>
      <c r="AW134" s="11" t="s">
        <v>32</v>
      </c>
      <c r="AX134" s="11" t="s">
        <v>75</v>
      </c>
      <c r="AY134" s="163" t="s">
        <v>166</v>
      </c>
    </row>
    <row r="135" spans="2:65" s="11" customFormat="1" ht="16.5" customHeight="1">
      <c r="B135" s="157"/>
      <c r="C135" s="158"/>
      <c r="D135" s="158"/>
      <c r="E135" s="159" t="s">
        <v>5</v>
      </c>
      <c r="F135" s="229" t="s">
        <v>276</v>
      </c>
      <c r="G135" s="230"/>
      <c r="H135" s="230"/>
      <c r="I135" s="230"/>
      <c r="J135" s="158"/>
      <c r="K135" s="159" t="s">
        <v>5</v>
      </c>
      <c r="L135" s="158"/>
      <c r="M135" s="158"/>
      <c r="N135" s="158"/>
      <c r="O135" s="158"/>
      <c r="P135" s="158"/>
      <c r="Q135" s="158"/>
      <c r="R135" s="160"/>
      <c r="T135" s="161"/>
      <c r="U135" s="158"/>
      <c r="V135" s="158"/>
      <c r="W135" s="158"/>
      <c r="X135" s="158"/>
      <c r="Y135" s="158"/>
      <c r="Z135" s="158"/>
      <c r="AA135" s="162"/>
      <c r="AT135" s="163" t="s">
        <v>173</v>
      </c>
      <c r="AU135" s="163" t="s">
        <v>86</v>
      </c>
      <c r="AV135" s="11" t="s">
        <v>82</v>
      </c>
      <c r="AW135" s="11" t="s">
        <v>32</v>
      </c>
      <c r="AX135" s="11" t="s">
        <v>75</v>
      </c>
      <c r="AY135" s="163" t="s">
        <v>166</v>
      </c>
    </row>
    <row r="136" spans="2:65" s="11" customFormat="1" ht="16.5" customHeight="1">
      <c r="B136" s="157"/>
      <c r="C136" s="158"/>
      <c r="D136" s="158"/>
      <c r="E136" s="159" t="s">
        <v>5</v>
      </c>
      <c r="F136" s="229" t="s">
        <v>277</v>
      </c>
      <c r="G136" s="230"/>
      <c r="H136" s="230"/>
      <c r="I136" s="230"/>
      <c r="J136" s="158"/>
      <c r="K136" s="159" t="s">
        <v>5</v>
      </c>
      <c r="L136" s="158"/>
      <c r="M136" s="158"/>
      <c r="N136" s="158"/>
      <c r="O136" s="158"/>
      <c r="P136" s="158"/>
      <c r="Q136" s="158"/>
      <c r="R136" s="160"/>
      <c r="T136" s="161"/>
      <c r="U136" s="158"/>
      <c r="V136" s="158"/>
      <c r="W136" s="158"/>
      <c r="X136" s="158"/>
      <c r="Y136" s="158"/>
      <c r="Z136" s="158"/>
      <c r="AA136" s="162"/>
      <c r="AT136" s="163" t="s">
        <v>173</v>
      </c>
      <c r="AU136" s="163" t="s">
        <v>86</v>
      </c>
      <c r="AV136" s="11" t="s">
        <v>82</v>
      </c>
      <c r="AW136" s="11" t="s">
        <v>32</v>
      </c>
      <c r="AX136" s="11" t="s">
        <v>75</v>
      </c>
      <c r="AY136" s="163" t="s">
        <v>166</v>
      </c>
    </row>
    <row r="137" spans="2:65" s="11" customFormat="1" ht="16.5" customHeight="1">
      <c r="B137" s="157"/>
      <c r="C137" s="158"/>
      <c r="D137" s="158"/>
      <c r="E137" s="159" t="s">
        <v>5</v>
      </c>
      <c r="F137" s="229" t="s">
        <v>1098</v>
      </c>
      <c r="G137" s="230"/>
      <c r="H137" s="230"/>
      <c r="I137" s="230"/>
      <c r="J137" s="158"/>
      <c r="K137" s="159" t="s">
        <v>5</v>
      </c>
      <c r="L137" s="158"/>
      <c r="M137" s="158"/>
      <c r="N137" s="158"/>
      <c r="O137" s="158"/>
      <c r="P137" s="158"/>
      <c r="Q137" s="158"/>
      <c r="R137" s="160"/>
      <c r="T137" s="161"/>
      <c r="U137" s="158"/>
      <c r="V137" s="158"/>
      <c r="W137" s="158"/>
      <c r="X137" s="158"/>
      <c r="Y137" s="158"/>
      <c r="Z137" s="158"/>
      <c r="AA137" s="162"/>
      <c r="AT137" s="163" t="s">
        <v>173</v>
      </c>
      <c r="AU137" s="163" t="s">
        <v>86</v>
      </c>
      <c r="AV137" s="11" t="s">
        <v>82</v>
      </c>
      <c r="AW137" s="11" t="s">
        <v>32</v>
      </c>
      <c r="AX137" s="11" t="s">
        <v>75</v>
      </c>
      <c r="AY137" s="163" t="s">
        <v>166</v>
      </c>
    </row>
    <row r="138" spans="2:65" s="10" customFormat="1" ht="16.5" customHeight="1">
      <c r="B138" s="149"/>
      <c r="C138" s="150"/>
      <c r="D138" s="150"/>
      <c r="E138" s="151" t="s">
        <v>5</v>
      </c>
      <c r="F138" s="262" t="s">
        <v>1099</v>
      </c>
      <c r="G138" s="263"/>
      <c r="H138" s="263"/>
      <c r="I138" s="263"/>
      <c r="J138" s="150"/>
      <c r="K138" s="152">
        <v>5.5</v>
      </c>
      <c r="L138" s="150"/>
      <c r="M138" s="150"/>
      <c r="N138" s="150"/>
      <c r="O138" s="150"/>
      <c r="P138" s="150"/>
      <c r="Q138" s="150"/>
      <c r="R138" s="153"/>
      <c r="T138" s="154"/>
      <c r="U138" s="150"/>
      <c r="V138" s="150"/>
      <c r="W138" s="150"/>
      <c r="X138" s="150"/>
      <c r="Y138" s="150"/>
      <c r="Z138" s="150"/>
      <c r="AA138" s="155"/>
      <c r="AT138" s="156" t="s">
        <v>173</v>
      </c>
      <c r="AU138" s="156" t="s">
        <v>86</v>
      </c>
      <c r="AV138" s="10" t="s">
        <v>86</v>
      </c>
      <c r="AW138" s="10" t="s">
        <v>32</v>
      </c>
      <c r="AX138" s="10" t="s">
        <v>82</v>
      </c>
      <c r="AY138" s="156" t="s">
        <v>166</v>
      </c>
    </row>
    <row r="139" spans="2:65" s="1" customFormat="1" ht="25.5" customHeight="1">
      <c r="B139" s="139"/>
      <c r="C139" s="140" t="s">
        <v>89</v>
      </c>
      <c r="D139" s="140" t="s">
        <v>167</v>
      </c>
      <c r="E139" s="141" t="s">
        <v>1100</v>
      </c>
      <c r="F139" s="231" t="s">
        <v>1101</v>
      </c>
      <c r="G139" s="231"/>
      <c r="H139" s="231"/>
      <c r="I139" s="231"/>
      <c r="J139" s="142" t="s">
        <v>270</v>
      </c>
      <c r="K139" s="143">
        <v>0.65</v>
      </c>
      <c r="L139" s="232">
        <v>0</v>
      </c>
      <c r="M139" s="232"/>
      <c r="N139" s="232">
        <f>ROUND(L139*K139,2)</f>
        <v>0</v>
      </c>
      <c r="O139" s="232"/>
      <c r="P139" s="232"/>
      <c r="Q139" s="232"/>
      <c r="R139" s="144"/>
      <c r="T139" s="145" t="s">
        <v>5</v>
      </c>
      <c r="U139" s="43" t="s">
        <v>40</v>
      </c>
      <c r="V139" s="146">
        <v>0.41199999999999998</v>
      </c>
      <c r="W139" s="146">
        <f>V139*K139</f>
        <v>0.26779999999999998</v>
      </c>
      <c r="X139" s="146">
        <v>0</v>
      </c>
      <c r="Y139" s="146">
        <f>X139*K139</f>
        <v>0</v>
      </c>
      <c r="Z139" s="146">
        <v>0.22</v>
      </c>
      <c r="AA139" s="147">
        <f>Z139*K139</f>
        <v>0.14300000000000002</v>
      </c>
      <c r="AR139" s="21" t="s">
        <v>92</v>
      </c>
      <c r="AT139" s="21" t="s">
        <v>167</v>
      </c>
      <c r="AU139" s="21" t="s">
        <v>86</v>
      </c>
      <c r="AY139" s="21" t="s">
        <v>166</v>
      </c>
      <c r="BE139" s="148">
        <f>IF(U139="základní",N139,0)</f>
        <v>0</v>
      </c>
      <c r="BF139" s="148">
        <f>IF(U139="snížená",N139,0)</f>
        <v>0</v>
      </c>
      <c r="BG139" s="148">
        <f>IF(U139="zákl. přenesená",N139,0)</f>
        <v>0</v>
      </c>
      <c r="BH139" s="148">
        <f>IF(U139="sníž. přenesená",N139,0)</f>
        <v>0</v>
      </c>
      <c r="BI139" s="148">
        <f>IF(U139="nulová",N139,0)</f>
        <v>0</v>
      </c>
      <c r="BJ139" s="21" t="s">
        <v>82</v>
      </c>
      <c r="BK139" s="148">
        <f>ROUND(L139*K139,2)</f>
        <v>0</v>
      </c>
      <c r="BL139" s="21" t="s">
        <v>92</v>
      </c>
      <c r="BM139" s="21" t="s">
        <v>1102</v>
      </c>
    </row>
    <row r="140" spans="2:65" s="11" customFormat="1" ht="16.5" customHeight="1">
      <c r="B140" s="157"/>
      <c r="C140" s="158"/>
      <c r="D140" s="158"/>
      <c r="E140" s="159" t="s">
        <v>5</v>
      </c>
      <c r="F140" s="264" t="s">
        <v>275</v>
      </c>
      <c r="G140" s="265"/>
      <c r="H140" s="265"/>
      <c r="I140" s="265"/>
      <c r="J140" s="158"/>
      <c r="K140" s="159" t="s">
        <v>5</v>
      </c>
      <c r="L140" s="158"/>
      <c r="M140" s="158"/>
      <c r="N140" s="158"/>
      <c r="O140" s="158"/>
      <c r="P140" s="158"/>
      <c r="Q140" s="158"/>
      <c r="R140" s="160"/>
      <c r="T140" s="161"/>
      <c r="U140" s="158"/>
      <c r="V140" s="158"/>
      <c r="W140" s="158"/>
      <c r="X140" s="158"/>
      <c r="Y140" s="158"/>
      <c r="Z140" s="158"/>
      <c r="AA140" s="162"/>
      <c r="AT140" s="163" t="s">
        <v>173</v>
      </c>
      <c r="AU140" s="163" t="s">
        <v>86</v>
      </c>
      <c r="AV140" s="11" t="s">
        <v>82</v>
      </c>
      <c r="AW140" s="11" t="s">
        <v>32</v>
      </c>
      <c r="AX140" s="11" t="s">
        <v>75</v>
      </c>
      <c r="AY140" s="163" t="s">
        <v>166</v>
      </c>
    </row>
    <row r="141" spans="2:65" s="11" customFormat="1" ht="16.5" customHeight="1">
      <c r="B141" s="157"/>
      <c r="C141" s="158"/>
      <c r="D141" s="158"/>
      <c r="E141" s="159" t="s">
        <v>5</v>
      </c>
      <c r="F141" s="229" t="s">
        <v>276</v>
      </c>
      <c r="G141" s="230"/>
      <c r="H141" s="230"/>
      <c r="I141" s="230"/>
      <c r="J141" s="158"/>
      <c r="K141" s="159" t="s">
        <v>5</v>
      </c>
      <c r="L141" s="158"/>
      <c r="M141" s="158"/>
      <c r="N141" s="158"/>
      <c r="O141" s="158"/>
      <c r="P141" s="158"/>
      <c r="Q141" s="158"/>
      <c r="R141" s="160"/>
      <c r="T141" s="161"/>
      <c r="U141" s="158"/>
      <c r="V141" s="158"/>
      <c r="W141" s="158"/>
      <c r="X141" s="158"/>
      <c r="Y141" s="158"/>
      <c r="Z141" s="158"/>
      <c r="AA141" s="162"/>
      <c r="AT141" s="163" t="s">
        <v>173</v>
      </c>
      <c r="AU141" s="163" t="s">
        <v>86</v>
      </c>
      <c r="AV141" s="11" t="s">
        <v>82</v>
      </c>
      <c r="AW141" s="11" t="s">
        <v>32</v>
      </c>
      <c r="AX141" s="11" t="s">
        <v>75</v>
      </c>
      <c r="AY141" s="163" t="s">
        <v>166</v>
      </c>
    </row>
    <row r="142" spans="2:65" s="11" customFormat="1" ht="16.5" customHeight="1">
      <c r="B142" s="157"/>
      <c r="C142" s="158"/>
      <c r="D142" s="158"/>
      <c r="E142" s="159" t="s">
        <v>5</v>
      </c>
      <c r="F142" s="229" t="s">
        <v>277</v>
      </c>
      <c r="G142" s="230"/>
      <c r="H142" s="230"/>
      <c r="I142" s="230"/>
      <c r="J142" s="158"/>
      <c r="K142" s="159" t="s">
        <v>5</v>
      </c>
      <c r="L142" s="158"/>
      <c r="M142" s="158"/>
      <c r="N142" s="158"/>
      <c r="O142" s="158"/>
      <c r="P142" s="158"/>
      <c r="Q142" s="158"/>
      <c r="R142" s="160"/>
      <c r="T142" s="161"/>
      <c r="U142" s="158"/>
      <c r="V142" s="158"/>
      <c r="W142" s="158"/>
      <c r="X142" s="158"/>
      <c r="Y142" s="158"/>
      <c r="Z142" s="158"/>
      <c r="AA142" s="162"/>
      <c r="AT142" s="163" t="s">
        <v>173</v>
      </c>
      <c r="AU142" s="163" t="s">
        <v>86</v>
      </c>
      <c r="AV142" s="11" t="s">
        <v>82</v>
      </c>
      <c r="AW142" s="11" t="s">
        <v>32</v>
      </c>
      <c r="AX142" s="11" t="s">
        <v>75</v>
      </c>
      <c r="AY142" s="163" t="s">
        <v>166</v>
      </c>
    </row>
    <row r="143" spans="2:65" s="11" customFormat="1" ht="16.5" customHeight="1">
      <c r="B143" s="157"/>
      <c r="C143" s="158"/>
      <c r="D143" s="158"/>
      <c r="E143" s="159" t="s">
        <v>5</v>
      </c>
      <c r="F143" s="229" t="s">
        <v>1103</v>
      </c>
      <c r="G143" s="230"/>
      <c r="H143" s="230"/>
      <c r="I143" s="230"/>
      <c r="J143" s="158"/>
      <c r="K143" s="159" t="s">
        <v>5</v>
      </c>
      <c r="L143" s="158"/>
      <c r="M143" s="158"/>
      <c r="N143" s="158"/>
      <c r="O143" s="158"/>
      <c r="P143" s="158"/>
      <c r="Q143" s="158"/>
      <c r="R143" s="160"/>
      <c r="T143" s="161"/>
      <c r="U143" s="158"/>
      <c r="V143" s="158"/>
      <c r="W143" s="158"/>
      <c r="X143" s="158"/>
      <c r="Y143" s="158"/>
      <c r="Z143" s="158"/>
      <c r="AA143" s="162"/>
      <c r="AT143" s="163" t="s">
        <v>173</v>
      </c>
      <c r="AU143" s="163" t="s">
        <v>86</v>
      </c>
      <c r="AV143" s="11" t="s">
        <v>82</v>
      </c>
      <c r="AW143" s="11" t="s">
        <v>32</v>
      </c>
      <c r="AX143" s="11" t="s">
        <v>75</v>
      </c>
      <c r="AY143" s="163" t="s">
        <v>166</v>
      </c>
    </row>
    <row r="144" spans="2:65" s="10" customFormat="1" ht="16.5" customHeight="1">
      <c r="B144" s="149"/>
      <c r="C144" s="150"/>
      <c r="D144" s="150"/>
      <c r="E144" s="151" t="s">
        <v>5</v>
      </c>
      <c r="F144" s="262" t="s">
        <v>1104</v>
      </c>
      <c r="G144" s="263"/>
      <c r="H144" s="263"/>
      <c r="I144" s="263"/>
      <c r="J144" s="150"/>
      <c r="K144" s="152">
        <v>0.65</v>
      </c>
      <c r="L144" s="150"/>
      <c r="M144" s="150"/>
      <c r="N144" s="150"/>
      <c r="O144" s="150"/>
      <c r="P144" s="150"/>
      <c r="Q144" s="150"/>
      <c r="R144" s="153"/>
      <c r="T144" s="154"/>
      <c r="U144" s="150"/>
      <c r="V144" s="150"/>
      <c r="W144" s="150"/>
      <c r="X144" s="150"/>
      <c r="Y144" s="150"/>
      <c r="Z144" s="150"/>
      <c r="AA144" s="155"/>
      <c r="AT144" s="156" t="s">
        <v>173</v>
      </c>
      <c r="AU144" s="156" t="s">
        <v>86</v>
      </c>
      <c r="AV144" s="10" t="s">
        <v>86</v>
      </c>
      <c r="AW144" s="10" t="s">
        <v>32</v>
      </c>
      <c r="AX144" s="10" t="s">
        <v>82</v>
      </c>
      <c r="AY144" s="156" t="s">
        <v>166</v>
      </c>
    </row>
    <row r="145" spans="2:65" s="1" customFormat="1" ht="25.5" customHeight="1">
      <c r="B145" s="139"/>
      <c r="C145" s="140" t="s">
        <v>92</v>
      </c>
      <c r="D145" s="140" t="s">
        <v>167</v>
      </c>
      <c r="E145" s="141" t="s">
        <v>1027</v>
      </c>
      <c r="F145" s="231" t="s">
        <v>1028</v>
      </c>
      <c r="G145" s="231"/>
      <c r="H145" s="231"/>
      <c r="I145" s="231"/>
      <c r="J145" s="142" t="s">
        <v>270</v>
      </c>
      <c r="K145" s="143">
        <v>319.5</v>
      </c>
      <c r="L145" s="232">
        <v>0</v>
      </c>
      <c r="M145" s="232"/>
      <c r="N145" s="232">
        <f>ROUND(L145*K145,2)</f>
        <v>0</v>
      </c>
      <c r="O145" s="232"/>
      <c r="P145" s="232"/>
      <c r="Q145" s="232"/>
      <c r="R145" s="144"/>
      <c r="T145" s="145" t="s">
        <v>5</v>
      </c>
      <c r="U145" s="43" t="s">
        <v>40</v>
      </c>
      <c r="V145" s="146">
        <v>0.11899999999999999</v>
      </c>
      <c r="W145" s="146">
        <f>V145*K145</f>
        <v>38.020499999999998</v>
      </c>
      <c r="X145" s="146">
        <v>0</v>
      </c>
      <c r="Y145" s="146">
        <f>X145*K145</f>
        <v>0</v>
      </c>
      <c r="Z145" s="146">
        <v>0.44</v>
      </c>
      <c r="AA145" s="147">
        <f>Z145*K145</f>
        <v>140.58000000000001</v>
      </c>
      <c r="AR145" s="21" t="s">
        <v>92</v>
      </c>
      <c r="AT145" s="21" t="s">
        <v>167</v>
      </c>
      <c r="AU145" s="21" t="s">
        <v>86</v>
      </c>
      <c r="AY145" s="21" t="s">
        <v>166</v>
      </c>
      <c r="BE145" s="148">
        <f>IF(U145="základní",N145,0)</f>
        <v>0</v>
      </c>
      <c r="BF145" s="148">
        <f>IF(U145="snížená",N145,0)</f>
        <v>0</v>
      </c>
      <c r="BG145" s="148">
        <f>IF(U145="zákl. přenesená",N145,0)</f>
        <v>0</v>
      </c>
      <c r="BH145" s="148">
        <f>IF(U145="sníž. přenesená",N145,0)</f>
        <v>0</v>
      </c>
      <c r="BI145" s="148">
        <f>IF(U145="nulová",N145,0)</f>
        <v>0</v>
      </c>
      <c r="BJ145" s="21" t="s">
        <v>82</v>
      </c>
      <c r="BK145" s="148">
        <f>ROUND(L145*K145,2)</f>
        <v>0</v>
      </c>
      <c r="BL145" s="21" t="s">
        <v>92</v>
      </c>
      <c r="BM145" s="21" t="s">
        <v>1105</v>
      </c>
    </row>
    <row r="146" spans="2:65" s="11" customFormat="1" ht="16.5" customHeight="1">
      <c r="B146" s="157"/>
      <c r="C146" s="158"/>
      <c r="D146" s="158"/>
      <c r="E146" s="159" t="s">
        <v>5</v>
      </c>
      <c r="F146" s="264" t="s">
        <v>275</v>
      </c>
      <c r="G146" s="265"/>
      <c r="H146" s="265"/>
      <c r="I146" s="265"/>
      <c r="J146" s="158"/>
      <c r="K146" s="159" t="s">
        <v>5</v>
      </c>
      <c r="L146" s="158"/>
      <c r="M146" s="158"/>
      <c r="N146" s="158"/>
      <c r="O146" s="158"/>
      <c r="P146" s="158"/>
      <c r="Q146" s="158"/>
      <c r="R146" s="160"/>
      <c r="T146" s="161"/>
      <c r="U146" s="158"/>
      <c r="V146" s="158"/>
      <c r="W146" s="158"/>
      <c r="X146" s="158"/>
      <c r="Y146" s="158"/>
      <c r="Z146" s="158"/>
      <c r="AA146" s="162"/>
      <c r="AT146" s="163" t="s">
        <v>173</v>
      </c>
      <c r="AU146" s="163" t="s">
        <v>86</v>
      </c>
      <c r="AV146" s="11" t="s">
        <v>82</v>
      </c>
      <c r="AW146" s="11" t="s">
        <v>32</v>
      </c>
      <c r="AX146" s="11" t="s">
        <v>75</v>
      </c>
      <c r="AY146" s="163" t="s">
        <v>166</v>
      </c>
    </row>
    <row r="147" spans="2:65" s="11" customFormat="1" ht="16.5" customHeight="1">
      <c r="B147" s="157"/>
      <c r="C147" s="158"/>
      <c r="D147" s="158"/>
      <c r="E147" s="159" t="s">
        <v>5</v>
      </c>
      <c r="F147" s="229" t="s">
        <v>276</v>
      </c>
      <c r="G147" s="230"/>
      <c r="H147" s="230"/>
      <c r="I147" s="230"/>
      <c r="J147" s="158"/>
      <c r="K147" s="159" t="s">
        <v>5</v>
      </c>
      <c r="L147" s="158"/>
      <c r="M147" s="158"/>
      <c r="N147" s="158"/>
      <c r="O147" s="158"/>
      <c r="P147" s="158"/>
      <c r="Q147" s="158"/>
      <c r="R147" s="160"/>
      <c r="T147" s="161"/>
      <c r="U147" s="158"/>
      <c r="V147" s="158"/>
      <c r="W147" s="158"/>
      <c r="X147" s="158"/>
      <c r="Y147" s="158"/>
      <c r="Z147" s="158"/>
      <c r="AA147" s="162"/>
      <c r="AT147" s="163" t="s">
        <v>173</v>
      </c>
      <c r="AU147" s="163" t="s">
        <v>86</v>
      </c>
      <c r="AV147" s="11" t="s">
        <v>82</v>
      </c>
      <c r="AW147" s="11" t="s">
        <v>32</v>
      </c>
      <c r="AX147" s="11" t="s">
        <v>75</v>
      </c>
      <c r="AY147" s="163" t="s">
        <v>166</v>
      </c>
    </row>
    <row r="148" spans="2:65" s="11" customFormat="1" ht="16.5" customHeight="1">
      <c r="B148" s="157"/>
      <c r="C148" s="158"/>
      <c r="D148" s="158"/>
      <c r="E148" s="159" t="s">
        <v>5</v>
      </c>
      <c r="F148" s="229" t="s">
        <v>277</v>
      </c>
      <c r="G148" s="230"/>
      <c r="H148" s="230"/>
      <c r="I148" s="230"/>
      <c r="J148" s="158"/>
      <c r="K148" s="159" t="s">
        <v>5</v>
      </c>
      <c r="L148" s="158"/>
      <c r="M148" s="158"/>
      <c r="N148" s="158"/>
      <c r="O148" s="158"/>
      <c r="P148" s="158"/>
      <c r="Q148" s="158"/>
      <c r="R148" s="160"/>
      <c r="T148" s="161"/>
      <c r="U148" s="158"/>
      <c r="V148" s="158"/>
      <c r="W148" s="158"/>
      <c r="X148" s="158"/>
      <c r="Y148" s="158"/>
      <c r="Z148" s="158"/>
      <c r="AA148" s="162"/>
      <c r="AT148" s="163" t="s">
        <v>173</v>
      </c>
      <c r="AU148" s="163" t="s">
        <v>86</v>
      </c>
      <c r="AV148" s="11" t="s">
        <v>82</v>
      </c>
      <c r="AW148" s="11" t="s">
        <v>32</v>
      </c>
      <c r="AX148" s="11" t="s">
        <v>75</v>
      </c>
      <c r="AY148" s="163" t="s">
        <v>166</v>
      </c>
    </row>
    <row r="149" spans="2:65" s="11" customFormat="1" ht="16.5" customHeight="1">
      <c r="B149" s="157"/>
      <c r="C149" s="158"/>
      <c r="D149" s="158"/>
      <c r="E149" s="159" t="s">
        <v>5</v>
      </c>
      <c r="F149" s="229" t="s">
        <v>288</v>
      </c>
      <c r="G149" s="230"/>
      <c r="H149" s="230"/>
      <c r="I149" s="230"/>
      <c r="J149" s="158"/>
      <c r="K149" s="159" t="s">
        <v>5</v>
      </c>
      <c r="L149" s="158"/>
      <c r="M149" s="158"/>
      <c r="N149" s="158"/>
      <c r="O149" s="158"/>
      <c r="P149" s="158"/>
      <c r="Q149" s="158"/>
      <c r="R149" s="160"/>
      <c r="T149" s="161"/>
      <c r="U149" s="158"/>
      <c r="V149" s="158"/>
      <c r="W149" s="158"/>
      <c r="X149" s="158"/>
      <c r="Y149" s="158"/>
      <c r="Z149" s="158"/>
      <c r="AA149" s="162"/>
      <c r="AT149" s="163" t="s">
        <v>173</v>
      </c>
      <c r="AU149" s="163" t="s">
        <v>86</v>
      </c>
      <c r="AV149" s="11" t="s">
        <v>82</v>
      </c>
      <c r="AW149" s="11" t="s">
        <v>32</v>
      </c>
      <c r="AX149" s="11" t="s">
        <v>75</v>
      </c>
      <c r="AY149" s="163" t="s">
        <v>166</v>
      </c>
    </row>
    <row r="150" spans="2:65" s="10" customFormat="1" ht="16.5" customHeight="1">
      <c r="B150" s="149"/>
      <c r="C150" s="150"/>
      <c r="D150" s="150"/>
      <c r="E150" s="151" t="s">
        <v>5</v>
      </c>
      <c r="F150" s="262" t="s">
        <v>1094</v>
      </c>
      <c r="G150" s="263"/>
      <c r="H150" s="263"/>
      <c r="I150" s="263"/>
      <c r="J150" s="150"/>
      <c r="K150" s="152">
        <v>198.5</v>
      </c>
      <c r="L150" s="150"/>
      <c r="M150" s="150"/>
      <c r="N150" s="150"/>
      <c r="O150" s="150"/>
      <c r="P150" s="150"/>
      <c r="Q150" s="150"/>
      <c r="R150" s="153"/>
      <c r="T150" s="154"/>
      <c r="U150" s="150"/>
      <c r="V150" s="150"/>
      <c r="W150" s="150"/>
      <c r="X150" s="150"/>
      <c r="Y150" s="150"/>
      <c r="Z150" s="150"/>
      <c r="AA150" s="155"/>
      <c r="AT150" s="156" t="s">
        <v>173</v>
      </c>
      <c r="AU150" s="156" t="s">
        <v>86</v>
      </c>
      <c r="AV150" s="10" t="s">
        <v>86</v>
      </c>
      <c r="AW150" s="10" t="s">
        <v>32</v>
      </c>
      <c r="AX150" s="10" t="s">
        <v>75</v>
      </c>
      <c r="AY150" s="156" t="s">
        <v>166</v>
      </c>
    </row>
    <row r="151" spans="2:65" s="11" customFormat="1" ht="16.5" customHeight="1">
      <c r="B151" s="157"/>
      <c r="C151" s="158"/>
      <c r="D151" s="158"/>
      <c r="E151" s="159" t="s">
        <v>5</v>
      </c>
      <c r="F151" s="229" t="s">
        <v>292</v>
      </c>
      <c r="G151" s="230"/>
      <c r="H151" s="230"/>
      <c r="I151" s="230"/>
      <c r="J151" s="158"/>
      <c r="K151" s="159" t="s">
        <v>5</v>
      </c>
      <c r="L151" s="158"/>
      <c r="M151" s="158"/>
      <c r="N151" s="158"/>
      <c r="O151" s="158"/>
      <c r="P151" s="158"/>
      <c r="Q151" s="158"/>
      <c r="R151" s="160"/>
      <c r="T151" s="161"/>
      <c r="U151" s="158"/>
      <c r="V151" s="158"/>
      <c r="W151" s="158"/>
      <c r="X151" s="158"/>
      <c r="Y151" s="158"/>
      <c r="Z151" s="158"/>
      <c r="AA151" s="162"/>
      <c r="AT151" s="163" t="s">
        <v>173</v>
      </c>
      <c r="AU151" s="163" t="s">
        <v>86</v>
      </c>
      <c r="AV151" s="11" t="s">
        <v>82</v>
      </c>
      <c r="AW151" s="11" t="s">
        <v>32</v>
      </c>
      <c r="AX151" s="11" t="s">
        <v>75</v>
      </c>
      <c r="AY151" s="163" t="s">
        <v>166</v>
      </c>
    </row>
    <row r="152" spans="2:65" s="10" customFormat="1" ht="16.5" customHeight="1">
      <c r="B152" s="149"/>
      <c r="C152" s="150"/>
      <c r="D152" s="150"/>
      <c r="E152" s="151" t="s">
        <v>5</v>
      </c>
      <c r="F152" s="262" t="s">
        <v>1095</v>
      </c>
      <c r="G152" s="263"/>
      <c r="H152" s="263"/>
      <c r="I152" s="263"/>
      <c r="J152" s="150"/>
      <c r="K152" s="152">
        <v>121</v>
      </c>
      <c r="L152" s="150"/>
      <c r="M152" s="150"/>
      <c r="N152" s="150"/>
      <c r="O152" s="150"/>
      <c r="P152" s="150"/>
      <c r="Q152" s="150"/>
      <c r="R152" s="153"/>
      <c r="T152" s="154"/>
      <c r="U152" s="150"/>
      <c r="V152" s="150"/>
      <c r="W152" s="150"/>
      <c r="X152" s="150"/>
      <c r="Y152" s="150"/>
      <c r="Z152" s="150"/>
      <c r="AA152" s="155"/>
      <c r="AT152" s="156" t="s">
        <v>173</v>
      </c>
      <c r="AU152" s="156" t="s">
        <v>86</v>
      </c>
      <c r="AV152" s="10" t="s">
        <v>86</v>
      </c>
      <c r="AW152" s="10" t="s">
        <v>32</v>
      </c>
      <c r="AX152" s="10" t="s">
        <v>75</v>
      </c>
      <c r="AY152" s="156" t="s">
        <v>166</v>
      </c>
    </row>
    <row r="153" spans="2:65" s="12" customFormat="1" ht="16.5" customHeight="1">
      <c r="B153" s="168"/>
      <c r="C153" s="169"/>
      <c r="D153" s="169"/>
      <c r="E153" s="170" t="s">
        <v>5</v>
      </c>
      <c r="F153" s="268" t="s">
        <v>294</v>
      </c>
      <c r="G153" s="269"/>
      <c r="H153" s="269"/>
      <c r="I153" s="269"/>
      <c r="J153" s="169"/>
      <c r="K153" s="171">
        <v>319.5</v>
      </c>
      <c r="L153" s="169"/>
      <c r="M153" s="169"/>
      <c r="N153" s="169"/>
      <c r="O153" s="169"/>
      <c r="P153" s="169"/>
      <c r="Q153" s="169"/>
      <c r="R153" s="172"/>
      <c r="T153" s="173"/>
      <c r="U153" s="169"/>
      <c r="V153" s="169"/>
      <c r="W153" s="169"/>
      <c r="X153" s="169"/>
      <c r="Y153" s="169"/>
      <c r="Z153" s="169"/>
      <c r="AA153" s="174"/>
      <c r="AT153" s="175" t="s">
        <v>173</v>
      </c>
      <c r="AU153" s="175" t="s">
        <v>86</v>
      </c>
      <c r="AV153" s="12" t="s">
        <v>92</v>
      </c>
      <c r="AW153" s="12" t="s">
        <v>32</v>
      </c>
      <c r="AX153" s="12" t="s">
        <v>82</v>
      </c>
      <c r="AY153" s="175" t="s">
        <v>166</v>
      </c>
    </row>
    <row r="154" spans="2:65" s="1" customFormat="1" ht="25.5" customHeight="1">
      <c r="B154" s="139"/>
      <c r="C154" s="140" t="s">
        <v>95</v>
      </c>
      <c r="D154" s="140" t="s">
        <v>167</v>
      </c>
      <c r="E154" s="141" t="s">
        <v>295</v>
      </c>
      <c r="F154" s="231" t="s">
        <v>296</v>
      </c>
      <c r="G154" s="231"/>
      <c r="H154" s="231"/>
      <c r="I154" s="231"/>
      <c r="J154" s="142" t="s">
        <v>270</v>
      </c>
      <c r="K154" s="143">
        <v>1048</v>
      </c>
      <c r="L154" s="232">
        <v>0</v>
      </c>
      <c r="M154" s="232"/>
      <c r="N154" s="232">
        <f>ROUND(L154*K154,2)</f>
        <v>0</v>
      </c>
      <c r="O154" s="232"/>
      <c r="P154" s="232"/>
      <c r="Q154" s="232"/>
      <c r="R154" s="144"/>
      <c r="T154" s="145" t="s">
        <v>5</v>
      </c>
      <c r="U154" s="43" t="s">
        <v>40</v>
      </c>
      <c r="V154" s="146">
        <v>0.14399999999999999</v>
      </c>
      <c r="W154" s="146">
        <f>V154*K154</f>
        <v>150.91199999999998</v>
      </c>
      <c r="X154" s="146">
        <v>0</v>
      </c>
      <c r="Y154" s="146">
        <f>X154*K154</f>
        <v>0</v>
      </c>
      <c r="Z154" s="146">
        <v>0.57999999999999996</v>
      </c>
      <c r="AA154" s="147">
        <f>Z154*K154</f>
        <v>607.83999999999992</v>
      </c>
      <c r="AR154" s="21" t="s">
        <v>92</v>
      </c>
      <c r="AT154" s="21" t="s">
        <v>167</v>
      </c>
      <c r="AU154" s="21" t="s">
        <v>86</v>
      </c>
      <c r="AY154" s="21" t="s">
        <v>166</v>
      </c>
      <c r="BE154" s="148">
        <f>IF(U154="základní",N154,0)</f>
        <v>0</v>
      </c>
      <c r="BF154" s="148">
        <f>IF(U154="snížená",N154,0)</f>
        <v>0</v>
      </c>
      <c r="BG154" s="148">
        <f>IF(U154="zákl. přenesená",N154,0)</f>
        <v>0</v>
      </c>
      <c r="BH154" s="148">
        <f>IF(U154="sníž. přenesená",N154,0)</f>
        <v>0</v>
      </c>
      <c r="BI154" s="148">
        <f>IF(U154="nulová",N154,0)</f>
        <v>0</v>
      </c>
      <c r="BJ154" s="21" t="s">
        <v>82</v>
      </c>
      <c r="BK154" s="148">
        <f>ROUND(L154*K154,2)</f>
        <v>0</v>
      </c>
      <c r="BL154" s="21" t="s">
        <v>92</v>
      </c>
      <c r="BM154" s="21" t="s">
        <v>297</v>
      </c>
    </row>
    <row r="155" spans="2:65" s="11" customFormat="1" ht="16.5" customHeight="1">
      <c r="B155" s="157"/>
      <c r="C155" s="158"/>
      <c r="D155" s="158"/>
      <c r="E155" s="159" t="s">
        <v>5</v>
      </c>
      <c r="F155" s="264" t="s">
        <v>275</v>
      </c>
      <c r="G155" s="265"/>
      <c r="H155" s="265"/>
      <c r="I155" s="265"/>
      <c r="J155" s="158"/>
      <c r="K155" s="159" t="s">
        <v>5</v>
      </c>
      <c r="L155" s="158"/>
      <c r="M155" s="158"/>
      <c r="N155" s="158"/>
      <c r="O155" s="158"/>
      <c r="P155" s="158"/>
      <c r="Q155" s="158"/>
      <c r="R155" s="160"/>
      <c r="T155" s="161"/>
      <c r="U155" s="158"/>
      <c r="V155" s="158"/>
      <c r="W155" s="158"/>
      <c r="X155" s="158"/>
      <c r="Y155" s="158"/>
      <c r="Z155" s="158"/>
      <c r="AA155" s="162"/>
      <c r="AT155" s="163" t="s">
        <v>173</v>
      </c>
      <c r="AU155" s="163" t="s">
        <v>86</v>
      </c>
      <c r="AV155" s="11" t="s">
        <v>82</v>
      </c>
      <c r="AW155" s="11" t="s">
        <v>32</v>
      </c>
      <c r="AX155" s="11" t="s">
        <v>75</v>
      </c>
      <c r="AY155" s="163" t="s">
        <v>166</v>
      </c>
    </row>
    <row r="156" spans="2:65" s="11" customFormat="1" ht="16.5" customHeight="1">
      <c r="B156" s="157"/>
      <c r="C156" s="158"/>
      <c r="D156" s="158"/>
      <c r="E156" s="159" t="s">
        <v>5</v>
      </c>
      <c r="F156" s="229" t="s">
        <v>276</v>
      </c>
      <c r="G156" s="230"/>
      <c r="H156" s="230"/>
      <c r="I156" s="230"/>
      <c r="J156" s="158"/>
      <c r="K156" s="159" t="s">
        <v>5</v>
      </c>
      <c r="L156" s="158"/>
      <c r="M156" s="158"/>
      <c r="N156" s="158"/>
      <c r="O156" s="158"/>
      <c r="P156" s="158"/>
      <c r="Q156" s="158"/>
      <c r="R156" s="160"/>
      <c r="T156" s="161"/>
      <c r="U156" s="158"/>
      <c r="V156" s="158"/>
      <c r="W156" s="158"/>
      <c r="X156" s="158"/>
      <c r="Y156" s="158"/>
      <c r="Z156" s="158"/>
      <c r="AA156" s="162"/>
      <c r="AT156" s="163" t="s">
        <v>173</v>
      </c>
      <c r="AU156" s="163" t="s">
        <v>86</v>
      </c>
      <c r="AV156" s="11" t="s">
        <v>82</v>
      </c>
      <c r="AW156" s="11" t="s">
        <v>32</v>
      </c>
      <c r="AX156" s="11" t="s">
        <v>75</v>
      </c>
      <c r="AY156" s="163" t="s">
        <v>166</v>
      </c>
    </row>
    <row r="157" spans="2:65" s="11" customFormat="1" ht="16.5" customHeight="1">
      <c r="B157" s="157"/>
      <c r="C157" s="158"/>
      <c r="D157" s="158"/>
      <c r="E157" s="159" t="s">
        <v>5</v>
      </c>
      <c r="F157" s="229" t="s">
        <v>277</v>
      </c>
      <c r="G157" s="230"/>
      <c r="H157" s="230"/>
      <c r="I157" s="230"/>
      <c r="J157" s="158"/>
      <c r="K157" s="159" t="s">
        <v>5</v>
      </c>
      <c r="L157" s="158"/>
      <c r="M157" s="158"/>
      <c r="N157" s="158"/>
      <c r="O157" s="158"/>
      <c r="P157" s="158"/>
      <c r="Q157" s="158"/>
      <c r="R157" s="160"/>
      <c r="T157" s="161"/>
      <c r="U157" s="158"/>
      <c r="V157" s="158"/>
      <c r="W157" s="158"/>
      <c r="X157" s="158"/>
      <c r="Y157" s="158"/>
      <c r="Z157" s="158"/>
      <c r="AA157" s="162"/>
      <c r="AT157" s="163" t="s">
        <v>173</v>
      </c>
      <c r="AU157" s="163" t="s">
        <v>86</v>
      </c>
      <c r="AV157" s="11" t="s">
        <v>82</v>
      </c>
      <c r="AW157" s="11" t="s">
        <v>32</v>
      </c>
      <c r="AX157" s="11" t="s">
        <v>75</v>
      </c>
      <c r="AY157" s="163" t="s">
        <v>166</v>
      </c>
    </row>
    <row r="158" spans="2:65" s="11" customFormat="1" ht="16.5" customHeight="1">
      <c r="B158" s="157"/>
      <c r="C158" s="158"/>
      <c r="D158" s="158"/>
      <c r="E158" s="159" t="s">
        <v>5</v>
      </c>
      <c r="F158" s="229" t="s">
        <v>298</v>
      </c>
      <c r="G158" s="230"/>
      <c r="H158" s="230"/>
      <c r="I158" s="230"/>
      <c r="J158" s="158"/>
      <c r="K158" s="159" t="s">
        <v>5</v>
      </c>
      <c r="L158" s="158"/>
      <c r="M158" s="158"/>
      <c r="N158" s="158"/>
      <c r="O158" s="158"/>
      <c r="P158" s="158"/>
      <c r="Q158" s="158"/>
      <c r="R158" s="160"/>
      <c r="T158" s="161"/>
      <c r="U158" s="158"/>
      <c r="V158" s="158"/>
      <c r="W158" s="158"/>
      <c r="X158" s="158"/>
      <c r="Y158" s="158"/>
      <c r="Z158" s="158"/>
      <c r="AA158" s="162"/>
      <c r="AT158" s="163" t="s">
        <v>173</v>
      </c>
      <c r="AU158" s="163" t="s">
        <v>86</v>
      </c>
      <c r="AV158" s="11" t="s">
        <v>82</v>
      </c>
      <c r="AW158" s="11" t="s">
        <v>32</v>
      </c>
      <c r="AX158" s="11" t="s">
        <v>75</v>
      </c>
      <c r="AY158" s="163" t="s">
        <v>166</v>
      </c>
    </row>
    <row r="159" spans="2:65" s="10" customFormat="1" ht="16.5" customHeight="1">
      <c r="B159" s="149"/>
      <c r="C159" s="150"/>
      <c r="D159" s="150"/>
      <c r="E159" s="151" t="s">
        <v>5</v>
      </c>
      <c r="F159" s="262" t="s">
        <v>1106</v>
      </c>
      <c r="G159" s="263"/>
      <c r="H159" s="263"/>
      <c r="I159" s="263"/>
      <c r="J159" s="150"/>
      <c r="K159" s="152">
        <v>874.5</v>
      </c>
      <c r="L159" s="150"/>
      <c r="M159" s="150"/>
      <c r="N159" s="150"/>
      <c r="O159" s="150"/>
      <c r="P159" s="150"/>
      <c r="Q159" s="150"/>
      <c r="R159" s="153"/>
      <c r="T159" s="154"/>
      <c r="U159" s="150"/>
      <c r="V159" s="150"/>
      <c r="W159" s="150"/>
      <c r="X159" s="150"/>
      <c r="Y159" s="150"/>
      <c r="Z159" s="150"/>
      <c r="AA159" s="155"/>
      <c r="AT159" s="156" t="s">
        <v>173</v>
      </c>
      <c r="AU159" s="156" t="s">
        <v>86</v>
      </c>
      <c r="AV159" s="10" t="s">
        <v>86</v>
      </c>
      <c r="AW159" s="10" t="s">
        <v>32</v>
      </c>
      <c r="AX159" s="10" t="s">
        <v>75</v>
      </c>
      <c r="AY159" s="156" t="s">
        <v>166</v>
      </c>
    </row>
    <row r="160" spans="2:65" s="11" customFormat="1" ht="16.5" customHeight="1">
      <c r="B160" s="157"/>
      <c r="C160" s="158"/>
      <c r="D160" s="158"/>
      <c r="E160" s="159" t="s">
        <v>5</v>
      </c>
      <c r="F160" s="229" t="s">
        <v>1107</v>
      </c>
      <c r="G160" s="230"/>
      <c r="H160" s="230"/>
      <c r="I160" s="230"/>
      <c r="J160" s="158"/>
      <c r="K160" s="159" t="s">
        <v>5</v>
      </c>
      <c r="L160" s="158"/>
      <c r="M160" s="158"/>
      <c r="N160" s="158"/>
      <c r="O160" s="158"/>
      <c r="P160" s="158"/>
      <c r="Q160" s="158"/>
      <c r="R160" s="160"/>
      <c r="T160" s="161"/>
      <c r="U160" s="158"/>
      <c r="V160" s="158"/>
      <c r="W160" s="158"/>
      <c r="X160" s="158"/>
      <c r="Y160" s="158"/>
      <c r="Z160" s="158"/>
      <c r="AA160" s="162"/>
      <c r="AT160" s="163" t="s">
        <v>173</v>
      </c>
      <c r="AU160" s="163" t="s">
        <v>86</v>
      </c>
      <c r="AV160" s="11" t="s">
        <v>82</v>
      </c>
      <c r="AW160" s="11" t="s">
        <v>32</v>
      </c>
      <c r="AX160" s="11" t="s">
        <v>75</v>
      </c>
      <c r="AY160" s="163" t="s">
        <v>166</v>
      </c>
    </row>
    <row r="161" spans="2:65" s="10" customFormat="1" ht="16.5" customHeight="1">
      <c r="B161" s="149"/>
      <c r="C161" s="150"/>
      <c r="D161" s="150"/>
      <c r="E161" s="151" t="s">
        <v>5</v>
      </c>
      <c r="F161" s="262" t="s">
        <v>1097</v>
      </c>
      <c r="G161" s="263"/>
      <c r="H161" s="263"/>
      <c r="I161" s="263"/>
      <c r="J161" s="150"/>
      <c r="K161" s="152">
        <v>173.5</v>
      </c>
      <c r="L161" s="150"/>
      <c r="M161" s="150"/>
      <c r="N161" s="150"/>
      <c r="O161" s="150"/>
      <c r="P161" s="150"/>
      <c r="Q161" s="150"/>
      <c r="R161" s="153"/>
      <c r="T161" s="154"/>
      <c r="U161" s="150"/>
      <c r="V161" s="150"/>
      <c r="W161" s="150"/>
      <c r="X161" s="150"/>
      <c r="Y161" s="150"/>
      <c r="Z161" s="150"/>
      <c r="AA161" s="155"/>
      <c r="AT161" s="156" t="s">
        <v>173</v>
      </c>
      <c r="AU161" s="156" t="s">
        <v>86</v>
      </c>
      <c r="AV161" s="10" t="s">
        <v>86</v>
      </c>
      <c r="AW161" s="10" t="s">
        <v>32</v>
      </c>
      <c r="AX161" s="10" t="s">
        <v>75</v>
      </c>
      <c r="AY161" s="156" t="s">
        <v>166</v>
      </c>
    </row>
    <row r="162" spans="2:65" s="12" customFormat="1" ht="16.5" customHeight="1">
      <c r="B162" s="168"/>
      <c r="C162" s="169"/>
      <c r="D162" s="169"/>
      <c r="E162" s="170" t="s">
        <v>5</v>
      </c>
      <c r="F162" s="268" t="s">
        <v>294</v>
      </c>
      <c r="G162" s="269"/>
      <c r="H162" s="269"/>
      <c r="I162" s="269"/>
      <c r="J162" s="169"/>
      <c r="K162" s="171">
        <v>1048</v>
      </c>
      <c r="L162" s="169"/>
      <c r="M162" s="169"/>
      <c r="N162" s="169"/>
      <c r="O162" s="169"/>
      <c r="P162" s="169"/>
      <c r="Q162" s="169"/>
      <c r="R162" s="172"/>
      <c r="T162" s="173"/>
      <c r="U162" s="169"/>
      <c r="V162" s="169"/>
      <c r="W162" s="169"/>
      <c r="X162" s="169"/>
      <c r="Y162" s="169"/>
      <c r="Z162" s="169"/>
      <c r="AA162" s="174"/>
      <c r="AT162" s="175" t="s">
        <v>173</v>
      </c>
      <c r="AU162" s="175" t="s">
        <v>86</v>
      </c>
      <c r="AV162" s="12" t="s">
        <v>92</v>
      </c>
      <c r="AW162" s="12" t="s">
        <v>32</v>
      </c>
      <c r="AX162" s="12" t="s">
        <v>82</v>
      </c>
      <c r="AY162" s="175" t="s">
        <v>166</v>
      </c>
    </row>
    <row r="163" spans="2:65" s="1" customFormat="1" ht="38.25" customHeight="1">
      <c r="B163" s="139"/>
      <c r="C163" s="140" t="s">
        <v>98</v>
      </c>
      <c r="D163" s="140" t="s">
        <v>167</v>
      </c>
      <c r="E163" s="141" t="s">
        <v>300</v>
      </c>
      <c r="F163" s="231" t="s">
        <v>301</v>
      </c>
      <c r="G163" s="231"/>
      <c r="H163" s="231"/>
      <c r="I163" s="231"/>
      <c r="J163" s="142" t="s">
        <v>270</v>
      </c>
      <c r="K163" s="143">
        <v>6.5</v>
      </c>
      <c r="L163" s="232">
        <v>0</v>
      </c>
      <c r="M163" s="232"/>
      <c r="N163" s="232">
        <f>ROUND(L163*K163,2)</f>
        <v>0</v>
      </c>
      <c r="O163" s="232"/>
      <c r="P163" s="232"/>
      <c r="Q163" s="232"/>
      <c r="R163" s="144"/>
      <c r="T163" s="145" t="s">
        <v>5</v>
      </c>
      <c r="U163" s="43" t="s">
        <v>40</v>
      </c>
      <c r="V163" s="146">
        <v>7.5999999999999998E-2</v>
      </c>
      <c r="W163" s="146">
        <f>V163*K163</f>
        <v>0.49399999999999999</v>
      </c>
      <c r="X163" s="146">
        <v>4.0000000000000003E-5</v>
      </c>
      <c r="Y163" s="146">
        <f>X163*K163</f>
        <v>2.6000000000000003E-4</v>
      </c>
      <c r="Z163" s="146">
        <v>0.128</v>
      </c>
      <c r="AA163" s="147">
        <f>Z163*K163</f>
        <v>0.83200000000000007</v>
      </c>
      <c r="AR163" s="21" t="s">
        <v>92</v>
      </c>
      <c r="AT163" s="21" t="s">
        <v>167</v>
      </c>
      <c r="AU163" s="21" t="s">
        <v>86</v>
      </c>
      <c r="AY163" s="21" t="s">
        <v>166</v>
      </c>
      <c r="BE163" s="148">
        <f>IF(U163="základní",N163,0)</f>
        <v>0</v>
      </c>
      <c r="BF163" s="148">
        <f>IF(U163="snížená",N163,0)</f>
        <v>0</v>
      </c>
      <c r="BG163" s="148">
        <f>IF(U163="zákl. přenesená",N163,0)</f>
        <v>0</v>
      </c>
      <c r="BH163" s="148">
        <f>IF(U163="sníž. přenesená",N163,0)</f>
        <v>0</v>
      </c>
      <c r="BI163" s="148">
        <f>IF(U163="nulová",N163,0)</f>
        <v>0</v>
      </c>
      <c r="BJ163" s="21" t="s">
        <v>82</v>
      </c>
      <c r="BK163" s="148">
        <f>ROUND(L163*K163,2)</f>
        <v>0</v>
      </c>
      <c r="BL163" s="21" t="s">
        <v>92</v>
      </c>
      <c r="BM163" s="21" t="s">
        <v>302</v>
      </c>
    </row>
    <row r="164" spans="2:65" s="11" customFormat="1" ht="16.5" customHeight="1">
      <c r="B164" s="157"/>
      <c r="C164" s="158"/>
      <c r="D164" s="158"/>
      <c r="E164" s="159" t="s">
        <v>5</v>
      </c>
      <c r="F164" s="264" t="s">
        <v>275</v>
      </c>
      <c r="G164" s="265"/>
      <c r="H164" s="265"/>
      <c r="I164" s="265"/>
      <c r="J164" s="158"/>
      <c r="K164" s="159" t="s">
        <v>5</v>
      </c>
      <c r="L164" s="158"/>
      <c r="M164" s="158"/>
      <c r="N164" s="158"/>
      <c r="O164" s="158"/>
      <c r="P164" s="158"/>
      <c r="Q164" s="158"/>
      <c r="R164" s="160"/>
      <c r="T164" s="161"/>
      <c r="U164" s="158"/>
      <c r="V164" s="158"/>
      <c r="W164" s="158"/>
      <c r="X164" s="158"/>
      <c r="Y164" s="158"/>
      <c r="Z164" s="158"/>
      <c r="AA164" s="162"/>
      <c r="AT164" s="163" t="s">
        <v>173</v>
      </c>
      <c r="AU164" s="163" t="s">
        <v>86</v>
      </c>
      <c r="AV164" s="11" t="s">
        <v>82</v>
      </c>
      <c r="AW164" s="11" t="s">
        <v>32</v>
      </c>
      <c r="AX164" s="11" t="s">
        <v>75</v>
      </c>
      <c r="AY164" s="163" t="s">
        <v>166</v>
      </c>
    </row>
    <row r="165" spans="2:65" s="11" customFormat="1" ht="16.5" customHeight="1">
      <c r="B165" s="157"/>
      <c r="C165" s="158"/>
      <c r="D165" s="158"/>
      <c r="E165" s="159" t="s">
        <v>5</v>
      </c>
      <c r="F165" s="229" t="s">
        <v>276</v>
      </c>
      <c r="G165" s="230"/>
      <c r="H165" s="230"/>
      <c r="I165" s="230"/>
      <c r="J165" s="158"/>
      <c r="K165" s="159" t="s">
        <v>5</v>
      </c>
      <c r="L165" s="158"/>
      <c r="M165" s="158"/>
      <c r="N165" s="158"/>
      <c r="O165" s="158"/>
      <c r="P165" s="158"/>
      <c r="Q165" s="158"/>
      <c r="R165" s="160"/>
      <c r="T165" s="161"/>
      <c r="U165" s="158"/>
      <c r="V165" s="158"/>
      <c r="W165" s="158"/>
      <c r="X165" s="158"/>
      <c r="Y165" s="158"/>
      <c r="Z165" s="158"/>
      <c r="AA165" s="162"/>
      <c r="AT165" s="163" t="s">
        <v>173</v>
      </c>
      <c r="AU165" s="163" t="s">
        <v>86</v>
      </c>
      <c r="AV165" s="11" t="s">
        <v>82</v>
      </c>
      <c r="AW165" s="11" t="s">
        <v>32</v>
      </c>
      <c r="AX165" s="11" t="s">
        <v>75</v>
      </c>
      <c r="AY165" s="163" t="s">
        <v>166</v>
      </c>
    </row>
    <row r="166" spans="2:65" s="11" customFormat="1" ht="16.5" customHeight="1">
      <c r="B166" s="157"/>
      <c r="C166" s="158"/>
      <c r="D166" s="158"/>
      <c r="E166" s="159" t="s">
        <v>5</v>
      </c>
      <c r="F166" s="229" t="s">
        <v>277</v>
      </c>
      <c r="G166" s="230"/>
      <c r="H166" s="230"/>
      <c r="I166" s="230"/>
      <c r="J166" s="158"/>
      <c r="K166" s="159" t="s">
        <v>5</v>
      </c>
      <c r="L166" s="158"/>
      <c r="M166" s="158"/>
      <c r="N166" s="158"/>
      <c r="O166" s="158"/>
      <c r="P166" s="158"/>
      <c r="Q166" s="158"/>
      <c r="R166" s="160"/>
      <c r="T166" s="161"/>
      <c r="U166" s="158"/>
      <c r="V166" s="158"/>
      <c r="W166" s="158"/>
      <c r="X166" s="158"/>
      <c r="Y166" s="158"/>
      <c r="Z166" s="158"/>
      <c r="AA166" s="162"/>
      <c r="AT166" s="163" t="s">
        <v>173</v>
      </c>
      <c r="AU166" s="163" t="s">
        <v>86</v>
      </c>
      <c r="AV166" s="11" t="s">
        <v>82</v>
      </c>
      <c r="AW166" s="11" t="s">
        <v>32</v>
      </c>
      <c r="AX166" s="11" t="s">
        <v>75</v>
      </c>
      <c r="AY166" s="163" t="s">
        <v>166</v>
      </c>
    </row>
    <row r="167" spans="2:65" s="10" customFormat="1" ht="16.5" customHeight="1">
      <c r="B167" s="149"/>
      <c r="C167" s="150"/>
      <c r="D167" s="150"/>
      <c r="E167" s="151" t="s">
        <v>5</v>
      </c>
      <c r="F167" s="262" t="s">
        <v>1108</v>
      </c>
      <c r="G167" s="263"/>
      <c r="H167" s="263"/>
      <c r="I167" s="263"/>
      <c r="J167" s="150"/>
      <c r="K167" s="152">
        <v>6.5</v>
      </c>
      <c r="L167" s="150"/>
      <c r="M167" s="150"/>
      <c r="N167" s="150"/>
      <c r="O167" s="150"/>
      <c r="P167" s="150"/>
      <c r="Q167" s="150"/>
      <c r="R167" s="153"/>
      <c r="T167" s="154"/>
      <c r="U167" s="150"/>
      <c r="V167" s="150"/>
      <c r="W167" s="150"/>
      <c r="X167" s="150"/>
      <c r="Y167" s="150"/>
      <c r="Z167" s="150"/>
      <c r="AA167" s="155"/>
      <c r="AT167" s="156" t="s">
        <v>173</v>
      </c>
      <c r="AU167" s="156" t="s">
        <v>86</v>
      </c>
      <c r="AV167" s="10" t="s">
        <v>86</v>
      </c>
      <c r="AW167" s="10" t="s">
        <v>32</v>
      </c>
      <c r="AX167" s="10" t="s">
        <v>82</v>
      </c>
      <c r="AY167" s="156" t="s">
        <v>166</v>
      </c>
    </row>
    <row r="168" spans="2:65" s="1" customFormat="1" ht="38.25" customHeight="1">
      <c r="B168" s="139"/>
      <c r="C168" s="140" t="s">
        <v>101</v>
      </c>
      <c r="D168" s="140" t="s">
        <v>167</v>
      </c>
      <c r="E168" s="141" t="s">
        <v>1034</v>
      </c>
      <c r="F168" s="231" t="s">
        <v>1035</v>
      </c>
      <c r="G168" s="231"/>
      <c r="H168" s="231"/>
      <c r="I168" s="231"/>
      <c r="J168" s="142" t="s">
        <v>270</v>
      </c>
      <c r="K168" s="143">
        <v>589</v>
      </c>
      <c r="L168" s="232">
        <v>0</v>
      </c>
      <c r="M168" s="232"/>
      <c r="N168" s="232">
        <f>ROUND(L168*K168,2)</f>
        <v>0</v>
      </c>
      <c r="O168" s="232"/>
      <c r="P168" s="232"/>
      <c r="Q168" s="232"/>
      <c r="R168" s="144"/>
      <c r="T168" s="145" t="s">
        <v>5</v>
      </c>
      <c r="U168" s="43" t="s">
        <v>40</v>
      </c>
      <c r="V168" s="146">
        <v>2.8000000000000001E-2</v>
      </c>
      <c r="W168" s="146">
        <f>V168*K168</f>
        <v>16.492000000000001</v>
      </c>
      <c r="X168" s="146">
        <v>1.2E-4</v>
      </c>
      <c r="Y168" s="146">
        <f>X168*K168</f>
        <v>7.0680000000000007E-2</v>
      </c>
      <c r="Z168" s="146">
        <v>0.25600000000000001</v>
      </c>
      <c r="AA168" s="147">
        <f>Z168*K168</f>
        <v>150.78399999999999</v>
      </c>
      <c r="AR168" s="21" t="s">
        <v>92</v>
      </c>
      <c r="AT168" s="21" t="s">
        <v>167</v>
      </c>
      <c r="AU168" s="21" t="s">
        <v>86</v>
      </c>
      <c r="AY168" s="21" t="s">
        <v>166</v>
      </c>
      <c r="BE168" s="148">
        <f>IF(U168="základní",N168,0)</f>
        <v>0</v>
      </c>
      <c r="BF168" s="148">
        <f>IF(U168="snížená",N168,0)</f>
        <v>0</v>
      </c>
      <c r="BG168" s="148">
        <f>IF(U168="zákl. přenesená",N168,0)</f>
        <v>0</v>
      </c>
      <c r="BH168" s="148">
        <f>IF(U168="sníž. přenesená",N168,0)</f>
        <v>0</v>
      </c>
      <c r="BI168" s="148">
        <f>IF(U168="nulová",N168,0)</f>
        <v>0</v>
      </c>
      <c r="BJ168" s="21" t="s">
        <v>82</v>
      </c>
      <c r="BK168" s="148">
        <f>ROUND(L168*K168,2)</f>
        <v>0</v>
      </c>
      <c r="BL168" s="21" t="s">
        <v>92</v>
      </c>
      <c r="BM168" s="21" t="s">
        <v>1109</v>
      </c>
    </row>
    <row r="169" spans="2:65" s="11" customFormat="1" ht="16.5" customHeight="1">
      <c r="B169" s="157"/>
      <c r="C169" s="158"/>
      <c r="D169" s="158"/>
      <c r="E169" s="159" t="s">
        <v>5</v>
      </c>
      <c r="F169" s="264" t="s">
        <v>275</v>
      </c>
      <c r="G169" s="265"/>
      <c r="H169" s="265"/>
      <c r="I169" s="265"/>
      <c r="J169" s="158"/>
      <c r="K169" s="159" t="s">
        <v>5</v>
      </c>
      <c r="L169" s="158"/>
      <c r="M169" s="158"/>
      <c r="N169" s="158"/>
      <c r="O169" s="158"/>
      <c r="P169" s="158"/>
      <c r="Q169" s="158"/>
      <c r="R169" s="160"/>
      <c r="T169" s="161"/>
      <c r="U169" s="158"/>
      <c r="V169" s="158"/>
      <c r="W169" s="158"/>
      <c r="X169" s="158"/>
      <c r="Y169" s="158"/>
      <c r="Z169" s="158"/>
      <c r="AA169" s="162"/>
      <c r="AT169" s="163" t="s">
        <v>173</v>
      </c>
      <c r="AU169" s="163" t="s">
        <v>86</v>
      </c>
      <c r="AV169" s="11" t="s">
        <v>82</v>
      </c>
      <c r="AW169" s="11" t="s">
        <v>32</v>
      </c>
      <c r="AX169" s="11" t="s">
        <v>75</v>
      </c>
      <c r="AY169" s="163" t="s">
        <v>166</v>
      </c>
    </row>
    <row r="170" spans="2:65" s="11" customFormat="1" ht="16.5" customHeight="1">
      <c r="B170" s="157"/>
      <c r="C170" s="158"/>
      <c r="D170" s="158"/>
      <c r="E170" s="159" t="s">
        <v>5</v>
      </c>
      <c r="F170" s="229" t="s">
        <v>276</v>
      </c>
      <c r="G170" s="230"/>
      <c r="H170" s="230"/>
      <c r="I170" s="230"/>
      <c r="J170" s="158"/>
      <c r="K170" s="159" t="s">
        <v>5</v>
      </c>
      <c r="L170" s="158"/>
      <c r="M170" s="158"/>
      <c r="N170" s="158"/>
      <c r="O170" s="158"/>
      <c r="P170" s="158"/>
      <c r="Q170" s="158"/>
      <c r="R170" s="160"/>
      <c r="T170" s="161"/>
      <c r="U170" s="158"/>
      <c r="V170" s="158"/>
      <c r="W170" s="158"/>
      <c r="X170" s="158"/>
      <c r="Y170" s="158"/>
      <c r="Z170" s="158"/>
      <c r="AA170" s="162"/>
      <c r="AT170" s="163" t="s">
        <v>173</v>
      </c>
      <c r="AU170" s="163" t="s">
        <v>86</v>
      </c>
      <c r="AV170" s="11" t="s">
        <v>82</v>
      </c>
      <c r="AW170" s="11" t="s">
        <v>32</v>
      </c>
      <c r="AX170" s="11" t="s">
        <v>75</v>
      </c>
      <c r="AY170" s="163" t="s">
        <v>166</v>
      </c>
    </row>
    <row r="171" spans="2:65" s="11" customFormat="1" ht="16.5" customHeight="1">
      <c r="B171" s="157"/>
      <c r="C171" s="158"/>
      <c r="D171" s="158"/>
      <c r="E171" s="159" t="s">
        <v>5</v>
      </c>
      <c r="F171" s="229" t="s">
        <v>277</v>
      </c>
      <c r="G171" s="230"/>
      <c r="H171" s="230"/>
      <c r="I171" s="230"/>
      <c r="J171" s="158"/>
      <c r="K171" s="159" t="s">
        <v>5</v>
      </c>
      <c r="L171" s="158"/>
      <c r="M171" s="158"/>
      <c r="N171" s="158"/>
      <c r="O171" s="158"/>
      <c r="P171" s="158"/>
      <c r="Q171" s="158"/>
      <c r="R171" s="160"/>
      <c r="T171" s="161"/>
      <c r="U171" s="158"/>
      <c r="V171" s="158"/>
      <c r="W171" s="158"/>
      <c r="X171" s="158"/>
      <c r="Y171" s="158"/>
      <c r="Z171" s="158"/>
      <c r="AA171" s="162"/>
      <c r="AT171" s="163" t="s">
        <v>173</v>
      </c>
      <c r="AU171" s="163" t="s">
        <v>86</v>
      </c>
      <c r="AV171" s="11" t="s">
        <v>82</v>
      </c>
      <c r="AW171" s="11" t="s">
        <v>32</v>
      </c>
      <c r="AX171" s="11" t="s">
        <v>75</v>
      </c>
      <c r="AY171" s="163" t="s">
        <v>166</v>
      </c>
    </row>
    <row r="172" spans="2:65" s="10" customFormat="1" ht="16.5" customHeight="1">
      <c r="B172" s="149"/>
      <c r="C172" s="150"/>
      <c r="D172" s="150"/>
      <c r="E172" s="151" t="s">
        <v>5</v>
      </c>
      <c r="F172" s="262" t="s">
        <v>1110</v>
      </c>
      <c r="G172" s="263"/>
      <c r="H172" s="263"/>
      <c r="I172" s="263"/>
      <c r="J172" s="150"/>
      <c r="K172" s="152">
        <v>589</v>
      </c>
      <c r="L172" s="150"/>
      <c r="M172" s="150"/>
      <c r="N172" s="150"/>
      <c r="O172" s="150"/>
      <c r="P172" s="150"/>
      <c r="Q172" s="150"/>
      <c r="R172" s="153"/>
      <c r="T172" s="154"/>
      <c r="U172" s="150"/>
      <c r="V172" s="150"/>
      <c r="W172" s="150"/>
      <c r="X172" s="150"/>
      <c r="Y172" s="150"/>
      <c r="Z172" s="150"/>
      <c r="AA172" s="155"/>
      <c r="AT172" s="156" t="s">
        <v>173</v>
      </c>
      <c r="AU172" s="156" t="s">
        <v>86</v>
      </c>
      <c r="AV172" s="10" t="s">
        <v>86</v>
      </c>
      <c r="AW172" s="10" t="s">
        <v>32</v>
      </c>
      <c r="AX172" s="10" t="s">
        <v>82</v>
      </c>
      <c r="AY172" s="156" t="s">
        <v>166</v>
      </c>
    </row>
    <row r="173" spans="2:65" s="1" customFormat="1" ht="16.5" customHeight="1">
      <c r="B173" s="139"/>
      <c r="C173" s="140" t="s">
        <v>104</v>
      </c>
      <c r="D173" s="140" t="s">
        <v>167</v>
      </c>
      <c r="E173" s="141" t="s">
        <v>307</v>
      </c>
      <c r="F173" s="231" t="s">
        <v>308</v>
      </c>
      <c r="G173" s="231"/>
      <c r="H173" s="231"/>
      <c r="I173" s="231"/>
      <c r="J173" s="142" t="s">
        <v>309</v>
      </c>
      <c r="K173" s="143">
        <v>661.5</v>
      </c>
      <c r="L173" s="232">
        <v>0</v>
      </c>
      <c r="M173" s="232"/>
      <c r="N173" s="232">
        <f>ROUND(L173*K173,2)</f>
        <v>0</v>
      </c>
      <c r="O173" s="232"/>
      <c r="P173" s="232"/>
      <c r="Q173" s="232"/>
      <c r="R173" s="144"/>
      <c r="T173" s="145" t="s">
        <v>5</v>
      </c>
      <c r="U173" s="43" t="s">
        <v>40</v>
      </c>
      <c r="V173" s="146">
        <v>0.27200000000000002</v>
      </c>
      <c r="W173" s="146">
        <f>V173*K173</f>
        <v>179.92800000000003</v>
      </c>
      <c r="X173" s="146">
        <v>0</v>
      </c>
      <c r="Y173" s="146">
        <f>X173*K173</f>
        <v>0</v>
      </c>
      <c r="Z173" s="146">
        <v>0.28999999999999998</v>
      </c>
      <c r="AA173" s="147">
        <f>Z173*K173</f>
        <v>191.83499999999998</v>
      </c>
      <c r="AR173" s="21" t="s">
        <v>92</v>
      </c>
      <c r="AT173" s="21" t="s">
        <v>167</v>
      </c>
      <c r="AU173" s="21" t="s">
        <v>86</v>
      </c>
      <c r="AY173" s="21" t="s">
        <v>166</v>
      </c>
      <c r="BE173" s="148">
        <f>IF(U173="základní",N173,0)</f>
        <v>0</v>
      </c>
      <c r="BF173" s="148">
        <f>IF(U173="snížená",N173,0)</f>
        <v>0</v>
      </c>
      <c r="BG173" s="148">
        <f>IF(U173="zákl. přenesená",N173,0)</f>
        <v>0</v>
      </c>
      <c r="BH173" s="148">
        <f>IF(U173="sníž. přenesená",N173,0)</f>
        <v>0</v>
      </c>
      <c r="BI173" s="148">
        <f>IF(U173="nulová",N173,0)</f>
        <v>0</v>
      </c>
      <c r="BJ173" s="21" t="s">
        <v>82</v>
      </c>
      <c r="BK173" s="148">
        <f>ROUND(L173*K173,2)</f>
        <v>0</v>
      </c>
      <c r="BL173" s="21" t="s">
        <v>92</v>
      </c>
      <c r="BM173" s="21" t="s">
        <v>310</v>
      </c>
    </row>
    <row r="174" spans="2:65" s="11" customFormat="1" ht="16.5" customHeight="1">
      <c r="B174" s="157"/>
      <c r="C174" s="158"/>
      <c r="D174" s="158"/>
      <c r="E174" s="159" t="s">
        <v>5</v>
      </c>
      <c r="F174" s="264" t="s">
        <v>275</v>
      </c>
      <c r="G174" s="265"/>
      <c r="H174" s="265"/>
      <c r="I174" s="265"/>
      <c r="J174" s="158"/>
      <c r="K174" s="159" t="s">
        <v>5</v>
      </c>
      <c r="L174" s="158"/>
      <c r="M174" s="158"/>
      <c r="N174" s="158"/>
      <c r="O174" s="158"/>
      <c r="P174" s="158"/>
      <c r="Q174" s="158"/>
      <c r="R174" s="160"/>
      <c r="T174" s="161"/>
      <c r="U174" s="158"/>
      <c r="V174" s="158"/>
      <c r="W174" s="158"/>
      <c r="X174" s="158"/>
      <c r="Y174" s="158"/>
      <c r="Z174" s="158"/>
      <c r="AA174" s="162"/>
      <c r="AT174" s="163" t="s">
        <v>173</v>
      </c>
      <c r="AU174" s="163" t="s">
        <v>86</v>
      </c>
      <c r="AV174" s="11" t="s">
        <v>82</v>
      </c>
      <c r="AW174" s="11" t="s">
        <v>32</v>
      </c>
      <c r="AX174" s="11" t="s">
        <v>75</v>
      </c>
      <c r="AY174" s="163" t="s">
        <v>166</v>
      </c>
    </row>
    <row r="175" spans="2:65" s="11" customFormat="1" ht="16.5" customHeight="1">
      <c r="B175" s="157"/>
      <c r="C175" s="158"/>
      <c r="D175" s="158"/>
      <c r="E175" s="159" t="s">
        <v>5</v>
      </c>
      <c r="F175" s="229" t="s">
        <v>276</v>
      </c>
      <c r="G175" s="230"/>
      <c r="H175" s="230"/>
      <c r="I175" s="230"/>
      <c r="J175" s="158"/>
      <c r="K175" s="159" t="s">
        <v>5</v>
      </c>
      <c r="L175" s="158"/>
      <c r="M175" s="158"/>
      <c r="N175" s="158"/>
      <c r="O175" s="158"/>
      <c r="P175" s="158"/>
      <c r="Q175" s="158"/>
      <c r="R175" s="160"/>
      <c r="T175" s="161"/>
      <c r="U175" s="158"/>
      <c r="V175" s="158"/>
      <c r="W175" s="158"/>
      <c r="X175" s="158"/>
      <c r="Y175" s="158"/>
      <c r="Z175" s="158"/>
      <c r="AA175" s="162"/>
      <c r="AT175" s="163" t="s">
        <v>173</v>
      </c>
      <c r="AU175" s="163" t="s">
        <v>86</v>
      </c>
      <c r="AV175" s="11" t="s">
        <v>82</v>
      </c>
      <c r="AW175" s="11" t="s">
        <v>32</v>
      </c>
      <c r="AX175" s="11" t="s">
        <v>75</v>
      </c>
      <c r="AY175" s="163" t="s">
        <v>166</v>
      </c>
    </row>
    <row r="176" spans="2:65" s="11" customFormat="1" ht="16.5" customHeight="1">
      <c r="B176" s="157"/>
      <c r="C176" s="158"/>
      <c r="D176" s="158"/>
      <c r="E176" s="159" t="s">
        <v>5</v>
      </c>
      <c r="F176" s="229" t="s">
        <v>277</v>
      </c>
      <c r="G176" s="230"/>
      <c r="H176" s="230"/>
      <c r="I176" s="230"/>
      <c r="J176" s="158"/>
      <c r="K176" s="159" t="s">
        <v>5</v>
      </c>
      <c r="L176" s="158"/>
      <c r="M176" s="158"/>
      <c r="N176" s="158"/>
      <c r="O176" s="158"/>
      <c r="P176" s="158"/>
      <c r="Q176" s="158"/>
      <c r="R176" s="160"/>
      <c r="T176" s="161"/>
      <c r="U176" s="158"/>
      <c r="V176" s="158"/>
      <c r="W176" s="158"/>
      <c r="X176" s="158"/>
      <c r="Y176" s="158"/>
      <c r="Z176" s="158"/>
      <c r="AA176" s="162"/>
      <c r="AT176" s="163" t="s">
        <v>173</v>
      </c>
      <c r="AU176" s="163" t="s">
        <v>86</v>
      </c>
      <c r="AV176" s="11" t="s">
        <v>82</v>
      </c>
      <c r="AW176" s="11" t="s">
        <v>32</v>
      </c>
      <c r="AX176" s="11" t="s">
        <v>75</v>
      </c>
      <c r="AY176" s="163" t="s">
        <v>166</v>
      </c>
    </row>
    <row r="177" spans="2:65" s="10" customFormat="1" ht="25.5" customHeight="1">
      <c r="B177" s="149"/>
      <c r="C177" s="150"/>
      <c r="D177" s="150"/>
      <c r="E177" s="151" t="s">
        <v>5</v>
      </c>
      <c r="F177" s="262" t="s">
        <v>1111</v>
      </c>
      <c r="G177" s="263"/>
      <c r="H177" s="263"/>
      <c r="I177" s="263"/>
      <c r="J177" s="150"/>
      <c r="K177" s="152">
        <v>661.5</v>
      </c>
      <c r="L177" s="150"/>
      <c r="M177" s="150"/>
      <c r="N177" s="150"/>
      <c r="O177" s="150"/>
      <c r="P177" s="150"/>
      <c r="Q177" s="150"/>
      <c r="R177" s="153"/>
      <c r="T177" s="154"/>
      <c r="U177" s="150"/>
      <c r="V177" s="150"/>
      <c r="W177" s="150"/>
      <c r="X177" s="150"/>
      <c r="Y177" s="150"/>
      <c r="Z177" s="150"/>
      <c r="AA177" s="155"/>
      <c r="AT177" s="156" t="s">
        <v>173</v>
      </c>
      <c r="AU177" s="156" t="s">
        <v>86</v>
      </c>
      <c r="AV177" s="10" t="s">
        <v>86</v>
      </c>
      <c r="AW177" s="10" t="s">
        <v>32</v>
      </c>
      <c r="AX177" s="10" t="s">
        <v>82</v>
      </c>
      <c r="AY177" s="156" t="s">
        <v>166</v>
      </c>
    </row>
    <row r="178" spans="2:65" s="1" customFormat="1" ht="16.5" customHeight="1">
      <c r="B178" s="139"/>
      <c r="C178" s="140" t="s">
        <v>107</v>
      </c>
      <c r="D178" s="140" t="s">
        <v>167</v>
      </c>
      <c r="E178" s="141" t="s">
        <v>312</v>
      </c>
      <c r="F178" s="231" t="s">
        <v>313</v>
      </c>
      <c r="G178" s="231"/>
      <c r="H178" s="231"/>
      <c r="I178" s="231"/>
      <c r="J178" s="142" t="s">
        <v>309</v>
      </c>
      <c r="K178" s="143">
        <v>269</v>
      </c>
      <c r="L178" s="232">
        <v>0</v>
      </c>
      <c r="M178" s="232"/>
      <c r="N178" s="232">
        <f>ROUND(L178*K178,2)</f>
        <v>0</v>
      </c>
      <c r="O178" s="232"/>
      <c r="P178" s="232"/>
      <c r="Q178" s="232"/>
      <c r="R178" s="144"/>
      <c r="T178" s="145" t="s">
        <v>5</v>
      </c>
      <c r="U178" s="43" t="s">
        <v>40</v>
      </c>
      <c r="V178" s="146">
        <v>0.14699999999999999</v>
      </c>
      <c r="W178" s="146">
        <f>V178*K178</f>
        <v>39.542999999999999</v>
      </c>
      <c r="X178" s="146">
        <v>0</v>
      </c>
      <c r="Y178" s="146">
        <f>X178*K178</f>
        <v>0</v>
      </c>
      <c r="Z178" s="146">
        <v>0.115</v>
      </c>
      <c r="AA178" s="147">
        <f>Z178*K178</f>
        <v>30.935000000000002</v>
      </c>
      <c r="AR178" s="21" t="s">
        <v>92</v>
      </c>
      <c r="AT178" s="21" t="s">
        <v>167</v>
      </c>
      <c r="AU178" s="21" t="s">
        <v>86</v>
      </c>
      <c r="AY178" s="21" t="s">
        <v>166</v>
      </c>
      <c r="BE178" s="148">
        <f>IF(U178="základní",N178,0)</f>
        <v>0</v>
      </c>
      <c r="BF178" s="148">
        <f>IF(U178="snížená",N178,0)</f>
        <v>0</v>
      </c>
      <c r="BG178" s="148">
        <f>IF(U178="zákl. přenesená",N178,0)</f>
        <v>0</v>
      </c>
      <c r="BH178" s="148">
        <f>IF(U178="sníž. přenesená",N178,0)</f>
        <v>0</v>
      </c>
      <c r="BI178" s="148">
        <f>IF(U178="nulová",N178,0)</f>
        <v>0</v>
      </c>
      <c r="BJ178" s="21" t="s">
        <v>82</v>
      </c>
      <c r="BK178" s="148">
        <f>ROUND(L178*K178,2)</f>
        <v>0</v>
      </c>
      <c r="BL178" s="21" t="s">
        <v>92</v>
      </c>
      <c r="BM178" s="21" t="s">
        <v>314</v>
      </c>
    </row>
    <row r="179" spans="2:65" s="11" customFormat="1" ht="16.5" customHeight="1">
      <c r="B179" s="157"/>
      <c r="C179" s="158"/>
      <c r="D179" s="158"/>
      <c r="E179" s="159" t="s">
        <v>5</v>
      </c>
      <c r="F179" s="264" t="s">
        <v>275</v>
      </c>
      <c r="G179" s="265"/>
      <c r="H179" s="265"/>
      <c r="I179" s="265"/>
      <c r="J179" s="158"/>
      <c r="K179" s="159" t="s">
        <v>5</v>
      </c>
      <c r="L179" s="158"/>
      <c r="M179" s="158"/>
      <c r="N179" s="158"/>
      <c r="O179" s="158"/>
      <c r="P179" s="158"/>
      <c r="Q179" s="158"/>
      <c r="R179" s="160"/>
      <c r="T179" s="161"/>
      <c r="U179" s="158"/>
      <c r="V179" s="158"/>
      <c r="W179" s="158"/>
      <c r="X179" s="158"/>
      <c r="Y179" s="158"/>
      <c r="Z179" s="158"/>
      <c r="AA179" s="162"/>
      <c r="AT179" s="163" t="s">
        <v>173</v>
      </c>
      <c r="AU179" s="163" t="s">
        <v>86</v>
      </c>
      <c r="AV179" s="11" t="s">
        <v>82</v>
      </c>
      <c r="AW179" s="11" t="s">
        <v>32</v>
      </c>
      <c r="AX179" s="11" t="s">
        <v>75</v>
      </c>
      <c r="AY179" s="163" t="s">
        <v>166</v>
      </c>
    </row>
    <row r="180" spans="2:65" s="11" customFormat="1" ht="16.5" customHeight="1">
      <c r="B180" s="157"/>
      <c r="C180" s="158"/>
      <c r="D180" s="158"/>
      <c r="E180" s="159" t="s">
        <v>5</v>
      </c>
      <c r="F180" s="229" t="s">
        <v>276</v>
      </c>
      <c r="G180" s="230"/>
      <c r="H180" s="230"/>
      <c r="I180" s="230"/>
      <c r="J180" s="158"/>
      <c r="K180" s="159" t="s">
        <v>5</v>
      </c>
      <c r="L180" s="158"/>
      <c r="M180" s="158"/>
      <c r="N180" s="158"/>
      <c r="O180" s="158"/>
      <c r="P180" s="158"/>
      <c r="Q180" s="158"/>
      <c r="R180" s="160"/>
      <c r="T180" s="161"/>
      <c r="U180" s="158"/>
      <c r="V180" s="158"/>
      <c r="W180" s="158"/>
      <c r="X180" s="158"/>
      <c r="Y180" s="158"/>
      <c r="Z180" s="158"/>
      <c r="AA180" s="162"/>
      <c r="AT180" s="163" t="s">
        <v>173</v>
      </c>
      <c r="AU180" s="163" t="s">
        <v>86</v>
      </c>
      <c r="AV180" s="11" t="s">
        <v>82</v>
      </c>
      <c r="AW180" s="11" t="s">
        <v>32</v>
      </c>
      <c r="AX180" s="11" t="s">
        <v>75</v>
      </c>
      <c r="AY180" s="163" t="s">
        <v>166</v>
      </c>
    </row>
    <row r="181" spans="2:65" s="11" customFormat="1" ht="16.5" customHeight="1">
      <c r="B181" s="157"/>
      <c r="C181" s="158"/>
      <c r="D181" s="158"/>
      <c r="E181" s="159" t="s">
        <v>5</v>
      </c>
      <c r="F181" s="229" t="s">
        <v>277</v>
      </c>
      <c r="G181" s="230"/>
      <c r="H181" s="230"/>
      <c r="I181" s="230"/>
      <c r="J181" s="158"/>
      <c r="K181" s="159" t="s">
        <v>5</v>
      </c>
      <c r="L181" s="158"/>
      <c r="M181" s="158"/>
      <c r="N181" s="158"/>
      <c r="O181" s="158"/>
      <c r="P181" s="158"/>
      <c r="Q181" s="158"/>
      <c r="R181" s="160"/>
      <c r="T181" s="161"/>
      <c r="U181" s="158"/>
      <c r="V181" s="158"/>
      <c r="W181" s="158"/>
      <c r="X181" s="158"/>
      <c r="Y181" s="158"/>
      <c r="Z181" s="158"/>
      <c r="AA181" s="162"/>
      <c r="AT181" s="163" t="s">
        <v>173</v>
      </c>
      <c r="AU181" s="163" t="s">
        <v>86</v>
      </c>
      <c r="AV181" s="11" t="s">
        <v>82</v>
      </c>
      <c r="AW181" s="11" t="s">
        <v>32</v>
      </c>
      <c r="AX181" s="11" t="s">
        <v>75</v>
      </c>
      <c r="AY181" s="163" t="s">
        <v>166</v>
      </c>
    </row>
    <row r="182" spans="2:65" s="10" customFormat="1" ht="16.5" customHeight="1">
      <c r="B182" s="149"/>
      <c r="C182" s="150"/>
      <c r="D182" s="150"/>
      <c r="E182" s="151" t="s">
        <v>5</v>
      </c>
      <c r="F182" s="262" t="s">
        <v>1112</v>
      </c>
      <c r="G182" s="263"/>
      <c r="H182" s="263"/>
      <c r="I182" s="263"/>
      <c r="J182" s="150"/>
      <c r="K182" s="152">
        <v>269</v>
      </c>
      <c r="L182" s="150"/>
      <c r="M182" s="150"/>
      <c r="N182" s="150"/>
      <c r="O182" s="150"/>
      <c r="P182" s="150"/>
      <c r="Q182" s="150"/>
      <c r="R182" s="153"/>
      <c r="T182" s="154"/>
      <c r="U182" s="150"/>
      <c r="V182" s="150"/>
      <c r="W182" s="150"/>
      <c r="X182" s="150"/>
      <c r="Y182" s="150"/>
      <c r="Z182" s="150"/>
      <c r="AA182" s="155"/>
      <c r="AT182" s="156" t="s">
        <v>173</v>
      </c>
      <c r="AU182" s="156" t="s">
        <v>86</v>
      </c>
      <c r="AV182" s="10" t="s">
        <v>86</v>
      </c>
      <c r="AW182" s="10" t="s">
        <v>32</v>
      </c>
      <c r="AX182" s="10" t="s">
        <v>82</v>
      </c>
      <c r="AY182" s="156" t="s">
        <v>166</v>
      </c>
    </row>
    <row r="183" spans="2:65" s="1" customFormat="1" ht="16.5" customHeight="1">
      <c r="B183" s="139"/>
      <c r="C183" s="140" t="s">
        <v>110</v>
      </c>
      <c r="D183" s="140" t="s">
        <v>167</v>
      </c>
      <c r="E183" s="141" t="s">
        <v>316</v>
      </c>
      <c r="F183" s="231" t="s">
        <v>317</v>
      </c>
      <c r="G183" s="231"/>
      <c r="H183" s="231"/>
      <c r="I183" s="231"/>
      <c r="J183" s="142" t="s">
        <v>309</v>
      </c>
      <c r="K183" s="143">
        <v>105</v>
      </c>
      <c r="L183" s="232">
        <v>0</v>
      </c>
      <c r="M183" s="232"/>
      <c r="N183" s="232">
        <f>ROUND(L183*K183,2)</f>
        <v>0</v>
      </c>
      <c r="O183" s="232"/>
      <c r="P183" s="232"/>
      <c r="Q183" s="232"/>
      <c r="R183" s="144"/>
      <c r="T183" s="145" t="s">
        <v>5</v>
      </c>
      <c r="U183" s="43" t="s">
        <v>40</v>
      </c>
      <c r="V183" s="146">
        <v>0.70299999999999996</v>
      </c>
      <c r="W183" s="146">
        <f>V183*K183</f>
        <v>73.814999999999998</v>
      </c>
      <c r="X183" s="146">
        <v>8.6800000000000002E-3</v>
      </c>
      <c r="Y183" s="146">
        <f>X183*K183</f>
        <v>0.91139999999999999</v>
      </c>
      <c r="Z183" s="146">
        <v>0</v>
      </c>
      <c r="AA183" s="147">
        <f>Z183*K183</f>
        <v>0</v>
      </c>
      <c r="AR183" s="21" t="s">
        <v>92</v>
      </c>
      <c r="AT183" s="21" t="s">
        <v>167</v>
      </c>
      <c r="AU183" s="21" t="s">
        <v>86</v>
      </c>
      <c r="AY183" s="21" t="s">
        <v>166</v>
      </c>
      <c r="BE183" s="148">
        <f>IF(U183="základní",N183,0)</f>
        <v>0</v>
      </c>
      <c r="BF183" s="148">
        <f>IF(U183="snížená",N183,0)</f>
        <v>0</v>
      </c>
      <c r="BG183" s="148">
        <f>IF(U183="zákl. přenesená",N183,0)</f>
        <v>0</v>
      </c>
      <c r="BH183" s="148">
        <f>IF(U183="sníž. přenesená",N183,0)</f>
        <v>0</v>
      </c>
      <c r="BI183" s="148">
        <f>IF(U183="nulová",N183,0)</f>
        <v>0</v>
      </c>
      <c r="BJ183" s="21" t="s">
        <v>82</v>
      </c>
      <c r="BK183" s="148">
        <f>ROUND(L183*K183,2)</f>
        <v>0</v>
      </c>
      <c r="BL183" s="21" t="s">
        <v>92</v>
      </c>
      <c r="BM183" s="21" t="s">
        <v>318</v>
      </c>
    </row>
    <row r="184" spans="2:65" s="11" customFormat="1" ht="16.5" customHeight="1">
      <c r="B184" s="157"/>
      <c r="C184" s="158"/>
      <c r="D184" s="158"/>
      <c r="E184" s="159" t="s">
        <v>5</v>
      </c>
      <c r="F184" s="264" t="s">
        <v>275</v>
      </c>
      <c r="G184" s="265"/>
      <c r="H184" s="265"/>
      <c r="I184" s="265"/>
      <c r="J184" s="158"/>
      <c r="K184" s="159" t="s">
        <v>5</v>
      </c>
      <c r="L184" s="158"/>
      <c r="M184" s="158"/>
      <c r="N184" s="158"/>
      <c r="O184" s="158"/>
      <c r="P184" s="158"/>
      <c r="Q184" s="158"/>
      <c r="R184" s="160"/>
      <c r="T184" s="161"/>
      <c r="U184" s="158"/>
      <c r="V184" s="158"/>
      <c r="W184" s="158"/>
      <c r="X184" s="158"/>
      <c r="Y184" s="158"/>
      <c r="Z184" s="158"/>
      <c r="AA184" s="162"/>
      <c r="AT184" s="163" t="s">
        <v>173</v>
      </c>
      <c r="AU184" s="163" t="s">
        <v>86</v>
      </c>
      <c r="AV184" s="11" t="s">
        <v>82</v>
      </c>
      <c r="AW184" s="11" t="s">
        <v>32</v>
      </c>
      <c r="AX184" s="11" t="s">
        <v>75</v>
      </c>
      <c r="AY184" s="163" t="s">
        <v>166</v>
      </c>
    </row>
    <row r="185" spans="2:65" s="11" customFormat="1" ht="16.5" customHeight="1">
      <c r="B185" s="157"/>
      <c r="C185" s="158"/>
      <c r="D185" s="158"/>
      <c r="E185" s="159" t="s">
        <v>5</v>
      </c>
      <c r="F185" s="229" t="s">
        <v>276</v>
      </c>
      <c r="G185" s="230"/>
      <c r="H185" s="230"/>
      <c r="I185" s="230"/>
      <c r="J185" s="158"/>
      <c r="K185" s="159" t="s">
        <v>5</v>
      </c>
      <c r="L185" s="158"/>
      <c r="M185" s="158"/>
      <c r="N185" s="158"/>
      <c r="O185" s="158"/>
      <c r="P185" s="158"/>
      <c r="Q185" s="158"/>
      <c r="R185" s="160"/>
      <c r="T185" s="161"/>
      <c r="U185" s="158"/>
      <c r="V185" s="158"/>
      <c r="W185" s="158"/>
      <c r="X185" s="158"/>
      <c r="Y185" s="158"/>
      <c r="Z185" s="158"/>
      <c r="AA185" s="162"/>
      <c r="AT185" s="163" t="s">
        <v>173</v>
      </c>
      <c r="AU185" s="163" t="s">
        <v>86</v>
      </c>
      <c r="AV185" s="11" t="s">
        <v>82</v>
      </c>
      <c r="AW185" s="11" t="s">
        <v>32</v>
      </c>
      <c r="AX185" s="11" t="s">
        <v>75</v>
      </c>
      <c r="AY185" s="163" t="s">
        <v>166</v>
      </c>
    </row>
    <row r="186" spans="2:65" s="11" customFormat="1" ht="16.5" customHeight="1">
      <c r="B186" s="157"/>
      <c r="C186" s="158"/>
      <c r="D186" s="158"/>
      <c r="E186" s="159" t="s">
        <v>5</v>
      </c>
      <c r="F186" s="229" t="s">
        <v>277</v>
      </c>
      <c r="G186" s="230"/>
      <c r="H186" s="230"/>
      <c r="I186" s="230"/>
      <c r="J186" s="158"/>
      <c r="K186" s="159" t="s">
        <v>5</v>
      </c>
      <c r="L186" s="158"/>
      <c r="M186" s="158"/>
      <c r="N186" s="158"/>
      <c r="O186" s="158"/>
      <c r="P186" s="158"/>
      <c r="Q186" s="158"/>
      <c r="R186" s="160"/>
      <c r="T186" s="161"/>
      <c r="U186" s="158"/>
      <c r="V186" s="158"/>
      <c r="W186" s="158"/>
      <c r="X186" s="158"/>
      <c r="Y186" s="158"/>
      <c r="Z186" s="158"/>
      <c r="AA186" s="162"/>
      <c r="AT186" s="163" t="s">
        <v>173</v>
      </c>
      <c r="AU186" s="163" t="s">
        <v>86</v>
      </c>
      <c r="AV186" s="11" t="s">
        <v>82</v>
      </c>
      <c r="AW186" s="11" t="s">
        <v>32</v>
      </c>
      <c r="AX186" s="11" t="s">
        <v>75</v>
      </c>
      <c r="AY186" s="163" t="s">
        <v>166</v>
      </c>
    </row>
    <row r="187" spans="2:65" s="10" customFormat="1" ht="16.5" customHeight="1">
      <c r="B187" s="149"/>
      <c r="C187" s="150"/>
      <c r="D187" s="150"/>
      <c r="E187" s="151" t="s">
        <v>5</v>
      </c>
      <c r="F187" s="262" t="s">
        <v>1113</v>
      </c>
      <c r="G187" s="263"/>
      <c r="H187" s="263"/>
      <c r="I187" s="263"/>
      <c r="J187" s="150"/>
      <c r="K187" s="152">
        <v>105</v>
      </c>
      <c r="L187" s="150"/>
      <c r="M187" s="150"/>
      <c r="N187" s="150"/>
      <c r="O187" s="150"/>
      <c r="P187" s="150"/>
      <c r="Q187" s="150"/>
      <c r="R187" s="153"/>
      <c r="T187" s="154"/>
      <c r="U187" s="150"/>
      <c r="V187" s="150"/>
      <c r="W187" s="150"/>
      <c r="X187" s="150"/>
      <c r="Y187" s="150"/>
      <c r="Z187" s="150"/>
      <c r="AA187" s="155"/>
      <c r="AT187" s="156" t="s">
        <v>173</v>
      </c>
      <c r="AU187" s="156" t="s">
        <v>86</v>
      </c>
      <c r="AV187" s="10" t="s">
        <v>86</v>
      </c>
      <c r="AW187" s="10" t="s">
        <v>32</v>
      </c>
      <c r="AX187" s="10" t="s">
        <v>82</v>
      </c>
      <c r="AY187" s="156" t="s">
        <v>166</v>
      </c>
    </row>
    <row r="188" spans="2:65" s="1" customFormat="1" ht="38.25" customHeight="1">
      <c r="B188" s="139"/>
      <c r="C188" s="140" t="s">
        <v>113</v>
      </c>
      <c r="D188" s="140" t="s">
        <v>167</v>
      </c>
      <c r="E188" s="141" t="s">
        <v>320</v>
      </c>
      <c r="F188" s="231" t="s">
        <v>321</v>
      </c>
      <c r="G188" s="231"/>
      <c r="H188" s="231"/>
      <c r="I188" s="231"/>
      <c r="J188" s="142" t="s">
        <v>322</v>
      </c>
      <c r="K188" s="143">
        <v>120.41800000000001</v>
      </c>
      <c r="L188" s="232">
        <v>0</v>
      </c>
      <c r="M188" s="232"/>
      <c r="N188" s="232">
        <f>ROUND(L188*K188,2)</f>
        <v>0</v>
      </c>
      <c r="O188" s="232"/>
      <c r="P188" s="232"/>
      <c r="Q188" s="232"/>
      <c r="R188" s="144"/>
      <c r="T188" s="145" t="s">
        <v>5</v>
      </c>
      <c r="U188" s="43" t="s">
        <v>40</v>
      </c>
      <c r="V188" s="146">
        <v>0.223</v>
      </c>
      <c r="W188" s="146">
        <f>V188*K188</f>
        <v>26.853214000000001</v>
      </c>
      <c r="X188" s="146">
        <v>0</v>
      </c>
      <c r="Y188" s="146">
        <f>X188*K188</f>
        <v>0</v>
      </c>
      <c r="Z188" s="146">
        <v>0</v>
      </c>
      <c r="AA188" s="147">
        <f>Z188*K188</f>
        <v>0</v>
      </c>
      <c r="AR188" s="21" t="s">
        <v>92</v>
      </c>
      <c r="AT188" s="21" t="s">
        <v>167</v>
      </c>
      <c r="AU188" s="21" t="s">
        <v>86</v>
      </c>
      <c r="AY188" s="21" t="s">
        <v>166</v>
      </c>
      <c r="BE188" s="148">
        <f>IF(U188="základní",N188,0)</f>
        <v>0</v>
      </c>
      <c r="BF188" s="148">
        <f>IF(U188="snížená",N188,0)</f>
        <v>0</v>
      </c>
      <c r="BG188" s="148">
        <f>IF(U188="zákl. přenesená",N188,0)</f>
        <v>0</v>
      </c>
      <c r="BH188" s="148">
        <f>IF(U188="sníž. přenesená",N188,0)</f>
        <v>0</v>
      </c>
      <c r="BI188" s="148">
        <f>IF(U188="nulová",N188,0)</f>
        <v>0</v>
      </c>
      <c r="BJ188" s="21" t="s">
        <v>82</v>
      </c>
      <c r="BK188" s="148">
        <f>ROUND(L188*K188,2)</f>
        <v>0</v>
      </c>
      <c r="BL188" s="21" t="s">
        <v>92</v>
      </c>
      <c r="BM188" s="21" t="s">
        <v>323</v>
      </c>
    </row>
    <row r="189" spans="2:65" s="11" customFormat="1" ht="16.5" customHeight="1">
      <c r="B189" s="157"/>
      <c r="C189" s="158"/>
      <c r="D189" s="158"/>
      <c r="E189" s="159" t="s">
        <v>5</v>
      </c>
      <c r="F189" s="264" t="s">
        <v>275</v>
      </c>
      <c r="G189" s="265"/>
      <c r="H189" s="265"/>
      <c r="I189" s="265"/>
      <c r="J189" s="158"/>
      <c r="K189" s="159" t="s">
        <v>5</v>
      </c>
      <c r="L189" s="158"/>
      <c r="M189" s="158"/>
      <c r="N189" s="158"/>
      <c r="O189" s="158"/>
      <c r="P189" s="158"/>
      <c r="Q189" s="158"/>
      <c r="R189" s="160"/>
      <c r="T189" s="161"/>
      <c r="U189" s="158"/>
      <c r="V189" s="158"/>
      <c r="W189" s="158"/>
      <c r="X189" s="158"/>
      <c r="Y189" s="158"/>
      <c r="Z189" s="158"/>
      <c r="AA189" s="162"/>
      <c r="AT189" s="163" t="s">
        <v>173</v>
      </c>
      <c r="AU189" s="163" t="s">
        <v>86</v>
      </c>
      <c r="AV189" s="11" t="s">
        <v>82</v>
      </c>
      <c r="AW189" s="11" t="s">
        <v>32</v>
      </c>
      <c r="AX189" s="11" t="s">
        <v>75</v>
      </c>
      <c r="AY189" s="163" t="s">
        <v>166</v>
      </c>
    </row>
    <row r="190" spans="2:65" s="11" customFormat="1" ht="16.5" customHeight="1">
      <c r="B190" s="157"/>
      <c r="C190" s="158"/>
      <c r="D190" s="158"/>
      <c r="E190" s="159" t="s">
        <v>5</v>
      </c>
      <c r="F190" s="229" t="s">
        <v>276</v>
      </c>
      <c r="G190" s="230"/>
      <c r="H190" s="230"/>
      <c r="I190" s="230"/>
      <c r="J190" s="158"/>
      <c r="K190" s="159" t="s">
        <v>5</v>
      </c>
      <c r="L190" s="158"/>
      <c r="M190" s="158"/>
      <c r="N190" s="158"/>
      <c r="O190" s="158"/>
      <c r="P190" s="158"/>
      <c r="Q190" s="158"/>
      <c r="R190" s="160"/>
      <c r="T190" s="161"/>
      <c r="U190" s="158"/>
      <c r="V190" s="158"/>
      <c r="W190" s="158"/>
      <c r="X190" s="158"/>
      <c r="Y190" s="158"/>
      <c r="Z190" s="158"/>
      <c r="AA190" s="162"/>
      <c r="AT190" s="163" t="s">
        <v>173</v>
      </c>
      <c r="AU190" s="163" t="s">
        <v>86</v>
      </c>
      <c r="AV190" s="11" t="s">
        <v>82</v>
      </c>
      <c r="AW190" s="11" t="s">
        <v>32</v>
      </c>
      <c r="AX190" s="11" t="s">
        <v>75</v>
      </c>
      <c r="AY190" s="163" t="s">
        <v>166</v>
      </c>
    </row>
    <row r="191" spans="2:65" s="11" customFormat="1" ht="16.5" customHeight="1">
      <c r="B191" s="157"/>
      <c r="C191" s="158"/>
      <c r="D191" s="158"/>
      <c r="E191" s="159" t="s">
        <v>5</v>
      </c>
      <c r="F191" s="229" t="s">
        <v>277</v>
      </c>
      <c r="G191" s="230"/>
      <c r="H191" s="230"/>
      <c r="I191" s="230"/>
      <c r="J191" s="158"/>
      <c r="K191" s="159" t="s">
        <v>5</v>
      </c>
      <c r="L191" s="158"/>
      <c r="M191" s="158"/>
      <c r="N191" s="158"/>
      <c r="O191" s="158"/>
      <c r="P191" s="158"/>
      <c r="Q191" s="158"/>
      <c r="R191" s="160"/>
      <c r="T191" s="161"/>
      <c r="U191" s="158"/>
      <c r="V191" s="158"/>
      <c r="W191" s="158"/>
      <c r="X191" s="158"/>
      <c r="Y191" s="158"/>
      <c r="Z191" s="158"/>
      <c r="AA191" s="162"/>
      <c r="AT191" s="163" t="s">
        <v>173</v>
      </c>
      <c r="AU191" s="163" t="s">
        <v>86</v>
      </c>
      <c r="AV191" s="11" t="s">
        <v>82</v>
      </c>
      <c r="AW191" s="11" t="s">
        <v>32</v>
      </c>
      <c r="AX191" s="11" t="s">
        <v>75</v>
      </c>
      <c r="AY191" s="163" t="s">
        <v>166</v>
      </c>
    </row>
    <row r="192" spans="2:65" s="10" customFormat="1" ht="16.5" customHeight="1">
      <c r="B192" s="149"/>
      <c r="C192" s="150"/>
      <c r="D192" s="150"/>
      <c r="E192" s="151" t="s">
        <v>5</v>
      </c>
      <c r="F192" s="262" t="s">
        <v>1114</v>
      </c>
      <c r="G192" s="263"/>
      <c r="H192" s="263"/>
      <c r="I192" s="263"/>
      <c r="J192" s="150"/>
      <c r="K192" s="152">
        <v>100.568</v>
      </c>
      <c r="L192" s="150"/>
      <c r="M192" s="150"/>
      <c r="N192" s="150"/>
      <c r="O192" s="150"/>
      <c r="P192" s="150"/>
      <c r="Q192" s="150"/>
      <c r="R192" s="153"/>
      <c r="T192" s="154"/>
      <c r="U192" s="150"/>
      <c r="V192" s="150"/>
      <c r="W192" s="150"/>
      <c r="X192" s="150"/>
      <c r="Y192" s="150"/>
      <c r="Z192" s="150"/>
      <c r="AA192" s="155"/>
      <c r="AT192" s="156" t="s">
        <v>173</v>
      </c>
      <c r="AU192" s="156" t="s">
        <v>86</v>
      </c>
      <c r="AV192" s="10" t="s">
        <v>86</v>
      </c>
      <c r="AW192" s="10" t="s">
        <v>32</v>
      </c>
      <c r="AX192" s="10" t="s">
        <v>75</v>
      </c>
      <c r="AY192" s="156" t="s">
        <v>166</v>
      </c>
    </row>
    <row r="193" spans="2:65" s="10" customFormat="1" ht="16.5" customHeight="1">
      <c r="B193" s="149"/>
      <c r="C193" s="150"/>
      <c r="D193" s="150"/>
      <c r="E193" s="151" t="s">
        <v>5</v>
      </c>
      <c r="F193" s="262" t="s">
        <v>1115</v>
      </c>
      <c r="G193" s="263"/>
      <c r="H193" s="263"/>
      <c r="I193" s="263"/>
      <c r="J193" s="150"/>
      <c r="K193" s="152">
        <v>19.850000000000001</v>
      </c>
      <c r="L193" s="150"/>
      <c r="M193" s="150"/>
      <c r="N193" s="150"/>
      <c r="O193" s="150"/>
      <c r="P193" s="150"/>
      <c r="Q193" s="150"/>
      <c r="R193" s="153"/>
      <c r="T193" s="154"/>
      <c r="U193" s="150"/>
      <c r="V193" s="150"/>
      <c r="W193" s="150"/>
      <c r="X193" s="150"/>
      <c r="Y193" s="150"/>
      <c r="Z193" s="150"/>
      <c r="AA193" s="155"/>
      <c r="AT193" s="156" t="s">
        <v>173</v>
      </c>
      <c r="AU193" s="156" t="s">
        <v>86</v>
      </c>
      <c r="AV193" s="10" t="s">
        <v>86</v>
      </c>
      <c r="AW193" s="10" t="s">
        <v>32</v>
      </c>
      <c r="AX193" s="10" t="s">
        <v>75</v>
      </c>
      <c r="AY193" s="156" t="s">
        <v>166</v>
      </c>
    </row>
    <row r="194" spans="2:65" s="12" customFormat="1" ht="16.5" customHeight="1">
      <c r="B194" s="168"/>
      <c r="C194" s="169"/>
      <c r="D194" s="169"/>
      <c r="E194" s="170" t="s">
        <v>5</v>
      </c>
      <c r="F194" s="268" t="s">
        <v>294</v>
      </c>
      <c r="G194" s="269"/>
      <c r="H194" s="269"/>
      <c r="I194" s="269"/>
      <c r="J194" s="169"/>
      <c r="K194" s="171">
        <v>120.41800000000001</v>
      </c>
      <c r="L194" s="169"/>
      <c r="M194" s="169"/>
      <c r="N194" s="169"/>
      <c r="O194" s="169"/>
      <c r="P194" s="169"/>
      <c r="Q194" s="169"/>
      <c r="R194" s="172"/>
      <c r="T194" s="173"/>
      <c r="U194" s="169"/>
      <c r="V194" s="169"/>
      <c r="W194" s="169"/>
      <c r="X194" s="169"/>
      <c r="Y194" s="169"/>
      <c r="Z194" s="169"/>
      <c r="AA194" s="174"/>
      <c r="AT194" s="175" t="s">
        <v>173</v>
      </c>
      <c r="AU194" s="175" t="s">
        <v>86</v>
      </c>
      <c r="AV194" s="12" t="s">
        <v>92</v>
      </c>
      <c r="AW194" s="12" t="s">
        <v>32</v>
      </c>
      <c r="AX194" s="12" t="s">
        <v>82</v>
      </c>
      <c r="AY194" s="175" t="s">
        <v>166</v>
      </c>
    </row>
    <row r="195" spans="2:65" s="1" customFormat="1" ht="38.25" customHeight="1">
      <c r="B195" s="139"/>
      <c r="C195" s="140" t="s">
        <v>116</v>
      </c>
      <c r="D195" s="140" t="s">
        <v>167</v>
      </c>
      <c r="E195" s="141" t="s">
        <v>326</v>
      </c>
      <c r="F195" s="231" t="s">
        <v>327</v>
      </c>
      <c r="G195" s="231"/>
      <c r="H195" s="231"/>
      <c r="I195" s="231"/>
      <c r="J195" s="142" t="s">
        <v>322</v>
      </c>
      <c r="K195" s="143">
        <v>374.37</v>
      </c>
      <c r="L195" s="232">
        <v>0</v>
      </c>
      <c r="M195" s="232"/>
      <c r="N195" s="232">
        <f>ROUND(L195*K195,2)</f>
        <v>0</v>
      </c>
      <c r="O195" s="232"/>
      <c r="P195" s="232"/>
      <c r="Q195" s="232"/>
      <c r="R195" s="144"/>
      <c r="T195" s="145" t="s">
        <v>5</v>
      </c>
      <c r="U195" s="43" t="s">
        <v>40</v>
      </c>
      <c r="V195" s="146">
        <v>0.223</v>
      </c>
      <c r="W195" s="146">
        <f>V195*K195</f>
        <v>83.48451</v>
      </c>
      <c r="X195" s="146">
        <v>0</v>
      </c>
      <c r="Y195" s="146">
        <f>X195*K195</f>
        <v>0</v>
      </c>
      <c r="Z195" s="146">
        <v>0</v>
      </c>
      <c r="AA195" s="147">
        <f>Z195*K195</f>
        <v>0</v>
      </c>
      <c r="AR195" s="21" t="s">
        <v>92</v>
      </c>
      <c r="AT195" s="21" t="s">
        <v>167</v>
      </c>
      <c r="AU195" s="21" t="s">
        <v>86</v>
      </c>
      <c r="AY195" s="21" t="s">
        <v>166</v>
      </c>
      <c r="BE195" s="148">
        <f>IF(U195="základní",N195,0)</f>
        <v>0</v>
      </c>
      <c r="BF195" s="148">
        <f>IF(U195="snížená",N195,0)</f>
        <v>0</v>
      </c>
      <c r="BG195" s="148">
        <f>IF(U195="zákl. přenesená",N195,0)</f>
        <v>0</v>
      </c>
      <c r="BH195" s="148">
        <f>IF(U195="sníž. přenesená",N195,0)</f>
        <v>0</v>
      </c>
      <c r="BI195" s="148">
        <f>IF(U195="nulová",N195,0)</f>
        <v>0</v>
      </c>
      <c r="BJ195" s="21" t="s">
        <v>82</v>
      </c>
      <c r="BK195" s="148">
        <f>ROUND(L195*K195,2)</f>
        <v>0</v>
      </c>
      <c r="BL195" s="21" t="s">
        <v>92</v>
      </c>
      <c r="BM195" s="21" t="s">
        <v>328</v>
      </c>
    </row>
    <row r="196" spans="2:65" s="11" customFormat="1" ht="16.5" customHeight="1">
      <c r="B196" s="157"/>
      <c r="C196" s="158"/>
      <c r="D196" s="158"/>
      <c r="E196" s="159" t="s">
        <v>5</v>
      </c>
      <c r="F196" s="264" t="s">
        <v>275</v>
      </c>
      <c r="G196" s="265"/>
      <c r="H196" s="265"/>
      <c r="I196" s="265"/>
      <c r="J196" s="158"/>
      <c r="K196" s="159" t="s">
        <v>5</v>
      </c>
      <c r="L196" s="158"/>
      <c r="M196" s="158"/>
      <c r="N196" s="158"/>
      <c r="O196" s="158"/>
      <c r="P196" s="158"/>
      <c r="Q196" s="158"/>
      <c r="R196" s="160"/>
      <c r="T196" s="161"/>
      <c r="U196" s="158"/>
      <c r="V196" s="158"/>
      <c r="W196" s="158"/>
      <c r="X196" s="158"/>
      <c r="Y196" s="158"/>
      <c r="Z196" s="158"/>
      <c r="AA196" s="162"/>
      <c r="AT196" s="163" t="s">
        <v>173</v>
      </c>
      <c r="AU196" s="163" t="s">
        <v>86</v>
      </c>
      <c r="AV196" s="11" t="s">
        <v>82</v>
      </c>
      <c r="AW196" s="11" t="s">
        <v>32</v>
      </c>
      <c r="AX196" s="11" t="s">
        <v>75</v>
      </c>
      <c r="AY196" s="163" t="s">
        <v>166</v>
      </c>
    </row>
    <row r="197" spans="2:65" s="11" customFormat="1" ht="16.5" customHeight="1">
      <c r="B197" s="157"/>
      <c r="C197" s="158"/>
      <c r="D197" s="158"/>
      <c r="E197" s="159" t="s">
        <v>5</v>
      </c>
      <c r="F197" s="229" t="s">
        <v>276</v>
      </c>
      <c r="G197" s="230"/>
      <c r="H197" s="230"/>
      <c r="I197" s="230"/>
      <c r="J197" s="158"/>
      <c r="K197" s="159" t="s">
        <v>5</v>
      </c>
      <c r="L197" s="158"/>
      <c r="M197" s="158"/>
      <c r="N197" s="158"/>
      <c r="O197" s="158"/>
      <c r="P197" s="158"/>
      <c r="Q197" s="158"/>
      <c r="R197" s="160"/>
      <c r="T197" s="161"/>
      <c r="U197" s="158"/>
      <c r="V197" s="158"/>
      <c r="W197" s="158"/>
      <c r="X197" s="158"/>
      <c r="Y197" s="158"/>
      <c r="Z197" s="158"/>
      <c r="AA197" s="162"/>
      <c r="AT197" s="163" t="s">
        <v>173</v>
      </c>
      <c r="AU197" s="163" t="s">
        <v>86</v>
      </c>
      <c r="AV197" s="11" t="s">
        <v>82</v>
      </c>
      <c r="AW197" s="11" t="s">
        <v>32</v>
      </c>
      <c r="AX197" s="11" t="s">
        <v>75</v>
      </c>
      <c r="AY197" s="163" t="s">
        <v>166</v>
      </c>
    </row>
    <row r="198" spans="2:65" s="11" customFormat="1" ht="16.5" customHeight="1">
      <c r="B198" s="157"/>
      <c r="C198" s="158"/>
      <c r="D198" s="158"/>
      <c r="E198" s="159" t="s">
        <v>5</v>
      </c>
      <c r="F198" s="229" t="s">
        <v>277</v>
      </c>
      <c r="G198" s="230"/>
      <c r="H198" s="230"/>
      <c r="I198" s="230"/>
      <c r="J198" s="158"/>
      <c r="K198" s="159" t="s">
        <v>5</v>
      </c>
      <c r="L198" s="158"/>
      <c r="M198" s="158"/>
      <c r="N198" s="158"/>
      <c r="O198" s="158"/>
      <c r="P198" s="158"/>
      <c r="Q198" s="158"/>
      <c r="R198" s="160"/>
      <c r="T198" s="161"/>
      <c r="U198" s="158"/>
      <c r="V198" s="158"/>
      <c r="W198" s="158"/>
      <c r="X198" s="158"/>
      <c r="Y198" s="158"/>
      <c r="Z198" s="158"/>
      <c r="AA198" s="162"/>
      <c r="AT198" s="163" t="s">
        <v>173</v>
      </c>
      <c r="AU198" s="163" t="s">
        <v>86</v>
      </c>
      <c r="AV198" s="11" t="s">
        <v>82</v>
      </c>
      <c r="AW198" s="11" t="s">
        <v>32</v>
      </c>
      <c r="AX198" s="11" t="s">
        <v>75</v>
      </c>
      <c r="AY198" s="163" t="s">
        <v>166</v>
      </c>
    </row>
    <row r="199" spans="2:65" s="10" customFormat="1" ht="16.5" customHeight="1">
      <c r="B199" s="149"/>
      <c r="C199" s="150"/>
      <c r="D199" s="150"/>
      <c r="E199" s="151" t="s">
        <v>5</v>
      </c>
      <c r="F199" s="262" t="s">
        <v>1116</v>
      </c>
      <c r="G199" s="263"/>
      <c r="H199" s="263"/>
      <c r="I199" s="263"/>
      <c r="J199" s="150"/>
      <c r="K199" s="152">
        <v>314.82</v>
      </c>
      <c r="L199" s="150"/>
      <c r="M199" s="150"/>
      <c r="N199" s="150"/>
      <c r="O199" s="150"/>
      <c r="P199" s="150"/>
      <c r="Q199" s="150"/>
      <c r="R199" s="153"/>
      <c r="T199" s="154"/>
      <c r="U199" s="150"/>
      <c r="V199" s="150"/>
      <c r="W199" s="150"/>
      <c r="X199" s="150"/>
      <c r="Y199" s="150"/>
      <c r="Z199" s="150"/>
      <c r="AA199" s="155"/>
      <c r="AT199" s="156" t="s">
        <v>173</v>
      </c>
      <c r="AU199" s="156" t="s">
        <v>86</v>
      </c>
      <c r="AV199" s="10" t="s">
        <v>86</v>
      </c>
      <c r="AW199" s="10" t="s">
        <v>32</v>
      </c>
      <c r="AX199" s="10" t="s">
        <v>75</v>
      </c>
      <c r="AY199" s="156" t="s">
        <v>166</v>
      </c>
    </row>
    <row r="200" spans="2:65" s="10" customFormat="1" ht="16.5" customHeight="1">
      <c r="B200" s="149"/>
      <c r="C200" s="150"/>
      <c r="D200" s="150"/>
      <c r="E200" s="151" t="s">
        <v>5</v>
      </c>
      <c r="F200" s="262" t="s">
        <v>1117</v>
      </c>
      <c r="G200" s="263"/>
      <c r="H200" s="263"/>
      <c r="I200" s="263"/>
      <c r="J200" s="150"/>
      <c r="K200" s="152">
        <v>59.55</v>
      </c>
      <c r="L200" s="150"/>
      <c r="M200" s="150"/>
      <c r="N200" s="150"/>
      <c r="O200" s="150"/>
      <c r="P200" s="150"/>
      <c r="Q200" s="150"/>
      <c r="R200" s="153"/>
      <c r="T200" s="154"/>
      <c r="U200" s="150"/>
      <c r="V200" s="150"/>
      <c r="W200" s="150"/>
      <c r="X200" s="150"/>
      <c r="Y200" s="150"/>
      <c r="Z200" s="150"/>
      <c r="AA200" s="155"/>
      <c r="AT200" s="156" t="s">
        <v>173</v>
      </c>
      <c r="AU200" s="156" t="s">
        <v>86</v>
      </c>
      <c r="AV200" s="10" t="s">
        <v>86</v>
      </c>
      <c r="AW200" s="10" t="s">
        <v>32</v>
      </c>
      <c r="AX200" s="10" t="s">
        <v>75</v>
      </c>
      <c r="AY200" s="156" t="s">
        <v>166</v>
      </c>
    </row>
    <row r="201" spans="2:65" s="12" customFormat="1" ht="16.5" customHeight="1">
      <c r="B201" s="168"/>
      <c r="C201" s="169"/>
      <c r="D201" s="169"/>
      <c r="E201" s="170" t="s">
        <v>5</v>
      </c>
      <c r="F201" s="268" t="s">
        <v>294</v>
      </c>
      <c r="G201" s="269"/>
      <c r="H201" s="269"/>
      <c r="I201" s="269"/>
      <c r="J201" s="169"/>
      <c r="K201" s="171">
        <v>374.37</v>
      </c>
      <c r="L201" s="169"/>
      <c r="M201" s="169"/>
      <c r="N201" s="169"/>
      <c r="O201" s="169"/>
      <c r="P201" s="169"/>
      <c r="Q201" s="169"/>
      <c r="R201" s="172"/>
      <c r="T201" s="173"/>
      <c r="U201" s="169"/>
      <c r="V201" s="169"/>
      <c r="W201" s="169"/>
      <c r="X201" s="169"/>
      <c r="Y201" s="169"/>
      <c r="Z201" s="169"/>
      <c r="AA201" s="174"/>
      <c r="AT201" s="175" t="s">
        <v>173</v>
      </c>
      <c r="AU201" s="175" t="s">
        <v>86</v>
      </c>
      <c r="AV201" s="12" t="s">
        <v>92</v>
      </c>
      <c r="AW201" s="12" t="s">
        <v>32</v>
      </c>
      <c r="AX201" s="12" t="s">
        <v>82</v>
      </c>
      <c r="AY201" s="175" t="s">
        <v>166</v>
      </c>
    </row>
    <row r="202" spans="2:65" s="1" customFormat="1" ht="25.5" customHeight="1">
      <c r="B202" s="139"/>
      <c r="C202" s="140" t="s">
        <v>119</v>
      </c>
      <c r="D202" s="140" t="s">
        <v>167</v>
      </c>
      <c r="E202" s="141" t="s">
        <v>331</v>
      </c>
      <c r="F202" s="231" t="s">
        <v>332</v>
      </c>
      <c r="G202" s="231"/>
      <c r="H202" s="231"/>
      <c r="I202" s="231"/>
      <c r="J202" s="142" t="s">
        <v>322</v>
      </c>
      <c r="K202" s="143">
        <v>120.41800000000001</v>
      </c>
      <c r="L202" s="232">
        <v>0</v>
      </c>
      <c r="M202" s="232"/>
      <c r="N202" s="232">
        <f>ROUND(L202*K202,2)</f>
        <v>0</v>
      </c>
      <c r="O202" s="232"/>
      <c r="P202" s="232"/>
      <c r="Q202" s="232"/>
      <c r="R202" s="144"/>
      <c r="T202" s="145" t="s">
        <v>5</v>
      </c>
      <c r="U202" s="43" t="s">
        <v>40</v>
      </c>
      <c r="V202" s="146">
        <v>8.3000000000000004E-2</v>
      </c>
      <c r="W202" s="146">
        <f>V202*K202</f>
        <v>9.9946940000000009</v>
      </c>
      <c r="X202" s="146">
        <v>0</v>
      </c>
      <c r="Y202" s="146">
        <f>X202*K202</f>
        <v>0</v>
      </c>
      <c r="Z202" s="146">
        <v>0</v>
      </c>
      <c r="AA202" s="147">
        <f>Z202*K202</f>
        <v>0</v>
      </c>
      <c r="AR202" s="21" t="s">
        <v>92</v>
      </c>
      <c r="AT202" s="21" t="s">
        <v>167</v>
      </c>
      <c r="AU202" s="21" t="s">
        <v>86</v>
      </c>
      <c r="AY202" s="21" t="s">
        <v>166</v>
      </c>
      <c r="BE202" s="148">
        <f>IF(U202="základní",N202,0)</f>
        <v>0</v>
      </c>
      <c r="BF202" s="148">
        <f>IF(U202="snížená",N202,0)</f>
        <v>0</v>
      </c>
      <c r="BG202" s="148">
        <f>IF(U202="zákl. přenesená",N202,0)</f>
        <v>0</v>
      </c>
      <c r="BH202" s="148">
        <f>IF(U202="sníž. přenesená",N202,0)</f>
        <v>0</v>
      </c>
      <c r="BI202" s="148">
        <f>IF(U202="nulová",N202,0)</f>
        <v>0</v>
      </c>
      <c r="BJ202" s="21" t="s">
        <v>82</v>
      </c>
      <c r="BK202" s="148">
        <f>ROUND(L202*K202,2)</f>
        <v>0</v>
      </c>
      <c r="BL202" s="21" t="s">
        <v>92</v>
      </c>
      <c r="BM202" s="21" t="s">
        <v>333</v>
      </c>
    </row>
    <row r="203" spans="2:65" s="1" customFormat="1" ht="38.25" customHeight="1">
      <c r="B203" s="139"/>
      <c r="C203" s="140" t="s">
        <v>122</v>
      </c>
      <c r="D203" s="140" t="s">
        <v>167</v>
      </c>
      <c r="E203" s="141" t="s">
        <v>334</v>
      </c>
      <c r="F203" s="231" t="s">
        <v>335</v>
      </c>
      <c r="G203" s="231"/>
      <c r="H203" s="231"/>
      <c r="I203" s="231"/>
      <c r="J203" s="142" t="s">
        <v>322</v>
      </c>
      <c r="K203" s="143">
        <v>374.37</v>
      </c>
      <c r="L203" s="232">
        <v>0</v>
      </c>
      <c r="M203" s="232"/>
      <c r="N203" s="232">
        <f>ROUND(L203*K203,2)</f>
        <v>0</v>
      </c>
      <c r="O203" s="232"/>
      <c r="P203" s="232"/>
      <c r="Q203" s="232"/>
      <c r="R203" s="144"/>
      <c r="T203" s="145" t="s">
        <v>5</v>
      </c>
      <c r="U203" s="43" t="s">
        <v>40</v>
      </c>
      <c r="V203" s="146">
        <v>8.3000000000000004E-2</v>
      </c>
      <c r="W203" s="146">
        <f>V203*K203</f>
        <v>31.072710000000001</v>
      </c>
      <c r="X203" s="146">
        <v>0</v>
      </c>
      <c r="Y203" s="146">
        <f>X203*K203</f>
        <v>0</v>
      </c>
      <c r="Z203" s="146">
        <v>0</v>
      </c>
      <c r="AA203" s="147">
        <f>Z203*K203</f>
        <v>0</v>
      </c>
      <c r="AR203" s="21" t="s">
        <v>92</v>
      </c>
      <c r="AT203" s="21" t="s">
        <v>167</v>
      </c>
      <c r="AU203" s="21" t="s">
        <v>86</v>
      </c>
      <c r="AY203" s="21" t="s">
        <v>166</v>
      </c>
      <c r="BE203" s="148">
        <f>IF(U203="základní",N203,0)</f>
        <v>0</v>
      </c>
      <c r="BF203" s="148">
        <f>IF(U203="snížená",N203,0)</f>
        <v>0</v>
      </c>
      <c r="BG203" s="148">
        <f>IF(U203="zákl. přenesená",N203,0)</f>
        <v>0</v>
      </c>
      <c r="BH203" s="148">
        <f>IF(U203="sníž. přenesená",N203,0)</f>
        <v>0</v>
      </c>
      <c r="BI203" s="148">
        <f>IF(U203="nulová",N203,0)</f>
        <v>0</v>
      </c>
      <c r="BJ203" s="21" t="s">
        <v>82</v>
      </c>
      <c r="BK203" s="148">
        <f>ROUND(L203*K203,2)</f>
        <v>0</v>
      </c>
      <c r="BL203" s="21" t="s">
        <v>92</v>
      </c>
      <c r="BM203" s="21" t="s">
        <v>336</v>
      </c>
    </row>
    <row r="204" spans="2:65" s="1" customFormat="1" ht="25.5" customHeight="1">
      <c r="B204" s="139"/>
      <c r="C204" s="140" t="s">
        <v>11</v>
      </c>
      <c r="D204" s="140" t="s">
        <v>167</v>
      </c>
      <c r="E204" s="141" t="s">
        <v>337</v>
      </c>
      <c r="F204" s="231" t="s">
        <v>338</v>
      </c>
      <c r="G204" s="231"/>
      <c r="H204" s="231"/>
      <c r="I204" s="231"/>
      <c r="J204" s="142" t="s">
        <v>322</v>
      </c>
      <c r="K204" s="143">
        <v>40.25</v>
      </c>
      <c r="L204" s="232">
        <v>0</v>
      </c>
      <c r="M204" s="232"/>
      <c r="N204" s="232">
        <f>ROUND(L204*K204,2)</f>
        <v>0</v>
      </c>
      <c r="O204" s="232"/>
      <c r="P204" s="232"/>
      <c r="Q204" s="232"/>
      <c r="R204" s="144"/>
      <c r="T204" s="145" t="s">
        <v>5</v>
      </c>
      <c r="U204" s="43" t="s">
        <v>40</v>
      </c>
      <c r="V204" s="146">
        <v>2.3199999999999998</v>
      </c>
      <c r="W204" s="146">
        <f>V204*K204</f>
        <v>93.38</v>
      </c>
      <c r="X204" s="146">
        <v>0</v>
      </c>
      <c r="Y204" s="146">
        <f>X204*K204</f>
        <v>0</v>
      </c>
      <c r="Z204" s="146">
        <v>0</v>
      </c>
      <c r="AA204" s="147">
        <f>Z204*K204</f>
        <v>0</v>
      </c>
      <c r="AR204" s="21" t="s">
        <v>92</v>
      </c>
      <c r="AT204" s="21" t="s">
        <v>167</v>
      </c>
      <c r="AU204" s="21" t="s">
        <v>86</v>
      </c>
      <c r="AY204" s="21" t="s">
        <v>166</v>
      </c>
      <c r="BE204" s="148">
        <f>IF(U204="základní",N204,0)</f>
        <v>0</v>
      </c>
      <c r="BF204" s="148">
        <f>IF(U204="snížená",N204,0)</f>
        <v>0</v>
      </c>
      <c r="BG204" s="148">
        <f>IF(U204="zákl. přenesená",N204,0)</f>
        <v>0</v>
      </c>
      <c r="BH204" s="148">
        <f>IF(U204="sníž. přenesená",N204,0)</f>
        <v>0</v>
      </c>
      <c r="BI204" s="148">
        <f>IF(U204="nulová",N204,0)</f>
        <v>0</v>
      </c>
      <c r="BJ204" s="21" t="s">
        <v>82</v>
      </c>
      <c r="BK204" s="148">
        <f>ROUND(L204*K204,2)</f>
        <v>0</v>
      </c>
      <c r="BL204" s="21" t="s">
        <v>92</v>
      </c>
      <c r="BM204" s="21" t="s">
        <v>1118</v>
      </c>
    </row>
    <row r="205" spans="2:65" s="11" customFormat="1" ht="16.5" customHeight="1">
      <c r="B205" s="157"/>
      <c r="C205" s="158"/>
      <c r="D205" s="158"/>
      <c r="E205" s="159" t="s">
        <v>5</v>
      </c>
      <c r="F205" s="264" t="s">
        <v>275</v>
      </c>
      <c r="G205" s="265"/>
      <c r="H205" s="265"/>
      <c r="I205" s="265"/>
      <c r="J205" s="158"/>
      <c r="K205" s="159" t="s">
        <v>5</v>
      </c>
      <c r="L205" s="158"/>
      <c r="M205" s="158"/>
      <c r="N205" s="158"/>
      <c r="O205" s="158"/>
      <c r="P205" s="158"/>
      <c r="Q205" s="158"/>
      <c r="R205" s="160"/>
      <c r="T205" s="161"/>
      <c r="U205" s="158"/>
      <c r="V205" s="158"/>
      <c r="W205" s="158"/>
      <c r="X205" s="158"/>
      <c r="Y205" s="158"/>
      <c r="Z205" s="158"/>
      <c r="AA205" s="162"/>
      <c r="AT205" s="163" t="s">
        <v>173</v>
      </c>
      <c r="AU205" s="163" t="s">
        <v>86</v>
      </c>
      <c r="AV205" s="11" t="s">
        <v>82</v>
      </c>
      <c r="AW205" s="11" t="s">
        <v>32</v>
      </c>
      <c r="AX205" s="11" t="s">
        <v>75</v>
      </c>
      <c r="AY205" s="163" t="s">
        <v>166</v>
      </c>
    </row>
    <row r="206" spans="2:65" s="11" customFormat="1" ht="16.5" customHeight="1">
      <c r="B206" s="157"/>
      <c r="C206" s="158"/>
      <c r="D206" s="158"/>
      <c r="E206" s="159" t="s">
        <v>5</v>
      </c>
      <c r="F206" s="229" t="s">
        <v>276</v>
      </c>
      <c r="G206" s="230"/>
      <c r="H206" s="230"/>
      <c r="I206" s="230"/>
      <c r="J206" s="158"/>
      <c r="K206" s="159" t="s">
        <v>5</v>
      </c>
      <c r="L206" s="158"/>
      <c r="M206" s="158"/>
      <c r="N206" s="158"/>
      <c r="O206" s="158"/>
      <c r="P206" s="158"/>
      <c r="Q206" s="158"/>
      <c r="R206" s="160"/>
      <c r="T206" s="161"/>
      <c r="U206" s="158"/>
      <c r="V206" s="158"/>
      <c r="W206" s="158"/>
      <c r="X206" s="158"/>
      <c r="Y206" s="158"/>
      <c r="Z206" s="158"/>
      <c r="AA206" s="162"/>
      <c r="AT206" s="163" t="s">
        <v>173</v>
      </c>
      <c r="AU206" s="163" t="s">
        <v>86</v>
      </c>
      <c r="AV206" s="11" t="s">
        <v>82</v>
      </c>
      <c r="AW206" s="11" t="s">
        <v>32</v>
      </c>
      <c r="AX206" s="11" t="s">
        <v>75</v>
      </c>
      <c r="AY206" s="163" t="s">
        <v>166</v>
      </c>
    </row>
    <row r="207" spans="2:65" s="11" customFormat="1" ht="16.5" customHeight="1">
      <c r="B207" s="157"/>
      <c r="C207" s="158"/>
      <c r="D207" s="158"/>
      <c r="E207" s="159" t="s">
        <v>5</v>
      </c>
      <c r="F207" s="229" t="s">
        <v>277</v>
      </c>
      <c r="G207" s="230"/>
      <c r="H207" s="230"/>
      <c r="I207" s="230"/>
      <c r="J207" s="158"/>
      <c r="K207" s="159" t="s">
        <v>5</v>
      </c>
      <c r="L207" s="158"/>
      <c r="M207" s="158"/>
      <c r="N207" s="158"/>
      <c r="O207" s="158"/>
      <c r="P207" s="158"/>
      <c r="Q207" s="158"/>
      <c r="R207" s="160"/>
      <c r="T207" s="161"/>
      <c r="U207" s="158"/>
      <c r="V207" s="158"/>
      <c r="W207" s="158"/>
      <c r="X207" s="158"/>
      <c r="Y207" s="158"/>
      <c r="Z207" s="158"/>
      <c r="AA207" s="162"/>
      <c r="AT207" s="163" t="s">
        <v>173</v>
      </c>
      <c r="AU207" s="163" t="s">
        <v>86</v>
      </c>
      <c r="AV207" s="11" t="s">
        <v>82</v>
      </c>
      <c r="AW207" s="11" t="s">
        <v>32</v>
      </c>
      <c r="AX207" s="11" t="s">
        <v>75</v>
      </c>
      <c r="AY207" s="163" t="s">
        <v>166</v>
      </c>
    </row>
    <row r="208" spans="2:65" s="10" customFormat="1" ht="16.5" customHeight="1">
      <c r="B208" s="149"/>
      <c r="C208" s="150"/>
      <c r="D208" s="150"/>
      <c r="E208" s="151" t="s">
        <v>5</v>
      </c>
      <c r="F208" s="262" t="s">
        <v>1119</v>
      </c>
      <c r="G208" s="263"/>
      <c r="H208" s="263"/>
      <c r="I208" s="263"/>
      <c r="J208" s="150"/>
      <c r="K208" s="152">
        <v>40.25</v>
      </c>
      <c r="L208" s="150"/>
      <c r="M208" s="150"/>
      <c r="N208" s="150"/>
      <c r="O208" s="150"/>
      <c r="P208" s="150"/>
      <c r="Q208" s="150"/>
      <c r="R208" s="153"/>
      <c r="T208" s="154"/>
      <c r="U208" s="150"/>
      <c r="V208" s="150"/>
      <c r="W208" s="150"/>
      <c r="X208" s="150"/>
      <c r="Y208" s="150"/>
      <c r="Z208" s="150"/>
      <c r="AA208" s="155"/>
      <c r="AT208" s="156" t="s">
        <v>173</v>
      </c>
      <c r="AU208" s="156" t="s">
        <v>86</v>
      </c>
      <c r="AV208" s="10" t="s">
        <v>86</v>
      </c>
      <c r="AW208" s="10" t="s">
        <v>32</v>
      </c>
      <c r="AX208" s="10" t="s">
        <v>82</v>
      </c>
      <c r="AY208" s="156" t="s">
        <v>166</v>
      </c>
    </row>
    <row r="209" spans="2:65" s="1" customFormat="1" ht="25.5" customHeight="1">
      <c r="B209" s="139"/>
      <c r="C209" s="140" t="s">
        <v>127</v>
      </c>
      <c r="D209" s="140" t="s">
        <v>167</v>
      </c>
      <c r="E209" s="141" t="s">
        <v>341</v>
      </c>
      <c r="F209" s="231" t="s">
        <v>342</v>
      </c>
      <c r="G209" s="231"/>
      <c r="H209" s="231"/>
      <c r="I209" s="231"/>
      <c r="J209" s="142" t="s">
        <v>322</v>
      </c>
      <c r="K209" s="143">
        <v>40.25</v>
      </c>
      <c r="L209" s="232">
        <v>0</v>
      </c>
      <c r="M209" s="232"/>
      <c r="N209" s="232">
        <f>ROUND(L209*K209,2)</f>
        <v>0</v>
      </c>
      <c r="O209" s="232"/>
      <c r="P209" s="232"/>
      <c r="Q209" s="232"/>
      <c r="R209" s="144"/>
      <c r="T209" s="145" t="s">
        <v>5</v>
      </c>
      <c r="U209" s="43" t="s">
        <v>40</v>
      </c>
      <c r="V209" s="146">
        <v>0.65400000000000003</v>
      </c>
      <c r="W209" s="146">
        <f>V209*K209</f>
        <v>26.323500000000003</v>
      </c>
      <c r="X209" s="146">
        <v>0</v>
      </c>
      <c r="Y209" s="146">
        <f>X209*K209</f>
        <v>0</v>
      </c>
      <c r="Z209" s="146">
        <v>0</v>
      </c>
      <c r="AA209" s="147">
        <f>Z209*K209</f>
        <v>0</v>
      </c>
      <c r="AR209" s="21" t="s">
        <v>92</v>
      </c>
      <c r="AT209" s="21" t="s">
        <v>167</v>
      </c>
      <c r="AU209" s="21" t="s">
        <v>86</v>
      </c>
      <c r="AY209" s="21" t="s">
        <v>166</v>
      </c>
      <c r="BE209" s="148">
        <f>IF(U209="základní",N209,0)</f>
        <v>0</v>
      </c>
      <c r="BF209" s="148">
        <f>IF(U209="snížená",N209,0)</f>
        <v>0</v>
      </c>
      <c r="BG209" s="148">
        <f>IF(U209="zákl. přenesená",N209,0)</f>
        <v>0</v>
      </c>
      <c r="BH209" s="148">
        <f>IF(U209="sníž. přenesená",N209,0)</f>
        <v>0</v>
      </c>
      <c r="BI209" s="148">
        <f>IF(U209="nulová",N209,0)</f>
        <v>0</v>
      </c>
      <c r="BJ209" s="21" t="s">
        <v>82</v>
      </c>
      <c r="BK209" s="148">
        <f>ROUND(L209*K209,2)</f>
        <v>0</v>
      </c>
      <c r="BL209" s="21" t="s">
        <v>92</v>
      </c>
      <c r="BM209" s="21" t="s">
        <v>1120</v>
      </c>
    </row>
    <row r="210" spans="2:65" s="1" customFormat="1" ht="25.5" customHeight="1">
      <c r="B210" s="139"/>
      <c r="C210" s="140" t="s">
        <v>344</v>
      </c>
      <c r="D210" s="140" t="s">
        <v>167</v>
      </c>
      <c r="E210" s="141" t="s">
        <v>345</v>
      </c>
      <c r="F210" s="231" t="s">
        <v>346</v>
      </c>
      <c r="G210" s="231"/>
      <c r="H210" s="231"/>
      <c r="I210" s="231"/>
      <c r="J210" s="142" t="s">
        <v>322</v>
      </c>
      <c r="K210" s="143">
        <v>25.5</v>
      </c>
      <c r="L210" s="232">
        <v>0</v>
      </c>
      <c r="M210" s="232"/>
      <c r="N210" s="232">
        <f>ROUND(L210*K210,2)</f>
        <v>0</v>
      </c>
      <c r="O210" s="232"/>
      <c r="P210" s="232"/>
      <c r="Q210" s="232"/>
      <c r="R210" s="144"/>
      <c r="T210" s="145" t="s">
        <v>5</v>
      </c>
      <c r="U210" s="43" t="s">
        <v>40</v>
      </c>
      <c r="V210" s="146">
        <v>1.43</v>
      </c>
      <c r="W210" s="146">
        <f>V210*K210</f>
        <v>36.464999999999996</v>
      </c>
      <c r="X210" s="146">
        <v>0</v>
      </c>
      <c r="Y210" s="146">
        <f>X210*K210</f>
        <v>0</v>
      </c>
      <c r="Z210" s="146">
        <v>0</v>
      </c>
      <c r="AA210" s="147">
        <f>Z210*K210</f>
        <v>0</v>
      </c>
      <c r="AR210" s="21" t="s">
        <v>92</v>
      </c>
      <c r="AT210" s="21" t="s">
        <v>167</v>
      </c>
      <c r="AU210" s="21" t="s">
        <v>86</v>
      </c>
      <c r="AY210" s="21" t="s">
        <v>166</v>
      </c>
      <c r="BE210" s="148">
        <f>IF(U210="základní",N210,0)</f>
        <v>0</v>
      </c>
      <c r="BF210" s="148">
        <f>IF(U210="snížená",N210,0)</f>
        <v>0</v>
      </c>
      <c r="BG210" s="148">
        <f>IF(U210="zákl. přenesená",N210,0)</f>
        <v>0</v>
      </c>
      <c r="BH210" s="148">
        <f>IF(U210="sníž. přenesená",N210,0)</f>
        <v>0</v>
      </c>
      <c r="BI210" s="148">
        <f>IF(U210="nulová",N210,0)</f>
        <v>0</v>
      </c>
      <c r="BJ210" s="21" t="s">
        <v>82</v>
      </c>
      <c r="BK210" s="148">
        <f>ROUND(L210*K210,2)</f>
        <v>0</v>
      </c>
      <c r="BL210" s="21" t="s">
        <v>92</v>
      </c>
      <c r="BM210" s="21" t="s">
        <v>347</v>
      </c>
    </row>
    <row r="211" spans="2:65" s="11" customFormat="1" ht="16.5" customHeight="1">
      <c r="B211" s="157"/>
      <c r="C211" s="158"/>
      <c r="D211" s="158"/>
      <c r="E211" s="159" t="s">
        <v>5</v>
      </c>
      <c r="F211" s="264" t="s">
        <v>275</v>
      </c>
      <c r="G211" s="265"/>
      <c r="H211" s="265"/>
      <c r="I211" s="265"/>
      <c r="J211" s="158"/>
      <c r="K211" s="159" t="s">
        <v>5</v>
      </c>
      <c r="L211" s="158"/>
      <c r="M211" s="158"/>
      <c r="N211" s="158"/>
      <c r="O211" s="158"/>
      <c r="P211" s="158"/>
      <c r="Q211" s="158"/>
      <c r="R211" s="160"/>
      <c r="T211" s="161"/>
      <c r="U211" s="158"/>
      <c r="V211" s="158"/>
      <c r="W211" s="158"/>
      <c r="X211" s="158"/>
      <c r="Y211" s="158"/>
      <c r="Z211" s="158"/>
      <c r="AA211" s="162"/>
      <c r="AT211" s="163" t="s">
        <v>173</v>
      </c>
      <c r="AU211" s="163" t="s">
        <v>86</v>
      </c>
      <c r="AV211" s="11" t="s">
        <v>82</v>
      </c>
      <c r="AW211" s="11" t="s">
        <v>32</v>
      </c>
      <c r="AX211" s="11" t="s">
        <v>75</v>
      </c>
      <c r="AY211" s="163" t="s">
        <v>166</v>
      </c>
    </row>
    <row r="212" spans="2:65" s="11" customFormat="1" ht="16.5" customHeight="1">
      <c r="B212" s="157"/>
      <c r="C212" s="158"/>
      <c r="D212" s="158"/>
      <c r="E212" s="159" t="s">
        <v>5</v>
      </c>
      <c r="F212" s="229" t="s">
        <v>276</v>
      </c>
      <c r="G212" s="230"/>
      <c r="H212" s="230"/>
      <c r="I212" s="230"/>
      <c r="J212" s="158"/>
      <c r="K212" s="159" t="s">
        <v>5</v>
      </c>
      <c r="L212" s="158"/>
      <c r="M212" s="158"/>
      <c r="N212" s="158"/>
      <c r="O212" s="158"/>
      <c r="P212" s="158"/>
      <c r="Q212" s="158"/>
      <c r="R212" s="160"/>
      <c r="T212" s="161"/>
      <c r="U212" s="158"/>
      <c r="V212" s="158"/>
      <c r="W212" s="158"/>
      <c r="X212" s="158"/>
      <c r="Y212" s="158"/>
      <c r="Z212" s="158"/>
      <c r="AA212" s="162"/>
      <c r="AT212" s="163" t="s">
        <v>173</v>
      </c>
      <c r="AU212" s="163" t="s">
        <v>86</v>
      </c>
      <c r="AV212" s="11" t="s">
        <v>82</v>
      </c>
      <c r="AW212" s="11" t="s">
        <v>32</v>
      </c>
      <c r="AX212" s="11" t="s">
        <v>75</v>
      </c>
      <c r="AY212" s="163" t="s">
        <v>166</v>
      </c>
    </row>
    <row r="213" spans="2:65" s="11" customFormat="1" ht="16.5" customHeight="1">
      <c r="B213" s="157"/>
      <c r="C213" s="158"/>
      <c r="D213" s="158"/>
      <c r="E213" s="159" t="s">
        <v>5</v>
      </c>
      <c r="F213" s="229" t="s">
        <v>277</v>
      </c>
      <c r="G213" s="230"/>
      <c r="H213" s="230"/>
      <c r="I213" s="230"/>
      <c r="J213" s="158"/>
      <c r="K213" s="159" t="s">
        <v>5</v>
      </c>
      <c r="L213" s="158"/>
      <c r="M213" s="158"/>
      <c r="N213" s="158"/>
      <c r="O213" s="158"/>
      <c r="P213" s="158"/>
      <c r="Q213" s="158"/>
      <c r="R213" s="160"/>
      <c r="T213" s="161"/>
      <c r="U213" s="158"/>
      <c r="V213" s="158"/>
      <c r="W213" s="158"/>
      <c r="X213" s="158"/>
      <c r="Y213" s="158"/>
      <c r="Z213" s="158"/>
      <c r="AA213" s="162"/>
      <c r="AT213" s="163" t="s">
        <v>173</v>
      </c>
      <c r="AU213" s="163" t="s">
        <v>86</v>
      </c>
      <c r="AV213" s="11" t="s">
        <v>82</v>
      </c>
      <c r="AW213" s="11" t="s">
        <v>32</v>
      </c>
      <c r="AX213" s="11" t="s">
        <v>75</v>
      </c>
      <c r="AY213" s="163" t="s">
        <v>166</v>
      </c>
    </row>
    <row r="214" spans="2:65" s="10" customFormat="1" ht="16.5" customHeight="1">
      <c r="B214" s="149"/>
      <c r="C214" s="150"/>
      <c r="D214" s="150"/>
      <c r="E214" s="151" t="s">
        <v>5</v>
      </c>
      <c r="F214" s="262" t="s">
        <v>1121</v>
      </c>
      <c r="G214" s="263"/>
      <c r="H214" s="263"/>
      <c r="I214" s="263"/>
      <c r="J214" s="150"/>
      <c r="K214" s="152">
        <v>25.5</v>
      </c>
      <c r="L214" s="150"/>
      <c r="M214" s="150"/>
      <c r="N214" s="150"/>
      <c r="O214" s="150"/>
      <c r="P214" s="150"/>
      <c r="Q214" s="150"/>
      <c r="R214" s="153"/>
      <c r="T214" s="154"/>
      <c r="U214" s="150"/>
      <c r="V214" s="150"/>
      <c r="W214" s="150"/>
      <c r="X214" s="150"/>
      <c r="Y214" s="150"/>
      <c r="Z214" s="150"/>
      <c r="AA214" s="155"/>
      <c r="AT214" s="156" t="s">
        <v>173</v>
      </c>
      <c r="AU214" s="156" t="s">
        <v>86</v>
      </c>
      <c r="AV214" s="10" t="s">
        <v>86</v>
      </c>
      <c r="AW214" s="10" t="s">
        <v>32</v>
      </c>
      <c r="AX214" s="10" t="s">
        <v>82</v>
      </c>
      <c r="AY214" s="156" t="s">
        <v>166</v>
      </c>
    </row>
    <row r="215" spans="2:65" s="1" customFormat="1" ht="25.5" customHeight="1">
      <c r="B215" s="139"/>
      <c r="C215" s="140" t="s">
        <v>349</v>
      </c>
      <c r="D215" s="140" t="s">
        <v>167</v>
      </c>
      <c r="E215" s="141" t="s">
        <v>350</v>
      </c>
      <c r="F215" s="231" t="s">
        <v>351</v>
      </c>
      <c r="G215" s="231"/>
      <c r="H215" s="231"/>
      <c r="I215" s="231"/>
      <c r="J215" s="142" t="s">
        <v>322</v>
      </c>
      <c r="K215" s="143">
        <v>25.5</v>
      </c>
      <c r="L215" s="232">
        <v>0</v>
      </c>
      <c r="M215" s="232"/>
      <c r="N215" s="232">
        <f>ROUND(L215*K215,2)</f>
        <v>0</v>
      </c>
      <c r="O215" s="232"/>
      <c r="P215" s="232"/>
      <c r="Q215" s="232"/>
      <c r="R215" s="144"/>
      <c r="T215" s="145" t="s">
        <v>5</v>
      </c>
      <c r="U215" s="43" t="s">
        <v>40</v>
      </c>
      <c r="V215" s="146">
        <v>0.1</v>
      </c>
      <c r="W215" s="146">
        <f>V215*K215</f>
        <v>2.5500000000000003</v>
      </c>
      <c r="X215" s="146">
        <v>0</v>
      </c>
      <c r="Y215" s="146">
        <f>X215*K215</f>
        <v>0</v>
      </c>
      <c r="Z215" s="146">
        <v>0</v>
      </c>
      <c r="AA215" s="147">
        <f>Z215*K215</f>
        <v>0</v>
      </c>
      <c r="AR215" s="21" t="s">
        <v>92</v>
      </c>
      <c r="AT215" s="21" t="s">
        <v>167</v>
      </c>
      <c r="AU215" s="21" t="s">
        <v>86</v>
      </c>
      <c r="AY215" s="21" t="s">
        <v>166</v>
      </c>
      <c r="BE215" s="148">
        <f>IF(U215="základní",N215,0)</f>
        <v>0</v>
      </c>
      <c r="BF215" s="148">
        <f>IF(U215="snížená",N215,0)</f>
        <v>0</v>
      </c>
      <c r="BG215" s="148">
        <f>IF(U215="zákl. přenesená",N215,0)</f>
        <v>0</v>
      </c>
      <c r="BH215" s="148">
        <f>IF(U215="sníž. přenesená",N215,0)</f>
        <v>0</v>
      </c>
      <c r="BI215" s="148">
        <f>IF(U215="nulová",N215,0)</f>
        <v>0</v>
      </c>
      <c r="BJ215" s="21" t="s">
        <v>82</v>
      </c>
      <c r="BK215" s="148">
        <f>ROUND(L215*K215,2)</f>
        <v>0</v>
      </c>
      <c r="BL215" s="21" t="s">
        <v>92</v>
      </c>
      <c r="BM215" s="21" t="s">
        <v>352</v>
      </c>
    </row>
    <row r="216" spans="2:65" s="1" customFormat="1" ht="25.5" customHeight="1">
      <c r="B216" s="139"/>
      <c r="C216" s="140" t="s">
        <v>353</v>
      </c>
      <c r="D216" s="140" t="s">
        <v>167</v>
      </c>
      <c r="E216" s="141" t="s">
        <v>354</v>
      </c>
      <c r="F216" s="231" t="s">
        <v>355</v>
      </c>
      <c r="G216" s="231"/>
      <c r="H216" s="231"/>
      <c r="I216" s="231"/>
      <c r="J216" s="142" t="s">
        <v>270</v>
      </c>
      <c r="K216" s="143">
        <v>51</v>
      </c>
      <c r="L216" s="232">
        <v>0</v>
      </c>
      <c r="M216" s="232"/>
      <c r="N216" s="232">
        <f>ROUND(L216*K216,2)</f>
        <v>0</v>
      </c>
      <c r="O216" s="232"/>
      <c r="P216" s="232"/>
      <c r="Q216" s="232"/>
      <c r="R216" s="144"/>
      <c r="T216" s="145" t="s">
        <v>5</v>
      </c>
      <c r="U216" s="43" t="s">
        <v>40</v>
      </c>
      <c r="V216" s="146">
        <v>0.23599999999999999</v>
      </c>
      <c r="W216" s="146">
        <f>V216*K216</f>
        <v>12.036</v>
      </c>
      <c r="X216" s="146">
        <v>8.4000000000000003E-4</v>
      </c>
      <c r="Y216" s="146">
        <f>X216*K216</f>
        <v>4.2840000000000003E-2</v>
      </c>
      <c r="Z216" s="146">
        <v>0</v>
      </c>
      <c r="AA216" s="147">
        <f>Z216*K216</f>
        <v>0</v>
      </c>
      <c r="AR216" s="21" t="s">
        <v>92</v>
      </c>
      <c r="AT216" s="21" t="s">
        <v>167</v>
      </c>
      <c r="AU216" s="21" t="s">
        <v>86</v>
      </c>
      <c r="AY216" s="21" t="s">
        <v>166</v>
      </c>
      <c r="BE216" s="148">
        <f>IF(U216="základní",N216,0)</f>
        <v>0</v>
      </c>
      <c r="BF216" s="148">
        <f>IF(U216="snížená",N216,0)</f>
        <v>0</v>
      </c>
      <c r="BG216" s="148">
        <f>IF(U216="zákl. přenesená",N216,0)</f>
        <v>0</v>
      </c>
      <c r="BH216" s="148">
        <f>IF(U216="sníž. přenesená",N216,0)</f>
        <v>0</v>
      </c>
      <c r="BI216" s="148">
        <f>IF(U216="nulová",N216,0)</f>
        <v>0</v>
      </c>
      <c r="BJ216" s="21" t="s">
        <v>82</v>
      </c>
      <c r="BK216" s="148">
        <f>ROUND(L216*K216,2)</f>
        <v>0</v>
      </c>
      <c r="BL216" s="21" t="s">
        <v>92</v>
      </c>
      <c r="BM216" s="21" t="s">
        <v>356</v>
      </c>
    </row>
    <row r="217" spans="2:65" s="11" customFormat="1" ht="16.5" customHeight="1">
      <c r="B217" s="157"/>
      <c r="C217" s="158"/>
      <c r="D217" s="158"/>
      <c r="E217" s="159" t="s">
        <v>5</v>
      </c>
      <c r="F217" s="264" t="s">
        <v>275</v>
      </c>
      <c r="G217" s="265"/>
      <c r="H217" s="265"/>
      <c r="I217" s="265"/>
      <c r="J217" s="158"/>
      <c r="K217" s="159" t="s">
        <v>5</v>
      </c>
      <c r="L217" s="158"/>
      <c r="M217" s="158"/>
      <c r="N217" s="158"/>
      <c r="O217" s="158"/>
      <c r="P217" s="158"/>
      <c r="Q217" s="158"/>
      <c r="R217" s="160"/>
      <c r="T217" s="161"/>
      <c r="U217" s="158"/>
      <c r="V217" s="158"/>
      <c r="W217" s="158"/>
      <c r="X217" s="158"/>
      <c r="Y217" s="158"/>
      <c r="Z217" s="158"/>
      <c r="AA217" s="162"/>
      <c r="AT217" s="163" t="s">
        <v>173</v>
      </c>
      <c r="AU217" s="163" t="s">
        <v>86</v>
      </c>
      <c r="AV217" s="11" t="s">
        <v>82</v>
      </c>
      <c r="AW217" s="11" t="s">
        <v>32</v>
      </c>
      <c r="AX217" s="11" t="s">
        <v>75</v>
      </c>
      <c r="AY217" s="163" t="s">
        <v>166</v>
      </c>
    </row>
    <row r="218" spans="2:65" s="11" customFormat="1" ht="16.5" customHeight="1">
      <c r="B218" s="157"/>
      <c r="C218" s="158"/>
      <c r="D218" s="158"/>
      <c r="E218" s="159" t="s">
        <v>5</v>
      </c>
      <c r="F218" s="229" t="s">
        <v>276</v>
      </c>
      <c r="G218" s="230"/>
      <c r="H218" s="230"/>
      <c r="I218" s="230"/>
      <c r="J218" s="158"/>
      <c r="K218" s="159" t="s">
        <v>5</v>
      </c>
      <c r="L218" s="158"/>
      <c r="M218" s="158"/>
      <c r="N218" s="158"/>
      <c r="O218" s="158"/>
      <c r="P218" s="158"/>
      <c r="Q218" s="158"/>
      <c r="R218" s="160"/>
      <c r="T218" s="161"/>
      <c r="U218" s="158"/>
      <c r="V218" s="158"/>
      <c r="W218" s="158"/>
      <c r="X218" s="158"/>
      <c r="Y218" s="158"/>
      <c r="Z218" s="158"/>
      <c r="AA218" s="162"/>
      <c r="AT218" s="163" t="s">
        <v>173</v>
      </c>
      <c r="AU218" s="163" t="s">
        <v>86</v>
      </c>
      <c r="AV218" s="11" t="s">
        <v>82</v>
      </c>
      <c r="AW218" s="11" t="s">
        <v>32</v>
      </c>
      <c r="AX218" s="11" t="s">
        <v>75</v>
      </c>
      <c r="AY218" s="163" t="s">
        <v>166</v>
      </c>
    </row>
    <row r="219" spans="2:65" s="11" customFormat="1" ht="16.5" customHeight="1">
      <c r="B219" s="157"/>
      <c r="C219" s="158"/>
      <c r="D219" s="158"/>
      <c r="E219" s="159" t="s">
        <v>5</v>
      </c>
      <c r="F219" s="229" t="s">
        <v>277</v>
      </c>
      <c r="G219" s="230"/>
      <c r="H219" s="230"/>
      <c r="I219" s="230"/>
      <c r="J219" s="158"/>
      <c r="K219" s="159" t="s">
        <v>5</v>
      </c>
      <c r="L219" s="158"/>
      <c r="M219" s="158"/>
      <c r="N219" s="158"/>
      <c r="O219" s="158"/>
      <c r="P219" s="158"/>
      <c r="Q219" s="158"/>
      <c r="R219" s="160"/>
      <c r="T219" s="161"/>
      <c r="U219" s="158"/>
      <c r="V219" s="158"/>
      <c r="W219" s="158"/>
      <c r="X219" s="158"/>
      <c r="Y219" s="158"/>
      <c r="Z219" s="158"/>
      <c r="AA219" s="162"/>
      <c r="AT219" s="163" t="s">
        <v>173</v>
      </c>
      <c r="AU219" s="163" t="s">
        <v>86</v>
      </c>
      <c r="AV219" s="11" t="s">
        <v>82</v>
      </c>
      <c r="AW219" s="11" t="s">
        <v>32</v>
      </c>
      <c r="AX219" s="11" t="s">
        <v>75</v>
      </c>
      <c r="AY219" s="163" t="s">
        <v>166</v>
      </c>
    </row>
    <row r="220" spans="2:65" s="10" customFormat="1" ht="16.5" customHeight="1">
      <c r="B220" s="149"/>
      <c r="C220" s="150"/>
      <c r="D220" s="150"/>
      <c r="E220" s="151" t="s">
        <v>5</v>
      </c>
      <c r="F220" s="262" t="s">
        <v>1122</v>
      </c>
      <c r="G220" s="263"/>
      <c r="H220" s="263"/>
      <c r="I220" s="263"/>
      <c r="J220" s="150"/>
      <c r="K220" s="152">
        <v>51</v>
      </c>
      <c r="L220" s="150"/>
      <c r="M220" s="150"/>
      <c r="N220" s="150"/>
      <c r="O220" s="150"/>
      <c r="P220" s="150"/>
      <c r="Q220" s="150"/>
      <c r="R220" s="153"/>
      <c r="T220" s="154"/>
      <c r="U220" s="150"/>
      <c r="V220" s="150"/>
      <c r="W220" s="150"/>
      <c r="X220" s="150"/>
      <c r="Y220" s="150"/>
      <c r="Z220" s="150"/>
      <c r="AA220" s="155"/>
      <c r="AT220" s="156" t="s">
        <v>173</v>
      </c>
      <c r="AU220" s="156" t="s">
        <v>86</v>
      </c>
      <c r="AV220" s="10" t="s">
        <v>86</v>
      </c>
      <c r="AW220" s="10" t="s">
        <v>32</v>
      </c>
      <c r="AX220" s="10" t="s">
        <v>82</v>
      </c>
      <c r="AY220" s="156" t="s">
        <v>166</v>
      </c>
    </row>
    <row r="221" spans="2:65" s="1" customFormat="1" ht="25.5" customHeight="1">
      <c r="B221" s="139"/>
      <c r="C221" s="140" t="s">
        <v>358</v>
      </c>
      <c r="D221" s="140" t="s">
        <v>167</v>
      </c>
      <c r="E221" s="141" t="s">
        <v>359</v>
      </c>
      <c r="F221" s="231" t="s">
        <v>360</v>
      </c>
      <c r="G221" s="231"/>
      <c r="H221" s="231"/>
      <c r="I221" s="231"/>
      <c r="J221" s="142" t="s">
        <v>270</v>
      </c>
      <c r="K221" s="143">
        <v>51</v>
      </c>
      <c r="L221" s="232">
        <v>0</v>
      </c>
      <c r="M221" s="232"/>
      <c r="N221" s="232">
        <f>ROUND(L221*K221,2)</f>
        <v>0</v>
      </c>
      <c r="O221" s="232"/>
      <c r="P221" s="232"/>
      <c r="Q221" s="232"/>
      <c r="R221" s="144"/>
      <c r="T221" s="145" t="s">
        <v>5</v>
      </c>
      <c r="U221" s="43" t="s">
        <v>40</v>
      </c>
      <c r="V221" s="146">
        <v>7.0000000000000007E-2</v>
      </c>
      <c r="W221" s="146">
        <f>V221*K221</f>
        <v>3.5700000000000003</v>
      </c>
      <c r="X221" s="146">
        <v>0</v>
      </c>
      <c r="Y221" s="146">
        <f>X221*K221</f>
        <v>0</v>
      </c>
      <c r="Z221" s="146">
        <v>0</v>
      </c>
      <c r="AA221" s="147">
        <f>Z221*K221</f>
        <v>0</v>
      </c>
      <c r="AR221" s="21" t="s">
        <v>92</v>
      </c>
      <c r="AT221" s="21" t="s">
        <v>167</v>
      </c>
      <c r="AU221" s="21" t="s">
        <v>86</v>
      </c>
      <c r="AY221" s="21" t="s">
        <v>166</v>
      </c>
      <c r="BE221" s="148">
        <f>IF(U221="základní",N221,0)</f>
        <v>0</v>
      </c>
      <c r="BF221" s="148">
        <f>IF(U221="snížená",N221,0)</f>
        <v>0</v>
      </c>
      <c r="BG221" s="148">
        <f>IF(U221="zákl. přenesená",N221,0)</f>
        <v>0</v>
      </c>
      <c r="BH221" s="148">
        <f>IF(U221="sníž. přenesená",N221,0)</f>
        <v>0</v>
      </c>
      <c r="BI221" s="148">
        <f>IF(U221="nulová",N221,0)</f>
        <v>0</v>
      </c>
      <c r="BJ221" s="21" t="s">
        <v>82</v>
      </c>
      <c r="BK221" s="148">
        <f>ROUND(L221*K221,2)</f>
        <v>0</v>
      </c>
      <c r="BL221" s="21" t="s">
        <v>92</v>
      </c>
      <c r="BM221" s="21" t="s">
        <v>361</v>
      </c>
    </row>
    <row r="222" spans="2:65" s="1" customFormat="1" ht="25.5" customHeight="1">
      <c r="B222" s="139"/>
      <c r="C222" s="140" t="s">
        <v>10</v>
      </c>
      <c r="D222" s="140" t="s">
        <v>167</v>
      </c>
      <c r="E222" s="141" t="s">
        <v>362</v>
      </c>
      <c r="F222" s="231" t="s">
        <v>363</v>
      </c>
      <c r="G222" s="231"/>
      <c r="H222" s="231"/>
      <c r="I222" s="231"/>
      <c r="J222" s="142" t="s">
        <v>322</v>
      </c>
      <c r="K222" s="143">
        <v>158.643</v>
      </c>
      <c r="L222" s="232">
        <v>0</v>
      </c>
      <c r="M222" s="232"/>
      <c r="N222" s="232">
        <f>ROUND(L222*K222,2)</f>
        <v>0</v>
      </c>
      <c r="O222" s="232"/>
      <c r="P222" s="232"/>
      <c r="Q222" s="232"/>
      <c r="R222" s="144"/>
      <c r="T222" s="145" t="s">
        <v>5</v>
      </c>
      <c r="U222" s="43" t="s">
        <v>40</v>
      </c>
      <c r="V222" s="146">
        <v>8.3000000000000004E-2</v>
      </c>
      <c r="W222" s="146">
        <f>V222*K222</f>
        <v>13.167369000000001</v>
      </c>
      <c r="X222" s="146">
        <v>0</v>
      </c>
      <c r="Y222" s="146">
        <f>X222*K222</f>
        <v>0</v>
      </c>
      <c r="Z222" s="146">
        <v>0</v>
      </c>
      <c r="AA222" s="147">
        <f>Z222*K222</f>
        <v>0</v>
      </c>
      <c r="AR222" s="21" t="s">
        <v>92</v>
      </c>
      <c r="AT222" s="21" t="s">
        <v>167</v>
      </c>
      <c r="AU222" s="21" t="s">
        <v>86</v>
      </c>
      <c r="AY222" s="21" t="s">
        <v>166</v>
      </c>
      <c r="BE222" s="148">
        <f>IF(U222="základní",N222,0)</f>
        <v>0</v>
      </c>
      <c r="BF222" s="148">
        <f>IF(U222="snížená",N222,0)</f>
        <v>0</v>
      </c>
      <c r="BG222" s="148">
        <f>IF(U222="zákl. přenesená",N222,0)</f>
        <v>0</v>
      </c>
      <c r="BH222" s="148">
        <f>IF(U222="sníž. přenesená",N222,0)</f>
        <v>0</v>
      </c>
      <c r="BI222" s="148">
        <f>IF(U222="nulová",N222,0)</f>
        <v>0</v>
      </c>
      <c r="BJ222" s="21" t="s">
        <v>82</v>
      </c>
      <c r="BK222" s="148">
        <f>ROUND(L222*K222,2)</f>
        <v>0</v>
      </c>
      <c r="BL222" s="21" t="s">
        <v>92</v>
      </c>
      <c r="BM222" s="21" t="s">
        <v>364</v>
      </c>
    </row>
    <row r="223" spans="2:65" s="10" customFormat="1" ht="16.5" customHeight="1">
      <c r="B223" s="149"/>
      <c r="C223" s="150"/>
      <c r="D223" s="150"/>
      <c r="E223" s="151" t="s">
        <v>5</v>
      </c>
      <c r="F223" s="240" t="s">
        <v>1123</v>
      </c>
      <c r="G223" s="241"/>
      <c r="H223" s="241"/>
      <c r="I223" s="241"/>
      <c r="J223" s="150"/>
      <c r="K223" s="152">
        <v>186.16800000000001</v>
      </c>
      <c r="L223" s="150"/>
      <c r="M223" s="150"/>
      <c r="N223" s="150"/>
      <c r="O223" s="150"/>
      <c r="P223" s="150"/>
      <c r="Q223" s="150"/>
      <c r="R223" s="153"/>
      <c r="T223" s="154"/>
      <c r="U223" s="150"/>
      <c r="V223" s="150"/>
      <c r="W223" s="150"/>
      <c r="X223" s="150"/>
      <c r="Y223" s="150"/>
      <c r="Z223" s="150"/>
      <c r="AA223" s="155"/>
      <c r="AT223" s="156" t="s">
        <v>173</v>
      </c>
      <c r="AU223" s="156" t="s">
        <v>86</v>
      </c>
      <c r="AV223" s="10" t="s">
        <v>86</v>
      </c>
      <c r="AW223" s="10" t="s">
        <v>32</v>
      </c>
      <c r="AX223" s="10" t="s">
        <v>75</v>
      </c>
      <c r="AY223" s="156" t="s">
        <v>166</v>
      </c>
    </row>
    <row r="224" spans="2:65" s="10" customFormat="1" ht="16.5" customHeight="1">
      <c r="B224" s="149"/>
      <c r="C224" s="150"/>
      <c r="D224" s="150"/>
      <c r="E224" s="151" t="s">
        <v>5</v>
      </c>
      <c r="F224" s="262" t="s">
        <v>1124</v>
      </c>
      <c r="G224" s="263"/>
      <c r="H224" s="263"/>
      <c r="I224" s="263"/>
      <c r="J224" s="150"/>
      <c r="K224" s="152">
        <v>-27.524999999999999</v>
      </c>
      <c r="L224" s="150"/>
      <c r="M224" s="150"/>
      <c r="N224" s="150"/>
      <c r="O224" s="150"/>
      <c r="P224" s="150"/>
      <c r="Q224" s="150"/>
      <c r="R224" s="153"/>
      <c r="T224" s="154"/>
      <c r="U224" s="150"/>
      <c r="V224" s="150"/>
      <c r="W224" s="150"/>
      <c r="X224" s="150"/>
      <c r="Y224" s="150"/>
      <c r="Z224" s="150"/>
      <c r="AA224" s="155"/>
      <c r="AT224" s="156" t="s">
        <v>173</v>
      </c>
      <c r="AU224" s="156" t="s">
        <v>86</v>
      </c>
      <c r="AV224" s="10" t="s">
        <v>86</v>
      </c>
      <c r="AW224" s="10" t="s">
        <v>32</v>
      </c>
      <c r="AX224" s="10" t="s">
        <v>75</v>
      </c>
      <c r="AY224" s="156" t="s">
        <v>166</v>
      </c>
    </row>
    <row r="225" spans="2:65" s="12" customFormat="1" ht="16.5" customHeight="1">
      <c r="B225" s="168"/>
      <c r="C225" s="169"/>
      <c r="D225" s="169"/>
      <c r="E225" s="170" t="s">
        <v>5</v>
      </c>
      <c r="F225" s="268" t="s">
        <v>294</v>
      </c>
      <c r="G225" s="269"/>
      <c r="H225" s="269"/>
      <c r="I225" s="269"/>
      <c r="J225" s="169"/>
      <c r="K225" s="171">
        <v>158.643</v>
      </c>
      <c r="L225" s="169"/>
      <c r="M225" s="169"/>
      <c r="N225" s="169"/>
      <c r="O225" s="169"/>
      <c r="P225" s="169"/>
      <c r="Q225" s="169"/>
      <c r="R225" s="172"/>
      <c r="T225" s="173"/>
      <c r="U225" s="169"/>
      <c r="V225" s="169"/>
      <c r="W225" s="169"/>
      <c r="X225" s="169"/>
      <c r="Y225" s="169"/>
      <c r="Z225" s="169"/>
      <c r="AA225" s="174"/>
      <c r="AT225" s="175" t="s">
        <v>173</v>
      </c>
      <c r="AU225" s="175" t="s">
        <v>86</v>
      </c>
      <c r="AV225" s="12" t="s">
        <v>92</v>
      </c>
      <c r="AW225" s="12" t="s">
        <v>32</v>
      </c>
      <c r="AX225" s="12" t="s">
        <v>82</v>
      </c>
      <c r="AY225" s="175" t="s">
        <v>166</v>
      </c>
    </row>
    <row r="226" spans="2:65" s="1" customFormat="1" ht="38.25" customHeight="1">
      <c r="B226" s="139"/>
      <c r="C226" s="140" t="s">
        <v>367</v>
      </c>
      <c r="D226" s="140" t="s">
        <v>167</v>
      </c>
      <c r="E226" s="141" t="s">
        <v>368</v>
      </c>
      <c r="F226" s="231" t="s">
        <v>369</v>
      </c>
      <c r="G226" s="231"/>
      <c r="H226" s="231"/>
      <c r="I226" s="231"/>
      <c r="J226" s="142" t="s">
        <v>322</v>
      </c>
      <c r="K226" s="143">
        <v>374.37</v>
      </c>
      <c r="L226" s="232">
        <v>0</v>
      </c>
      <c r="M226" s="232"/>
      <c r="N226" s="232">
        <f>ROUND(L226*K226,2)</f>
        <v>0</v>
      </c>
      <c r="O226" s="232"/>
      <c r="P226" s="232"/>
      <c r="Q226" s="232"/>
      <c r="R226" s="144"/>
      <c r="T226" s="145" t="s">
        <v>5</v>
      </c>
      <c r="U226" s="43" t="s">
        <v>40</v>
      </c>
      <c r="V226" s="146">
        <v>8.3000000000000004E-2</v>
      </c>
      <c r="W226" s="146">
        <f>V226*K226</f>
        <v>31.072710000000001</v>
      </c>
      <c r="X226" s="146">
        <v>0</v>
      </c>
      <c r="Y226" s="146">
        <f>X226*K226</f>
        <v>0</v>
      </c>
      <c r="Z226" s="146">
        <v>0</v>
      </c>
      <c r="AA226" s="147">
        <f>Z226*K226</f>
        <v>0</v>
      </c>
      <c r="AR226" s="21" t="s">
        <v>92</v>
      </c>
      <c r="AT226" s="21" t="s">
        <v>167</v>
      </c>
      <c r="AU226" s="21" t="s">
        <v>86</v>
      </c>
      <c r="AY226" s="21" t="s">
        <v>166</v>
      </c>
      <c r="BE226" s="148">
        <f>IF(U226="základní",N226,0)</f>
        <v>0</v>
      </c>
      <c r="BF226" s="148">
        <f>IF(U226="snížená",N226,0)</f>
        <v>0</v>
      </c>
      <c r="BG226" s="148">
        <f>IF(U226="zákl. přenesená",N226,0)</f>
        <v>0</v>
      </c>
      <c r="BH226" s="148">
        <f>IF(U226="sníž. přenesená",N226,0)</f>
        <v>0</v>
      </c>
      <c r="BI226" s="148">
        <f>IF(U226="nulová",N226,0)</f>
        <v>0</v>
      </c>
      <c r="BJ226" s="21" t="s">
        <v>82</v>
      </c>
      <c r="BK226" s="148">
        <f>ROUND(L226*K226,2)</f>
        <v>0</v>
      </c>
      <c r="BL226" s="21" t="s">
        <v>92</v>
      </c>
      <c r="BM226" s="21" t="s">
        <v>370</v>
      </c>
    </row>
    <row r="227" spans="2:65" s="1" customFormat="1" ht="25.5" customHeight="1">
      <c r="B227" s="139"/>
      <c r="C227" s="140" t="s">
        <v>371</v>
      </c>
      <c r="D227" s="140" t="s">
        <v>167</v>
      </c>
      <c r="E227" s="141" t="s">
        <v>372</v>
      </c>
      <c r="F227" s="231" t="s">
        <v>373</v>
      </c>
      <c r="G227" s="231"/>
      <c r="H227" s="231"/>
      <c r="I227" s="231"/>
      <c r="J227" s="142" t="s">
        <v>374</v>
      </c>
      <c r="K227" s="143">
        <v>285.55700000000002</v>
      </c>
      <c r="L227" s="232">
        <v>0</v>
      </c>
      <c r="M227" s="232"/>
      <c r="N227" s="232">
        <f>ROUND(L227*K227,2)</f>
        <v>0</v>
      </c>
      <c r="O227" s="232"/>
      <c r="P227" s="232"/>
      <c r="Q227" s="232"/>
      <c r="R227" s="144"/>
      <c r="T227" s="145" t="s">
        <v>5</v>
      </c>
      <c r="U227" s="43" t="s">
        <v>40</v>
      </c>
      <c r="V227" s="146">
        <v>0</v>
      </c>
      <c r="W227" s="146">
        <f>V227*K227</f>
        <v>0</v>
      </c>
      <c r="X227" s="146">
        <v>0</v>
      </c>
      <c r="Y227" s="146">
        <f>X227*K227</f>
        <v>0</v>
      </c>
      <c r="Z227" s="146">
        <v>0</v>
      </c>
      <c r="AA227" s="147">
        <f>Z227*K227</f>
        <v>0</v>
      </c>
      <c r="AR227" s="21" t="s">
        <v>92</v>
      </c>
      <c r="AT227" s="21" t="s">
        <v>167</v>
      </c>
      <c r="AU227" s="21" t="s">
        <v>86</v>
      </c>
      <c r="AY227" s="21" t="s">
        <v>166</v>
      </c>
      <c r="BE227" s="148">
        <f>IF(U227="základní",N227,0)</f>
        <v>0</v>
      </c>
      <c r="BF227" s="148">
        <f>IF(U227="snížená",N227,0)</f>
        <v>0</v>
      </c>
      <c r="BG227" s="148">
        <f>IF(U227="zákl. přenesená",N227,0)</f>
        <v>0</v>
      </c>
      <c r="BH227" s="148">
        <f>IF(U227="sníž. přenesená",N227,0)</f>
        <v>0</v>
      </c>
      <c r="BI227" s="148">
        <f>IF(U227="nulová",N227,0)</f>
        <v>0</v>
      </c>
      <c r="BJ227" s="21" t="s">
        <v>82</v>
      </c>
      <c r="BK227" s="148">
        <f>ROUND(L227*K227,2)</f>
        <v>0</v>
      </c>
      <c r="BL227" s="21" t="s">
        <v>92</v>
      </c>
      <c r="BM227" s="21" t="s">
        <v>375</v>
      </c>
    </row>
    <row r="228" spans="2:65" s="10" customFormat="1" ht="16.5" customHeight="1">
      <c r="B228" s="149"/>
      <c r="C228" s="150"/>
      <c r="D228" s="150"/>
      <c r="E228" s="151" t="s">
        <v>5</v>
      </c>
      <c r="F228" s="240" t="s">
        <v>1125</v>
      </c>
      <c r="G228" s="241"/>
      <c r="H228" s="241"/>
      <c r="I228" s="241"/>
      <c r="J228" s="150"/>
      <c r="K228" s="152">
        <v>285.55700000000002</v>
      </c>
      <c r="L228" s="150"/>
      <c r="M228" s="150"/>
      <c r="N228" s="150"/>
      <c r="O228" s="150"/>
      <c r="P228" s="150"/>
      <c r="Q228" s="150"/>
      <c r="R228" s="153"/>
      <c r="T228" s="154"/>
      <c r="U228" s="150"/>
      <c r="V228" s="150"/>
      <c r="W228" s="150"/>
      <c r="X228" s="150"/>
      <c r="Y228" s="150"/>
      <c r="Z228" s="150"/>
      <c r="AA228" s="155"/>
      <c r="AT228" s="156" t="s">
        <v>173</v>
      </c>
      <c r="AU228" s="156" t="s">
        <v>86</v>
      </c>
      <c r="AV228" s="10" t="s">
        <v>86</v>
      </c>
      <c r="AW228" s="10" t="s">
        <v>32</v>
      </c>
      <c r="AX228" s="10" t="s">
        <v>82</v>
      </c>
      <c r="AY228" s="156" t="s">
        <v>166</v>
      </c>
    </row>
    <row r="229" spans="2:65" s="1" customFormat="1" ht="25.5" customHeight="1">
      <c r="B229" s="139"/>
      <c r="C229" s="140" t="s">
        <v>377</v>
      </c>
      <c r="D229" s="140" t="s">
        <v>167</v>
      </c>
      <c r="E229" s="141" t="s">
        <v>378</v>
      </c>
      <c r="F229" s="231" t="s">
        <v>379</v>
      </c>
      <c r="G229" s="231"/>
      <c r="H229" s="231"/>
      <c r="I229" s="231"/>
      <c r="J229" s="142" t="s">
        <v>374</v>
      </c>
      <c r="K229" s="143">
        <v>673.86599999999999</v>
      </c>
      <c r="L229" s="232">
        <v>0</v>
      </c>
      <c r="M229" s="232"/>
      <c r="N229" s="232">
        <f>ROUND(L229*K229,2)</f>
        <v>0</v>
      </c>
      <c r="O229" s="232"/>
      <c r="P229" s="232"/>
      <c r="Q229" s="232"/>
      <c r="R229" s="144"/>
      <c r="T229" s="145" t="s">
        <v>5</v>
      </c>
      <c r="U229" s="43" t="s">
        <v>40</v>
      </c>
      <c r="V229" s="146">
        <v>0</v>
      </c>
      <c r="W229" s="146">
        <f>V229*K229</f>
        <v>0</v>
      </c>
      <c r="X229" s="146">
        <v>0</v>
      </c>
      <c r="Y229" s="146">
        <f>X229*K229</f>
        <v>0</v>
      </c>
      <c r="Z229" s="146">
        <v>0</v>
      </c>
      <c r="AA229" s="147">
        <f>Z229*K229</f>
        <v>0</v>
      </c>
      <c r="AR229" s="21" t="s">
        <v>92</v>
      </c>
      <c r="AT229" s="21" t="s">
        <v>167</v>
      </c>
      <c r="AU229" s="21" t="s">
        <v>86</v>
      </c>
      <c r="AY229" s="21" t="s">
        <v>166</v>
      </c>
      <c r="BE229" s="148">
        <f>IF(U229="základní",N229,0)</f>
        <v>0</v>
      </c>
      <c r="BF229" s="148">
        <f>IF(U229="snížená",N229,0)</f>
        <v>0</v>
      </c>
      <c r="BG229" s="148">
        <f>IF(U229="zákl. přenesená",N229,0)</f>
        <v>0</v>
      </c>
      <c r="BH229" s="148">
        <f>IF(U229="sníž. přenesená",N229,0)</f>
        <v>0</v>
      </c>
      <c r="BI229" s="148">
        <f>IF(U229="nulová",N229,0)</f>
        <v>0</v>
      </c>
      <c r="BJ229" s="21" t="s">
        <v>82</v>
      </c>
      <c r="BK229" s="148">
        <f>ROUND(L229*K229,2)</f>
        <v>0</v>
      </c>
      <c r="BL229" s="21" t="s">
        <v>92</v>
      </c>
      <c r="BM229" s="21" t="s">
        <v>380</v>
      </c>
    </row>
    <row r="230" spans="2:65" s="10" customFormat="1" ht="16.5" customHeight="1">
      <c r="B230" s="149"/>
      <c r="C230" s="150"/>
      <c r="D230" s="150"/>
      <c r="E230" s="151" t="s">
        <v>5</v>
      </c>
      <c r="F230" s="240" t="s">
        <v>1126</v>
      </c>
      <c r="G230" s="241"/>
      <c r="H230" s="241"/>
      <c r="I230" s="241"/>
      <c r="J230" s="150"/>
      <c r="K230" s="152">
        <v>673.86599999999999</v>
      </c>
      <c r="L230" s="150"/>
      <c r="M230" s="150"/>
      <c r="N230" s="150"/>
      <c r="O230" s="150"/>
      <c r="P230" s="150"/>
      <c r="Q230" s="150"/>
      <c r="R230" s="153"/>
      <c r="T230" s="154"/>
      <c r="U230" s="150"/>
      <c r="V230" s="150"/>
      <c r="W230" s="150"/>
      <c r="X230" s="150"/>
      <c r="Y230" s="150"/>
      <c r="Z230" s="150"/>
      <c r="AA230" s="155"/>
      <c r="AT230" s="156" t="s">
        <v>173</v>
      </c>
      <c r="AU230" s="156" t="s">
        <v>86</v>
      </c>
      <c r="AV230" s="10" t="s">
        <v>86</v>
      </c>
      <c r="AW230" s="10" t="s">
        <v>32</v>
      </c>
      <c r="AX230" s="10" t="s">
        <v>82</v>
      </c>
      <c r="AY230" s="156" t="s">
        <v>166</v>
      </c>
    </row>
    <row r="231" spans="2:65" s="1" customFormat="1" ht="25.5" customHeight="1">
      <c r="B231" s="139"/>
      <c r="C231" s="140" t="s">
        <v>382</v>
      </c>
      <c r="D231" s="140" t="s">
        <v>167</v>
      </c>
      <c r="E231" s="141" t="s">
        <v>383</v>
      </c>
      <c r="F231" s="231" t="s">
        <v>384</v>
      </c>
      <c r="G231" s="231"/>
      <c r="H231" s="231"/>
      <c r="I231" s="231"/>
      <c r="J231" s="142" t="s">
        <v>322</v>
      </c>
      <c r="K231" s="143">
        <v>15.3</v>
      </c>
      <c r="L231" s="232">
        <v>0</v>
      </c>
      <c r="M231" s="232"/>
      <c r="N231" s="232">
        <f>ROUND(L231*K231,2)</f>
        <v>0</v>
      </c>
      <c r="O231" s="232"/>
      <c r="P231" s="232"/>
      <c r="Q231" s="232"/>
      <c r="R231" s="144"/>
      <c r="T231" s="145" t="s">
        <v>5</v>
      </c>
      <c r="U231" s="43" t="s">
        <v>40</v>
      </c>
      <c r="V231" s="146">
        <v>0.29899999999999999</v>
      </c>
      <c r="W231" s="146">
        <f>V231*K231</f>
        <v>4.5747</v>
      </c>
      <c r="X231" s="146">
        <v>0</v>
      </c>
      <c r="Y231" s="146">
        <f>X231*K231</f>
        <v>0</v>
      </c>
      <c r="Z231" s="146">
        <v>0</v>
      </c>
      <c r="AA231" s="147">
        <f>Z231*K231</f>
        <v>0</v>
      </c>
      <c r="AR231" s="21" t="s">
        <v>92</v>
      </c>
      <c r="AT231" s="21" t="s">
        <v>167</v>
      </c>
      <c r="AU231" s="21" t="s">
        <v>86</v>
      </c>
      <c r="AY231" s="21" t="s">
        <v>166</v>
      </c>
      <c r="BE231" s="148">
        <f>IF(U231="základní",N231,0)</f>
        <v>0</v>
      </c>
      <c r="BF231" s="148">
        <f>IF(U231="snížená",N231,0)</f>
        <v>0</v>
      </c>
      <c r="BG231" s="148">
        <f>IF(U231="zákl. přenesená",N231,0)</f>
        <v>0</v>
      </c>
      <c r="BH231" s="148">
        <f>IF(U231="sníž. přenesená",N231,0)</f>
        <v>0</v>
      </c>
      <c r="BI231" s="148">
        <f>IF(U231="nulová",N231,0)</f>
        <v>0</v>
      </c>
      <c r="BJ231" s="21" t="s">
        <v>82</v>
      </c>
      <c r="BK231" s="148">
        <f>ROUND(L231*K231,2)</f>
        <v>0</v>
      </c>
      <c r="BL231" s="21" t="s">
        <v>92</v>
      </c>
      <c r="BM231" s="21" t="s">
        <v>385</v>
      </c>
    </row>
    <row r="232" spans="2:65" s="11" customFormat="1" ht="16.5" customHeight="1">
      <c r="B232" s="157"/>
      <c r="C232" s="158"/>
      <c r="D232" s="158"/>
      <c r="E232" s="159" t="s">
        <v>5</v>
      </c>
      <c r="F232" s="264" t="s">
        <v>275</v>
      </c>
      <c r="G232" s="265"/>
      <c r="H232" s="265"/>
      <c r="I232" s="265"/>
      <c r="J232" s="158"/>
      <c r="K232" s="159" t="s">
        <v>5</v>
      </c>
      <c r="L232" s="158"/>
      <c r="M232" s="158"/>
      <c r="N232" s="158"/>
      <c r="O232" s="158"/>
      <c r="P232" s="158"/>
      <c r="Q232" s="158"/>
      <c r="R232" s="160"/>
      <c r="T232" s="161"/>
      <c r="U232" s="158"/>
      <c r="V232" s="158"/>
      <c r="W232" s="158"/>
      <c r="X232" s="158"/>
      <c r="Y232" s="158"/>
      <c r="Z232" s="158"/>
      <c r="AA232" s="162"/>
      <c r="AT232" s="163" t="s">
        <v>173</v>
      </c>
      <c r="AU232" s="163" t="s">
        <v>86</v>
      </c>
      <c r="AV232" s="11" t="s">
        <v>82</v>
      </c>
      <c r="AW232" s="11" t="s">
        <v>32</v>
      </c>
      <c r="AX232" s="11" t="s">
        <v>75</v>
      </c>
      <c r="AY232" s="163" t="s">
        <v>166</v>
      </c>
    </row>
    <row r="233" spans="2:65" s="11" customFormat="1" ht="16.5" customHeight="1">
      <c r="B233" s="157"/>
      <c r="C233" s="158"/>
      <c r="D233" s="158"/>
      <c r="E233" s="159" t="s">
        <v>5</v>
      </c>
      <c r="F233" s="229" t="s">
        <v>276</v>
      </c>
      <c r="G233" s="230"/>
      <c r="H233" s="230"/>
      <c r="I233" s="230"/>
      <c r="J233" s="158"/>
      <c r="K233" s="159" t="s">
        <v>5</v>
      </c>
      <c r="L233" s="158"/>
      <c r="M233" s="158"/>
      <c r="N233" s="158"/>
      <c r="O233" s="158"/>
      <c r="P233" s="158"/>
      <c r="Q233" s="158"/>
      <c r="R233" s="160"/>
      <c r="T233" s="161"/>
      <c r="U233" s="158"/>
      <c r="V233" s="158"/>
      <c r="W233" s="158"/>
      <c r="X233" s="158"/>
      <c r="Y233" s="158"/>
      <c r="Z233" s="158"/>
      <c r="AA233" s="162"/>
      <c r="AT233" s="163" t="s">
        <v>173</v>
      </c>
      <c r="AU233" s="163" t="s">
        <v>86</v>
      </c>
      <c r="AV233" s="11" t="s">
        <v>82</v>
      </c>
      <c r="AW233" s="11" t="s">
        <v>32</v>
      </c>
      <c r="AX233" s="11" t="s">
        <v>75</v>
      </c>
      <c r="AY233" s="163" t="s">
        <v>166</v>
      </c>
    </row>
    <row r="234" spans="2:65" s="11" customFormat="1" ht="16.5" customHeight="1">
      <c r="B234" s="157"/>
      <c r="C234" s="158"/>
      <c r="D234" s="158"/>
      <c r="E234" s="159" t="s">
        <v>5</v>
      </c>
      <c r="F234" s="229" t="s">
        <v>277</v>
      </c>
      <c r="G234" s="230"/>
      <c r="H234" s="230"/>
      <c r="I234" s="230"/>
      <c r="J234" s="158"/>
      <c r="K234" s="159" t="s">
        <v>5</v>
      </c>
      <c r="L234" s="158"/>
      <c r="M234" s="158"/>
      <c r="N234" s="158"/>
      <c r="O234" s="158"/>
      <c r="P234" s="158"/>
      <c r="Q234" s="158"/>
      <c r="R234" s="160"/>
      <c r="T234" s="161"/>
      <c r="U234" s="158"/>
      <c r="V234" s="158"/>
      <c r="W234" s="158"/>
      <c r="X234" s="158"/>
      <c r="Y234" s="158"/>
      <c r="Z234" s="158"/>
      <c r="AA234" s="162"/>
      <c r="AT234" s="163" t="s">
        <v>173</v>
      </c>
      <c r="AU234" s="163" t="s">
        <v>86</v>
      </c>
      <c r="AV234" s="11" t="s">
        <v>82</v>
      </c>
      <c r="AW234" s="11" t="s">
        <v>32</v>
      </c>
      <c r="AX234" s="11" t="s">
        <v>75</v>
      </c>
      <c r="AY234" s="163" t="s">
        <v>166</v>
      </c>
    </row>
    <row r="235" spans="2:65" s="10" customFormat="1" ht="16.5" customHeight="1">
      <c r="B235" s="149"/>
      <c r="C235" s="150"/>
      <c r="D235" s="150"/>
      <c r="E235" s="151" t="s">
        <v>5</v>
      </c>
      <c r="F235" s="262" t="s">
        <v>1127</v>
      </c>
      <c r="G235" s="263"/>
      <c r="H235" s="263"/>
      <c r="I235" s="263"/>
      <c r="J235" s="150"/>
      <c r="K235" s="152">
        <v>15.3</v>
      </c>
      <c r="L235" s="150"/>
      <c r="M235" s="150"/>
      <c r="N235" s="150"/>
      <c r="O235" s="150"/>
      <c r="P235" s="150"/>
      <c r="Q235" s="150"/>
      <c r="R235" s="153"/>
      <c r="T235" s="154"/>
      <c r="U235" s="150"/>
      <c r="V235" s="150"/>
      <c r="W235" s="150"/>
      <c r="X235" s="150"/>
      <c r="Y235" s="150"/>
      <c r="Z235" s="150"/>
      <c r="AA235" s="155"/>
      <c r="AT235" s="156" t="s">
        <v>173</v>
      </c>
      <c r="AU235" s="156" t="s">
        <v>86</v>
      </c>
      <c r="AV235" s="10" t="s">
        <v>86</v>
      </c>
      <c r="AW235" s="10" t="s">
        <v>32</v>
      </c>
      <c r="AX235" s="10" t="s">
        <v>82</v>
      </c>
      <c r="AY235" s="156" t="s">
        <v>166</v>
      </c>
    </row>
    <row r="236" spans="2:65" s="1" customFormat="1" ht="16.5" customHeight="1">
      <c r="B236" s="139"/>
      <c r="C236" s="176" t="s">
        <v>387</v>
      </c>
      <c r="D236" s="176" t="s">
        <v>388</v>
      </c>
      <c r="E236" s="177" t="s">
        <v>389</v>
      </c>
      <c r="F236" s="266" t="s">
        <v>390</v>
      </c>
      <c r="G236" s="266"/>
      <c r="H236" s="266"/>
      <c r="I236" s="266"/>
      <c r="J236" s="178" t="s">
        <v>374</v>
      </c>
      <c r="K236" s="179">
        <v>30.6</v>
      </c>
      <c r="L236" s="267">
        <v>0</v>
      </c>
      <c r="M236" s="267"/>
      <c r="N236" s="267">
        <f>ROUND(L236*K236,2)</f>
        <v>0</v>
      </c>
      <c r="O236" s="232"/>
      <c r="P236" s="232"/>
      <c r="Q236" s="232"/>
      <c r="R236" s="144"/>
      <c r="T236" s="145" t="s">
        <v>5</v>
      </c>
      <c r="U236" s="43" t="s">
        <v>40</v>
      </c>
      <c r="V236" s="146">
        <v>0</v>
      </c>
      <c r="W236" s="146">
        <f>V236*K236</f>
        <v>0</v>
      </c>
      <c r="X236" s="146">
        <v>1</v>
      </c>
      <c r="Y236" s="146">
        <f>X236*K236</f>
        <v>30.6</v>
      </c>
      <c r="Z236" s="146">
        <v>0</v>
      </c>
      <c r="AA236" s="147">
        <f>Z236*K236</f>
        <v>0</v>
      </c>
      <c r="AR236" s="21" t="s">
        <v>104</v>
      </c>
      <c r="AT236" s="21" t="s">
        <v>388</v>
      </c>
      <c r="AU236" s="21" t="s">
        <v>86</v>
      </c>
      <c r="AY236" s="21" t="s">
        <v>166</v>
      </c>
      <c r="BE236" s="148">
        <f>IF(U236="základní",N236,0)</f>
        <v>0</v>
      </c>
      <c r="BF236" s="148">
        <f>IF(U236="snížená",N236,0)</f>
        <v>0</v>
      </c>
      <c r="BG236" s="148">
        <f>IF(U236="zákl. přenesená",N236,0)</f>
        <v>0</v>
      </c>
      <c r="BH236" s="148">
        <f>IF(U236="sníž. přenesená",N236,0)</f>
        <v>0</v>
      </c>
      <c r="BI236" s="148">
        <f>IF(U236="nulová",N236,0)</f>
        <v>0</v>
      </c>
      <c r="BJ236" s="21" t="s">
        <v>82</v>
      </c>
      <c r="BK236" s="148">
        <f>ROUND(L236*K236,2)</f>
        <v>0</v>
      </c>
      <c r="BL236" s="21" t="s">
        <v>92</v>
      </c>
      <c r="BM236" s="21" t="s">
        <v>391</v>
      </c>
    </row>
    <row r="237" spans="2:65" s="10" customFormat="1" ht="16.5" customHeight="1">
      <c r="B237" s="149"/>
      <c r="C237" s="150"/>
      <c r="D237" s="150"/>
      <c r="E237" s="151" t="s">
        <v>5</v>
      </c>
      <c r="F237" s="240" t="s">
        <v>1128</v>
      </c>
      <c r="G237" s="241"/>
      <c r="H237" s="241"/>
      <c r="I237" s="241"/>
      <c r="J237" s="150"/>
      <c r="K237" s="152">
        <v>30.6</v>
      </c>
      <c r="L237" s="150"/>
      <c r="M237" s="150"/>
      <c r="N237" s="150"/>
      <c r="O237" s="150"/>
      <c r="P237" s="150"/>
      <c r="Q237" s="150"/>
      <c r="R237" s="153"/>
      <c r="T237" s="154"/>
      <c r="U237" s="150"/>
      <c r="V237" s="150"/>
      <c r="W237" s="150"/>
      <c r="X237" s="150"/>
      <c r="Y237" s="150"/>
      <c r="Z237" s="150"/>
      <c r="AA237" s="155"/>
      <c r="AT237" s="156" t="s">
        <v>173</v>
      </c>
      <c r="AU237" s="156" t="s">
        <v>86</v>
      </c>
      <c r="AV237" s="10" t="s">
        <v>86</v>
      </c>
      <c r="AW237" s="10" t="s">
        <v>32</v>
      </c>
      <c r="AX237" s="10" t="s">
        <v>82</v>
      </c>
      <c r="AY237" s="156" t="s">
        <v>166</v>
      </c>
    </row>
    <row r="238" spans="2:65" s="1" customFormat="1" ht="38.25" customHeight="1">
      <c r="B238" s="139"/>
      <c r="C238" s="140" t="s">
        <v>393</v>
      </c>
      <c r="D238" s="140" t="s">
        <v>167</v>
      </c>
      <c r="E238" s="141" t="s">
        <v>394</v>
      </c>
      <c r="F238" s="231" t="s">
        <v>395</v>
      </c>
      <c r="G238" s="231"/>
      <c r="H238" s="231"/>
      <c r="I238" s="231"/>
      <c r="J238" s="142" t="s">
        <v>322</v>
      </c>
      <c r="K238" s="143">
        <v>27.524999999999999</v>
      </c>
      <c r="L238" s="232">
        <v>0</v>
      </c>
      <c r="M238" s="232"/>
      <c r="N238" s="232">
        <f>ROUND(L238*K238,2)</f>
        <v>0</v>
      </c>
      <c r="O238" s="232"/>
      <c r="P238" s="232"/>
      <c r="Q238" s="232"/>
      <c r="R238" s="144"/>
      <c r="T238" s="145" t="s">
        <v>5</v>
      </c>
      <c r="U238" s="43" t="s">
        <v>40</v>
      </c>
      <c r="V238" s="146">
        <v>2.2559999999999998</v>
      </c>
      <c r="W238" s="146">
        <f>V238*K238</f>
        <v>62.096399999999988</v>
      </c>
      <c r="X238" s="146">
        <v>0</v>
      </c>
      <c r="Y238" s="146">
        <f>X238*K238</f>
        <v>0</v>
      </c>
      <c r="Z238" s="146">
        <v>0</v>
      </c>
      <c r="AA238" s="147">
        <f>Z238*K238</f>
        <v>0</v>
      </c>
      <c r="AR238" s="21" t="s">
        <v>92</v>
      </c>
      <c r="AT238" s="21" t="s">
        <v>167</v>
      </c>
      <c r="AU238" s="21" t="s">
        <v>86</v>
      </c>
      <c r="AY238" s="21" t="s">
        <v>166</v>
      </c>
      <c r="BE238" s="148">
        <f>IF(U238="základní",N238,0)</f>
        <v>0</v>
      </c>
      <c r="BF238" s="148">
        <f>IF(U238="snížená",N238,0)</f>
        <v>0</v>
      </c>
      <c r="BG238" s="148">
        <f>IF(U238="zákl. přenesená",N238,0)</f>
        <v>0</v>
      </c>
      <c r="BH238" s="148">
        <f>IF(U238="sníž. přenesená",N238,0)</f>
        <v>0</v>
      </c>
      <c r="BI238" s="148">
        <f>IF(U238="nulová",N238,0)</f>
        <v>0</v>
      </c>
      <c r="BJ238" s="21" t="s">
        <v>82</v>
      </c>
      <c r="BK238" s="148">
        <f>ROUND(L238*K238,2)</f>
        <v>0</v>
      </c>
      <c r="BL238" s="21" t="s">
        <v>92</v>
      </c>
      <c r="BM238" s="21" t="s">
        <v>396</v>
      </c>
    </row>
    <row r="239" spans="2:65" s="11" customFormat="1" ht="16.5" customHeight="1">
      <c r="B239" s="157"/>
      <c r="C239" s="158"/>
      <c r="D239" s="158"/>
      <c r="E239" s="159" t="s">
        <v>5</v>
      </c>
      <c r="F239" s="264" t="s">
        <v>275</v>
      </c>
      <c r="G239" s="265"/>
      <c r="H239" s="265"/>
      <c r="I239" s="265"/>
      <c r="J239" s="158"/>
      <c r="K239" s="159" t="s">
        <v>5</v>
      </c>
      <c r="L239" s="158"/>
      <c r="M239" s="158"/>
      <c r="N239" s="158"/>
      <c r="O239" s="158"/>
      <c r="P239" s="158"/>
      <c r="Q239" s="158"/>
      <c r="R239" s="160"/>
      <c r="T239" s="161"/>
      <c r="U239" s="158"/>
      <c r="V239" s="158"/>
      <c r="W239" s="158"/>
      <c r="X239" s="158"/>
      <c r="Y239" s="158"/>
      <c r="Z239" s="158"/>
      <c r="AA239" s="162"/>
      <c r="AT239" s="163" t="s">
        <v>173</v>
      </c>
      <c r="AU239" s="163" t="s">
        <v>86</v>
      </c>
      <c r="AV239" s="11" t="s">
        <v>82</v>
      </c>
      <c r="AW239" s="11" t="s">
        <v>32</v>
      </c>
      <c r="AX239" s="11" t="s">
        <v>75</v>
      </c>
      <c r="AY239" s="163" t="s">
        <v>166</v>
      </c>
    </row>
    <row r="240" spans="2:65" s="11" customFormat="1" ht="16.5" customHeight="1">
      <c r="B240" s="157"/>
      <c r="C240" s="158"/>
      <c r="D240" s="158"/>
      <c r="E240" s="159" t="s">
        <v>5</v>
      </c>
      <c r="F240" s="229" t="s">
        <v>276</v>
      </c>
      <c r="G240" s="230"/>
      <c r="H240" s="230"/>
      <c r="I240" s="230"/>
      <c r="J240" s="158"/>
      <c r="K240" s="159" t="s">
        <v>5</v>
      </c>
      <c r="L240" s="158"/>
      <c r="M240" s="158"/>
      <c r="N240" s="158"/>
      <c r="O240" s="158"/>
      <c r="P240" s="158"/>
      <c r="Q240" s="158"/>
      <c r="R240" s="160"/>
      <c r="T240" s="161"/>
      <c r="U240" s="158"/>
      <c r="V240" s="158"/>
      <c r="W240" s="158"/>
      <c r="X240" s="158"/>
      <c r="Y240" s="158"/>
      <c r="Z240" s="158"/>
      <c r="AA240" s="162"/>
      <c r="AT240" s="163" t="s">
        <v>173</v>
      </c>
      <c r="AU240" s="163" t="s">
        <v>86</v>
      </c>
      <c r="AV240" s="11" t="s">
        <v>82</v>
      </c>
      <c r="AW240" s="11" t="s">
        <v>32</v>
      </c>
      <c r="AX240" s="11" t="s">
        <v>75</v>
      </c>
      <c r="AY240" s="163" t="s">
        <v>166</v>
      </c>
    </row>
    <row r="241" spans="2:65" s="11" customFormat="1" ht="16.5" customHeight="1">
      <c r="B241" s="157"/>
      <c r="C241" s="158"/>
      <c r="D241" s="158"/>
      <c r="E241" s="159" t="s">
        <v>5</v>
      </c>
      <c r="F241" s="229" t="s">
        <v>277</v>
      </c>
      <c r="G241" s="230"/>
      <c r="H241" s="230"/>
      <c r="I241" s="230"/>
      <c r="J241" s="158"/>
      <c r="K241" s="159" t="s">
        <v>5</v>
      </c>
      <c r="L241" s="158"/>
      <c r="M241" s="158"/>
      <c r="N241" s="158"/>
      <c r="O241" s="158"/>
      <c r="P241" s="158"/>
      <c r="Q241" s="158"/>
      <c r="R241" s="160"/>
      <c r="T241" s="161"/>
      <c r="U241" s="158"/>
      <c r="V241" s="158"/>
      <c r="W241" s="158"/>
      <c r="X241" s="158"/>
      <c r="Y241" s="158"/>
      <c r="Z241" s="158"/>
      <c r="AA241" s="162"/>
      <c r="AT241" s="163" t="s">
        <v>173</v>
      </c>
      <c r="AU241" s="163" t="s">
        <v>86</v>
      </c>
      <c r="AV241" s="11" t="s">
        <v>82</v>
      </c>
      <c r="AW241" s="11" t="s">
        <v>32</v>
      </c>
      <c r="AX241" s="11" t="s">
        <v>75</v>
      </c>
      <c r="AY241" s="163" t="s">
        <v>166</v>
      </c>
    </row>
    <row r="242" spans="2:65" s="11" customFormat="1" ht="16.5" customHeight="1">
      <c r="B242" s="157"/>
      <c r="C242" s="158"/>
      <c r="D242" s="158"/>
      <c r="E242" s="159" t="s">
        <v>5</v>
      </c>
      <c r="F242" s="229" t="s">
        <v>397</v>
      </c>
      <c r="G242" s="230"/>
      <c r="H242" s="230"/>
      <c r="I242" s="230"/>
      <c r="J242" s="158"/>
      <c r="K242" s="159" t="s">
        <v>5</v>
      </c>
      <c r="L242" s="158"/>
      <c r="M242" s="158"/>
      <c r="N242" s="158"/>
      <c r="O242" s="158"/>
      <c r="P242" s="158"/>
      <c r="Q242" s="158"/>
      <c r="R242" s="160"/>
      <c r="T242" s="161"/>
      <c r="U242" s="158"/>
      <c r="V242" s="158"/>
      <c r="W242" s="158"/>
      <c r="X242" s="158"/>
      <c r="Y242" s="158"/>
      <c r="Z242" s="158"/>
      <c r="AA242" s="162"/>
      <c r="AT242" s="163" t="s">
        <v>173</v>
      </c>
      <c r="AU242" s="163" t="s">
        <v>86</v>
      </c>
      <c r="AV242" s="11" t="s">
        <v>82</v>
      </c>
      <c r="AW242" s="11" t="s">
        <v>32</v>
      </c>
      <c r="AX242" s="11" t="s">
        <v>75</v>
      </c>
      <c r="AY242" s="163" t="s">
        <v>166</v>
      </c>
    </row>
    <row r="243" spans="2:65" s="10" customFormat="1" ht="25.5" customHeight="1">
      <c r="B243" s="149"/>
      <c r="C243" s="150"/>
      <c r="D243" s="150"/>
      <c r="E243" s="151" t="s">
        <v>5</v>
      </c>
      <c r="F243" s="262" t="s">
        <v>1129</v>
      </c>
      <c r="G243" s="263"/>
      <c r="H243" s="263"/>
      <c r="I243" s="263"/>
      <c r="J243" s="150"/>
      <c r="K243" s="152">
        <v>27.524999999999999</v>
      </c>
      <c r="L243" s="150"/>
      <c r="M243" s="150"/>
      <c r="N243" s="150"/>
      <c r="O243" s="150"/>
      <c r="P243" s="150"/>
      <c r="Q243" s="150"/>
      <c r="R243" s="153"/>
      <c r="T243" s="154"/>
      <c r="U243" s="150"/>
      <c r="V243" s="150"/>
      <c r="W243" s="150"/>
      <c r="X243" s="150"/>
      <c r="Y243" s="150"/>
      <c r="Z243" s="150"/>
      <c r="AA243" s="155"/>
      <c r="AT243" s="156" t="s">
        <v>173</v>
      </c>
      <c r="AU243" s="156" t="s">
        <v>86</v>
      </c>
      <c r="AV243" s="10" t="s">
        <v>86</v>
      </c>
      <c r="AW243" s="10" t="s">
        <v>32</v>
      </c>
      <c r="AX243" s="10" t="s">
        <v>82</v>
      </c>
      <c r="AY243" s="156" t="s">
        <v>166</v>
      </c>
    </row>
    <row r="244" spans="2:65" s="1" customFormat="1" ht="25.5" customHeight="1">
      <c r="B244" s="139"/>
      <c r="C244" s="140" t="s">
        <v>399</v>
      </c>
      <c r="D244" s="140" t="s">
        <v>167</v>
      </c>
      <c r="E244" s="141" t="s">
        <v>400</v>
      </c>
      <c r="F244" s="231" t="s">
        <v>401</v>
      </c>
      <c r="G244" s="231"/>
      <c r="H244" s="231"/>
      <c r="I244" s="231"/>
      <c r="J244" s="142" t="s">
        <v>322</v>
      </c>
      <c r="K244" s="143">
        <v>48.75</v>
      </c>
      <c r="L244" s="232">
        <v>0</v>
      </c>
      <c r="M244" s="232"/>
      <c r="N244" s="232">
        <f>ROUND(L244*K244,2)</f>
        <v>0</v>
      </c>
      <c r="O244" s="232"/>
      <c r="P244" s="232"/>
      <c r="Q244" s="232"/>
      <c r="R244" s="144"/>
      <c r="T244" s="145" t="s">
        <v>5</v>
      </c>
      <c r="U244" s="43" t="s">
        <v>40</v>
      </c>
      <c r="V244" s="146">
        <v>0.28599999999999998</v>
      </c>
      <c r="W244" s="146">
        <f>V244*K244</f>
        <v>13.942499999999999</v>
      </c>
      <c r="X244" s="146">
        <v>0</v>
      </c>
      <c r="Y244" s="146">
        <f>X244*K244</f>
        <v>0</v>
      </c>
      <c r="Z244" s="146">
        <v>0</v>
      </c>
      <c r="AA244" s="147">
        <f>Z244*K244</f>
        <v>0</v>
      </c>
      <c r="AR244" s="21" t="s">
        <v>92</v>
      </c>
      <c r="AT244" s="21" t="s">
        <v>167</v>
      </c>
      <c r="AU244" s="21" t="s">
        <v>86</v>
      </c>
      <c r="AY244" s="21" t="s">
        <v>166</v>
      </c>
      <c r="BE244" s="148">
        <f>IF(U244="základní",N244,0)</f>
        <v>0</v>
      </c>
      <c r="BF244" s="148">
        <f>IF(U244="snížená",N244,0)</f>
        <v>0</v>
      </c>
      <c r="BG244" s="148">
        <f>IF(U244="zákl. přenesená",N244,0)</f>
        <v>0</v>
      </c>
      <c r="BH244" s="148">
        <f>IF(U244="sníž. přenesená",N244,0)</f>
        <v>0</v>
      </c>
      <c r="BI244" s="148">
        <f>IF(U244="nulová",N244,0)</f>
        <v>0</v>
      </c>
      <c r="BJ244" s="21" t="s">
        <v>82</v>
      </c>
      <c r="BK244" s="148">
        <f>ROUND(L244*K244,2)</f>
        <v>0</v>
      </c>
      <c r="BL244" s="21" t="s">
        <v>92</v>
      </c>
      <c r="BM244" s="21" t="s">
        <v>402</v>
      </c>
    </row>
    <row r="245" spans="2:65" s="11" customFormat="1" ht="16.5" customHeight="1">
      <c r="B245" s="157"/>
      <c r="C245" s="158"/>
      <c r="D245" s="158"/>
      <c r="E245" s="159" t="s">
        <v>5</v>
      </c>
      <c r="F245" s="264" t="s">
        <v>275</v>
      </c>
      <c r="G245" s="265"/>
      <c r="H245" s="265"/>
      <c r="I245" s="265"/>
      <c r="J245" s="158"/>
      <c r="K245" s="159" t="s">
        <v>5</v>
      </c>
      <c r="L245" s="158"/>
      <c r="M245" s="158"/>
      <c r="N245" s="158"/>
      <c r="O245" s="158"/>
      <c r="P245" s="158"/>
      <c r="Q245" s="158"/>
      <c r="R245" s="160"/>
      <c r="T245" s="161"/>
      <c r="U245" s="158"/>
      <c r="V245" s="158"/>
      <c r="W245" s="158"/>
      <c r="X245" s="158"/>
      <c r="Y245" s="158"/>
      <c r="Z245" s="158"/>
      <c r="AA245" s="162"/>
      <c r="AT245" s="163" t="s">
        <v>173</v>
      </c>
      <c r="AU245" s="163" t="s">
        <v>86</v>
      </c>
      <c r="AV245" s="11" t="s">
        <v>82</v>
      </c>
      <c r="AW245" s="11" t="s">
        <v>32</v>
      </c>
      <c r="AX245" s="11" t="s">
        <v>75</v>
      </c>
      <c r="AY245" s="163" t="s">
        <v>166</v>
      </c>
    </row>
    <row r="246" spans="2:65" s="11" customFormat="1" ht="16.5" customHeight="1">
      <c r="B246" s="157"/>
      <c r="C246" s="158"/>
      <c r="D246" s="158"/>
      <c r="E246" s="159" t="s">
        <v>5</v>
      </c>
      <c r="F246" s="229" t="s">
        <v>276</v>
      </c>
      <c r="G246" s="230"/>
      <c r="H246" s="230"/>
      <c r="I246" s="230"/>
      <c r="J246" s="158"/>
      <c r="K246" s="159" t="s">
        <v>5</v>
      </c>
      <c r="L246" s="158"/>
      <c r="M246" s="158"/>
      <c r="N246" s="158"/>
      <c r="O246" s="158"/>
      <c r="P246" s="158"/>
      <c r="Q246" s="158"/>
      <c r="R246" s="160"/>
      <c r="T246" s="161"/>
      <c r="U246" s="158"/>
      <c r="V246" s="158"/>
      <c r="W246" s="158"/>
      <c r="X246" s="158"/>
      <c r="Y246" s="158"/>
      <c r="Z246" s="158"/>
      <c r="AA246" s="162"/>
      <c r="AT246" s="163" t="s">
        <v>173</v>
      </c>
      <c r="AU246" s="163" t="s">
        <v>86</v>
      </c>
      <c r="AV246" s="11" t="s">
        <v>82</v>
      </c>
      <c r="AW246" s="11" t="s">
        <v>32</v>
      </c>
      <c r="AX246" s="11" t="s">
        <v>75</v>
      </c>
      <c r="AY246" s="163" t="s">
        <v>166</v>
      </c>
    </row>
    <row r="247" spans="2:65" s="11" customFormat="1" ht="16.5" customHeight="1">
      <c r="B247" s="157"/>
      <c r="C247" s="158"/>
      <c r="D247" s="158"/>
      <c r="E247" s="159" t="s">
        <v>5</v>
      </c>
      <c r="F247" s="229" t="s">
        <v>277</v>
      </c>
      <c r="G247" s="230"/>
      <c r="H247" s="230"/>
      <c r="I247" s="230"/>
      <c r="J247" s="158"/>
      <c r="K247" s="159" t="s">
        <v>5</v>
      </c>
      <c r="L247" s="158"/>
      <c r="M247" s="158"/>
      <c r="N247" s="158"/>
      <c r="O247" s="158"/>
      <c r="P247" s="158"/>
      <c r="Q247" s="158"/>
      <c r="R247" s="160"/>
      <c r="T247" s="161"/>
      <c r="U247" s="158"/>
      <c r="V247" s="158"/>
      <c r="W247" s="158"/>
      <c r="X247" s="158"/>
      <c r="Y247" s="158"/>
      <c r="Z247" s="158"/>
      <c r="AA247" s="162"/>
      <c r="AT247" s="163" t="s">
        <v>173</v>
      </c>
      <c r="AU247" s="163" t="s">
        <v>86</v>
      </c>
      <c r="AV247" s="11" t="s">
        <v>82</v>
      </c>
      <c r="AW247" s="11" t="s">
        <v>32</v>
      </c>
      <c r="AX247" s="11" t="s">
        <v>75</v>
      </c>
      <c r="AY247" s="163" t="s">
        <v>166</v>
      </c>
    </row>
    <row r="248" spans="2:65" s="10" customFormat="1" ht="16.5" customHeight="1">
      <c r="B248" s="149"/>
      <c r="C248" s="150"/>
      <c r="D248" s="150"/>
      <c r="E248" s="151" t="s">
        <v>5</v>
      </c>
      <c r="F248" s="262" t="s">
        <v>1130</v>
      </c>
      <c r="G248" s="263"/>
      <c r="H248" s="263"/>
      <c r="I248" s="263"/>
      <c r="J248" s="150"/>
      <c r="K248" s="152">
        <v>8.5</v>
      </c>
      <c r="L248" s="150"/>
      <c r="M248" s="150"/>
      <c r="N248" s="150"/>
      <c r="O248" s="150"/>
      <c r="P248" s="150"/>
      <c r="Q248" s="150"/>
      <c r="R248" s="153"/>
      <c r="T248" s="154"/>
      <c r="U248" s="150"/>
      <c r="V248" s="150"/>
      <c r="W248" s="150"/>
      <c r="X248" s="150"/>
      <c r="Y248" s="150"/>
      <c r="Z248" s="150"/>
      <c r="AA248" s="155"/>
      <c r="AT248" s="156" t="s">
        <v>173</v>
      </c>
      <c r="AU248" s="156" t="s">
        <v>86</v>
      </c>
      <c r="AV248" s="10" t="s">
        <v>86</v>
      </c>
      <c r="AW248" s="10" t="s">
        <v>32</v>
      </c>
      <c r="AX248" s="10" t="s">
        <v>75</v>
      </c>
      <c r="AY248" s="156" t="s">
        <v>166</v>
      </c>
    </row>
    <row r="249" spans="2:65" s="10" customFormat="1" ht="16.5" customHeight="1">
      <c r="B249" s="149"/>
      <c r="C249" s="150"/>
      <c r="D249" s="150"/>
      <c r="E249" s="151" t="s">
        <v>5</v>
      </c>
      <c r="F249" s="262" t="s">
        <v>1119</v>
      </c>
      <c r="G249" s="263"/>
      <c r="H249" s="263"/>
      <c r="I249" s="263"/>
      <c r="J249" s="150"/>
      <c r="K249" s="152">
        <v>40.25</v>
      </c>
      <c r="L249" s="150"/>
      <c r="M249" s="150"/>
      <c r="N249" s="150"/>
      <c r="O249" s="150"/>
      <c r="P249" s="150"/>
      <c r="Q249" s="150"/>
      <c r="R249" s="153"/>
      <c r="T249" s="154"/>
      <c r="U249" s="150"/>
      <c r="V249" s="150"/>
      <c r="W249" s="150"/>
      <c r="X249" s="150"/>
      <c r="Y249" s="150"/>
      <c r="Z249" s="150"/>
      <c r="AA249" s="155"/>
      <c r="AT249" s="156" t="s">
        <v>173</v>
      </c>
      <c r="AU249" s="156" t="s">
        <v>86</v>
      </c>
      <c r="AV249" s="10" t="s">
        <v>86</v>
      </c>
      <c r="AW249" s="10" t="s">
        <v>32</v>
      </c>
      <c r="AX249" s="10" t="s">
        <v>75</v>
      </c>
      <c r="AY249" s="156" t="s">
        <v>166</v>
      </c>
    </row>
    <row r="250" spans="2:65" s="12" customFormat="1" ht="16.5" customHeight="1">
      <c r="B250" s="168"/>
      <c r="C250" s="169"/>
      <c r="D250" s="169"/>
      <c r="E250" s="170" t="s">
        <v>5</v>
      </c>
      <c r="F250" s="268" t="s">
        <v>294</v>
      </c>
      <c r="G250" s="269"/>
      <c r="H250" s="269"/>
      <c r="I250" s="269"/>
      <c r="J250" s="169"/>
      <c r="K250" s="171">
        <v>48.75</v>
      </c>
      <c r="L250" s="169"/>
      <c r="M250" s="169"/>
      <c r="N250" s="169"/>
      <c r="O250" s="169"/>
      <c r="P250" s="169"/>
      <c r="Q250" s="169"/>
      <c r="R250" s="172"/>
      <c r="T250" s="173"/>
      <c r="U250" s="169"/>
      <c r="V250" s="169"/>
      <c r="W250" s="169"/>
      <c r="X250" s="169"/>
      <c r="Y250" s="169"/>
      <c r="Z250" s="169"/>
      <c r="AA250" s="174"/>
      <c r="AT250" s="175" t="s">
        <v>173</v>
      </c>
      <c r="AU250" s="175" t="s">
        <v>86</v>
      </c>
      <c r="AV250" s="12" t="s">
        <v>92</v>
      </c>
      <c r="AW250" s="12" t="s">
        <v>32</v>
      </c>
      <c r="AX250" s="12" t="s">
        <v>82</v>
      </c>
      <c r="AY250" s="175" t="s">
        <v>166</v>
      </c>
    </row>
    <row r="251" spans="2:65" s="1" customFormat="1" ht="16.5" customHeight="1">
      <c r="B251" s="139"/>
      <c r="C251" s="176" t="s">
        <v>404</v>
      </c>
      <c r="D251" s="176" t="s">
        <v>388</v>
      </c>
      <c r="E251" s="177" t="s">
        <v>405</v>
      </c>
      <c r="F251" s="266" t="s">
        <v>406</v>
      </c>
      <c r="G251" s="266"/>
      <c r="H251" s="266"/>
      <c r="I251" s="266"/>
      <c r="J251" s="178" t="s">
        <v>374</v>
      </c>
      <c r="K251" s="179">
        <v>97.5</v>
      </c>
      <c r="L251" s="267">
        <v>0</v>
      </c>
      <c r="M251" s="267"/>
      <c r="N251" s="267">
        <f>ROUND(L251*K251,2)</f>
        <v>0</v>
      </c>
      <c r="O251" s="232"/>
      <c r="P251" s="232"/>
      <c r="Q251" s="232"/>
      <c r="R251" s="144"/>
      <c r="T251" s="145" t="s">
        <v>5</v>
      </c>
      <c r="U251" s="43" t="s">
        <v>40</v>
      </c>
      <c r="V251" s="146">
        <v>0</v>
      </c>
      <c r="W251" s="146">
        <f>V251*K251</f>
        <v>0</v>
      </c>
      <c r="X251" s="146">
        <v>1</v>
      </c>
      <c r="Y251" s="146">
        <f>X251*K251</f>
        <v>97.5</v>
      </c>
      <c r="Z251" s="146">
        <v>0</v>
      </c>
      <c r="AA251" s="147">
        <f>Z251*K251</f>
        <v>0</v>
      </c>
      <c r="AR251" s="21" t="s">
        <v>104</v>
      </c>
      <c r="AT251" s="21" t="s">
        <v>388</v>
      </c>
      <c r="AU251" s="21" t="s">
        <v>86</v>
      </c>
      <c r="AY251" s="21" t="s">
        <v>166</v>
      </c>
      <c r="BE251" s="148">
        <f>IF(U251="základní",N251,0)</f>
        <v>0</v>
      </c>
      <c r="BF251" s="148">
        <f>IF(U251="snížená",N251,0)</f>
        <v>0</v>
      </c>
      <c r="BG251" s="148">
        <f>IF(U251="zákl. přenesená",N251,0)</f>
        <v>0</v>
      </c>
      <c r="BH251" s="148">
        <f>IF(U251="sníž. přenesená",N251,0)</f>
        <v>0</v>
      </c>
      <c r="BI251" s="148">
        <f>IF(U251="nulová",N251,0)</f>
        <v>0</v>
      </c>
      <c r="BJ251" s="21" t="s">
        <v>82</v>
      </c>
      <c r="BK251" s="148">
        <f>ROUND(L251*K251,2)</f>
        <v>0</v>
      </c>
      <c r="BL251" s="21" t="s">
        <v>92</v>
      </c>
      <c r="BM251" s="21" t="s">
        <v>407</v>
      </c>
    </row>
    <row r="252" spans="2:65" s="10" customFormat="1" ht="16.5" customHeight="1">
      <c r="B252" s="149"/>
      <c r="C252" s="150"/>
      <c r="D252" s="150"/>
      <c r="E252" s="151" t="s">
        <v>5</v>
      </c>
      <c r="F252" s="240" t="s">
        <v>1131</v>
      </c>
      <c r="G252" s="241"/>
      <c r="H252" s="241"/>
      <c r="I252" s="241"/>
      <c r="J252" s="150"/>
      <c r="K252" s="152">
        <v>97.5</v>
      </c>
      <c r="L252" s="150"/>
      <c r="M252" s="150"/>
      <c r="N252" s="150"/>
      <c r="O252" s="150"/>
      <c r="P252" s="150"/>
      <c r="Q252" s="150"/>
      <c r="R252" s="153"/>
      <c r="T252" s="154"/>
      <c r="U252" s="150"/>
      <c r="V252" s="150"/>
      <c r="W252" s="150"/>
      <c r="X252" s="150"/>
      <c r="Y252" s="150"/>
      <c r="Z252" s="150"/>
      <c r="AA252" s="155"/>
      <c r="AT252" s="156" t="s">
        <v>173</v>
      </c>
      <c r="AU252" s="156" t="s">
        <v>86</v>
      </c>
      <c r="AV252" s="10" t="s">
        <v>86</v>
      </c>
      <c r="AW252" s="10" t="s">
        <v>32</v>
      </c>
      <c r="AX252" s="10" t="s">
        <v>82</v>
      </c>
      <c r="AY252" s="156" t="s">
        <v>166</v>
      </c>
    </row>
    <row r="253" spans="2:65" s="1" customFormat="1" ht="16.5" customHeight="1">
      <c r="B253" s="139"/>
      <c r="C253" s="140" t="s">
        <v>409</v>
      </c>
      <c r="D253" s="140" t="s">
        <v>167</v>
      </c>
      <c r="E253" s="141" t="s">
        <v>410</v>
      </c>
      <c r="F253" s="231" t="s">
        <v>411</v>
      </c>
      <c r="G253" s="231"/>
      <c r="H253" s="231"/>
      <c r="I253" s="231"/>
      <c r="J253" s="142" t="s">
        <v>270</v>
      </c>
      <c r="K253" s="143">
        <v>1281.9000000000001</v>
      </c>
      <c r="L253" s="232">
        <v>0</v>
      </c>
      <c r="M253" s="232"/>
      <c r="N253" s="232">
        <f>ROUND(L253*K253,2)</f>
        <v>0</v>
      </c>
      <c r="O253" s="232"/>
      <c r="P253" s="232"/>
      <c r="Q253" s="232"/>
      <c r="R253" s="144"/>
      <c r="T253" s="145" t="s">
        <v>5</v>
      </c>
      <c r="U253" s="43" t="s">
        <v>40</v>
      </c>
      <c r="V253" s="146">
        <v>3.5000000000000003E-2</v>
      </c>
      <c r="W253" s="146">
        <f>V253*K253</f>
        <v>44.866500000000009</v>
      </c>
      <c r="X253" s="146">
        <v>0</v>
      </c>
      <c r="Y253" s="146">
        <f>X253*K253</f>
        <v>0</v>
      </c>
      <c r="Z253" s="146">
        <v>0</v>
      </c>
      <c r="AA253" s="147">
        <f>Z253*K253</f>
        <v>0</v>
      </c>
      <c r="AR253" s="21" t="s">
        <v>92</v>
      </c>
      <c r="AT253" s="21" t="s">
        <v>167</v>
      </c>
      <c r="AU253" s="21" t="s">
        <v>86</v>
      </c>
      <c r="AY253" s="21" t="s">
        <v>166</v>
      </c>
      <c r="BE253" s="148">
        <f>IF(U253="základní",N253,0)</f>
        <v>0</v>
      </c>
      <c r="BF253" s="148">
        <f>IF(U253="snížená",N253,0)</f>
        <v>0</v>
      </c>
      <c r="BG253" s="148">
        <f>IF(U253="zákl. přenesená",N253,0)</f>
        <v>0</v>
      </c>
      <c r="BH253" s="148">
        <f>IF(U253="sníž. přenesená",N253,0)</f>
        <v>0</v>
      </c>
      <c r="BI253" s="148">
        <f>IF(U253="nulová",N253,0)</f>
        <v>0</v>
      </c>
      <c r="BJ253" s="21" t="s">
        <v>82</v>
      </c>
      <c r="BK253" s="148">
        <f>ROUND(L253*K253,2)</f>
        <v>0</v>
      </c>
      <c r="BL253" s="21" t="s">
        <v>92</v>
      </c>
      <c r="BM253" s="21" t="s">
        <v>1132</v>
      </c>
    </row>
    <row r="254" spans="2:65" s="1" customFormat="1" ht="38.25" customHeight="1">
      <c r="B254" s="139"/>
      <c r="C254" s="140" t="s">
        <v>413</v>
      </c>
      <c r="D254" s="140" t="s">
        <v>167</v>
      </c>
      <c r="E254" s="141" t="s">
        <v>414</v>
      </c>
      <c r="F254" s="231" t="s">
        <v>415</v>
      </c>
      <c r="G254" s="231"/>
      <c r="H254" s="231"/>
      <c r="I254" s="231"/>
      <c r="J254" s="142" t="s">
        <v>270</v>
      </c>
      <c r="K254" s="143">
        <v>235.5</v>
      </c>
      <c r="L254" s="232">
        <v>0</v>
      </c>
      <c r="M254" s="232"/>
      <c r="N254" s="232">
        <f>ROUND(L254*K254,2)</f>
        <v>0</v>
      </c>
      <c r="O254" s="232"/>
      <c r="P254" s="232"/>
      <c r="Q254" s="232"/>
      <c r="R254" s="144"/>
      <c r="T254" s="145" t="s">
        <v>5</v>
      </c>
      <c r="U254" s="43" t="s">
        <v>40</v>
      </c>
      <c r="V254" s="146">
        <v>0.13</v>
      </c>
      <c r="W254" s="146">
        <f>V254*K254</f>
        <v>30.615000000000002</v>
      </c>
      <c r="X254" s="146">
        <v>0</v>
      </c>
      <c r="Y254" s="146">
        <f>X254*K254</f>
        <v>0</v>
      </c>
      <c r="Z254" s="146">
        <v>0</v>
      </c>
      <c r="AA254" s="147">
        <f>Z254*K254</f>
        <v>0</v>
      </c>
      <c r="AR254" s="21" t="s">
        <v>92</v>
      </c>
      <c r="AT254" s="21" t="s">
        <v>167</v>
      </c>
      <c r="AU254" s="21" t="s">
        <v>86</v>
      </c>
      <c r="AY254" s="21" t="s">
        <v>166</v>
      </c>
      <c r="BE254" s="148">
        <f>IF(U254="základní",N254,0)</f>
        <v>0</v>
      </c>
      <c r="BF254" s="148">
        <f>IF(U254="snížená",N254,0)</f>
        <v>0</v>
      </c>
      <c r="BG254" s="148">
        <f>IF(U254="zákl. přenesená",N254,0)</f>
        <v>0</v>
      </c>
      <c r="BH254" s="148">
        <f>IF(U254="sníž. přenesená",N254,0)</f>
        <v>0</v>
      </c>
      <c r="BI254" s="148">
        <f>IF(U254="nulová",N254,0)</f>
        <v>0</v>
      </c>
      <c r="BJ254" s="21" t="s">
        <v>82</v>
      </c>
      <c r="BK254" s="148">
        <f>ROUND(L254*K254,2)</f>
        <v>0</v>
      </c>
      <c r="BL254" s="21" t="s">
        <v>92</v>
      </c>
      <c r="BM254" s="21" t="s">
        <v>416</v>
      </c>
    </row>
    <row r="255" spans="2:65" s="11" customFormat="1" ht="16.5" customHeight="1">
      <c r="B255" s="157"/>
      <c r="C255" s="158"/>
      <c r="D255" s="158"/>
      <c r="E255" s="159" t="s">
        <v>5</v>
      </c>
      <c r="F255" s="264" t="s">
        <v>275</v>
      </c>
      <c r="G255" s="265"/>
      <c r="H255" s="265"/>
      <c r="I255" s="265"/>
      <c r="J255" s="158"/>
      <c r="K255" s="159" t="s">
        <v>5</v>
      </c>
      <c r="L255" s="158"/>
      <c r="M255" s="158"/>
      <c r="N255" s="158"/>
      <c r="O255" s="158"/>
      <c r="P255" s="158"/>
      <c r="Q255" s="158"/>
      <c r="R255" s="160"/>
      <c r="T255" s="161"/>
      <c r="U255" s="158"/>
      <c r="V255" s="158"/>
      <c r="W255" s="158"/>
      <c r="X255" s="158"/>
      <c r="Y255" s="158"/>
      <c r="Z255" s="158"/>
      <c r="AA255" s="162"/>
      <c r="AT255" s="163" t="s">
        <v>173</v>
      </c>
      <c r="AU255" s="163" t="s">
        <v>86</v>
      </c>
      <c r="AV255" s="11" t="s">
        <v>82</v>
      </c>
      <c r="AW255" s="11" t="s">
        <v>32</v>
      </c>
      <c r="AX255" s="11" t="s">
        <v>75</v>
      </c>
      <c r="AY255" s="163" t="s">
        <v>166</v>
      </c>
    </row>
    <row r="256" spans="2:65" s="11" customFormat="1" ht="16.5" customHeight="1">
      <c r="B256" s="157"/>
      <c r="C256" s="158"/>
      <c r="D256" s="158"/>
      <c r="E256" s="159" t="s">
        <v>5</v>
      </c>
      <c r="F256" s="229" t="s">
        <v>276</v>
      </c>
      <c r="G256" s="230"/>
      <c r="H256" s="230"/>
      <c r="I256" s="230"/>
      <c r="J256" s="158"/>
      <c r="K256" s="159" t="s">
        <v>5</v>
      </c>
      <c r="L256" s="158"/>
      <c r="M256" s="158"/>
      <c r="N256" s="158"/>
      <c r="O256" s="158"/>
      <c r="P256" s="158"/>
      <c r="Q256" s="158"/>
      <c r="R256" s="160"/>
      <c r="T256" s="161"/>
      <c r="U256" s="158"/>
      <c r="V256" s="158"/>
      <c r="W256" s="158"/>
      <c r="X256" s="158"/>
      <c r="Y256" s="158"/>
      <c r="Z256" s="158"/>
      <c r="AA256" s="162"/>
      <c r="AT256" s="163" t="s">
        <v>173</v>
      </c>
      <c r="AU256" s="163" t="s">
        <v>86</v>
      </c>
      <c r="AV256" s="11" t="s">
        <v>82</v>
      </c>
      <c r="AW256" s="11" t="s">
        <v>32</v>
      </c>
      <c r="AX256" s="11" t="s">
        <v>75</v>
      </c>
      <c r="AY256" s="163" t="s">
        <v>166</v>
      </c>
    </row>
    <row r="257" spans="2:65" s="11" customFormat="1" ht="16.5" customHeight="1">
      <c r="B257" s="157"/>
      <c r="C257" s="158"/>
      <c r="D257" s="158"/>
      <c r="E257" s="159" t="s">
        <v>5</v>
      </c>
      <c r="F257" s="229" t="s">
        <v>277</v>
      </c>
      <c r="G257" s="230"/>
      <c r="H257" s="230"/>
      <c r="I257" s="230"/>
      <c r="J257" s="158"/>
      <c r="K257" s="159" t="s">
        <v>5</v>
      </c>
      <c r="L257" s="158"/>
      <c r="M257" s="158"/>
      <c r="N257" s="158"/>
      <c r="O257" s="158"/>
      <c r="P257" s="158"/>
      <c r="Q257" s="158"/>
      <c r="R257" s="160"/>
      <c r="T257" s="161"/>
      <c r="U257" s="158"/>
      <c r="V257" s="158"/>
      <c r="W257" s="158"/>
      <c r="X257" s="158"/>
      <c r="Y257" s="158"/>
      <c r="Z257" s="158"/>
      <c r="AA257" s="162"/>
      <c r="AT257" s="163" t="s">
        <v>173</v>
      </c>
      <c r="AU257" s="163" t="s">
        <v>86</v>
      </c>
      <c r="AV257" s="11" t="s">
        <v>82</v>
      </c>
      <c r="AW257" s="11" t="s">
        <v>32</v>
      </c>
      <c r="AX257" s="11" t="s">
        <v>75</v>
      </c>
      <c r="AY257" s="163" t="s">
        <v>166</v>
      </c>
    </row>
    <row r="258" spans="2:65" s="10" customFormat="1" ht="16.5" customHeight="1">
      <c r="B258" s="149"/>
      <c r="C258" s="150"/>
      <c r="D258" s="150"/>
      <c r="E258" s="151" t="s">
        <v>5</v>
      </c>
      <c r="F258" s="262" t="s">
        <v>1133</v>
      </c>
      <c r="G258" s="263"/>
      <c r="H258" s="263"/>
      <c r="I258" s="263"/>
      <c r="J258" s="150"/>
      <c r="K258" s="152">
        <v>235.5</v>
      </c>
      <c r="L258" s="150"/>
      <c r="M258" s="150"/>
      <c r="N258" s="150"/>
      <c r="O258" s="150"/>
      <c r="P258" s="150"/>
      <c r="Q258" s="150"/>
      <c r="R258" s="153"/>
      <c r="T258" s="154"/>
      <c r="U258" s="150"/>
      <c r="V258" s="150"/>
      <c r="W258" s="150"/>
      <c r="X258" s="150"/>
      <c r="Y258" s="150"/>
      <c r="Z258" s="150"/>
      <c r="AA258" s="155"/>
      <c r="AT258" s="156" t="s">
        <v>173</v>
      </c>
      <c r="AU258" s="156" t="s">
        <v>86</v>
      </c>
      <c r="AV258" s="10" t="s">
        <v>86</v>
      </c>
      <c r="AW258" s="10" t="s">
        <v>32</v>
      </c>
      <c r="AX258" s="10" t="s">
        <v>82</v>
      </c>
      <c r="AY258" s="156" t="s">
        <v>166</v>
      </c>
    </row>
    <row r="259" spans="2:65" s="1" customFormat="1" ht="16.5" customHeight="1">
      <c r="B259" s="139"/>
      <c r="C259" s="176" t="s">
        <v>418</v>
      </c>
      <c r="D259" s="176" t="s">
        <v>388</v>
      </c>
      <c r="E259" s="177" t="s">
        <v>419</v>
      </c>
      <c r="F259" s="266" t="s">
        <v>420</v>
      </c>
      <c r="G259" s="266"/>
      <c r="H259" s="266"/>
      <c r="I259" s="266"/>
      <c r="J259" s="178" t="s">
        <v>322</v>
      </c>
      <c r="K259" s="179">
        <v>23.55</v>
      </c>
      <c r="L259" s="267">
        <v>0</v>
      </c>
      <c r="M259" s="267"/>
      <c r="N259" s="267">
        <f>ROUND(L259*K259,2)</f>
        <v>0</v>
      </c>
      <c r="O259" s="232"/>
      <c r="P259" s="232"/>
      <c r="Q259" s="232"/>
      <c r="R259" s="144"/>
      <c r="T259" s="145" t="s">
        <v>5</v>
      </c>
      <c r="U259" s="43" t="s">
        <v>40</v>
      </c>
      <c r="V259" s="146">
        <v>0</v>
      </c>
      <c r="W259" s="146">
        <f>V259*K259</f>
        <v>0</v>
      </c>
      <c r="X259" s="146">
        <v>0</v>
      </c>
      <c r="Y259" s="146">
        <f>X259*K259</f>
        <v>0</v>
      </c>
      <c r="Z259" s="146">
        <v>0</v>
      </c>
      <c r="AA259" s="147">
        <f>Z259*K259</f>
        <v>0</v>
      </c>
      <c r="AR259" s="21" t="s">
        <v>104</v>
      </c>
      <c r="AT259" s="21" t="s">
        <v>388</v>
      </c>
      <c r="AU259" s="21" t="s">
        <v>86</v>
      </c>
      <c r="AY259" s="21" t="s">
        <v>166</v>
      </c>
      <c r="BE259" s="148">
        <f>IF(U259="základní",N259,0)</f>
        <v>0</v>
      </c>
      <c r="BF259" s="148">
        <f>IF(U259="snížená",N259,0)</f>
        <v>0</v>
      </c>
      <c r="BG259" s="148">
        <f>IF(U259="zákl. přenesená",N259,0)</f>
        <v>0</v>
      </c>
      <c r="BH259" s="148">
        <f>IF(U259="sníž. přenesená",N259,0)</f>
        <v>0</v>
      </c>
      <c r="BI259" s="148">
        <f>IF(U259="nulová",N259,0)</f>
        <v>0</v>
      </c>
      <c r="BJ259" s="21" t="s">
        <v>82</v>
      </c>
      <c r="BK259" s="148">
        <f>ROUND(L259*K259,2)</f>
        <v>0</v>
      </c>
      <c r="BL259" s="21" t="s">
        <v>92</v>
      </c>
      <c r="BM259" s="21" t="s">
        <v>421</v>
      </c>
    </row>
    <row r="260" spans="2:65" s="10" customFormat="1" ht="16.5" customHeight="1">
      <c r="B260" s="149"/>
      <c r="C260" s="150"/>
      <c r="D260" s="150"/>
      <c r="E260" s="151" t="s">
        <v>5</v>
      </c>
      <c r="F260" s="240" t="s">
        <v>1134</v>
      </c>
      <c r="G260" s="241"/>
      <c r="H260" s="241"/>
      <c r="I260" s="241"/>
      <c r="J260" s="150"/>
      <c r="K260" s="152">
        <v>23.55</v>
      </c>
      <c r="L260" s="150"/>
      <c r="M260" s="150"/>
      <c r="N260" s="150"/>
      <c r="O260" s="150"/>
      <c r="P260" s="150"/>
      <c r="Q260" s="150"/>
      <c r="R260" s="153"/>
      <c r="T260" s="154"/>
      <c r="U260" s="150"/>
      <c r="V260" s="150"/>
      <c r="W260" s="150"/>
      <c r="X260" s="150"/>
      <c r="Y260" s="150"/>
      <c r="Z260" s="150"/>
      <c r="AA260" s="155"/>
      <c r="AT260" s="156" t="s">
        <v>173</v>
      </c>
      <c r="AU260" s="156" t="s">
        <v>86</v>
      </c>
      <c r="AV260" s="10" t="s">
        <v>86</v>
      </c>
      <c r="AW260" s="10" t="s">
        <v>32</v>
      </c>
      <c r="AX260" s="10" t="s">
        <v>82</v>
      </c>
      <c r="AY260" s="156" t="s">
        <v>166</v>
      </c>
    </row>
    <row r="261" spans="2:65" s="1" customFormat="1" ht="38.25" customHeight="1">
      <c r="B261" s="139"/>
      <c r="C261" s="140" t="s">
        <v>423</v>
      </c>
      <c r="D261" s="140" t="s">
        <v>167</v>
      </c>
      <c r="E261" s="141" t="s">
        <v>424</v>
      </c>
      <c r="F261" s="231" t="s">
        <v>425</v>
      </c>
      <c r="G261" s="231"/>
      <c r="H261" s="231"/>
      <c r="I261" s="231"/>
      <c r="J261" s="142" t="s">
        <v>270</v>
      </c>
      <c r="K261" s="143">
        <v>235.5</v>
      </c>
      <c r="L261" s="232">
        <v>0</v>
      </c>
      <c r="M261" s="232"/>
      <c r="N261" s="232">
        <f>ROUND(L261*K261,2)</f>
        <v>0</v>
      </c>
      <c r="O261" s="232"/>
      <c r="P261" s="232"/>
      <c r="Q261" s="232"/>
      <c r="R261" s="144"/>
      <c r="T261" s="145" t="s">
        <v>5</v>
      </c>
      <c r="U261" s="43" t="s">
        <v>40</v>
      </c>
      <c r="V261" s="146">
        <v>5.8000000000000003E-2</v>
      </c>
      <c r="W261" s="146">
        <f>V261*K261</f>
        <v>13.659000000000001</v>
      </c>
      <c r="X261" s="146">
        <v>0</v>
      </c>
      <c r="Y261" s="146">
        <f>X261*K261</f>
        <v>0</v>
      </c>
      <c r="Z261" s="146">
        <v>0</v>
      </c>
      <c r="AA261" s="147">
        <f>Z261*K261</f>
        <v>0</v>
      </c>
      <c r="AR261" s="21" t="s">
        <v>92</v>
      </c>
      <c r="AT261" s="21" t="s">
        <v>167</v>
      </c>
      <c r="AU261" s="21" t="s">
        <v>86</v>
      </c>
      <c r="AY261" s="21" t="s">
        <v>166</v>
      </c>
      <c r="BE261" s="148">
        <f>IF(U261="základní",N261,0)</f>
        <v>0</v>
      </c>
      <c r="BF261" s="148">
        <f>IF(U261="snížená",N261,0)</f>
        <v>0</v>
      </c>
      <c r="BG261" s="148">
        <f>IF(U261="zákl. přenesená",N261,0)</f>
        <v>0</v>
      </c>
      <c r="BH261" s="148">
        <f>IF(U261="sníž. přenesená",N261,0)</f>
        <v>0</v>
      </c>
      <c r="BI261" s="148">
        <f>IF(U261="nulová",N261,0)</f>
        <v>0</v>
      </c>
      <c r="BJ261" s="21" t="s">
        <v>82</v>
      </c>
      <c r="BK261" s="148">
        <f>ROUND(L261*K261,2)</f>
        <v>0</v>
      </c>
      <c r="BL261" s="21" t="s">
        <v>92</v>
      </c>
      <c r="BM261" s="21" t="s">
        <v>426</v>
      </c>
    </row>
    <row r="262" spans="2:65" s="1" customFormat="1" ht="16.5" customHeight="1">
      <c r="B262" s="139"/>
      <c r="C262" s="176" t="s">
        <v>427</v>
      </c>
      <c r="D262" s="176" t="s">
        <v>388</v>
      </c>
      <c r="E262" s="177" t="s">
        <v>428</v>
      </c>
      <c r="F262" s="266" t="s">
        <v>429</v>
      </c>
      <c r="G262" s="266"/>
      <c r="H262" s="266"/>
      <c r="I262" s="266"/>
      <c r="J262" s="178" t="s">
        <v>430</v>
      </c>
      <c r="K262" s="179">
        <v>3.5329999999999999</v>
      </c>
      <c r="L262" s="267">
        <v>0</v>
      </c>
      <c r="M262" s="267"/>
      <c r="N262" s="267">
        <f>ROUND(L262*K262,2)</f>
        <v>0</v>
      </c>
      <c r="O262" s="232"/>
      <c r="P262" s="232"/>
      <c r="Q262" s="232"/>
      <c r="R262" s="144"/>
      <c r="T262" s="145" t="s">
        <v>5</v>
      </c>
      <c r="U262" s="43" t="s">
        <v>40</v>
      </c>
      <c r="V262" s="146">
        <v>0</v>
      </c>
      <c r="W262" s="146">
        <f>V262*K262</f>
        <v>0</v>
      </c>
      <c r="X262" s="146">
        <v>1E-3</v>
      </c>
      <c r="Y262" s="146">
        <f>X262*K262</f>
        <v>3.5330000000000001E-3</v>
      </c>
      <c r="Z262" s="146">
        <v>0</v>
      </c>
      <c r="AA262" s="147">
        <f>Z262*K262</f>
        <v>0</v>
      </c>
      <c r="AR262" s="21" t="s">
        <v>104</v>
      </c>
      <c r="AT262" s="21" t="s">
        <v>388</v>
      </c>
      <c r="AU262" s="21" t="s">
        <v>86</v>
      </c>
      <c r="AY262" s="21" t="s">
        <v>166</v>
      </c>
      <c r="BE262" s="148">
        <f>IF(U262="základní",N262,0)</f>
        <v>0</v>
      </c>
      <c r="BF262" s="148">
        <f>IF(U262="snížená",N262,0)</f>
        <v>0</v>
      </c>
      <c r="BG262" s="148">
        <f>IF(U262="zákl. přenesená",N262,0)</f>
        <v>0</v>
      </c>
      <c r="BH262" s="148">
        <f>IF(U262="sníž. přenesená",N262,0)</f>
        <v>0</v>
      </c>
      <c r="BI262" s="148">
        <f>IF(U262="nulová",N262,0)</f>
        <v>0</v>
      </c>
      <c r="BJ262" s="21" t="s">
        <v>82</v>
      </c>
      <c r="BK262" s="148">
        <f>ROUND(L262*K262,2)</f>
        <v>0</v>
      </c>
      <c r="BL262" s="21" t="s">
        <v>92</v>
      </c>
      <c r="BM262" s="21" t="s">
        <v>431</v>
      </c>
    </row>
    <row r="263" spans="2:65" s="9" customFormat="1" ht="29.85" customHeight="1">
      <c r="B263" s="129"/>
      <c r="C263" s="130"/>
      <c r="D263" s="164" t="s">
        <v>260</v>
      </c>
      <c r="E263" s="164"/>
      <c r="F263" s="164"/>
      <c r="G263" s="164"/>
      <c r="H263" s="164"/>
      <c r="I263" s="164"/>
      <c r="J263" s="164"/>
      <c r="K263" s="164"/>
      <c r="L263" s="164"/>
      <c r="M263" s="164"/>
      <c r="N263" s="260">
        <f>BK263</f>
        <v>0</v>
      </c>
      <c r="O263" s="261"/>
      <c r="P263" s="261"/>
      <c r="Q263" s="261"/>
      <c r="R263" s="132"/>
      <c r="T263" s="133"/>
      <c r="U263" s="130"/>
      <c r="V263" s="130"/>
      <c r="W263" s="134">
        <f>SUM(W264:W271)</f>
        <v>61.18</v>
      </c>
      <c r="X263" s="130"/>
      <c r="Y263" s="134">
        <f>SUM(Y264:Y271)</f>
        <v>37.306920000000005</v>
      </c>
      <c r="Z263" s="130"/>
      <c r="AA263" s="135">
        <f>SUM(AA264:AA271)</f>
        <v>0</v>
      </c>
      <c r="AR263" s="136" t="s">
        <v>82</v>
      </c>
      <c r="AT263" s="137" t="s">
        <v>74</v>
      </c>
      <c r="AU263" s="137" t="s">
        <v>82</v>
      </c>
      <c r="AY263" s="136" t="s">
        <v>166</v>
      </c>
      <c r="BK263" s="138">
        <f>SUM(BK264:BK271)</f>
        <v>0</v>
      </c>
    </row>
    <row r="264" spans="2:65" s="1" customFormat="1" ht="38.25" customHeight="1">
      <c r="B264" s="139"/>
      <c r="C264" s="140" t="s">
        <v>432</v>
      </c>
      <c r="D264" s="140" t="s">
        <v>167</v>
      </c>
      <c r="E264" s="141" t="s">
        <v>433</v>
      </c>
      <c r="F264" s="231" t="s">
        <v>434</v>
      </c>
      <c r="G264" s="231"/>
      <c r="H264" s="231"/>
      <c r="I264" s="231"/>
      <c r="J264" s="142" t="s">
        <v>270</v>
      </c>
      <c r="K264" s="143">
        <v>322</v>
      </c>
      <c r="L264" s="232">
        <v>0</v>
      </c>
      <c r="M264" s="232"/>
      <c r="N264" s="232">
        <f>ROUND(L264*K264,2)</f>
        <v>0</v>
      </c>
      <c r="O264" s="232"/>
      <c r="P264" s="232"/>
      <c r="Q264" s="232"/>
      <c r="R264" s="144"/>
      <c r="T264" s="145" t="s">
        <v>5</v>
      </c>
      <c r="U264" s="43" t="s">
        <v>40</v>
      </c>
      <c r="V264" s="146">
        <v>7.4999999999999997E-2</v>
      </c>
      <c r="W264" s="146">
        <f>V264*K264</f>
        <v>24.15</v>
      </c>
      <c r="X264" s="146">
        <v>1.7000000000000001E-4</v>
      </c>
      <c r="Y264" s="146">
        <f>X264*K264</f>
        <v>5.4740000000000004E-2</v>
      </c>
      <c r="Z264" s="146">
        <v>0</v>
      </c>
      <c r="AA264" s="147">
        <f>Z264*K264</f>
        <v>0</v>
      </c>
      <c r="AR264" s="21" t="s">
        <v>92</v>
      </c>
      <c r="AT264" s="21" t="s">
        <v>167</v>
      </c>
      <c r="AU264" s="21" t="s">
        <v>86</v>
      </c>
      <c r="AY264" s="21" t="s">
        <v>166</v>
      </c>
      <c r="BE264" s="148">
        <f>IF(U264="základní",N264,0)</f>
        <v>0</v>
      </c>
      <c r="BF264" s="148">
        <f>IF(U264="snížená",N264,0)</f>
        <v>0</v>
      </c>
      <c r="BG264" s="148">
        <f>IF(U264="zákl. přenesená",N264,0)</f>
        <v>0</v>
      </c>
      <c r="BH264" s="148">
        <f>IF(U264="sníž. přenesená",N264,0)</f>
        <v>0</v>
      </c>
      <c r="BI264" s="148">
        <f>IF(U264="nulová",N264,0)</f>
        <v>0</v>
      </c>
      <c r="BJ264" s="21" t="s">
        <v>82</v>
      </c>
      <c r="BK264" s="148">
        <f>ROUND(L264*K264,2)</f>
        <v>0</v>
      </c>
      <c r="BL264" s="21" t="s">
        <v>92</v>
      </c>
      <c r="BM264" s="21" t="s">
        <v>1135</v>
      </c>
    </row>
    <row r="265" spans="2:65" s="10" customFormat="1" ht="16.5" customHeight="1">
      <c r="B265" s="149"/>
      <c r="C265" s="150"/>
      <c r="D265" s="150"/>
      <c r="E265" s="151" t="s">
        <v>5</v>
      </c>
      <c r="F265" s="240" t="s">
        <v>1136</v>
      </c>
      <c r="G265" s="241"/>
      <c r="H265" s="241"/>
      <c r="I265" s="241"/>
      <c r="J265" s="150"/>
      <c r="K265" s="152">
        <v>322</v>
      </c>
      <c r="L265" s="150"/>
      <c r="M265" s="150"/>
      <c r="N265" s="150"/>
      <c r="O265" s="150"/>
      <c r="P265" s="150"/>
      <c r="Q265" s="150"/>
      <c r="R265" s="153"/>
      <c r="T265" s="154"/>
      <c r="U265" s="150"/>
      <c r="V265" s="150"/>
      <c r="W265" s="150"/>
      <c r="X265" s="150"/>
      <c r="Y265" s="150"/>
      <c r="Z265" s="150"/>
      <c r="AA265" s="155"/>
      <c r="AT265" s="156" t="s">
        <v>173</v>
      </c>
      <c r="AU265" s="156" t="s">
        <v>86</v>
      </c>
      <c r="AV265" s="10" t="s">
        <v>86</v>
      </c>
      <c r="AW265" s="10" t="s">
        <v>32</v>
      </c>
      <c r="AX265" s="10" t="s">
        <v>82</v>
      </c>
      <c r="AY265" s="156" t="s">
        <v>166</v>
      </c>
    </row>
    <row r="266" spans="2:65" s="1" customFormat="1" ht="16.5" customHeight="1">
      <c r="B266" s="139"/>
      <c r="C266" s="176" t="s">
        <v>437</v>
      </c>
      <c r="D266" s="176" t="s">
        <v>388</v>
      </c>
      <c r="E266" s="177" t="s">
        <v>438</v>
      </c>
      <c r="F266" s="266" t="s">
        <v>439</v>
      </c>
      <c r="G266" s="266"/>
      <c r="H266" s="266"/>
      <c r="I266" s="266"/>
      <c r="J266" s="178" t="s">
        <v>270</v>
      </c>
      <c r="K266" s="179">
        <v>322</v>
      </c>
      <c r="L266" s="267">
        <v>0</v>
      </c>
      <c r="M266" s="267"/>
      <c r="N266" s="267">
        <f>ROUND(L266*K266,2)</f>
        <v>0</v>
      </c>
      <c r="O266" s="232"/>
      <c r="P266" s="232"/>
      <c r="Q266" s="232"/>
      <c r="R266" s="144"/>
      <c r="T266" s="145" t="s">
        <v>5</v>
      </c>
      <c r="U266" s="43" t="s">
        <v>40</v>
      </c>
      <c r="V266" s="146">
        <v>0</v>
      </c>
      <c r="W266" s="146">
        <f>V266*K266</f>
        <v>0</v>
      </c>
      <c r="X266" s="146">
        <v>4.0000000000000002E-4</v>
      </c>
      <c r="Y266" s="146">
        <f>X266*K266</f>
        <v>0.1288</v>
      </c>
      <c r="Z266" s="146">
        <v>0</v>
      </c>
      <c r="AA266" s="147">
        <f>Z266*K266</f>
        <v>0</v>
      </c>
      <c r="AR266" s="21" t="s">
        <v>104</v>
      </c>
      <c r="AT266" s="21" t="s">
        <v>388</v>
      </c>
      <c r="AU266" s="21" t="s">
        <v>86</v>
      </c>
      <c r="AY266" s="21" t="s">
        <v>166</v>
      </c>
      <c r="BE266" s="148">
        <f>IF(U266="základní",N266,0)</f>
        <v>0</v>
      </c>
      <c r="BF266" s="148">
        <f>IF(U266="snížená",N266,0)</f>
        <v>0</v>
      </c>
      <c r="BG266" s="148">
        <f>IF(U266="zákl. přenesená",N266,0)</f>
        <v>0</v>
      </c>
      <c r="BH266" s="148">
        <f>IF(U266="sníž. přenesená",N266,0)</f>
        <v>0</v>
      </c>
      <c r="BI266" s="148">
        <f>IF(U266="nulová",N266,0)</f>
        <v>0</v>
      </c>
      <c r="BJ266" s="21" t="s">
        <v>82</v>
      </c>
      <c r="BK266" s="148">
        <f>ROUND(L266*K266,2)</f>
        <v>0</v>
      </c>
      <c r="BL266" s="21" t="s">
        <v>92</v>
      </c>
      <c r="BM266" s="21" t="s">
        <v>1137</v>
      </c>
    </row>
    <row r="267" spans="2:65" s="1" customFormat="1" ht="38.25" customHeight="1">
      <c r="B267" s="139"/>
      <c r="C267" s="140" t="s">
        <v>441</v>
      </c>
      <c r="D267" s="140" t="s">
        <v>167</v>
      </c>
      <c r="E267" s="141" t="s">
        <v>442</v>
      </c>
      <c r="F267" s="231" t="s">
        <v>443</v>
      </c>
      <c r="G267" s="231"/>
      <c r="H267" s="231"/>
      <c r="I267" s="231"/>
      <c r="J267" s="142" t="s">
        <v>309</v>
      </c>
      <c r="K267" s="143">
        <v>161</v>
      </c>
      <c r="L267" s="232">
        <v>0</v>
      </c>
      <c r="M267" s="232"/>
      <c r="N267" s="232">
        <f>ROUND(L267*K267,2)</f>
        <v>0</v>
      </c>
      <c r="O267" s="232"/>
      <c r="P267" s="232"/>
      <c r="Q267" s="232"/>
      <c r="R267" s="144"/>
      <c r="T267" s="145" t="s">
        <v>5</v>
      </c>
      <c r="U267" s="43" t="s">
        <v>40</v>
      </c>
      <c r="V267" s="146">
        <v>0.23</v>
      </c>
      <c r="W267" s="146">
        <f>V267*K267</f>
        <v>37.03</v>
      </c>
      <c r="X267" s="146">
        <v>0.23058000000000001</v>
      </c>
      <c r="Y267" s="146">
        <f>X267*K267</f>
        <v>37.123380000000004</v>
      </c>
      <c r="Z267" s="146">
        <v>0</v>
      </c>
      <c r="AA267" s="147">
        <f>Z267*K267</f>
        <v>0</v>
      </c>
      <c r="AR267" s="21" t="s">
        <v>92</v>
      </c>
      <c r="AT267" s="21" t="s">
        <v>167</v>
      </c>
      <c r="AU267" s="21" t="s">
        <v>86</v>
      </c>
      <c r="AY267" s="21" t="s">
        <v>166</v>
      </c>
      <c r="BE267" s="148">
        <f>IF(U267="základní",N267,0)</f>
        <v>0</v>
      </c>
      <c r="BF267" s="148">
        <f>IF(U267="snížená",N267,0)</f>
        <v>0</v>
      </c>
      <c r="BG267" s="148">
        <f>IF(U267="zákl. přenesená",N267,0)</f>
        <v>0</v>
      </c>
      <c r="BH267" s="148">
        <f>IF(U267="sníž. přenesená",N267,0)</f>
        <v>0</v>
      </c>
      <c r="BI267" s="148">
        <f>IF(U267="nulová",N267,0)</f>
        <v>0</v>
      </c>
      <c r="BJ267" s="21" t="s">
        <v>82</v>
      </c>
      <c r="BK267" s="148">
        <f>ROUND(L267*K267,2)</f>
        <v>0</v>
      </c>
      <c r="BL267" s="21" t="s">
        <v>92</v>
      </c>
      <c r="BM267" s="21" t="s">
        <v>1138</v>
      </c>
    </row>
    <row r="268" spans="2:65" s="11" customFormat="1" ht="16.5" customHeight="1">
      <c r="B268" s="157"/>
      <c r="C268" s="158"/>
      <c r="D268" s="158"/>
      <c r="E268" s="159" t="s">
        <v>5</v>
      </c>
      <c r="F268" s="264" t="s">
        <v>275</v>
      </c>
      <c r="G268" s="265"/>
      <c r="H268" s="265"/>
      <c r="I268" s="265"/>
      <c r="J268" s="158"/>
      <c r="K268" s="159" t="s">
        <v>5</v>
      </c>
      <c r="L268" s="158"/>
      <c r="M268" s="158"/>
      <c r="N268" s="158"/>
      <c r="O268" s="158"/>
      <c r="P268" s="158"/>
      <c r="Q268" s="158"/>
      <c r="R268" s="160"/>
      <c r="T268" s="161"/>
      <c r="U268" s="158"/>
      <c r="V268" s="158"/>
      <c r="W268" s="158"/>
      <c r="X268" s="158"/>
      <c r="Y268" s="158"/>
      <c r="Z268" s="158"/>
      <c r="AA268" s="162"/>
      <c r="AT268" s="163" t="s">
        <v>173</v>
      </c>
      <c r="AU268" s="163" t="s">
        <v>86</v>
      </c>
      <c r="AV268" s="11" t="s">
        <v>82</v>
      </c>
      <c r="AW268" s="11" t="s">
        <v>32</v>
      </c>
      <c r="AX268" s="11" t="s">
        <v>75</v>
      </c>
      <c r="AY268" s="163" t="s">
        <v>166</v>
      </c>
    </row>
    <row r="269" spans="2:65" s="11" customFormat="1" ht="16.5" customHeight="1">
      <c r="B269" s="157"/>
      <c r="C269" s="158"/>
      <c r="D269" s="158"/>
      <c r="E269" s="159" t="s">
        <v>5</v>
      </c>
      <c r="F269" s="229" t="s">
        <v>276</v>
      </c>
      <c r="G269" s="230"/>
      <c r="H269" s="230"/>
      <c r="I269" s="230"/>
      <c r="J269" s="158"/>
      <c r="K269" s="159" t="s">
        <v>5</v>
      </c>
      <c r="L269" s="158"/>
      <c r="M269" s="158"/>
      <c r="N269" s="158"/>
      <c r="O269" s="158"/>
      <c r="P269" s="158"/>
      <c r="Q269" s="158"/>
      <c r="R269" s="160"/>
      <c r="T269" s="161"/>
      <c r="U269" s="158"/>
      <c r="V269" s="158"/>
      <c r="W269" s="158"/>
      <c r="X269" s="158"/>
      <c r="Y269" s="158"/>
      <c r="Z269" s="158"/>
      <c r="AA269" s="162"/>
      <c r="AT269" s="163" t="s">
        <v>173</v>
      </c>
      <c r="AU269" s="163" t="s">
        <v>86</v>
      </c>
      <c r="AV269" s="11" t="s">
        <v>82</v>
      </c>
      <c r="AW269" s="11" t="s">
        <v>32</v>
      </c>
      <c r="AX269" s="11" t="s">
        <v>75</v>
      </c>
      <c r="AY269" s="163" t="s">
        <v>166</v>
      </c>
    </row>
    <row r="270" spans="2:65" s="11" customFormat="1" ht="16.5" customHeight="1">
      <c r="B270" s="157"/>
      <c r="C270" s="158"/>
      <c r="D270" s="158"/>
      <c r="E270" s="159" t="s">
        <v>5</v>
      </c>
      <c r="F270" s="229" t="s">
        <v>277</v>
      </c>
      <c r="G270" s="230"/>
      <c r="H270" s="230"/>
      <c r="I270" s="230"/>
      <c r="J270" s="158"/>
      <c r="K270" s="159" t="s">
        <v>5</v>
      </c>
      <c r="L270" s="158"/>
      <c r="M270" s="158"/>
      <c r="N270" s="158"/>
      <c r="O270" s="158"/>
      <c r="P270" s="158"/>
      <c r="Q270" s="158"/>
      <c r="R270" s="160"/>
      <c r="T270" s="161"/>
      <c r="U270" s="158"/>
      <c r="V270" s="158"/>
      <c r="W270" s="158"/>
      <c r="X270" s="158"/>
      <c r="Y270" s="158"/>
      <c r="Z270" s="158"/>
      <c r="AA270" s="162"/>
      <c r="AT270" s="163" t="s">
        <v>173</v>
      </c>
      <c r="AU270" s="163" t="s">
        <v>86</v>
      </c>
      <c r="AV270" s="11" t="s">
        <v>82</v>
      </c>
      <c r="AW270" s="11" t="s">
        <v>32</v>
      </c>
      <c r="AX270" s="11" t="s">
        <v>75</v>
      </c>
      <c r="AY270" s="163" t="s">
        <v>166</v>
      </c>
    </row>
    <row r="271" spans="2:65" s="10" customFormat="1" ht="16.5" customHeight="1">
      <c r="B271" s="149"/>
      <c r="C271" s="150"/>
      <c r="D271" s="150"/>
      <c r="E271" s="151" t="s">
        <v>5</v>
      </c>
      <c r="F271" s="262" t="s">
        <v>1139</v>
      </c>
      <c r="G271" s="263"/>
      <c r="H271" s="263"/>
      <c r="I271" s="263"/>
      <c r="J271" s="150"/>
      <c r="K271" s="152">
        <v>161</v>
      </c>
      <c r="L271" s="150"/>
      <c r="M271" s="150"/>
      <c r="N271" s="150"/>
      <c r="O271" s="150"/>
      <c r="P271" s="150"/>
      <c r="Q271" s="150"/>
      <c r="R271" s="153"/>
      <c r="T271" s="154"/>
      <c r="U271" s="150"/>
      <c r="V271" s="150"/>
      <c r="W271" s="150"/>
      <c r="X271" s="150"/>
      <c r="Y271" s="150"/>
      <c r="Z271" s="150"/>
      <c r="AA271" s="155"/>
      <c r="AT271" s="156" t="s">
        <v>173</v>
      </c>
      <c r="AU271" s="156" t="s">
        <v>86</v>
      </c>
      <c r="AV271" s="10" t="s">
        <v>86</v>
      </c>
      <c r="AW271" s="10" t="s">
        <v>32</v>
      </c>
      <c r="AX271" s="10" t="s">
        <v>82</v>
      </c>
      <c r="AY271" s="156" t="s">
        <v>166</v>
      </c>
    </row>
    <row r="272" spans="2:65" s="9" customFormat="1" ht="29.85" customHeight="1">
      <c r="B272" s="129"/>
      <c r="C272" s="130"/>
      <c r="D272" s="164" t="s">
        <v>261</v>
      </c>
      <c r="E272" s="164"/>
      <c r="F272" s="164"/>
      <c r="G272" s="164"/>
      <c r="H272" s="164"/>
      <c r="I272" s="164"/>
      <c r="J272" s="164"/>
      <c r="K272" s="164"/>
      <c r="L272" s="164"/>
      <c r="M272" s="164"/>
      <c r="N272" s="237">
        <f>BK272</f>
        <v>0</v>
      </c>
      <c r="O272" s="238"/>
      <c r="P272" s="238"/>
      <c r="Q272" s="238"/>
      <c r="R272" s="132"/>
      <c r="T272" s="133"/>
      <c r="U272" s="130"/>
      <c r="V272" s="130"/>
      <c r="W272" s="134">
        <f>SUM(W273:W278)</f>
        <v>3.916102</v>
      </c>
      <c r="X272" s="130"/>
      <c r="Y272" s="134">
        <f>SUM(Y273:Y278)</f>
        <v>0</v>
      </c>
      <c r="Z272" s="130"/>
      <c r="AA272" s="135">
        <f>SUM(AA273:AA278)</f>
        <v>1.1044</v>
      </c>
      <c r="AR272" s="136" t="s">
        <v>82</v>
      </c>
      <c r="AT272" s="137" t="s">
        <v>74</v>
      </c>
      <c r="AU272" s="137" t="s">
        <v>82</v>
      </c>
      <c r="AY272" s="136" t="s">
        <v>166</v>
      </c>
      <c r="BK272" s="138">
        <f>SUM(BK273:BK278)</f>
        <v>0</v>
      </c>
    </row>
    <row r="273" spans="2:65" s="1" customFormat="1" ht="38.25" customHeight="1">
      <c r="B273" s="139"/>
      <c r="C273" s="140" t="s">
        <v>446</v>
      </c>
      <c r="D273" s="140" t="s">
        <v>167</v>
      </c>
      <c r="E273" s="141" t="s">
        <v>447</v>
      </c>
      <c r="F273" s="231" t="s">
        <v>448</v>
      </c>
      <c r="G273" s="231"/>
      <c r="H273" s="231"/>
      <c r="I273" s="231"/>
      <c r="J273" s="142" t="s">
        <v>322</v>
      </c>
      <c r="K273" s="143">
        <v>0.502</v>
      </c>
      <c r="L273" s="232">
        <v>0</v>
      </c>
      <c r="M273" s="232"/>
      <c r="N273" s="232">
        <f>ROUND(L273*K273,2)</f>
        <v>0</v>
      </c>
      <c r="O273" s="232"/>
      <c r="P273" s="232"/>
      <c r="Q273" s="232"/>
      <c r="R273" s="144"/>
      <c r="T273" s="145" t="s">
        <v>5</v>
      </c>
      <c r="U273" s="43" t="s">
        <v>40</v>
      </c>
      <c r="V273" s="146">
        <v>7.8010000000000002</v>
      </c>
      <c r="W273" s="146">
        <f>V273*K273</f>
        <v>3.916102</v>
      </c>
      <c r="X273" s="146">
        <v>0</v>
      </c>
      <c r="Y273" s="146">
        <f>X273*K273</f>
        <v>0</v>
      </c>
      <c r="Z273" s="146">
        <v>2.2000000000000002</v>
      </c>
      <c r="AA273" s="147">
        <f>Z273*K273</f>
        <v>1.1044</v>
      </c>
      <c r="AR273" s="21" t="s">
        <v>92</v>
      </c>
      <c r="AT273" s="21" t="s">
        <v>167</v>
      </c>
      <c r="AU273" s="21" t="s">
        <v>86</v>
      </c>
      <c r="AY273" s="21" t="s">
        <v>166</v>
      </c>
      <c r="BE273" s="148">
        <f>IF(U273="základní",N273,0)</f>
        <v>0</v>
      </c>
      <c r="BF273" s="148">
        <f>IF(U273="snížená",N273,0)</f>
        <v>0</v>
      </c>
      <c r="BG273" s="148">
        <f>IF(U273="zákl. přenesená",N273,0)</f>
        <v>0</v>
      </c>
      <c r="BH273" s="148">
        <f>IF(U273="sníž. přenesená",N273,0)</f>
        <v>0</v>
      </c>
      <c r="BI273" s="148">
        <f>IF(U273="nulová",N273,0)</f>
        <v>0</v>
      </c>
      <c r="BJ273" s="21" t="s">
        <v>82</v>
      </c>
      <c r="BK273" s="148">
        <f>ROUND(L273*K273,2)</f>
        <v>0</v>
      </c>
      <c r="BL273" s="21" t="s">
        <v>92</v>
      </c>
      <c r="BM273" s="21" t="s">
        <v>449</v>
      </c>
    </row>
    <row r="274" spans="2:65" s="11" customFormat="1" ht="16.5" customHeight="1">
      <c r="B274" s="157"/>
      <c r="C274" s="158"/>
      <c r="D274" s="158"/>
      <c r="E274" s="159" t="s">
        <v>5</v>
      </c>
      <c r="F274" s="264" t="s">
        <v>275</v>
      </c>
      <c r="G274" s="265"/>
      <c r="H274" s="265"/>
      <c r="I274" s="265"/>
      <c r="J274" s="158"/>
      <c r="K274" s="159" t="s">
        <v>5</v>
      </c>
      <c r="L274" s="158"/>
      <c r="M274" s="158"/>
      <c r="N274" s="158"/>
      <c r="O274" s="158"/>
      <c r="P274" s="158"/>
      <c r="Q274" s="158"/>
      <c r="R274" s="160"/>
      <c r="T274" s="161"/>
      <c r="U274" s="158"/>
      <c r="V274" s="158"/>
      <c r="W274" s="158"/>
      <c r="X274" s="158"/>
      <c r="Y274" s="158"/>
      <c r="Z274" s="158"/>
      <c r="AA274" s="162"/>
      <c r="AT274" s="163" t="s">
        <v>173</v>
      </c>
      <c r="AU274" s="163" t="s">
        <v>86</v>
      </c>
      <c r="AV274" s="11" t="s">
        <v>82</v>
      </c>
      <c r="AW274" s="11" t="s">
        <v>32</v>
      </c>
      <c r="AX274" s="11" t="s">
        <v>75</v>
      </c>
      <c r="AY274" s="163" t="s">
        <v>166</v>
      </c>
    </row>
    <row r="275" spans="2:65" s="11" customFormat="1" ht="16.5" customHeight="1">
      <c r="B275" s="157"/>
      <c r="C275" s="158"/>
      <c r="D275" s="158"/>
      <c r="E275" s="159" t="s">
        <v>5</v>
      </c>
      <c r="F275" s="229" t="s">
        <v>276</v>
      </c>
      <c r="G275" s="230"/>
      <c r="H275" s="230"/>
      <c r="I275" s="230"/>
      <c r="J275" s="158"/>
      <c r="K275" s="159" t="s">
        <v>5</v>
      </c>
      <c r="L275" s="158"/>
      <c r="M275" s="158"/>
      <c r="N275" s="158"/>
      <c r="O275" s="158"/>
      <c r="P275" s="158"/>
      <c r="Q275" s="158"/>
      <c r="R275" s="160"/>
      <c r="T275" s="161"/>
      <c r="U275" s="158"/>
      <c r="V275" s="158"/>
      <c r="W275" s="158"/>
      <c r="X275" s="158"/>
      <c r="Y275" s="158"/>
      <c r="Z275" s="158"/>
      <c r="AA275" s="162"/>
      <c r="AT275" s="163" t="s">
        <v>173</v>
      </c>
      <c r="AU275" s="163" t="s">
        <v>86</v>
      </c>
      <c r="AV275" s="11" t="s">
        <v>82</v>
      </c>
      <c r="AW275" s="11" t="s">
        <v>32</v>
      </c>
      <c r="AX275" s="11" t="s">
        <v>75</v>
      </c>
      <c r="AY275" s="163" t="s">
        <v>166</v>
      </c>
    </row>
    <row r="276" spans="2:65" s="11" customFormat="1" ht="16.5" customHeight="1">
      <c r="B276" s="157"/>
      <c r="C276" s="158"/>
      <c r="D276" s="158"/>
      <c r="E276" s="159" t="s">
        <v>5</v>
      </c>
      <c r="F276" s="229" t="s">
        <v>277</v>
      </c>
      <c r="G276" s="230"/>
      <c r="H276" s="230"/>
      <c r="I276" s="230"/>
      <c r="J276" s="158"/>
      <c r="K276" s="159" t="s">
        <v>5</v>
      </c>
      <c r="L276" s="158"/>
      <c r="M276" s="158"/>
      <c r="N276" s="158"/>
      <c r="O276" s="158"/>
      <c r="P276" s="158"/>
      <c r="Q276" s="158"/>
      <c r="R276" s="160"/>
      <c r="T276" s="161"/>
      <c r="U276" s="158"/>
      <c r="V276" s="158"/>
      <c r="W276" s="158"/>
      <c r="X276" s="158"/>
      <c r="Y276" s="158"/>
      <c r="Z276" s="158"/>
      <c r="AA276" s="162"/>
      <c r="AT276" s="163" t="s">
        <v>173</v>
      </c>
      <c r="AU276" s="163" t="s">
        <v>86</v>
      </c>
      <c r="AV276" s="11" t="s">
        <v>82</v>
      </c>
      <c r="AW276" s="11" t="s">
        <v>32</v>
      </c>
      <c r="AX276" s="11" t="s">
        <v>75</v>
      </c>
      <c r="AY276" s="163" t="s">
        <v>166</v>
      </c>
    </row>
    <row r="277" spans="2:65" s="11" customFormat="1" ht="16.5" customHeight="1">
      <c r="B277" s="157"/>
      <c r="C277" s="158"/>
      <c r="D277" s="158"/>
      <c r="E277" s="159" t="s">
        <v>5</v>
      </c>
      <c r="F277" s="229" t="s">
        <v>450</v>
      </c>
      <c r="G277" s="230"/>
      <c r="H277" s="230"/>
      <c r="I277" s="230"/>
      <c r="J277" s="158"/>
      <c r="K277" s="159" t="s">
        <v>5</v>
      </c>
      <c r="L277" s="158"/>
      <c r="M277" s="158"/>
      <c r="N277" s="158"/>
      <c r="O277" s="158"/>
      <c r="P277" s="158"/>
      <c r="Q277" s="158"/>
      <c r="R277" s="160"/>
      <c r="T277" s="161"/>
      <c r="U277" s="158"/>
      <c r="V277" s="158"/>
      <c r="W277" s="158"/>
      <c r="X277" s="158"/>
      <c r="Y277" s="158"/>
      <c r="Z277" s="158"/>
      <c r="AA277" s="162"/>
      <c r="AT277" s="163" t="s">
        <v>173</v>
      </c>
      <c r="AU277" s="163" t="s">
        <v>86</v>
      </c>
      <c r="AV277" s="11" t="s">
        <v>82</v>
      </c>
      <c r="AW277" s="11" t="s">
        <v>32</v>
      </c>
      <c r="AX277" s="11" t="s">
        <v>75</v>
      </c>
      <c r="AY277" s="163" t="s">
        <v>166</v>
      </c>
    </row>
    <row r="278" spans="2:65" s="10" customFormat="1" ht="25.5" customHeight="1">
      <c r="B278" s="149"/>
      <c r="C278" s="150"/>
      <c r="D278" s="150"/>
      <c r="E278" s="151" t="s">
        <v>5</v>
      </c>
      <c r="F278" s="262" t="s">
        <v>1140</v>
      </c>
      <c r="G278" s="263"/>
      <c r="H278" s="263"/>
      <c r="I278" s="263"/>
      <c r="J278" s="150"/>
      <c r="K278" s="152">
        <v>0.502</v>
      </c>
      <c r="L278" s="150"/>
      <c r="M278" s="150"/>
      <c r="N278" s="150"/>
      <c r="O278" s="150"/>
      <c r="P278" s="150"/>
      <c r="Q278" s="150"/>
      <c r="R278" s="153"/>
      <c r="T278" s="154"/>
      <c r="U278" s="150"/>
      <c r="V278" s="150"/>
      <c r="W278" s="150"/>
      <c r="X278" s="150"/>
      <c r="Y278" s="150"/>
      <c r="Z278" s="150"/>
      <c r="AA278" s="155"/>
      <c r="AT278" s="156" t="s">
        <v>173</v>
      </c>
      <c r="AU278" s="156" t="s">
        <v>86</v>
      </c>
      <c r="AV278" s="10" t="s">
        <v>86</v>
      </c>
      <c r="AW278" s="10" t="s">
        <v>32</v>
      </c>
      <c r="AX278" s="10" t="s">
        <v>82</v>
      </c>
      <c r="AY278" s="156" t="s">
        <v>166</v>
      </c>
    </row>
    <row r="279" spans="2:65" s="9" customFormat="1" ht="29.85" customHeight="1">
      <c r="B279" s="129"/>
      <c r="C279" s="130"/>
      <c r="D279" s="164" t="s">
        <v>262</v>
      </c>
      <c r="E279" s="164"/>
      <c r="F279" s="164"/>
      <c r="G279" s="164"/>
      <c r="H279" s="164"/>
      <c r="I279" s="164"/>
      <c r="J279" s="164"/>
      <c r="K279" s="164"/>
      <c r="L279" s="164"/>
      <c r="M279" s="164"/>
      <c r="N279" s="237">
        <f>BK279</f>
        <v>0</v>
      </c>
      <c r="O279" s="238"/>
      <c r="P279" s="238"/>
      <c r="Q279" s="238"/>
      <c r="R279" s="132"/>
      <c r="T279" s="133"/>
      <c r="U279" s="130"/>
      <c r="V279" s="130"/>
      <c r="W279" s="134">
        <f>SUM(W280:W284)</f>
        <v>2.2388999999999997</v>
      </c>
      <c r="X279" s="130"/>
      <c r="Y279" s="134">
        <f>SUM(Y280:Y284)</f>
        <v>0</v>
      </c>
      <c r="Z279" s="130"/>
      <c r="AA279" s="135">
        <f>SUM(AA280:AA284)</f>
        <v>0</v>
      </c>
      <c r="AR279" s="136" t="s">
        <v>82</v>
      </c>
      <c r="AT279" s="137" t="s">
        <v>74</v>
      </c>
      <c r="AU279" s="137" t="s">
        <v>82</v>
      </c>
      <c r="AY279" s="136" t="s">
        <v>166</v>
      </c>
      <c r="BK279" s="138">
        <f>SUM(BK280:BK284)</f>
        <v>0</v>
      </c>
    </row>
    <row r="280" spans="2:65" s="1" customFormat="1" ht="25.5" customHeight="1">
      <c r="B280" s="139"/>
      <c r="C280" s="140" t="s">
        <v>452</v>
      </c>
      <c r="D280" s="140" t="s">
        <v>167</v>
      </c>
      <c r="E280" s="141" t="s">
        <v>453</v>
      </c>
      <c r="F280" s="231" t="s">
        <v>454</v>
      </c>
      <c r="G280" s="231"/>
      <c r="H280" s="231"/>
      <c r="I280" s="231"/>
      <c r="J280" s="142" t="s">
        <v>322</v>
      </c>
      <c r="K280" s="143">
        <v>1.7</v>
      </c>
      <c r="L280" s="232">
        <v>0</v>
      </c>
      <c r="M280" s="232"/>
      <c r="N280" s="232">
        <f>ROUND(L280*K280,2)</f>
        <v>0</v>
      </c>
      <c r="O280" s="232"/>
      <c r="P280" s="232"/>
      <c r="Q280" s="232"/>
      <c r="R280" s="144"/>
      <c r="T280" s="145" t="s">
        <v>5</v>
      </c>
      <c r="U280" s="43" t="s">
        <v>40</v>
      </c>
      <c r="V280" s="146">
        <v>1.3169999999999999</v>
      </c>
      <c r="W280" s="146">
        <f>V280*K280</f>
        <v>2.2388999999999997</v>
      </c>
      <c r="X280" s="146">
        <v>0</v>
      </c>
      <c r="Y280" s="146">
        <f>X280*K280</f>
        <v>0</v>
      </c>
      <c r="Z280" s="146">
        <v>0</v>
      </c>
      <c r="AA280" s="147">
        <f>Z280*K280</f>
        <v>0</v>
      </c>
      <c r="AR280" s="21" t="s">
        <v>92</v>
      </c>
      <c r="AT280" s="21" t="s">
        <v>167</v>
      </c>
      <c r="AU280" s="21" t="s">
        <v>86</v>
      </c>
      <c r="AY280" s="21" t="s">
        <v>166</v>
      </c>
      <c r="BE280" s="148">
        <f>IF(U280="základní",N280,0)</f>
        <v>0</v>
      </c>
      <c r="BF280" s="148">
        <f>IF(U280="snížená",N280,0)</f>
        <v>0</v>
      </c>
      <c r="BG280" s="148">
        <f>IF(U280="zákl. přenesená",N280,0)</f>
        <v>0</v>
      </c>
      <c r="BH280" s="148">
        <f>IF(U280="sníž. přenesená",N280,0)</f>
        <v>0</v>
      </c>
      <c r="BI280" s="148">
        <f>IF(U280="nulová",N280,0)</f>
        <v>0</v>
      </c>
      <c r="BJ280" s="21" t="s">
        <v>82</v>
      </c>
      <c r="BK280" s="148">
        <f>ROUND(L280*K280,2)</f>
        <v>0</v>
      </c>
      <c r="BL280" s="21" t="s">
        <v>92</v>
      </c>
      <c r="BM280" s="21" t="s">
        <v>455</v>
      </c>
    </row>
    <row r="281" spans="2:65" s="11" customFormat="1" ht="16.5" customHeight="1">
      <c r="B281" s="157"/>
      <c r="C281" s="158"/>
      <c r="D281" s="158"/>
      <c r="E281" s="159" t="s">
        <v>5</v>
      </c>
      <c r="F281" s="264" t="s">
        <v>275</v>
      </c>
      <c r="G281" s="265"/>
      <c r="H281" s="265"/>
      <c r="I281" s="265"/>
      <c r="J281" s="158"/>
      <c r="K281" s="159" t="s">
        <v>5</v>
      </c>
      <c r="L281" s="158"/>
      <c r="M281" s="158"/>
      <c r="N281" s="158"/>
      <c r="O281" s="158"/>
      <c r="P281" s="158"/>
      <c r="Q281" s="158"/>
      <c r="R281" s="160"/>
      <c r="T281" s="161"/>
      <c r="U281" s="158"/>
      <c r="V281" s="158"/>
      <c r="W281" s="158"/>
      <c r="X281" s="158"/>
      <c r="Y281" s="158"/>
      <c r="Z281" s="158"/>
      <c r="AA281" s="162"/>
      <c r="AT281" s="163" t="s">
        <v>173</v>
      </c>
      <c r="AU281" s="163" t="s">
        <v>86</v>
      </c>
      <c r="AV281" s="11" t="s">
        <v>82</v>
      </c>
      <c r="AW281" s="11" t="s">
        <v>32</v>
      </c>
      <c r="AX281" s="11" t="s">
        <v>75</v>
      </c>
      <c r="AY281" s="163" t="s">
        <v>166</v>
      </c>
    </row>
    <row r="282" spans="2:65" s="11" customFormat="1" ht="16.5" customHeight="1">
      <c r="B282" s="157"/>
      <c r="C282" s="158"/>
      <c r="D282" s="158"/>
      <c r="E282" s="159" t="s">
        <v>5</v>
      </c>
      <c r="F282" s="229" t="s">
        <v>276</v>
      </c>
      <c r="G282" s="230"/>
      <c r="H282" s="230"/>
      <c r="I282" s="230"/>
      <c r="J282" s="158"/>
      <c r="K282" s="159" t="s">
        <v>5</v>
      </c>
      <c r="L282" s="158"/>
      <c r="M282" s="158"/>
      <c r="N282" s="158"/>
      <c r="O282" s="158"/>
      <c r="P282" s="158"/>
      <c r="Q282" s="158"/>
      <c r="R282" s="160"/>
      <c r="T282" s="161"/>
      <c r="U282" s="158"/>
      <c r="V282" s="158"/>
      <c r="W282" s="158"/>
      <c r="X282" s="158"/>
      <c r="Y282" s="158"/>
      <c r="Z282" s="158"/>
      <c r="AA282" s="162"/>
      <c r="AT282" s="163" t="s">
        <v>173</v>
      </c>
      <c r="AU282" s="163" t="s">
        <v>86</v>
      </c>
      <c r="AV282" s="11" t="s">
        <v>82</v>
      </c>
      <c r="AW282" s="11" t="s">
        <v>32</v>
      </c>
      <c r="AX282" s="11" t="s">
        <v>75</v>
      </c>
      <c r="AY282" s="163" t="s">
        <v>166</v>
      </c>
    </row>
    <row r="283" spans="2:65" s="11" customFormat="1" ht="16.5" customHeight="1">
      <c r="B283" s="157"/>
      <c r="C283" s="158"/>
      <c r="D283" s="158"/>
      <c r="E283" s="159" t="s">
        <v>5</v>
      </c>
      <c r="F283" s="229" t="s">
        <v>277</v>
      </c>
      <c r="G283" s="230"/>
      <c r="H283" s="230"/>
      <c r="I283" s="230"/>
      <c r="J283" s="158"/>
      <c r="K283" s="159" t="s">
        <v>5</v>
      </c>
      <c r="L283" s="158"/>
      <c r="M283" s="158"/>
      <c r="N283" s="158"/>
      <c r="O283" s="158"/>
      <c r="P283" s="158"/>
      <c r="Q283" s="158"/>
      <c r="R283" s="160"/>
      <c r="T283" s="161"/>
      <c r="U283" s="158"/>
      <c r="V283" s="158"/>
      <c r="W283" s="158"/>
      <c r="X283" s="158"/>
      <c r="Y283" s="158"/>
      <c r="Z283" s="158"/>
      <c r="AA283" s="162"/>
      <c r="AT283" s="163" t="s">
        <v>173</v>
      </c>
      <c r="AU283" s="163" t="s">
        <v>86</v>
      </c>
      <c r="AV283" s="11" t="s">
        <v>82</v>
      </c>
      <c r="AW283" s="11" t="s">
        <v>32</v>
      </c>
      <c r="AX283" s="11" t="s">
        <v>75</v>
      </c>
      <c r="AY283" s="163" t="s">
        <v>166</v>
      </c>
    </row>
    <row r="284" spans="2:65" s="10" customFormat="1" ht="16.5" customHeight="1">
      <c r="B284" s="149"/>
      <c r="C284" s="150"/>
      <c r="D284" s="150"/>
      <c r="E284" s="151" t="s">
        <v>5</v>
      </c>
      <c r="F284" s="262" t="s">
        <v>1141</v>
      </c>
      <c r="G284" s="263"/>
      <c r="H284" s="263"/>
      <c r="I284" s="263"/>
      <c r="J284" s="150"/>
      <c r="K284" s="152">
        <v>1.7</v>
      </c>
      <c r="L284" s="150"/>
      <c r="M284" s="150"/>
      <c r="N284" s="150"/>
      <c r="O284" s="150"/>
      <c r="P284" s="150"/>
      <c r="Q284" s="150"/>
      <c r="R284" s="153"/>
      <c r="T284" s="154"/>
      <c r="U284" s="150"/>
      <c r="V284" s="150"/>
      <c r="W284" s="150"/>
      <c r="X284" s="150"/>
      <c r="Y284" s="150"/>
      <c r="Z284" s="150"/>
      <c r="AA284" s="155"/>
      <c r="AT284" s="156" t="s">
        <v>173</v>
      </c>
      <c r="AU284" s="156" t="s">
        <v>86</v>
      </c>
      <c r="AV284" s="10" t="s">
        <v>86</v>
      </c>
      <c r="AW284" s="10" t="s">
        <v>32</v>
      </c>
      <c r="AX284" s="10" t="s">
        <v>82</v>
      </c>
      <c r="AY284" s="156" t="s">
        <v>166</v>
      </c>
    </row>
    <row r="285" spans="2:65" s="9" customFormat="1" ht="29.85" customHeight="1">
      <c r="B285" s="129"/>
      <c r="C285" s="130"/>
      <c r="D285" s="164" t="s">
        <v>263</v>
      </c>
      <c r="E285" s="164"/>
      <c r="F285" s="164"/>
      <c r="G285" s="164"/>
      <c r="H285" s="164"/>
      <c r="I285" s="164"/>
      <c r="J285" s="164"/>
      <c r="K285" s="164"/>
      <c r="L285" s="164"/>
      <c r="M285" s="164"/>
      <c r="N285" s="237">
        <f>BK285</f>
        <v>0</v>
      </c>
      <c r="O285" s="238"/>
      <c r="P285" s="238"/>
      <c r="Q285" s="238"/>
      <c r="R285" s="132"/>
      <c r="T285" s="133"/>
      <c r="U285" s="130"/>
      <c r="V285" s="130"/>
      <c r="W285" s="134">
        <f>SUM(W286:W367)</f>
        <v>750.6468000000001</v>
      </c>
      <c r="X285" s="130"/>
      <c r="Y285" s="134">
        <f>SUM(Y286:Y367)</f>
        <v>203.22409999999996</v>
      </c>
      <c r="Z285" s="130"/>
      <c r="AA285" s="135">
        <f>SUM(AA286:AA367)</f>
        <v>0</v>
      </c>
      <c r="AR285" s="136" t="s">
        <v>82</v>
      </c>
      <c r="AT285" s="137" t="s">
        <v>74</v>
      </c>
      <c r="AU285" s="137" t="s">
        <v>82</v>
      </c>
      <c r="AY285" s="136" t="s">
        <v>166</v>
      </c>
      <c r="BK285" s="138">
        <f>SUM(BK286:BK367)</f>
        <v>0</v>
      </c>
    </row>
    <row r="286" spans="2:65" s="1" customFormat="1" ht="16.5" customHeight="1">
      <c r="B286" s="139"/>
      <c r="C286" s="140" t="s">
        <v>457</v>
      </c>
      <c r="D286" s="140" t="s">
        <v>167</v>
      </c>
      <c r="E286" s="141" t="s">
        <v>458</v>
      </c>
      <c r="F286" s="231" t="s">
        <v>459</v>
      </c>
      <c r="G286" s="231"/>
      <c r="H286" s="231"/>
      <c r="I286" s="231"/>
      <c r="J286" s="142" t="s">
        <v>270</v>
      </c>
      <c r="K286" s="143">
        <v>1220.2</v>
      </c>
      <c r="L286" s="232">
        <v>0</v>
      </c>
      <c r="M286" s="232"/>
      <c r="N286" s="232">
        <f>ROUND(L286*K286,2)</f>
        <v>0</v>
      </c>
      <c r="O286" s="232"/>
      <c r="P286" s="232"/>
      <c r="Q286" s="232"/>
      <c r="R286" s="144"/>
      <c r="T286" s="145" t="s">
        <v>5</v>
      </c>
      <c r="U286" s="43" t="s">
        <v>40</v>
      </c>
      <c r="V286" s="146">
        <v>2.5999999999999999E-2</v>
      </c>
      <c r="W286" s="146">
        <f>V286*K286</f>
        <v>31.725200000000001</v>
      </c>
      <c r="X286" s="146">
        <v>0</v>
      </c>
      <c r="Y286" s="146">
        <f>X286*K286</f>
        <v>0</v>
      </c>
      <c r="Z286" s="146">
        <v>0</v>
      </c>
      <c r="AA286" s="147">
        <f>Z286*K286</f>
        <v>0</v>
      </c>
      <c r="AR286" s="21" t="s">
        <v>92</v>
      </c>
      <c r="AT286" s="21" t="s">
        <v>167</v>
      </c>
      <c r="AU286" s="21" t="s">
        <v>86</v>
      </c>
      <c r="AY286" s="21" t="s">
        <v>166</v>
      </c>
      <c r="BE286" s="148">
        <f>IF(U286="základní",N286,0)</f>
        <v>0</v>
      </c>
      <c r="BF286" s="148">
        <f>IF(U286="snížená",N286,0)</f>
        <v>0</v>
      </c>
      <c r="BG286" s="148">
        <f>IF(U286="zákl. přenesená",N286,0)</f>
        <v>0</v>
      </c>
      <c r="BH286" s="148">
        <f>IF(U286="sníž. přenesená",N286,0)</f>
        <v>0</v>
      </c>
      <c r="BI286" s="148">
        <f>IF(U286="nulová",N286,0)</f>
        <v>0</v>
      </c>
      <c r="BJ286" s="21" t="s">
        <v>82</v>
      </c>
      <c r="BK286" s="148">
        <f>ROUND(L286*K286,2)</f>
        <v>0</v>
      </c>
      <c r="BL286" s="21" t="s">
        <v>92</v>
      </c>
      <c r="BM286" s="21" t="s">
        <v>460</v>
      </c>
    </row>
    <row r="287" spans="2:65" s="10" customFormat="1" ht="16.5" customHeight="1">
      <c r="B287" s="149"/>
      <c r="C287" s="150"/>
      <c r="D287" s="150"/>
      <c r="E287" s="151" t="s">
        <v>5</v>
      </c>
      <c r="F287" s="240" t="s">
        <v>1142</v>
      </c>
      <c r="G287" s="241"/>
      <c r="H287" s="241"/>
      <c r="I287" s="241"/>
      <c r="J287" s="150"/>
      <c r="K287" s="152">
        <v>618.45000000000005</v>
      </c>
      <c r="L287" s="150"/>
      <c r="M287" s="150"/>
      <c r="N287" s="150"/>
      <c r="O287" s="150"/>
      <c r="P287" s="150"/>
      <c r="Q287" s="150"/>
      <c r="R287" s="153"/>
      <c r="T287" s="154"/>
      <c r="U287" s="150"/>
      <c r="V287" s="150"/>
      <c r="W287" s="150"/>
      <c r="X287" s="150"/>
      <c r="Y287" s="150"/>
      <c r="Z287" s="150"/>
      <c r="AA287" s="155"/>
      <c r="AT287" s="156" t="s">
        <v>173</v>
      </c>
      <c r="AU287" s="156" t="s">
        <v>86</v>
      </c>
      <c r="AV287" s="10" t="s">
        <v>86</v>
      </c>
      <c r="AW287" s="10" t="s">
        <v>32</v>
      </c>
      <c r="AX287" s="10" t="s">
        <v>75</v>
      </c>
      <c r="AY287" s="156" t="s">
        <v>166</v>
      </c>
    </row>
    <row r="288" spans="2:65" s="10" customFormat="1" ht="16.5" customHeight="1">
      <c r="B288" s="149"/>
      <c r="C288" s="150"/>
      <c r="D288" s="150"/>
      <c r="E288" s="151" t="s">
        <v>5</v>
      </c>
      <c r="F288" s="262" t="s">
        <v>1143</v>
      </c>
      <c r="G288" s="263"/>
      <c r="H288" s="263"/>
      <c r="I288" s="263"/>
      <c r="J288" s="150"/>
      <c r="K288" s="152">
        <v>428.25</v>
      </c>
      <c r="L288" s="150"/>
      <c r="M288" s="150"/>
      <c r="N288" s="150"/>
      <c r="O288" s="150"/>
      <c r="P288" s="150"/>
      <c r="Q288" s="150"/>
      <c r="R288" s="153"/>
      <c r="T288" s="154"/>
      <c r="U288" s="150"/>
      <c r="V288" s="150"/>
      <c r="W288" s="150"/>
      <c r="X288" s="150"/>
      <c r="Y288" s="150"/>
      <c r="Z288" s="150"/>
      <c r="AA288" s="155"/>
      <c r="AT288" s="156" t="s">
        <v>173</v>
      </c>
      <c r="AU288" s="156" t="s">
        <v>86</v>
      </c>
      <c r="AV288" s="10" t="s">
        <v>86</v>
      </c>
      <c r="AW288" s="10" t="s">
        <v>32</v>
      </c>
      <c r="AX288" s="10" t="s">
        <v>75</v>
      </c>
      <c r="AY288" s="156" t="s">
        <v>166</v>
      </c>
    </row>
    <row r="289" spans="2:65" s="10" customFormat="1" ht="16.5" customHeight="1">
      <c r="B289" s="149"/>
      <c r="C289" s="150"/>
      <c r="D289" s="150"/>
      <c r="E289" s="151" t="s">
        <v>5</v>
      </c>
      <c r="F289" s="262" t="s">
        <v>1144</v>
      </c>
      <c r="G289" s="263"/>
      <c r="H289" s="263"/>
      <c r="I289" s="263"/>
      <c r="J289" s="150"/>
      <c r="K289" s="152">
        <v>173.5</v>
      </c>
      <c r="L289" s="150"/>
      <c r="M289" s="150"/>
      <c r="N289" s="150"/>
      <c r="O289" s="150"/>
      <c r="P289" s="150"/>
      <c r="Q289" s="150"/>
      <c r="R289" s="153"/>
      <c r="T289" s="154"/>
      <c r="U289" s="150"/>
      <c r="V289" s="150"/>
      <c r="W289" s="150"/>
      <c r="X289" s="150"/>
      <c r="Y289" s="150"/>
      <c r="Z289" s="150"/>
      <c r="AA289" s="155"/>
      <c r="AT289" s="156" t="s">
        <v>173</v>
      </c>
      <c r="AU289" s="156" t="s">
        <v>86</v>
      </c>
      <c r="AV289" s="10" t="s">
        <v>86</v>
      </c>
      <c r="AW289" s="10" t="s">
        <v>32</v>
      </c>
      <c r="AX289" s="10" t="s">
        <v>75</v>
      </c>
      <c r="AY289" s="156" t="s">
        <v>166</v>
      </c>
    </row>
    <row r="290" spans="2:65" s="12" customFormat="1" ht="16.5" customHeight="1">
      <c r="B290" s="168"/>
      <c r="C290" s="169"/>
      <c r="D290" s="169"/>
      <c r="E290" s="170" t="s">
        <v>5</v>
      </c>
      <c r="F290" s="268" t="s">
        <v>294</v>
      </c>
      <c r="G290" s="269"/>
      <c r="H290" s="269"/>
      <c r="I290" s="269"/>
      <c r="J290" s="169"/>
      <c r="K290" s="171">
        <v>1220.2</v>
      </c>
      <c r="L290" s="169"/>
      <c r="M290" s="169"/>
      <c r="N290" s="169"/>
      <c r="O290" s="169"/>
      <c r="P290" s="169"/>
      <c r="Q290" s="169"/>
      <c r="R290" s="172"/>
      <c r="T290" s="173"/>
      <c r="U290" s="169"/>
      <c r="V290" s="169"/>
      <c r="W290" s="169"/>
      <c r="X290" s="169"/>
      <c r="Y290" s="169"/>
      <c r="Z290" s="169"/>
      <c r="AA290" s="174"/>
      <c r="AT290" s="175" t="s">
        <v>173</v>
      </c>
      <c r="AU290" s="175" t="s">
        <v>86</v>
      </c>
      <c r="AV290" s="12" t="s">
        <v>92</v>
      </c>
      <c r="AW290" s="12" t="s">
        <v>32</v>
      </c>
      <c r="AX290" s="12" t="s">
        <v>82</v>
      </c>
      <c r="AY290" s="175" t="s">
        <v>166</v>
      </c>
    </row>
    <row r="291" spans="2:65" s="1" customFormat="1" ht="16.5" customHeight="1">
      <c r="B291" s="139"/>
      <c r="C291" s="140" t="s">
        <v>462</v>
      </c>
      <c r="D291" s="140" t="s">
        <v>167</v>
      </c>
      <c r="E291" s="141" t="s">
        <v>463</v>
      </c>
      <c r="F291" s="231" t="s">
        <v>464</v>
      </c>
      <c r="G291" s="231"/>
      <c r="H291" s="231"/>
      <c r="I291" s="231"/>
      <c r="J291" s="142" t="s">
        <v>270</v>
      </c>
      <c r="K291" s="143">
        <v>706.8</v>
      </c>
      <c r="L291" s="232">
        <v>0</v>
      </c>
      <c r="M291" s="232"/>
      <c r="N291" s="232">
        <f>ROUND(L291*K291,2)</f>
        <v>0</v>
      </c>
      <c r="O291" s="232"/>
      <c r="P291" s="232"/>
      <c r="Q291" s="232"/>
      <c r="R291" s="144"/>
      <c r="T291" s="145" t="s">
        <v>5</v>
      </c>
      <c r="U291" s="43" t="s">
        <v>40</v>
      </c>
      <c r="V291" s="146">
        <v>2.5999999999999999E-2</v>
      </c>
      <c r="W291" s="146">
        <f>V291*K291</f>
        <v>18.376799999999999</v>
      </c>
      <c r="X291" s="146">
        <v>0</v>
      </c>
      <c r="Y291" s="146">
        <f>X291*K291</f>
        <v>0</v>
      </c>
      <c r="Z291" s="146">
        <v>0</v>
      </c>
      <c r="AA291" s="147">
        <f>Z291*K291</f>
        <v>0</v>
      </c>
      <c r="AR291" s="21" t="s">
        <v>92</v>
      </c>
      <c r="AT291" s="21" t="s">
        <v>167</v>
      </c>
      <c r="AU291" s="21" t="s">
        <v>86</v>
      </c>
      <c r="AY291" s="21" t="s">
        <v>166</v>
      </c>
      <c r="BE291" s="148">
        <f>IF(U291="základní",N291,0)</f>
        <v>0</v>
      </c>
      <c r="BF291" s="148">
        <f>IF(U291="snížená",N291,0)</f>
        <v>0</v>
      </c>
      <c r="BG291" s="148">
        <f>IF(U291="zákl. přenesená",N291,0)</f>
        <v>0</v>
      </c>
      <c r="BH291" s="148">
        <f>IF(U291="sníž. přenesená",N291,0)</f>
        <v>0</v>
      </c>
      <c r="BI291" s="148">
        <f>IF(U291="nulová",N291,0)</f>
        <v>0</v>
      </c>
      <c r="BJ291" s="21" t="s">
        <v>82</v>
      </c>
      <c r="BK291" s="148">
        <f>ROUND(L291*K291,2)</f>
        <v>0</v>
      </c>
      <c r="BL291" s="21" t="s">
        <v>92</v>
      </c>
      <c r="BM291" s="21" t="s">
        <v>465</v>
      </c>
    </row>
    <row r="292" spans="2:65" s="10" customFormat="1" ht="16.5" customHeight="1">
      <c r="B292" s="149"/>
      <c r="C292" s="150"/>
      <c r="D292" s="150"/>
      <c r="E292" s="151" t="s">
        <v>5</v>
      </c>
      <c r="F292" s="240" t="s">
        <v>1145</v>
      </c>
      <c r="G292" s="241"/>
      <c r="H292" s="241"/>
      <c r="I292" s="241"/>
      <c r="J292" s="150"/>
      <c r="K292" s="152">
        <v>706.8</v>
      </c>
      <c r="L292" s="150"/>
      <c r="M292" s="150"/>
      <c r="N292" s="150"/>
      <c r="O292" s="150"/>
      <c r="P292" s="150"/>
      <c r="Q292" s="150"/>
      <c r="R292" s="153"/>
      <c r="T292" s="154"/>
      <c r="U292" s="150"/>
      <c r="V292" s="150"/>
      <c r="W292" s="150"/>
      <c r="X292" s="150"/>
      <c r="Y292" s="150"/>
      <c r="Z292" s="150"/>
      <c r="AA292" s="155"/>
      <c r="AT292" s="156" t="s">
        <v>173</v>
      </c>
      <c r="AU292" s="156" t="s">
        <v>86</v>
      </c>
      <c r="AV292" s="10" t="s">
        <v>86</v>
      </c>
      <c r="AW292" s="10" t="s">
        <v>32</v>
      </c>
      <c r="AX292" s="10" t="s">
        <v>82</v>
      </c>
      <c r="AY292" s="156" t="s">
        <v>166</v>
      </c>
    </row>
    <row r="293" spans="2:65" s="1" customFormat="1" ht="16.5" customHeight="1">
      <c r="B293" s="139"/>
      <c r="C293" s="140" t="s">
        <v>467</v>
      </c>
      <c r="D293" s="140" t="s">
        <v>167</v>
      </c>
      <c r="E293" s="141" t="s">
        <v>468</v>
      </c>
      <c r="F293" s="231" t="s">
        <v>469</v>
      </c>
      <c r="G293" s="231"/>
      <c r="H293" s="231"/>
      <c r="I293" s="231"/>
      <c r="J293" s="142" t="s">
        <v>270</v>
      </c>
      <c r="K293" s="143">
        <v>841.1</v>
      </c>
      <c r="L293" s="232">
        <v>0</v>
      </c>
      <c r="M293" s="232"/>
      <c r="N293" s="232">
        <f>ROUND(L293*K293,2)</f>
        <v>0</v>
      </c>
      <c r="O293" s="232"/>
      <c r="P293" s="232"/>
      <c r="Q293" s="232"/>
      <c r="R293" s="144"/>
      <c r="T293" s="145" t="s">
        <v>5</v>
      </c>
      <c r="U293" s="43" t="s">
        <v>40</v>
      </c>
      <c r="V293" s="146">
        <v>2.9000000000000001E-2</v>
      </c>
      <c r="W293" s="146">
        <f>V293*K293</f>
        <v>24.391900000000003</v>
      </c>
      <c r="X293" s="146">
        <v>0</v>
      </c>
      <c r="Y293" s="146">
        <f>X293*K293</f>
        <v>0</v>
      </c>
      <c r="Z293" s="146">
        <v>0</v>
      </c>
      <c r="AA293" s="147">
        <f>Z293*K293</f>
        <v>0</v>
      </c>
      <c r="AR293" s="21" t="s">
        <v>92</v>
      </c>
      <c r="AT293" s="21" t="s">
        <v>167</v>
      </c>
      <c r="AU293" s="21" t="s">
        <v>86</v>
      </c>
      <c r="AY293" s="21" t="s">
        <v>166</v>
      </c>
      <c r="BE293" s="148">
        <f>IF(U293="základní",N293,0)</f>
        <v>0</v>
      </c>
      <c r="BF293" s="148">
        <f>IF(U293="snížená",N293,0)</f>
        <v>0</v>
      </c>
      <c r="BG293" s="148">
        <f>IF(U293="zákl. přenesená",N293,0)</f>
        <v>0</v>
      </c>
      <c r="BH293" s="148">
        <f>IF(U293="sníž. přenesená",N293,0)</f>
        <v>0</v>
      </c>
      <c r="BI293" s="148">
        <f>IF(U293="nulová",N293,0)</f>
        <v>0</v>
      </c>
      <c r="BJ293" s="21" t="s">
        <v>82</v>
      </c>
      <c r="BK293" s="148">
        <f>ROUND(L293*K293,2)</f>
        <v>0</v>
      </c>
      <c r="BL293" s="21" t="s">
        <v>92</v>
      </c>
      <c r="BM293" s="21" t="s">
        <v>470</v>
      </c>
    </row>
    <row r="294" spans="2:65" s="11" customFormat="1" ht="16.5" customHeight="1">
      <c r="B294" s="157"/>
      <c r="C294" s="158"/>
      <c r="D294" s="158"/>
      <c r="E294" s="159" t="s">
        <v>5</v>
      </c>
      <c r="F294" s="264" t="s">
        <v>275</v>
      </c>
      <c r="G294" s="265"/>
      <c r="H294" s="265"/>
      <c r="I294" s="265"/>
      <c r="J294" s="158"/>
      <c r="K294" s="159" t="s">
        <v>5</v>
      </c>
      <c r="L294" s="158"/>
      <c r="M294" s="158"/>
      <c r="N294" s="158"/>
      <c r="O294" s="158"/>
      <c r="P294" s="158"/>
      <c r="Q294" s="158"/>
      <c r="R294" s="160"/>
      <c r="T294" s="161"/>
      <c r="U294" s="158"/>
      <c r="V294" s="158"/>
      <c r="W294" s="158"/>
      <c r="X294" s="158"/>
      <c r="Y294" s="158"/>
      <c r="Z294" s="158"/>
      <c r="AA294" s="162"/>
      <c r="AT294" s="163" t="s">
        <v>173</v>
      </c>
      <c r="AU294" s="163" t="s">
        <v>86</v>
      </c>
      <c r="AV294" s="11" t="s">
        <v>82</v>
      </c>
      <c r="AW294" s="11" t="s">
        <v>32</v>
      </c>
      <c r="AX294" s="11" t="s">
        <v>75</v>
      </c>
      <c r="AY294" s="163" t="s">
        <v>166</v>
      </c>
    </row>
    <row r="295" spans="2:65" s="11" customFormat="1" ht="16.5" customHeight="1">
      <c r="B295" s="157"/>
      <c r="C295" s="158"/>
      <c r="D295" s="158"/>
      <c r="E295" s="159" t="s">
        <v>5</v>
      </c>
      <c r="F295" s="229" t="s">
        <v>276</v>
      </c>
      <c r="G295" s="230"/>
      <c r="H295" s="230"/>
      <c r="I295" s="230"/>
      <c r="J295" s="158"/>
      <c r="K295" s="159" t="s">
        <v>5</v>
      </c>
      <c r="L295" s="158"/>
      <c r="M295" s="158"/>
      <c r="N295" s="158"/>
      <c r="O295" s="158"/>
      <c r="P295" s="158"/>
      <c r="Q295" s="158"/>
      <c r="R295" s="160"/>
      <c r="T295" s="161"/>
      <c r="U295" s="158"/>
      <c r="V295" s="158"/>
      <c r="W295" s="158"/>
      <c r="X295" s="158"/>
      <c r="Y295" s="158"/>
      <c r="Z295" s="158"/>
      <c r="AA295" s="162"/>
      <c r="AT295" s="163" t="s">
        <v>173</v>
      </c>
      <c r="AU295" s="163" t="s">
        <v>86</v>
      </c>
      <c r="AV295" s="11" t="s">
        <v>82</v>
      </c>
      <c r="AW295" s="11" t="s">
        <v>32</v>
      </c>
      <c r="AX295" s="11" t="s">
        <v>75</v>
      </c>
      <c r="AY295" s="163" t="s">
        <v>166</v>
      </c>
    </row>
    <row r="296" spans="2:65" s="11" customFormat="1" ht="16.5" customHeight="1">
      <c r="B296" s="157"/>
      <c r="C296" s="158"/>
      <c r="D296" s="158"/>
      <c r="E296" s="159" t="s">
        <v>5</v>
      </c>
      <c r="F296" s="229" t="s">
        <v>277</v>
      </c>
      <c r="G296" s="230"/>
      <c r="H296" s="230"/>
      <c r="I296" s="230"/>
      <c r="J296" s="158"/>
      <c r="K296" s="159" t="s">
        <v>5</v>
      </c>
      <c r="L296" s="158"/>
      <c r="M296" s="158"/>
      <c r="N296" s="158"/>
      <c r="O296" s="158"/>
      <c r="P296" s="158"/>
      <c r="Q296" s="158"/>
      <c r="R296" s="160"/>
      <c r="T296" s="161"/>
      <c r="U296" s="158"/>
      <c r="V296" s="158"/>
      <c r="W296" s="158"/>
      <c r="X296" s="158"/>
      <c r="Y296" s="158"/>
      <c r="Z296" s="158"/>
      <c r="AA296" s="162"/>
      <c r="AT296" s="163" t="s">
        <v>173</v>
      </c>
      <c r="AU296" s="163" t="s">
        <v>86</v>
      </c>
      <c r="AV296" s="11" t="s">
        <v>82</v>
      </c>
      <c r="AW296" s="11" t="s">
        <v>32</v>
      </c>
      <c r="AX296" s="11" t="s">
        <v>75</v>
      </c>
      <c r="AY296" s="163" t="s">
        <v>166</v>
      </c>
    </row>
    <row r="297" spans="2:65" s="11" customFormat="1" ht="16.5" customHeight="1">
      <c r="B297" s="157"/>
      <c r="C297" s="158"/>
      <c r="D297" s="158"/>
      <c r="E297" s="159" t="s">
        <v>5</v>
      </c>
      <c r="F297" s="229" t="s">
        <v>298</v>
      </c>
      <c r="G297" s="230"/>
      <c r="H297" s="230"/>
      <c r="I297" s="230"/>
      <c r="J297" s="158"/>
      <c r="K297" s="159" t="s">
        <v>5</v>
      </c>
      <c r="L297" s="158"/>
      <c r="M297" s="158"/>
      <c r="N297" s="158"/>
      <c r="O297" s="158"/>
      <c r="P297" s="158"/>
      <c r="Q297" s="158"/>
      <c r="R297" s="160"/>
      <c r="T297" s="161"/>
      <c r="U297" s="158"/>
      <c r="V297" s="158"/>
      <c r="W297" s="158"/>
      <c r="X297" s="158"/>
      <c r="Y297" s="158"/>
      <c r="Z297" s="158"/>
      <c r="AA297" s="162"/>
      <c r="AT297" s="163" t="s">
        <v>173</v>
      </c>
      <c r="AU297" s="163" t="s">
        <v>86</v>
      </c>
      <c r="AV297" s="11" t="s">
        <v>82</v>
      </c>
      <c r="AW297" s="11" t="s">
        <v>32</v>
      </c>
      <c r="AX297" s="11" t="s">
        <v>75</v>
      </c>
      <c r="AY297" s="163" t="s">
        <v>166</v>
      </c>
    </row>
    <row r="298" spans="2:65" s="10" customFormat="1" ht="16.5" customHeight="1">
      <c r="B298" s="149"/>
      <c r="C298" s="150"/>
      <c r="D298" s="150"/>
      <c r="E298" s="151" t="s">
        <v>5</v>
      </c>
      <c r="F298" s="262" t="s">
        <v>1146</v>
      </c>
      <c r="G298" s="263"/>
      <c r="H298" s="263"/>
      <c r="I298" s="263"/>
      <c r="J298" s="150"/>
      <c r="K298" s="152">
        <v>342.6</v>
      </c>
      <c r="L298" s="150"/>
      <c r="M298" s="150"/>
      <c r="N298" s="150"/>
      <c r="O298" s="150"/>
      <c r="P298" s="150"/>
      <c r="Q298" s="150"/>
      <c r="R298" s="153"/>
      <c r="T298" s="154"/>
      <c r="U298" s="150"/>
      <c r="V298" s="150"/>
      <c r="W298" s="150"/>
      <c r="X298" s="150"/>
      <c r="Y298" s="150"/>
      <c r="Z298" s="150"/>
      <c r="AA298" s="155"/>
      <c r="AT298" s="156" t="s">
        <v>173</v>
      </c>
      <c r="AU298" s="156" t="s">
        <v>86</v>
      </c>
      <c r="AV298" s="10" t="s">
        <v>86</v>
      </c>
      <c r="AW298" s="10" t="s">
        <v>32</v>
      </c>
      <c r="AX298" s="10" t="s">
        <v>75</v>
      </c>
      <c r="AY298" s="156" t="s">
        <v>166</v>
      </c>
    </row>
    <row r="299" spans="2:65" s="11" customFormat="1" ht="16.5" customHeight="1">
      <c r="B299" s="157"/>
      <c r="C299" s="158"/>
      <c r="D299" s="158"/>
      <c r="E299" s="159" t="s">
        <v>5</v>
      </c>
      <c r="F299" s="229" t="s">
        <v>471</v>
      </c>
      <c r="G299" s="230"/>
      <c r="H299" s="230"/>
      <c r="I299" s="230"/>
      <c r="J299" s="158"/>
      <c r="K299" s="159" t="s">
        <v>5</v>
      </c>
      <c r="L299" s="158"/>
      <c r="M299" s="158"/>
      <c r="N299" s="158"/>
      <c r="O299" s="158"/>
      <c r="P299" s="158"/>
      <c r="Q299" s="158"/>
      <c r="R299" s="160"/>
      <c r="T299" s="161"/>
      <c r="U299" s="158"/>
      <c r="V299" s="158"/>
      <c r="W299" s="158"/>
      <c r="X299" s="158"/>
      <c r="Y299" s="158"/>
      <c r="Z299" s="158"/>
      <c r="AA299" s="162"/>
      <c r="AT299" s="163" t="s">
        <v>173</v>
      </c>
      <c r="AU299" s="163" t="s">
        <v>86</v>
      </c>
      <c r="AV299" s="11" t="s">
        <v>82</v>
      </c>
      <c r="AW299" s="11" t="s">
        <v>32</v>
      </c>
      <c r="AX299" s="11" t="s">
        <v>75</v>
      </c>
      <c r="AY299" s="163" t="s">
        <v>166</v>
      </c>
    </row>
    <row r="300" spans="2:65" s="10" customFormat="1" ht="16.5" customHeight="1">
      <c r="B300" s="149"/>
      <c r="C300" s="150"/>
      <c r="D300" s="150"/>
      <c r="E300" s="151" t="s">
        <v>5</v>
      </c>
      <c r="F300" s="262" t="s">
        <v>1147</v>
      </c>
      <c r="G300" s="263"/>
      <c r="H300" s="263"/>
      <c r="I300" s="263"/>
      <c r="J300" s="150"/>
      <c r="K300" s="152">
        <v>204</v>
      </c>
      <c r="L300" s="150"/>
      <c r="M300" s="150"/>
      <c r="N300" s="150"/>
      <c r="O300" s="150"/>
      <c r="P300" s="150"/>
      <c r="Q300" s="150"/>
      <c r="R300" s="153"/>
      <c r="T300" s="154"/>
      <c r="U300" s="150"/>
      <c r="V300" s="150"/>
      <c r="W300" s="150"/>
      <c r="X300" s="150"/>
      <c r="Y300" s="150"/>
      <c r="Z300" s="150"/>
      <c r="AA300" s="155"/>
      <c r="AT300" s="156" t="s">
        <v>173</v>
      </c>
      <c r="AU300" s="156" t="s">
        <v>86</v>
      </c>
      <c r="AV300" s="10" t="s">
        <v>86</v>
      </c>
      <c r="AW300" s="10" t="s">
        <v>32</v>
      </c>
      <c r="AX300" s="10" t="s">
        <v>75</v>
      </c>
      <c r="AY300" s="156" t="s">
        <v>166</v>
      </c>
    </row>
    <row r="301" spans="2:65" s="11" customFormat="1" ht="16.5" customHeight="1">
      <c r="B301" s="157"/>
      <c r="C301" s="158"/>
      <c r="D301" s="158"/>
      <c r="E301" s="159" t="s">
        <v>5</v>
      </c>
      <c r="F301" s="229" t="s">
        <v>473</v>
      </c>
      <c r="G301" s="230"/>
      <c r="H301" s="230"/>
      <c r="I301" s="230"/>
      <c r="J301" s="158"/>
      <c r="K301" s="159" t="s">
        <v>5</v>
      </c>
      <c r="L301" s="158"/>
      <c r="M301" s="158"/>
      <c r="N301" s="158"/>
      <c r="O301" s="158"/>
      <c r="P301" s="158"/>
      <c r="Q301" s="158"/>
      <c r="R301" s="160"/>
      <c r="T301" s="161"/>
      <c r="U301" s="158"/>
      <c r="V301" s="158"/>
      <c r="W301" s="158"/>
      <c r="X301" s="158"/>
      <c r="Y301" s="158"/>
      <c r="Z301" s="158"/>
      <c r="AA301" s="162"/>
      <c r="AT301" s="163" t="s">
        <v>173</v>
      </c>
      <c r="AU301" s="163" t="s">
        <v>86</v>
      </c>
      <c r="AV301" s="11" t="s">
        <v>82</v>
      </c>
      <c r="AW301" s="11" t="s">
        <v>32</v>
      </c>
      <c r="AX301" s="11" t="s">
        <v>75</v>
      </c>
      <c r="AY301" s="163" t="s">
        <v>166</v>
      </c>
    </row>
    <row r="302" spans="2:65" s="10" customFormat="1" ht="16.5" customHeight="1">
      <c r="B302" s="149"/>
      <c r="C302" s="150"/>
      <c r="D302" s="150"/>
      <c r="E302" s="151" t="s">
        <v>5</v>
      </c>
      <c r="F302" s="262" t="s">
        <v>1095</v>
      </c>
      <c r="G302" s="263"/>
      <c r="H302" s="263"/>
      <c r="I302" s="263"/>
      <c r="J302" s="150"/>
      <c r="K302" s="152">
        <v>121</v>
      </c>
      <c r="L302" s="150"/>
      <c r="M302" s="150"/>
      <c r="N302" s="150"/>
      <c r="O302" s="150"/>
      <c r="P302" s="150"/>
      <c r="Q302" s="150"/>
      <c r="R302" s="153"/>
      <c r="T302" s="154"/>
      <c r="U302" s="150"/>
      <c r="V302" s="150"/>
      <c r="W302" s="150"/>
      <c r="X302" s="150"/>
      <c r="Y302" s="150"/>
      <c r="Z302" s="150"/>
      <c r="AA302" s="155"/>
      <c r="AT302" s="156" t="s">
        <v>173</v>
      </c>
      <c r="AU302" s="156" t="s">
        <v>86</v>
      </c>
      <c r="AV302" s="10" t="s">
        <v>86</v>
      </c>
      <c r="AW302" s="10" t="s">
        <v>32</v>
      </c>
      <c r="AX302" s="10" t="s">
        <v>75</v>
      </c>
      <c r="AY302" s="156" t="s">
        <v>166</v>
      </c>
    </row>
    <row r="303" spans="2:65" s="11" customFormat="1" ht="16.5" customHeight="1">
      <c r="B303" s="157"/>
      <c r="C303" s="158"/>
      <c r="D303" s="158"/>
      <c r="E303" s="159" t="s">
        <v>5</v>
      </c>
      <c r="F303" s="229" t="s">
        <v>1148</v>
      </c>
      <c r="G303" s="230"/>
      <c r="H303" s="230"/>
      <c r="I303" s="230"/>
      <c r="J303" s="158"/>
      <c r="K303" s="159" t="s">
        <v>5</v>
      </c>
      <c r="L303" s="158"/>
      <c r="M303" s="158"/>
      <c r="N303" s="158"/>
      <c r="O303" s="158"/>
      <c r="P303" s="158"/>
      <c r="Q303" s="158"/>
      <c r="R303" s="160"/>
      <c r="T303" s="161"/>
      <c r="U303" s="158"/>
      <c r="V303" s="158"/>
      <c r="W303" s="158"/>
      <c r="X303" s="158"/>
      <c r="Y303" s="158"/>
      <c r="Z303" s="158"/>
      <c r="AA303" s="162"/>
      <c r="AT303" s="163" t="s">
        <v>173</v>
      </c>
      <c r="AU303" s="163" t="s">
        <v>86</v>
      </c>
      <c r="AV303" s="11" t="s">
        <v>82</v>
      </c>
      <c r="AW303" s="11" t="s">
        <v>32</v>
      </c>
      <c r="AX303" s="11" t="s">
        <v>75</v>
      </c>
      <c r="AY303" s="163" t="s">
        <v>166</v>
      </c>
    </row>
    <row r="304" spans="2:65" s="10" customFormat="1" ht="16.5" customHeight="1">
      <c r="B304" s="149"/>
      <c r="C304" s="150"/>
      <c r="D304" s="150"/>
      <c r="E304" s="151" t="s">
        <v>5</v>
      </c>
      <c r="F304" s="262" t="s">
        <v>1144</v>
      </c>
      <c r="G304" s="263"/>
      <c r="H304" s="263"/>
      <c r="I304" s="263"/>
      <c r="J304" s="150"/>
      <c r="K304" s="152">
        <v>173.5</v>
      </c>
      <c r="L304" s="150"/>
      <c r="M304" s="150"/>
      <c r="N304" s="150"/>
      <c r="O304" s="150"/>
      <c r="P304" s="150"/>
      <c r="Q304" s="150"/>
      <c r="R304" s="153"/>
      <c r="T304" s="154"/>
      <c r="U304" s="150"/>
      <c r="V304" s="150"/>
      <c r="W304" s="150"/>
      <c r="X304" s="150"/>
      <c r="Y304" s="150"/>
      <c r="Z304" s="150"/>
      <c r="AA304" s="155"/>
      <c r="AT304" s="156" t="s">
        <v>173</v>
      </c>
      <c r="AU304" s="156" t="s">
        <v>86</v>
      </c>
      <c r="AV304" s="10" t="s">
        <v>86</v>
      </c>
      <c r="AW304" s="10" t="s">
        <v>32</v>
      </c>
      <c r="AX304" s="10" t="s">
        <v>75</v>
      </c>
      <c r="AY304" s="156" t="s">
        <v>166</v>
      </c>
    </row>
    <row r="305" spans="2:65" s="12" customFormat="1" ht="16.5" customHeight="1">
      <c r="B305" s="168"/>
      <c r="C305" s="169"/>
      <c r="D305" s="169"/>
      <c r="E305" s="170" t="s">
        <v>5</v>
      </c>
      <c r="F305" s="268" t="s">
        <v>294</v>
      </c>
      <c r="G305" s="269"/>
      <c r="H305" s="269"/>
      <c r="I305" s="269"/>
      <c r="J305" s="169"/>
      <c r="K305" s="171">
        <v>841.1</v>
      </c>
      <c r="L305" s="169"/>
      <c r="M305" s="169"/>
      <c r="N305" s="169"/>
      <c r="O305" s="169"/>
      <c r="P305" s="169"/>
      <c r="Q305" s="169"/>
      <c r="R305" s="172"/>
      <c r="T305" s="173"/>
      <c r="U305" s="169"/>
      <c r="V305" s="169"/>
      <c r="W305" s="169"/>
      <c r="X305" s="169"/>
      <c r="Y305" s="169"/>
      <c r="Z305" s="169"/>
      <c r="AA305" s="174"/>
      <c r="AT305" s="175" t="s">
        <v>173</v>
      </c>
      <c r="AU305" s="175" t="s">
        <v>86</v>
      </c>
      <c r="AV305" s="12" t="s">
        <v>92</v>
      </c>
      <c r="AW305" s="12" t="s">
        <v>32</v>
      </c>
      <c r="AX305" s="12" t="s">
        <v>82</v>
      </c>
      <c r="AY305" s="175" t="s">
        <v>166</v>
      </c>
    </row>
    <row r="306" spans="2:65" s="1" customFormat="1" ht="16.5" customHeight="1">
      <c r="B306" s="139"/>
      <c r="C306" s="140" t="s">
        <v>474</v>
      </c>
      <c r="D306" s="140" t="s">
        <v>167</v>
      </c>
      <c r="E306" s="141" t="s">
        <v>475</v>
      </c>
      <c r="F306" s="231" t="s">
        <v>476</v>
      </c>
      <c r="G306" s="231"/>
      <c r="H306" s="231"/>
      <c r="I306" s="231"/>
      <c r="J306" s="142" t="s">
        <v>270</v>
      </c>
      <c r="K306" s="143">
        <v>28.5</v>
      </c>
      <c r="L306" s="232">
        <v>0</v>
      </c>
      <c r="M306" s="232"/>
      <c r="N306" s="232">
        <f>ROUND(L306*K306,2)</f>
        <v>0</v>
      </c>
      <c r="O306" s="232"/>
      <c r="P306" s="232"/>
      <c r="Q306" s="232"/>
      <c r="R306" s="144"/>
      <c r="T306" s="145" t="s">
        <v>5</v>
      </c>
      <c r="U306" s="43" t="s">
        <v>40</v>
      </c>
      <c r="V306" s="146">
        <v>3.1E-2</v>
      </c>
      <c r="W306" s="146">
        <f>V306*K306</f>
        <v>0.88349999999999995</v>
      </c>
      <c r="X306" s="146">
        <v>0</v>
      </c>
      <c r="Y306" s="146">
        <f>X306*K306</f>
        <v>0</v>
      </c>
      <c r="Z306" s="146">
        <v>0</v>
      </c>
      <c r="AA306" s="147">
        <f>Z306*K306</f>
        <v>0</v>
      </c>
      <c r="AR306" s="21" t="s">
        <v>92</v>
      </c>
      <c r="AT306" s="21" t="s">
        <v>167</v>
      </c>
      <c r="AU306" s="21" t="s">
        <v>86</v>
      </c>
      <c r="AY306" s="21" t="s">
        <v>166</v>
      </c>
      <c r="BE306" s="148">
        <f>IF(U306="základní",N306,0)</f>
        <v>0</v>
      </c>
      <c r="BF306" s="148">
        <f>IF(U306="snížená",N306,0)</f>
        <v>0</v>
      </c>
      <c r="BG306" s="148">
        <f>IF(U306="zákl. přenesená",N306,0)</f>
        <v>0</v>
      </c>
      <c r="BH306" s="148">
        <f>IF(U306="sníž. přenesená",N306,0)</f>
        <v>0</v>
      </c>
      <c r="BI306" s="148">
        <f>IF(U306="nulová",N306,0)</f>
        <v>0</v>
      </c>
      <c r="BJ306" s="21" t="s">
        <v>82</v>
      </c>
      <c r="BK306" s="148">
        <f>ROUND(L306*K306,2)</f>
        <v>0</v>
      </c>
      <c r="BL306" s="21" t="s">
        <v>92</v>
      </c>
      <c r="BM306" s="21" t="s">
        <v>477</v>
      </c>
    </row>
    <row r="307" spans="2:65" s="11" customFormat="1" ht="16.5" customHeight="1">
      <c r="B307" s="157"/>
      <c r="C307" s="158"/>
      <c r="D307" s="158"/>
      <c r="E307" s="159" t="s">
        <v>5</v>
      </c>
      <c r="F307" s="264" t="s">
        <v>275</v>
      </c>
      <c r="G307" s="265"/>
      <c r="H307" s="265"/>
      <c r="I307" s="265"/>
      <c r="J307" s="158"/>
      <c r="K307" s="159" t="s">
        <v>5</v>
      </c>
      <c r="L307" s="158"/>
      <c r="M307" s="158"/>
      <c r="N307" s="158"/>
      <c r="O307" s="158"/>
      <c r="P307" s="158"/>
      <c r="Q307" s="158"/>
      <c r="R307" s="160"/>
      <c r="T307" s="161"/>
      <c r="U307" s="158"/>
      <c r="V307" s="158"/>
      <c r="W307" s="158"/>
      <c r="X307" s="158"/>
      <c r="Y307" s="158"/>
      <c r="Z307" s="158"/>
      <c r="AA307" s="162"/>
      <c r="AT307" s="163" t="s">
        <v>173</v>
      </c>
      <c r="AU307" s="163" t="s">
        <v>86</v>
      </c>
      <c r="AV307" s="11" t="s">
        <v>82</v>
      </c>
      <c r="AW307" s="11" t="s">
        <v>32</v>
      </c>
      <c r="AX307" s="11" t="s">
        <v>75</v>
      </c>
      <c r="AY307" s="163" t="s">
        <v>166</v>
      </c>
    </row>
    <row r="308" spans="2:65" s="11" customFormat="1" ht="16.5" customHeight="1">
      <c r="B308" s="157"/>
      <c r="C308" s="158"/>
      <c r="D308" s="158"/>
      <c r="E308" s="159" t="s">
        <v>5</v>
      </c>
      <c r="F308" s="229" t="s">
        <v>276</v>
      </c>
      <c r="G308" s="230"/>
      <c r="H308" s="230"/>
      <c r="I308" s="230"/>
      <c r="J308" s="158"/>
      <c r="K308" s="159" t="s">
        <v>5</v>
      </c>
      <c r="L308" s="158"/>
      <c r="M308" s="158"/>
      <c r="N308" s="158"/>
      <c r="O308" s="158"/>
      <c r="P308" s="158"/>
      <c r="Q308" s="158"/>
      <c r="R308" s="160"/>
      <c r="T308" s="161"/>
      <c r="U308" s="158"/>
      <c r="V308" s="158"/>
      <c r="W308" s="158"/>
      <c r="X308" s="158"/>
      <c r="Y308" s="158"/>
      <c r="Z308" s="158"/>
      <c r="AA308" s="162"/>
      <c r="AT308" s="163" t="s">
        <v>173</v>
      </c>
      <c r="AU308" s="163" t="s">
        <v>86</v>
      </c>
      <c r="AV308" s="11" t="s">
        <v>82</v>
      </c>
      <c r="AW308" s="11" t="s">
        <v>32</v>
      </c>
      <c r="AX308" s="11" t="s">
        <v>75</v>
      </c>
      <c r="AY308" s="163" t="s">
        <v>166</v>
      </c>
    </row>
    <row r="309" spans="2:65" s="11" customFormat="1" ht="16.5" customHeight="1">
      <c r="B309" s="157"/>
      <c r="C309" s="158"/>
      <c r="D309" s="158"/>
      <c r="E309" s="159" t="s">
        <v>5</v>
      </c>
      <c r="F309" s="229" t="s">
        <v>277</v>
      </c>
      <c r="G309" s="230"/>
      <c r="H309" s="230"/>
      <c r="I309" s="230"/>
      <c r="J309" s="158"/>
      <c r="K309" s="159" t="s">
        <v>5</v>
      </c>
      <c r="L309" s="158"/>
      <c r="M309" s="158"/>
      <c r="N309" s="158"/>
      <c r="O309" s="158"/>
      <c r="P309" s="158"/>
      <c r="Q309" s="158"/>
      <c r="R309" s="160"/>
      <c r="T309" s="161"/>
      <c r="U309" s="158"/>
      <c r="V309" s="158"/>
      <c r="W309" s="158"/>
      <c r="X309" s="158"/>
      <c r="Y309" s="158"/>
      <c r="Z309" s="158"/>
      <c r="AA309" s="162"/>
      <c r="AT309" s="163" t="s">
        <v>173</v>
      </c>
      <c r="AU309" s="163" t="s">
        <v>86</v>
      </c>
      <c r="AV309" s="11" t="s">
        <v>82</v>
      </c>
      <c r="AW309" s="11" t="s">
        <v>32</v>
      </c>
      <c r="AX309" s="11" t="s">
        <v>75</v>
      </c>
      <c r="AY309" s="163" t="s">
        <v>166</v>
      </c>
    </row>
    <row r="310" spans="2:65" s="11" customFormat="1" ht="16.5" customHeight="1">
      <c r="B310" s="157"/>
      <c r="C310" s="158"/>
      <c r="D310" s="158"/>
      <c r="E310" s="159" t="s">
        <v>5</v>
      </c>
      <c r="F310" s="229" t="s">
        <v>478</v>
      </c>
      <c r="G310" s="230"/>
      <c r="H310" s="230"/>
      <c r="I310" s="230"/>
      <c r="J310" s="158"/>
      <c r="K310" s="159" t="s">
        <v>5</v>
      </c>
      <c r="L310" s="158"/>
      <c r="M310" s="158"/>
      <c r="N310" s="158"/>
      <c r="O310" s="158"/>
      <c r="P310" s="158"/>
      <c r="Q310" s="158"/>
      <c r="R310" s="160"/>
      <c r="T310" s="161"/>
      <c r="U310" s="158"/>
      <c r="V310" s="158"/>
      <c r="W310" s="158"/>
      <c r="X310" s="158"/>
      <c r="Y310" s="158"/>
      <c r="Z310" s="158"/>
      <c r="AA310" s="162"/>
      <c r="AT310" s="163" t="s">
        <v>173</v>
      </c>
      <c r="AU310" s="163" t="s">
        <v>86</v>
      </c>
      <c r="AV310" s="11" t="s">
        <v>82</v>
      </c>
      <c r="AW310" s="11" t="s">
        <v>32</v>
      </c>
      <c r="AX310" s="11" t="s">
        <v>75</v>
      </c>
      <c r="AY310" s="163" t="s">
        <v>166</v>
      </c>
    </row>
    <row r="311" spans="2:65" s="10" customFormat="1" ht="16.5" customHeight="1">
      <c r="B311" s="149"/>
      <c r="C311" s="150"/>
      <c r="D311" s="150"/>
      <c r="E311" s="151" t="s">
        <v>5</v>
      </c>
      <c r="F311" s="262" t="s">
        <v>1149</v>
      </c>
      <c r="G311" s="263"/>
      <c r="H311" s="263"/>
      <c r="I311" s="263"/>
      <c r="J311" s="150"/>
      <c r="K311" s="152">
        <v>28.5</v>
      </c>
      <c r="L311" s="150"/>
      <c r="M311" s="150"/>
      <c r="N311" s="150"/>
      <c r="O311" s="150"/>
      <c r="P311" s="150"/>
      <c r="Q311" s="150"/>
      <c r="R311" s="153"/>
      <c r="T311" s="154"/>
      <c r="U311" s="150"/>
      <c r="V311" s="150"/>
      <c r="W311" s="150"/>
      <c r="X311" s="150"/>
      <c r="Y311" s="150"/>
      <c r="Z311" s="150"/>
      <c r="AA311" s="155"/>
      <c r="AT311" s="156" t="s">
        <v>173</v>
      </c>
      <c r="AU311" s="156" t="s">
        <v>86</v>
      </c>
      <c r="AV311" s="10" t="s">
        <v>86</v>
      </c>
      <c r="AW311" s="10" t="s">
        <v>32</v>
      </c>
      <c r="AX311" s="10" t="s">
        <v>82</v>
      </c>
      <c r="AY311" s="156" t="s">
        <v>166</v>
      </c>
    </row>
    <row r="312" spans="2:65" s="1" customFormat="1" ht="25.5" customHeight="1">
      <c r="B312" s="139"/>
      <c r="C312" s="140" t="s">
        <v>480</v>
      </c>
      <c r="D312" s="140" t="s">
        <v>167</v>
      </c>
      <c r="E312" s="141" t="s">
        <v>481</v>
      </c>
      <c r="F312" s="231" t="s">
        <v>482</v>
      </c>
      <c r="G312" s="231"/>
      <c r="H312" s="231"/>
      <c r="I312" s="231"/>
      <c r="J312" s="142" t="s">
        <v>270</v>
      </c>
      <c r="K312" s="143">
        <v>1281.9000000000001</v>
      </c>
      <c r="L312" s="232">
        <v>0</v>
      </c>
      <c r="M312" s="232"/>
      <c r="N312" s="232">
        <f>ROUND(L312*K312,2)</f>
        <v>0</v>
      </c>
      <c r="O312" s="232"/>
      <c r="P312" s="232"/>
      <c r="Q312" s="232"/>
      <c r="R312" s="144"/>
      <c r="T312" s="145" t="s">
        <v>5</v>
      </c>
      <c r="U312" s="43" t="s">
        <v>40</v>
      </c>
      <c r="V312" s="146">
        <v>4.1000000000000002E-2</v>
      </c>
      <c r="W312" s="146">
        <f>V312*K312</f>
        <v>52.557900000000004</v>
      </c>
      <c r="X312" s="146">
        <v>0</v>
      </c>
      <c r="Y312" s="146">
        <f>X312*K312</f>
        <v>0</v>
      </c>
      <c r="Z312" s="146">
        <v>0</v>
      </c>
      <c r="AA312" s="147">
        <f>Z312*K312</f>
        <v>0</v>
      </c>
      <c r="AR312" s="21" t="s">
        <v>92</v>
      </c>
      <c r="AT312" s="21" t="s">
        <v>167</v>
      </c>
      <c r="AU312" s="21" t="s">
        <v>86</v>
      </c>
      <c r="AY312" s="21" t="s">
        <v>166</v>
      </c>
      <c r="BE312" s="148">
        <f>IF(U312="základní",N312,0)</f>
        <v>0</v>
      </c>
      <c r="BF312" s="148">
        <f>IF(U312="snížená",N312,0)</f>
        <v>0</v>
      </c>
      <c r="BG312" s="148">
        <f>IF(U312="zákl. přenesená",N312,0)</f>
        <v>0</v>
      </c>
      <c r="BH312" s="148">
        <f>IF(U312="sníž. přenesená",N312,0)</f>
        <v>0</v>
      </c>
      <c r="BI312" s="148">
        <f>IF(U312="nulová",N312,0)</f>
        <v>0</v>
      </c>
      <c r="BJ312" s="21" t="s">
        <v>82</v>
      </c>
      <c r="BK312" s="148">
        <f>ROUND(L312*K312,2)</f>
        <v>0</v>
      </c>
      <c r="BL312" s="21" t="s">
        <v>92</v>
      </c>
      <c r="BM312" s="21" t="s">
        <v>483</v>
      </c>
    </row>
    <row r="313" spans="2:65" s="11" customFormat="1" ht="16.5" customHeight="1">
      <c r="B313" s="157"/>
      <c r="C313" s="158"/>
      <c r="D313" s="158"/>
      <c r="E313" s="159" t="s">
        <v>5</v>
      </c>
      <c r="F313" s="264" t="s">
        <v>484</v>
      </c>
      <c r="G313" s="265"/>
      <c r="H313" s="265"/>
      <c r="I313" s="265"/>
      <c r="J313" s="158"/>
      <c r="K313" s="159" t="s">
        <v>5</v>
      </c>
      <c r="L313" s="158"/>
      <c r="M313" s="158"/>
      <c r="N313" s="158"/>
      <c r="O313" s="158"/>
      <c r="P313" s="158"/>
      <c r="Q313" s="158"/>
      <c r="R313" s="160"/>
      <c r="T313" s="161"/>
      <c r="U313" s="158"/>
      <c r="V313" s="158"/>
      <c r="W313" s="158"/>
      <c r="X313" s="158"/>
      <c r="Y313" s="158"/>
      <c r="Z313" s="158"/>
      <c r="AA313" s="162"/>
      <c r="AT313" s="163" t="s">
        <v>173</v>
      </c>
      <c r="AU313" s="163" t="s">
        <v>86</v>
      </c>
      <c r="AV313" s="11" t="s">
        <v>82</v>
      </c>
      <c r="AW313" s="11" t="s">
        <v>32</v>
      </c>
      <c r="AX313" s="11" t="s">
        <v>75</v>
      </c>
      <c r="AY313" s="163" t="s">
        <v>166</v>
      </c>
    </row>
    <row r="314" spans="2:65" s="10" customFormat="1" ht="16.5" customHeight="1">
      <c r="B314" s="149"/>
      <c r="C314" s="150"/>
      <c r="D314" s="150"/>
      <c r="E314" s="151" t="s">
        <v>5</v>
      </c>
      <c r="F314" s="262" t="s">
        <v>1145</v>
      </c>
      <c r="G314" s="263"/>
      <c r="H314" s="263"/>
      <c r="I314" s="263"/>
      <c r="J314" s="150"/>
      <c r="K314" s="152">
        <v>706.8</v>
      </c>
      <c r="L314" s="150"/>
      <c r="M314" s="150"/>
      <c r="N314" s="150"/>
      <c r="O314" s="150"/>
      <c r="P314" s="150"/>
      <c r="Q314" s="150"/>
      <c r="R314" s="153"/>
      <c r="T314" s="154"/>
      <c r="U314" s="150"/>
      <c r="V314" s="150"/>
      <c r="W314" s="150"/>
      <c r="X314" s="150"/>
      <c r="Y314" s="150"/>
      <c r="Z314" s="150"/>
      <c r="AA314" s="155"/>
      <c r="AT314" s="156" t="s">
        <v>173</v>
      </c>
      <c r="AU314" s="156" t="s">
        <v>86</v>
      </c>
      <c r="AV314" s="10" t="s">
        <v>86</v>
      </c>
      <c r="AW314" s="10" t="s">
        <v>32</v>
      </c>
      <c r="AX314" s="10" t="s">
        <v>75</v>
      </c>
      <c r="AY314" s="156" t="s">
        <v>166</v>
      </c>
    </row>
    <row r="315" spans="2:65" s="10" customFormat="1" ht="16.5" customHeight="1">
      <c r="B315" s="149"/>
      <c r="C315" s="150"/>
      <c r="D315" s="150"/>
      <c r="E315" s="151" t="s">
        <v>5</v>
      </c>
      <c r="F315" s="262" t="s">
        <v>1146</v>
      </c>
      <c r="G315" s="263"/>
      <c r="H315" s="263"/>
      <c r="I315" s="263"/>
      <c r="J315" s="150"/>
      <c r="K315" s="152">
        <v>342.6</v>
      </c>
      <c r="L315" s="150"/>
      <c r="M315" s="150"/>
      <c r="N315" s="150"/>
      <c r="O315" s="150"/>
      <c r="P315" s="150"/>
      <c r="Q315" s="150"/>
      <c r="R315" s="153"/>
      <c r="T315" s="154"/>
      <c r="U315" s="150"/>
      <c r="V315" s="150"/>
      <c r="W315" s="150"/>
      <c r="X315" s="150"/>
      <c r="Y315" s="150"/>
      <c r="Z315" s="150"/>
      <c r="AA315" s="155"/>
      <c r="AT315" s="156" t="s">
        <v>173</v>
      </c>
      <c r="AU315" s="156" t="s">
        <v>86</v>
      </c>
      <c r="AV315" s="10" t="s">
        <v>86</v>
      </c>
      <c r="AW315" s="10" t="s">
        <v>32</v>
      </c>
      <c r="AX315" s="10" t="s">
        <v>75</v>
      </c>
      <c r="AY315" s="156" t="s">
        <v>166</v>
      </c>
    </row>
    <row r="316" spans="2:65" s="11" customFormat="1" ht="16.5" customHeight="1">
      <c r="B316" s="157"/>
      <c r="C316" s="158"/>
      <c r="D316" s="158"/>
      <c r="E316" s="159" t="s">
        <v>5</v>
      </c>
      <c r="F316" s="229" t="s">
        <v>471</v>
      </c>
      <c r="G316" s="230"/>
      <c r="H316" s="230"/>
      <c r="I316" s="230"/>
      <c r="J316" s="158"/>
      <c r="K316" s="159" t="s">
        <v>5</v>
      </c>
      <c r="L316" s="158"/>
      <c r="M316" s="158"/>
      <c r="N316" s="158"/>
      <c r="O316" s="158"/>
      <c r="P316" s="158"/>
      <c r="Q316" s="158"/>
      <c r="R316" s="160"/>
      <c r="T316" s="161"/>
      <c r="U316" s="158"/>
      <c r="V316" s="158"/>
      <c r="W316" s="158"/>
      <c r="X316" s="158"/>
      <c r="Y316" s="158"/>
      <c r="Z316" s="158"/>
      <c r="AA316" s="162"/>
      <c r="AT316" s="163" t="s">
        <v>173</v>
      </c>
      <c r="AU316" s="163" t="s">
        <v>86</v>
      </c>
      <c r="AV316" s="11" t="s">
        <v>82</v>
      </c>
      <c r="AW316" s="11" t="s">
        <v>32</v>
      </c>
      <c r="AX316" s="11" t="s">
        <v>75</v>
      </c>
      <c r="AY316" s="163" t="s">
        <v>166</v>
      </c>
    </row>
    <row r="317" spans="2:65" s="10" customFormat="1" ht="16.5" customHeight="1">
      <c r="B317" s="149"/>
      <c r="C317" s="150"/>
      <c r="D317" s="150"/>
      <c r="E317" s="151" t="s">
        <v>5</v>
      </c>
      <c r="F317" s="262" t="s">
        <v>1147</v>
      </c>
      <c r="G317" s="263"/>
      <c r="H317" s="263"/>
      <c r="I317" s="263"/>
      <c r="J317" s="150"/>
      <c r="K317" s="152">
        <v>204</v>
      </c>
      <c r="L317" s="150"/>
      <c r="M317" s="150"/>
      <c r="N317" s="150"/>
      <c r="O317" s="150"/>
      <c r="P317" s="150"/>
      <c r="Q317" s="150"/>
      <c r="R317" s="153"/>
      <c r="T317" s="154"/>
      <c r="U317" s="150"/>
      <c r="V317" s="150"/>
      <c r="W317" s="150"/>
      <c r="X317" s="150"/>
      <c r="Y317" s="150"/>
      <c r="Z317" s="150"/>
      <c r="AA317" s="155"/>
      <c r="AT317" s="156" t="s">
        <v>173</v>
      </c>
      <c r="AU317" s="156" t="s">
        <v>86</v>
      </c>
      <c r="AV317" s="10" t="s">
        <v>86</v>
      </c>
      <c r="AW317" s="10" t="s">
        <v>32</v>
      </c>
      <c r="AX317" s="10" t="s">
        <v>75</v>
      </c>
      <c r="AY317" s="156" t="s">
        <v>166</v>
      </c>
    </row>
    <row r="318" spans="2:65" s="11" customFormat="1" ht="16.5" customHeight="1">
      <c r="B318" s="157"/>
      <c r="C318" s="158"/>
      <c r="D318" s="158"/>
      <c r="E318" s="159" t="s">
        <v>5</v>
      </c>
      <c r="F318" s="229" t="s">
        <v>478</v>
      </c>
      <c r="G318" s="230"/>
      <c r="H318" s="230"/>
      <c r="I318" s="230"/>
      <c r="J318" s="158"/>
      <c r="K318" s="159" t="s">
        <v>5</v>
      </c>
      <c r="L318" s="158"/>
      <c r="M318" s="158"/>
      <c r="N318" s="158"/>
      <c r="O318" s="158"/>
      <c r="P318" s="158"/>
      <c r="Q318" s="158"/>
      <c r="R318" s="160"/>
      <c r="T318" s="161"/>
      <c r="U318" s="158"/>
      <c r="V318" s="158"/>
      <c r="W318" s="158"/>
      <c r="X318" s="158"/>
      <c r="Y318" s="158"/>
      <c r="Z318" s="158"/>
      <c r="AA318" s="162"/>
      <c r="AT318" s="163" t="s">
        <v>173</v>
      </c>
      <c r="AU318" s="163" t="s">
        <v>86</v>
      </c>
      <c r="AV318" s="11" t="s">
        <v>82</v>
      </c>
      <c r="AW318" s="11" t="s">
        <v>32</v>
      </c>
      <c r="AX318" s="11" t="s">
        <v>75</v>
      </c>
      <c r="AY318" s="163" t="s">
        <v>166</v>
      </c>
    </row>
    <row r="319" spans="2:65" s="10" customFormat="1" ht="16.5" customHeight="1">
      <c r="B319" s="149"/>
      <c r="C319" s="150"/>
      <c r="D319" s="150"/>
      <c r="E319" s="151" t="s">
        <v>5</v>
      </c>
      <c r="F319" s="262" t="s">
        <v>1149</v>
      </c>
      <c r="G319" s="263"/>
      <c r="H319" s="263"/>
      <c r="I319" s="263"/>
      <c r="J319" s="150"/>
      <c r="K319" s="152">
        <v>28.5</v>
      </c>
      <c r="L319" s="150"/>
      <c r="M319" s="150"/>
      <c r="N319" s="150"/>
      <c r="O319" s="150"/>
      <c r="P319" s="150"/>
      <c r="Q319" s="150"/>
      <c r="R319" s="153"/>
      <c r="T319" s="154"/>
      <c r="U319" s="150"/>
      <c r="V319" s="150"/>
      <c r="W319" s="150"/>
      <c r="X319" s="150"/>
      <c r="Y319" s="150"/>
      <c r="Z319" s="150"/>
      <c r="AA319" s="155"/>
      <c r="AT319" s="156" t="s">
        <v>173</v>
      </c>
      <c r="AU319" s="156" t="s">
        <v>86</v>
      </c>
      <c r="AV319" s="10" t="s">
        <v>86</v>
      </c>
      <c r="AW319" s="10" t="s">
        <v>32</v>
      </c>
      <c r="AX319" s="10" t="s">
        <v>75</v>
      </c>
      <c r="AY319" s="156" t="s">
        <v>166</v>
      </c>
    </row>
    <row r="320" spans="2:65" s="12" customFormat="1" ht="16.5" customHeight="1">
      <c r="B320" s="168"/>
      <c r="C320" s="169"/>
      <c r="D320" s="169"/>
      <c r="E320" s="170" t="s">
        <v>5</v>
      </c>
      <c r="F320" s="268" t="s">
        <v>294</v>
      </c>
      <c r="G320" s="269"/>
      <c r="H320" s="269"/>
      <c r="I320" s="269"/>
      <c r="J320" s="169"/>
      <c r="K320" s="171">
        <v>1281.9000000000001</v>
      </c>
      <c r="L320" s="169"/>
      <c r="M320" s="169"/>
      <c r="N320" s="169"/>
      <c r="O320" s="169"/>
      <c r="P320" s="169"/>
      <c r="Q320" s="169"/>
      <c r="R320" s="172"/>
      <c r="T320" s="173"/>
      <c r="U320" s="169"/>
      <c r="V320" s="169"/>
      <c r="W320" s="169"/>
      <c r="X320" s="169"/>
      <c r="Y320" s="169"/>
      <c r="Z320" s="169"/>
      <c r="AA320" s="174"/>
      <c r="AT320" s="175" t="s">
        <v>173</v>
      </c>
      <c r="AU320" s="175" t="s">
        <v>86</v>
      </c>
      <c r="AV320" s="12" t="s">
        <v>92</v>
      </c>
      <c r="AW320" s="12" t="s">
        <v>32</v>
      </c>
      <c r="AX320" s="12" t="s">
        <v>82</v>
      </c>
      <c r="AY320" s="175" t="s">
        <v>166</v>
      </c>
    </row>
    <row r="321" spans="2:65" s="1" customFormat="1" ht="25.5" customHeight="1">
      <c r="B321" s="139"/>
      <c r="C321" s="140" t="s">
        <v>485</v>
      </c>
      <c r="D321" s="140" t="s">
        <v>167</v>
      </c>
      <c r="E321" s="141" t="s">
        <v>486</v>
      </c>
      <c r="F321" s="231" t="s">
        <v>487</v>
      </c>
      <c r="G321" s="231"/>
      <c r="H321" s="231"/>
      <c r="I321" s="231"/>
      <c r="J321" s="142" t="s">
        <v>270</v>
      </c>
      <c r="K321" s="143">
        <v>589</v>
      </c>
      <c r="L321" s="232">
        <v>0</v>
      </c>
      <c r="M321" s="232"/>
      <c r="N321" s="232">
        <f>ROUND(L321*K321,2)</f>
        <v>0</v>
      </c>
      <c r="O321" s="232"/>
      <c r="P321" s="232"/>
      <c r="Q321" s="232"/>
      <c r="R321" s="144"/>
      <c r="T321" s="145" t="s">
        <v>5</v>
      </c>
      <c r="U321" s="43" t="s">
        <v>40</v>
      </c>
      <c r="V321" s="146">
        <v>4.8000000000000001E-2</v>
      </c>
      <c r="W321" s="146">
        <f>V321*K321</f>
        <v>28.272000000000002</v>
      </c>
      <c r="X321" s="146">
        <v>0</v>
      </c>
      <c r="Y321" s="146">
        <f>X321*K321</f>
        <v>0</v>
      </c>
      <c r="Z321" s="146">
        <v>0</v>
      </c>
      <c r="AA321" s="147">
        <f>Z321*K321</f>
        <v>0</v>
      </c>
      <c r="AR321" s="21" t="s">
        <v>92</v>
      </c>
      <c r="AT321" s="21" t="s">
        <v>167</v>
      </c>
      <c r="AU321" s="21" t="s">
        <v>86</v>
      </c>
      <c r="AY321" s="21" t="s">
        <v>166</v>
      </c>
      <c r="BE321" s="148">
        <f>IF(U321="základní",N321,0)</f>
        <v>0</v>
      </c>
      <c r="BF321" s="148">
        <f>IF(U321="snížená",N321,0)</f>
        <v>0</v>
      </c>
      <c r="BG321" s="148">
        <f>IF(U321="zákl. přenesená",N321,0)</f>
        <v>0</v>
      </c>
      <c r="BH321" s="148">
        <f>IF(U321="sníž. přenesená",N321,0)</f>
        <v>0</v>
      </c>
      <c r="BI321" s="148">
        <f>IF(U321="nulová",N321,0)</f>
        <v>0</v>
      </c>
      <c r="BJ321" s="21" t="s">
        <v>82</v>
      </c>
      <c r="BK321" s="148">
        <f>ROUND(L321*K321,2)</f>
        <v>0</v>
      </c>
      <c r="BL321" s="21" t="s">
        <v>92</v>
      </c>
      <c r="BM321" s="21" t="s">
        <v>1150</v>
      </c>
    </row>
    <row r="322" spans="2:65" s="11" customFormat="1" ht="16.5" customHeight="1">
      <c r="B322" s="157"/>
      <c r="C322" s="158"/>
      <c r="D322" s="158"/>
      <c r="E322" s="159" t="s">
        <v>5</v>
      </c>
      <c r="F322" s="264" t="s">
        <v>275</v>
      </c>
      <c r="G322" s="265"/>
      <c r="H322" s="265"/>
      <c r="I322" s="265"/>
      <c r="J322" s="158"/>
      <c r="K322" s="159" t="s">
        <v>5</v>
      </c>
      <c r="L322" s="158"/>
      <c r="M322" s="158"/>
      <c r="N322" s="158"/>
      <c r="O322" s="158"/>
      <c r="P322" s="158"/>
      <c r="Q322" s="158"/>
      <c r="R322" s="160"/>
      <c r="T322" s="161"/>
      <c r="U322" s="158"/>
      <c r="V322" s="158"/>
      <c r="W322" s="158"/>
      <c r="X322" s="158"/>
      <c r="Y322" s="158"/>
      <c r="Z322" s="158"/>
      <c r="AA322" s="162"/>
      <c r="AT322" s="163" t="s">
        <v>173</v>
      </c>
      <c r="AU322" s="163" t="s">
        <v>86</v>
      </c>
      <c r="AV322" s="11" t="s">
        <v>82</v>
      </c>
      <c r="AW322" s="11" t="s">
        <v>32</v>
      </c>
      <c r="AX322" s="11" t="s">
        <v>75</v>
      </c>
      <c r="AY322" s="163" t="s">
        <v>166</v>
      </c>
    </row>
    <row r="323" spans="2:65" s="11" customFormat="1" ht="16.5" customHeight="1">
      <c r="B323" s="157"/>
      <c r="C323" s="158"/>
      <c r="D323" s="158"/>
      <c r="E323" s="159" t="s">
        <v>5</v>
      </c>
      <c r="F323" s="229" t="s">
        <v>276</v>
      </c>
      <c r="G323" s="230"/>
      <c r="H323" s="230"/>
      <c r="I323" s="230"/>
      <c r="J323" s="158"/>
      <c r="K323" s="159" t="s">
        <v>5</v>
      </c>
      <c r="L323" s="158"/>
      <c r="M323" s="158"/>
      <c r="N323" s="158"/>
      <c r="O323" s="158"/>
      <c r="P323" s="158"/>
      <c r="Q323" s="158"/>
      <c r="R323" s="160"/>
      <c r="T323" s="161"/>
      <c r="U323" s="158"/>
      <c r="V323" s="158"/>
      <c r="W323" s="158"/>
      <c r="X323" s="158"/>
      <c r="Y323" s="158"/>
      <c r="Z323" s="158"/>
      <c r="AA323" s="162"/>
      <c r="AT323" s="163" t="s">
        <v>173</v>
      </c>
      <c r="AU323" s="163" t="s">
        <v>86</v>
      </c>
      <c r="AV323" s="11" t="s">
        <v>82</v>
      </c>
      <c r="AW323" s="11" t="s">
        <v>32</v>
      </c>
      <c r="AX323" s="11" t="s">
        <v>75</v>
      </c>
      <c r="AY323" s="163" t="s">
        <v>166</v>
      </c>
    </row>
    <row r="324" spans="2:65" s="11" customFormat="1" ht="16.5" customHeight="1">
      <c r="B324" s="157"/>
      <c r="C324" s="158"/>
      <c r="D324" s="158"/>
      <c r="E324" s="159" t="s">
        <v>5</v>
      </c>
      <c r="F324" s="229" t="s">
        <v>277</v>
      </c>
      <c r="G324" s="230"/>
      <c r="H324" s="230"/>
      <c r="I324" s="230"/>
      <c r="J324" s="158"/>
      <c r="K324" s="159" t="s">
        <v>5</v>
      </c>
      <c r="L324" s="158"/>
      <c r="M324" s="158"/>
      <c r="N324" s="158"/>
      <c r="O324" s="158"/>
      <c r="P324" s="158"/>
      <c r="Q324" s="158"/>
      <c r="R324" s="160"/>
      <c r="T324" s="161"/>
      <c r="U324" s="158"/>
      <c r="V324" s="158"/>
      <c r="W324" s="158"/>
      <c r="X324" s="158"/>
      <c r="Y324" s="158"/>
      <c r="Z324" s="158"/>
      <c r="AA324" s="162"/>
      <c r="AT324" s="163" t="s">
        <v>173</v>
      </c>
      <c r="AU324" s="163" t="s">
        <v>86</v>
      </c>
      <c r="AV324" s="11" t="s">
        <v>82</v>
      </c>
      <c r="AW324" s="11" t="s">
        <v>32</v>
      </c>
      <c r="AX324" s="11" t="s">
        <v>75</v>
      </c>
      <c r="AY324" s="163" t="s">
        <v>166</v>
      </c>
    </row>
    <row r="325" spans="2:65" s="11" customFormat="1" ht="16.5" customHeight="1">
      <c r="B325" s="157"/>
      <c r="C325" s="158"/>
      <c r="D325" s="158"/>
      <c r="E325" s="159" t="s">
        <v>5</v>
      </c>
      <c r="F325" s="229" t="s">
        <v>298</v>
      </c>
      <c r="G325" s="230"/>
      <c r="H325" s="230"/>
      <c r="I325" s="230"/>
      <c r="J325" s="158"/>
      <c r="K325" s="159" t="s">
        <v>5</v>
      </c>
      <c r="L325" s="158"/>
      <c r="M325" s="158"/>
      <c r="N325" s="158"/>
      <c r="O325" s="158"/>
      <c r="P325" s="158"/>
      <c r="Q325" s="158"/>
      <c r="R325" s="160"/>
      <c r="T325" s="161"/>
      <c r="U325" s="158"/>
      <c r="V325" s="158"/>
      <c r="W325" s="158"/>
      <c r="X325" s="158"/>
      <c r="Y325" s="158"/>
      <c r="Z325" s="158"/>
      <c r="AA325" s="162"/>
      <c r="AT325" s="163" t="s">
        <v>173</v>
      </c>
      <c r="AU325" s="163" t="s">
        <v>86</v>
      </c>
      <c r="AV325" s="11" t="s">
        <v>82</v>
      </c>
      <c r="AW325" s="11" t="s">
        <v>32</v>
      </c>
      <c r="AX325" s="11" t="s">
        <v>75</v>
      </c>
      <c r="AY325" s="163" t="s">
        <v>166</v>
      </c>
    </row>
    <row r="326" spans="2:65" s="10" customFormat="1" ht="16.5" customHeight="1">
      <c r="B326" s="149"/>
      <c r="C326" s="150"/>
      <c r="D326" s="150"/>
      <c r="E326" s="151" t="s">
        <v>5</v>
      </c>
      <c r="F326" s="262" t="s">
        <v>1110</v>
      </c>
      <c r="G326" s="263"/>
      <c r="H326" s="263"/>
      <c r="I326" s="263"/>
      <c r="J326" s="150"/>
      <c r="K326" s="152">
        <v>589</v>
      </c>
      <c r="L326" s="150"/>
      <c r="M326" s="150"/>
      <c r="N326" s="150"/>
      <c r="O326" s="150"/>
      <c r="P326" s="150"/>
      <c r="Q326" s="150"/>
      <c r="R326" s="153"/>
      <c r="T326" s="154"/>
      <c r="U326" s="150"/>
      <c r="V326" s="150"/>
      <c r="W326" s="150"/>
      <c r="X326" s="150"/>
      <c r="Y326" s="150"/>
      <c r="Z326" s="150"/>
      <c r="AA326" s="155"/>
      <c r="AT326" s="156" t="s">
        <v>173</v>
      </c>
      <c r="AU326" s="156" t="s">
        <v>86</v>
      </c>
      <c r="AV326" s="10" t="s">
        <v>86</v>
      </c>
      <c r="AW326" s="10" t="s">
        <v>32</v>
      </c>
      <c r="AX326" s="10" t="s">
        <v>82</v>
      </c>
      <c r="AY326" s="156" t="s">
        <v>166</v>
      </c>
    </row>
    <row r="327" spans="2:65" s="1" customFormat="1" ht="25.5" customHeight="1">
      <c r="B327" s="139"/>
      <c r="C327" s="140" t="s">
        <v>489</v>
      </c>
      <c r="D327" s="140" t="s">
        <v>167</v>
      </c>
      <c r="E327" s="141" t="s">
        <v>490</v>
      </c>
      <c r="F327" s="231" t="s">
        <v>491</v>
      </c>
      <c r="G327" s="231"/>
      <c r="H327" s="231"/>
      <c r="I327" s="231"/>
      <c r="J327" s="142" t="s">
        <v>270</v>
      </c>
      <c r="K327" s="143">
        <v>589</v>
      </c>
      <c r="L327" s="232">
        <v>0</v>
      </c>
      <c r="M327" s="232"/>
      <c r="N327" s="232">
        <f>ROUND(L327*K327,2)</f>
        <v>0</v>
      </c>
      <c r="O327" s="232"/>
      <c r="P327" s="232"/>
      <c r="Q327" s="232"/>
      <c r="R327" s="144"/>
      <c r="T327" s="145" t="s">
        <v>5</v>
      </c>
      <c r="U327" s="43" t="s">
        <v>40</v>
      </c>
      <c r="V327" s="146">
        <v>4.0000000000000001E-3</v>
      </c>
      <c r="W327" s="146">
        <f>V327*K327</f>
        <v>2.3559999999999999</v>
      </c>
      <c r="X327" s="146">
        <v>0</v>
      </c>
      <c r="Y327" s="146">
        <f>X327*K327</f>
        <v>0</v>
      </c>
      <c r="Z327" s="146">
        <v>0</v>
      </c>
      <c r="AA327" s="147">
        <f>Z327*K327</f>
        <v>0</v>
      </c>
      <c r="AR327" s="21" t="s">
        <v>92</v>
      </c>
      <c r="AT327" s="21" t="s">
        <v>167</v>
      </c>
      <c r="AU327" s="21" t="s">
        <v>86</v>
      </c>
      <c r="AY327" s="21" t="s">
        <v>166</v>
      </c>
      <c r="BE327" s="148">
        <f>IF(U327="základní",N327,0)</f>
        <v>0</v>
      </c>
      <c r="BF327" s="148">
        <f>IF(U327="snížená",N327,0)</f>
        <v>0</v>
      </c>
      <c r="BG327" s="148">
        <f>IF(U327="zákl. přenesená",N327,0)</f>
        <v>0</v>
      </c>
      <c r="BH327" s="148">
        <f>IF(U327="sníž. přenesená",N327,0)</f>
        <v>0</v>
      </c>
      <c r="BI327" s="148">
        <f>IF(U327="nulová",N327,0)</f>
        <v>0</v>
      </c>
      <c r="BJ327" s="21" t="s">
        <v>82</v>
      </c>
      <c r="BK327" s="148">
        <f>ROUND(L327*K327,2)</f>
        <v>0</v>
      </c>
      <c r="BL327" s="21" t="s">
        <v>92</v>
      </c>
      <c r="BM327" s="21" t="s">
        <v>492</v>
      </c>
    </row>
    <row r="328" spans="2:65" s="1" customFormat="1" ht="25.5" customHeight="1">
      <c r="B328" s="139"/>
      <c r="C328" s="140" t="s">
        <v>493</v>
      </c>
      <c r="D328" s="140" t="s">
        <v>167</v>
      </c>
      <c r="E328" s="141" t="s">
        <v>494</v>
      </c>
      <c r="F328" s="231" t="s">
        <v>495</v>
      </c>
      <c r="G328" s="231"/>
      <c r="H328" s="231"/>
      <c r="I328" s="231"/>
      <c r="J328" s="142" t="s">
        <v>270</v>
      </c>
      <c r="K328" s="143">
        <v>1178</v>
      </c>
      <c r="L328" s="232">
        <v>0</v>
      </c>
      <c r="M328" s="232"/>
      <c r="N328" s="232">
        <f>ROUND(L328*K328,2)</f>
        <v>0</v>
      </c>
      <c r="O328" s="232"/>
      <c r="P328" s="232"/>
      <c r="Q328" s="232"/>
      <c r="R328" s="144"/>
      <c r="T328" s="145" t="s">
        <v>5</v>
      </c>
      <c r="U328" s="43" t="s">
        <v>40</v>
      </c>
      <c r="V328" s="146">
        <v>2E-3</v>
      </c>
      <c r="W328" s="146">
        <f>V328*K328</f>
        <v>2.3559999999999999</v>
      </c>
      <c r="X328" s="146">
        <v>0</v>
      </c>
      <c r="Y328" s="146">
        <f>X328*K328</f>
        <v>0</v>
      </c>
      <c r="Z328" s="146">
        <v>0</v>
      </c>
      <c r="AA328" s="147">
        <f>Z328*K328</f>
        <v>0</v>
      </c>
      <c r="AR328" s="21" t="s">
        <v>92</v>
      </c>
      <c r="AT328" s="21" t="s">
        <v>167</v>
      </c>
      <c r="AU328" s="21" t="s">
        <v>86</v>
      </c>
      <c r="AY328" s="21" t="s">
        <v>166</v>
      </c>
      <c r="BE328" s="148">
        <f>IF(U328="základní",N328,0)</f>
        <v>0</v>
      </c>
      <c r="BF328" s="148">
        <f>IF(U328="snížená",N328,0)</f>
        <v>0</v>
      </c>
      <c r="BG328" s="148">
        <f>IF(U328="zákl. přenesená",N328,0)</f>
        <v>0</v>
      </c>
      <c r="BH328" s="148">
        <f>IF(U328="sníž. přenesená",N328,0)</f>
        <v>0</v>
      </c>
      <c r="BI328" s="148">
        <f>IF(U328="nulová",N328,0)</f>
        <v>0</v>
      </c>
      <c r="BJ328" s="21" t="s">
        <v>82</v>
      </c>
      <c r="BK328" s="148">
        <f>ROUND(L328*K328,2)</f>
        <v>0</v>
      </c>
      <c r="BL328" s="21" t="s">
        <v>92</v>
      </c>
      <c r="BM328" s="21" t="s">
        <v>496</v>
      </c>
    </row>
    <row r="329" spans="2:65" s="10" customFormat="1" ht="16.5" customHeight="1">
      <c r="B329" s="149"/>
      <c r="C329" s="150"/>
      <c r="D329" s="150"/>
      <c r="E329" s="151" t="s">
        <v>5</v>
      </c>
      <c r="F329" s="240" t="s">
        <v>1151</v>
      </c>
      <c r="G329" s="241"/>
      <c r="H329" s="241"/>
      <c r="I329" s="241"/>
      <c r="J329" s="150"/>
      <c r="K329" s="152">
        <v>1178</v>
      </c>
      <c r="L329" s="150"/>
      <c r="M329" s="150"/>
      <c r="N329" s="150"/>
      <c r="O329" s="150"/>
      <c r="P329" s="150"/>
      <c r="Q329" s="150"/>
      <c r="R329" s="153"/>
      <c r="T329" s="154"/>
      <c r="U329" s="150"/>
      <c r="V329" s="150"/>
      <c r="W329" s="150"/>
      <c r="X329" s="150"/>
      <c r="Y329" s="150"/>
      <c r="Z329" s="150"/>
      <c r="AA329" s="155"/>
      <c r="AT329" s="156" t="s">
        <v>173</v>
      </c>
      <c r="AU329" s="156" t="s">
        <v>86</v>
      </c>
      <c r="AV329" s="10" t="s">
        <v>86</v>
      </c>
      <c r="AW329" s="10" t="s">
        <v>32</v>
      </c>
      <c r="AX329" s="10" t="s">
        <v>82</v>
      </c>
      <c r="AY329" s="156" t="s">
        <v>166</v>
      </c>
    </row>
    <row r="330" spans="2:65" s="1" customFormat="1" ht="25.5" customHeight="1">
      <c r="B330" s="139"/>
      <c r="C330" s="140" t="s">
        <v>498</v>
      </c>
      <c r="D330" s="140" t="s">
        <v>167</v>
      </c>
      <c r="E330" s="141" t="s">
        <v>499</v>
      </c>
      <c r="F330" s="231" t="s">
        <v>500</v>
      </c>
      <c r="G330" s="231"/>
      <c r="H330" s="231"/>
      <c r="I330" s="231"/>
      <c r="J330" s="142" t="s">
        <v>270</v>
      </c>
      <c r="K330" s="143">
        <v>589</v>
      </c>
      <c r="L330" s="232">
        <v>0</v>
      </c>
      <c r="M330" s="232"/>
      <c r="N330" s="232">
        <f>ROUND(L330*K330,2)</f>
        <v>0</v>
      </c>
      <c r="O330" s="232"/>
      <c r="P330" s="232"/>
      <c r="Q330" s="232"/>
      <c r="R330" s="144"/>
      <c r="T330" s="145" t="s">
        <v>5</v>
      </c>
      <c r="U330" s="43" t="s">
        <v>40</v>
      </c>
      <c r="V330" s="146">
        <v>4.8000000000000001E-2</v>
      </c>
      <c r="W330" s="146">
        <f>V330*K330</f>
        <v>28.272000000000002</v>
      </c>
      <c r="X330" s="146">
        <v>0</v>
      </c>
      <c r="Y330" s="146">
        <f>X330*K330</f>
        <v>0</v>
      </c>
      <c r="Z330" s="146">
        <v>0</v>
      </c>
      <c r="AA330" s="147">
        <f>Z330*K330</f>
        <v>0</v>
      </c>
      <c r="AR330" s="21" t="s">
        <v>92</v>
      </c>
      <c r="AT330" s="21" t="s">
        <v>167</v>
      </c>
      <c r="AU330" s="21" t="s">
        <v>86</v>
      </c>
      <c r="AY330" s="21" t="s">
        <v>166</v>
      </c>
      <c r="BE330" s="148">
        <f>IF(U330="základní",N330,0)</f>
        <v>0</v>
      </c>
      <c r="BF330" s="148">
        <f>IF(U330="snížená",N330,0)</f>
        <v>0</v>
      </c>
      <c r="BG330" s="148">
        <f>IF(U330="zákl. přenesená",N330,0)</f>
        <v>0</v>
      </c>
      <c r="BH330" s="148">
        <f>IF(U330="sníž. přenesená",N330,0)</f>
        <v>0</v>
      </c>
      <c r="BI330" s="148">
        <f>IF(U330="nulová",N330,0)</f>
        <v>0</v>
      </c>
      <c r="BJ330" s="21" t="s">
        <v>82</v>
      </c>
      <c r="BK330" s="148">
        <f>ROUND(L330*K330,2)</f>
        <v>0</v>
      </c>
      <c r="BL330" s="21" t="s">
        <v>92</v>
      </c>
      <c r="BM330" s="21" t="s">
        <v>1152</v>
      </c>
    </row>
    <row r="331" spans="2:65" s="11" customFormat="1" ht="16.5" customHeight="1">
      <c r="B331" s="157"/>
      <c r="C331" s="158"/>
      <c r="D331" s="158"/>
      <c r="E331" s="159" t="s">
        <v>5</v>
      </c>
      <c r="F331" s="264" t="s">
        <v>275</v>
      </c>
      <c r="G331" s="265"/>
      <c r="H331" s="265"/>
      <c r="I331" s="265"/>
      <c r="J331" s="158"/>
      <c r="K331" s="159" t="s">
        <v>5</v>
      </c>
      <c r="L331" s="158"/>
      <c r="M331" s="158"/>
      <c r="N331" s="158"/>
      <c r="O331" s="158"/>
      <c r="P331" s="158"/>
      <c r="Q331" s="158"/>
      <c r="R331" s="160"/>
      <c r="T331" s="161"/>
      <c r="U331" s="158"/>
      <c r="V331" s="158"/>
      <c r="W331" s="158"/>
      <c r="X331" s="158"/>
      <c r="Y331" s="158"/>
      <c r="Z331" s="158"/>
      <c r="AA331" s="162"/>
      <c r="AT331" s="163" t="s">
        <v>173</v>
      </c>
      <c r="AU331" s="163" t="s">
        <v>86</v>
      </c>
      <c r="AV331" s="11" t="s">
        <v>82</v>
      </c>
      <c r="AW331" s="11" t="s">
        <v>32</v>
      </c>
      <c r="AX331" s="11" t="s">
        <v>75</v>
      </c>
      <c r="AY331" s="163" t="s">
        <v>166</v>
      </c>
    </row>
    <row r="332" spans="2:65" s="11" customFormat="1" ht="16.5" customHeight="1">
      <c r="B332" s="157"/>
      <c r="C332" s="158"/>
      <c r="D332" s="158"/>
      <c r="E332" s="159" t="s">
        <v>5</v>
      </c>
      <c r="F332" s="229" t="s">
        <v>276</v>
      </c>
      <c r="G332" s="230"/>
      <c r="H332" s="230"/>
      <c r="I332" s="230"/>
      <c r="J332" s="158"/>
      <c r="K332" s="159" t="s">
        <v>5</v>
      </c>
      <c r="L332" s="158"/>
      <c r="M332" s="158"/>
      <c r="N332" s="158"/>
      <c r="O332" s="158"/>
      <c r="P332" s="158"/>
      <c r="Q332" s="158"/>
      <c r="R332" s="160"/>
      <c r="T332" s="161"/>
      <c r="U332" s="158"/>
      <c r="V332" s="158"/>
      <c r="W332" s="158"/>
      <c r="X332" s="158"/>
      <c r="Y332" s="158"/>
      <c r="Z332" s="158"/>
      <c r="AA332" s="162"/>
      <c r="AT332" s="163" t="s">
        <v>173</v>
      </c>
      <c r="AU332" s="163" t="s">
        <v>86</v>
      </c>
      <c r="AV332" s="11" t="s">
        <v>82</v>
      </c>
      <c r="AW332" s="11" t="s">
        <v>32</v>
      </c>
      <c r="AX332" s="11" t="s">
        <v>75</v>
      </c>
      <c r="AY332" s="163" t="s">
        <v>166</v>
      </c>
    </row>
    <row r="333" spans="2:65" s="11" customFormat="1" ht="16.5" customHeight="1">
      <c r="B333" s="157"/>
      <c r="C333" s="158"/>
      <c r="D333" s="158"/>
      <c r="E333" s="159" t="s">
        <v>5</v>
      </c>
      <c r="F333" s="229" t="s">
        <v>277</v>
      </c>
      <c r="G333" s="230"/>
      <c r="H333" s="230"/>
      <c r="I333" s="230"/>
      <c r="J333" s="158"/>
      <c r="K333" s="159" t="s">
        <v>5</v>
      </c>
      <c r="L333" s="158"/>
      <c r="M333" s="158"/>
      <c r="N333" s="158"/>
      <c r="O333" s="158"/>
      <c r="P333" s="158"/>
      <c r="Q333" s="158"/>
      <c r="R333" s="160"/>
      <c r="T333" s="161"/>
      <c r="U333" s="158"/>
      <c r="V333" s="158"/>
      <c r="W333" s="158"/>
      <c r="X333" s="158"/>
      <c r="Y333" s="158"/>
      <c r="Z333" s="158"/>
      <c r="AA333" s="162"/>
      <c r="AT333" s="163" t="s">
        <v>173</v>
      </c>
      <c r="AU333" s="163" t="s">
        <v>86</v>
      </c>
      <c r="AV333" s="11" t="s">
        <v>82</v>
      </c>
      <c r="AW333" s="11" t="s">
        <v>32</v>
      </c>
      <c r="AX333" s="11" t="s">
        <v>75</v>
      </c>
      <c r="AY333" s="163" t="s">
        <v>166</v>
      </c>
    </row>
    <row r="334" spans="2:65" s="11" customFormat="1" ht="16.5" customHeight="1">
      <c r="B334" s="157"/>
      <c r="C334" s="158"/>
      <c r="D334" s="158"/>
      <c r="E334" s="159" t="s">
        <v>5</v>
      </c>
      <c r="F334" s="229" t="s">
        <v>298</v>
      </c>
      <c r="G334" s="230"/>
      <c r="H334" s="230"/>
      <c r="I334" s="230"/>
      <c r="J334" s="158"/>
      <c r="K334" s="159" t="s">
        <v>5</v>
      </c>
      <c r="L334" s="158"/>
      <c r="M334" s="158"/>
      <c r="N334" s="158"/>
      <c r="O334" s="158"/>
      <c r="P334" s="158"/>
      <c r="Q334" s="158"/>
      <c r="R334" s="160"/>
      <c r="T334" s="161"/>
      <c r="U334" s="158"/>
      <c r="V334" s="158"/>
      <c r="W334" s="158"/>
      <c r="X334" s="158"/>
      <c r="Y334" s="158"/>
      <c r="Z334" s="158"/>
      <c r="AA334" s="162"/>
      <c r="AT334" s="163" t="s">
        <v>173</v>
      </c>
      <c r="AU334" s="163" t="s">
        <v>86</v>
      </c>
      <c r="AV334" s="11" t="s">
        <v>82</v>
      </c>
      <c r="AW334" s="11" t="s">
        <v>32</v>
      </c>
      <c r="AX334" s="11" t="s">
        <v>75</v>
      </c>
      <c r="AY334" s="163" t="s">
        <v>166</v>
      </c>
    </row>
    <row r="335" spans="2:65" s="10" customFormat="1" ht="16.5" customHeight="1">
      <c r="B335" s="149"/>
      <c r="C335" s="150"/>
      <c r="D335" s="150"/>
      <c r="E335" s="151" t="s">
        <v>5</v>
      </c>
      <c r="F335" s="262" t="s">
        <v>1110</v>
      </c>
      <c r="G335" s="263"/>
      <c r="H335" s="263"/>
      <c r="I335" s="263"/>
      <c r="J335" s="150"/>
      <c r="K335" s="152">
        <v>589</v>
      </c>
      <c r="L335" s="150"/>
      <c r="M335" s="150"/>
      <c r="N335" s="150"/>
      <c r="O335" s="150"/>
      <c r="P335" s="150"/>
      <c r="Q335" s="150"/>
      <c r="R335" s="153"/>
      <c r="T335" s="154"/>
      <c r="U335" s="150"/>
      <c r="V335" s="150"/>
      <c r="W335" s="150"/>
      <c r="X335" s="150"/>
      <c r="Y335" s="150"/>
      <c r="Z335" s="150"/>
      <c r="AA335" s="155"/>
      <c r="AT335" s="156" t="s">
        <v>173</v>
      </c>
      <c r="AU335" s="156" t="s">
        <v>86</v>
      </c>
      <c r="AV335" s="10" t="s">
        <v>86</v>
      </c>
      <c r="AW335" s="10" t="s">
        <v>32</v>
      </c>
      <c r="AX335" s="10" t="s">
        <v>82</v>
      </c>
      <c r="AY335" s="156" t="s">
        <v>166</v>
      </c>
    </row>
    <row r="336" spans="2:65" s="1" customFormat="1" ht="25.5" customHeight="1">
      <c r="B336" s="139"/>
      <c r="C336" s="140" t="s">
        <v>503</v>
      </c>
      <c r="D336" s="140" t="s">
        <v>167</v>
      </c>
      <c r="E336" s="141" t="s">
        <v>504</v>
      </c>
      <c r="F336" s="231" t="s">
        <v>505</v>
      </c>
      <c r="G336" s="231"/>
      <c r="H336" s="231"/>
      <c r="I336" s="231"/>
      <c r="J336" s="142" t="s">
        <v>270</v>
      </c>
      <c r="K336" s="143">
        <v>589</v>
      </c>
      <c r="L336" s="232">
        <v>0</v>
      </c>
      <c r="M336" s="232"/>
      <c r="N336" s="232">
        <f>ROUND(L336*K336,2)</f>
        <v>0</v>
      </c>
      <c r="O336" s="232"/>
      <c r="P336" s="232"/>
      <c r="Q336" s="232"/>
      <c r="R336" s="144"/>
      <c r="T336" s="145" t="s">
        <v>5</v>
      </c>
      <c r="U336" s="43" t="s">
        <v>40</v>
      </c>
      <c r="V336" s="146">
        <v>6.3E-2</v>
      </c>
      <c r="W336" s="146">
        <f>V336*K336</f>
        <v>37.106999999999999</v>
      </c>
      <c r="X336" s="146">
        <v>0</v>
      </c>
      <c r="Y336" s="146">
        <f>X336*K336</f>
        <v>0</v>
      </c>
      <c r="Z336" s="146">
        <v>0</v>
      </c>
      <c r="AA336" s="147">
        <f>Z336*K336</f>
        <v>0</v>
      </c>
      <c r="AR336" s="21" t="s">
        <v>92</v>
      </c>
      <c r="AT336" s="21" t="s">
        <v>167</v>
      </c>
      <c r="AU336" s="21" t="s">
        <v>86</v>
      </c>
      <c r="AY336" s="21" t="s">
        <v>166</v>
      </c>
      <c r="BE336" s="148">
        <f>IF(U336="základní",N336,0)</f>
        <v>0</v>
      </c>
      <c r="BF336" s="148">
        <f>IF(U336="snížená",N336,0)</f>
        <v>0</v>
      </c>
      <c r="BG336" s="148">
        <f>IF(U336="zákl. přenesená",N336,0)</f>
        <v>0</v>
      </c>
      <c r="BH336" s="148">
        <f>IF(U336="sníž. přenesená",N336,0)</f>
        <v>0</v>
      </c>
      <c r="BI336" s="148">
        <f>IF(U336="nulová",N336,0)</f>
        <v>0</v>
      </c>
      <c r="BJ336" s="21" t="s">
        <v>82</v>
      </c>
      <c r="BK336" s="148">
        <f>ROUND(L336*K336,2)</f>
        <v>0</v>
      </c>
      <c r="BL336" s="21" t="s">
        <v>92</v>
      </c>
      <c r="BM336" s="21" t="s">
        <v>1153</v>
      </c>
    </row>
    <row r="337" spans="2:65" s="1" customFormat="1" ht="25.5" customHeight="1">
      <c r="B337" s="139"/>
      <c r="C337" s="140" t="s">
        <v>507</v>
      </c>
      <c r="D337" s="140" t="s">
        <v>167</v>
      </c>
      <c r="E337" s="141" t="s">
        <v>514</v>
      </c>
      <c r="F337" s="231" t="s">
        <v>515</v>
      </c>
      <c r="G337" s="231"/>
      <c r="H337" s="231"/>
      <c r="I337" s="231"/>
      <c r="J337" s="142" t="s">
        <v>270</v>
      </c>
      <c r="K337" s="143">
        <v>291</v>
      </c>
      <c r="L337" s="232">
        <v>0</v>
      </c>
      <c r="M337" s="232"/>
      <c r="N337" s="232">
        <f>ROUND(L337*K337,2)</f>
        <v>0</v>
      </c>
      <c r="O337" s="232"/>
      <c r="P337" s="232"/>
      <c r="Q337" s="232"/>
      <c r="R337" s="144"/>
      <c r="T337" s="145" t="s">
        <v>5</v>
      </c>
      <c r="U337" s="43" t="s">
        <v>40</v>
      </c>
      <c r="V337" s="146">
        <v>0.53</v>
      </c>
      <c r="W337" s="146">
        <f>V337*K337</f>
        <v>154.23000000000002</v>
      </c>
      <c r="X337" s="146">
        <v>8.4250000000000005E-2</v>
      </c>
      <c r="Y337" s="146">
        <f>X337*K337</f>
        <v>24.516750000000002</v>
      </c>
      <c r="Z337" s="146">
        <v>0</v>
      </c>
      <c r="AA337" s="147">
        <f>Z337*K337</f>
        <v>0</v>
      </c>
      <c r="AR337" s="21" t="s">
        <v>92</v>
      </c>
      <c r="AT337" s="21" t="s">
        <v>167</v>
      </c>
      <c r="AU337" s="21" t="s">
        <v>86</v>
      </c>
      <c r="AY337" s="21" t="s">
        <v>166</v>
      </c>
      <c r="BE337" s="148">
        <f>IF(U337="základní",N337,0)</f>
        <v>0</v>
      </c>
      <c r="BF337" s="148">
        <f>IF(U337="snížená",N337,0)</f>
        <v>0</v>
      </c>
      <c r="BG337" s="148">
        <f>IF(U337="zákl. přenesená",N337,0)</f>
        <v>0</v>
      </c>
      <c r="BH337" s="148">
        <f>IF(U337="sníž. přenesená",N337,0)</f>
        <v>0</v>
      </c>
      <c r="BI337" s="148">
        <f>IF(U337="nulová",N337,0)</f>
        <v>0</v>
      </c>
      <c r="BJ337" s="21" t="s">
        <v>82</v>
      </c>
      <c r="BK337" s="148">
        <f>ROUND(L337*K337,2)</f>
        <v>0</v>
      </c>
      <c r="BL337" s="21" t="s">
        <v>92</v>
      </c>
      <c r="BM337" s="21" t="s">
        <v>516</v>
      </c>
    </row>
    <row r="338" spans="2:65" s="1" customFormat="1" ht="16.5" customHeight="1">
      <c r="B338" s="139"/>
      <c r="C338" s="176" t="s">
        <v>513</v>
      </c>
      <c r="D338" s="176" t="s">
        <v>388</v>
      </c>
      <c r="E338" s="177" t="s">
        <v>518</v>
      </c>
      <c r="F338" s="266" t="s">
        <v>519</v>
      </c>
      <c r="G338" s="266"/>
      <c r="H338" s="266"/>
      <c r="I338" s="266"/>
      <c r="J338" s="178" t="s">
        <v>270</v>
      </c>
      <c r="K338" s="179">
        <v>285.5</v>
      </c>
      <c r="L338" s="267">
        <v>0</v>
      </c>
      <c r="M338" s="267"/>
      <c r="N338" s="267">
        <f>ROUND(L338*K338,2)</f>
        <v>0</v>
      </c>
      <c r="O338" s="232"/>
      <c r="P338" s="232"/>
      <c r="Q338" s="232"/>
      <c r="R338" s="144"/>
      <c r="T338" s="145" t="s">
        <v>5</v>
      </c>
      <c r="U338" s="43" t="s">
        <v>40</v>
      </c>
      <c r="V338" s="146">
        <v>0</v>
      </c>
      <c r="W338" s="146">
        <f>V338*K338</f>
        <v>0</v>
      </c>
      <c r="X338" s="146">
        <v>0.14000000000000001</v>
      </c>
      <c r="Y338" s="146">
        <f>X338*K338</f>
        <v>39.970000000000006</v>
      </c>
      <c r="Z338" s="146">
        <v>0</v>
      </c>
      <c r="AA338" s="147">
        <f>Z338*K338</f>
        <v>0</v>
      </c>
      <c r="AR338" s="21" t="s">
        <v>104</v>
      </c>
      <c r="AT338" s="21" t="s">
        <v>388</v>
      </c>
      <c r="AU338" s="21" t="s">
        <v>86</v>
      </c>
      <c r="AY338" s="21" t="s">
        <v>166</v>
      </c>
      <c r="BE338" s="148">
        <f>IF(U338="základní",N338,0)</f>
        <v>0</v>
      </c>
      <c r="BF338" s="148">
        <f>IF(U338="snížená",N338,0)</f>
        <v>0</v>
      </c>
      <c r="BG338" s="148">
        <f>IF(U338="zákl. přenesená",N338,0)</f>
        <v>0</v>
      </c>
      <c r="BH338" s="148">
        <f>IF(U338="sníž. přenesená",N338,0)</f>
        <v>0</v>
      </c>
      <c r="BI338" s="148">
        <f>IF(U338="nulová",N338,0)</f>
        <v>0</v>
      </c>
      <c r="BJ338" s="21" t="s">
        <v>82</v>
      </c>
      <c r="BK338" s="148">
        <f>ROUND(L338*K338,2)</f>
        <v>0</v>
      </c>
      <c r="BL338" s="21" t="s">
        <v>92</v>
      </c>
      <c r="BM338" s="21" t="s">
        <v>520</v>
      </c>
    </row>
    <row r="339" spans="2:65" s="11" customFormat="1" ht="16.5" customHeight="1">
      <c r="B339" s="157"/>
      <c r="C339" s="158"/>
      <c r="D339" s="158"/>
      <c r="E339" s="159" t="s">
        <v>5</v>
      </c>
      <c r="F339" s="264" t="s">
        <v>471</v>
      </c>
      <c r="G339" s="265"/>
      <c r="H339" s="265"/>
      <c r="I339" s="265"/>
      <c r="J339" s="158"/>
      <c r="K339" s="159" t="s">
        <v>5</v>
      </c>
      <c r="L339" s="158"/>
      <c r="M339" s="158"/>
      <c r="N339" s="158"/>
      <c r="O339" s="158"/>
      <c r="P339" s="158"/>
      <c r="Q339" s="158"/>
      <c r="R339" s="160"/>
      <c r="T339" s="161"/>
      <c r="U339" s="158"/>
      <c r="V339" s="158"/>
      <c r="W339" s="158"/>
      <c r="X339" s="158"/>
      <c r="Y339" s="158"/>
      <c r="Z339" s="158"/>
      <c r="AA339" s="162"/>
      <c r="AT339" s="163" t="s">
        <v>173</v>
      </c>
      <c r="AU339" s="163" t="s">
        <v>86</v>
      </c>
      <c r="AV339" s="11" t="s">
        <v>82</v>
      </c>
      <c r="AW339" s="11" t="s">
        <v>32</v>
      </c>
      <c r="AX339" s="11" t="s">
        <v>75</v>
      </c>
      <c r="AY339" s="163" t="s">
        <v>166</v>
      </c>
    </row>
    <row r="340" spans="2:65" s="10" customFormat="1" ht="16.5" customHeight="1">
      <c r="B340" s="149"/>
      <c r="C340" s="150"/>
      <c r="D340" s="150"/>
      <c r="E340" s="151" t="s">
        <v>5</v>
      </c>
      <c r="F340" s="262" t="s">
        <v>1154</v>
      </c>
      <c r="G340" s="263"/>
      <c r="H340" s="263"/>
      <c r="I340" s="263"/>
      <c r="J340" s="150"/>
      <c r="K340" s="152">
        <v>164.5</v>
      </c>
      <c r="L340" s="150"/>
      <c r="M340" s="150"/>
      <c r="N340" s="150"/>
      <c r="O340" s="150"/>
      <c r="P340" s="150"/>
      <c r="Q340" s="150"/>
      <c r="R340" s="153"/>
      <c r="T340" s="154"/>
      <c r="U340" s="150"/>
      <c r="V340" s="150"/>
      <c r="W340" s="150"/>
      <c r="X340" s="150"/>
      <c r="Y340" s="150"/>
      <c r="Z340" s="150"/>
      <c r="AA340" s="155"/>
      <c r="AT340" s="156" t="s">
        <v>173</v>
      </c>
      <c r="AU340" s="156" t="s">
        <v>86</v>
      </c>
      <c r="AV340" s="10" t="s">
        <v>86</v>
      </c>
      <c r="AW340" s="10" t="s">
        <v>32</v>
      </c>
      <c r="AX340" s="10" t="s">
        <v>75</v>
      </c>
      <c r="AY340" s="156" t="s">
        <v>166</v>
      </c>
    </row>
    <row r="341" spans="2:65" s="11" customFormat="1" ht="16.5" customHeight="1">
      <c r="B341" s="157"/>
      <c r="C341" s="158"/>
      <c r="D341" s="158"/>
      <c r="E341" s="159" t="s">
        <v>5</v>
      </c>
      <c r="F341" s="229" t="s">
        <v>473</v>
      </c>
      <c r="G341" s="230"/>
      <c r="H341" s="230"/>
      <c r="I341" s="230"/>
      <c r="J341" s="158"/>
      <c r="K341" s="159" t="s">
        <v>5</v>
      </c>
      <c r="L341" s="158"/>
      <c r="M341" s="158"/>
      <c r="N341" s="158"/>
      <c r="O341" s="158"/>
      <c r="P341" s="158"/>
      <c r="Q341" s="158"/>
      <c r="R341" s="160"/>
      <c r="T341" s="161"/>
      <c r="U341" s="158"/>
      <c r="V341" s="158"/>
      <c r="W341" s="158"/>
      <c r="X341" s="158"/>
      <c r="Y341" s="158"/>
      <c r="Z341" s="158"/>
      <c r="AA341" s="162"/>
      <c r="AT341" s="163" t="s">
        <v>173</v>
      </c>
      <c r="AU341" s="163" t="s">
        <v>86</v>
      </c>
      <c r="AV341" s="11" t="s">
        <v>82</v>
      </c>
      <c r="AW341" s="11" t="s">
        <v>32</v>
      </c>
      <c r="AX341" s="11" t="s">
        <v>75</v>
      </c>
      <c r="AY341" s="163" t="s">
        <v>166</v>
      </c>
    </row>
    <row r="342" spans="2:65" s="10" customFormat="1" ht="16.5" customHeight="1">
      <c r="B342" s="149"/>
      <c r="C342" s="150"/>
      <c r="D342" s="150"/>
      <c r="E342" s="151" t="s">
        <v>5</v>
      </c>
      <c r="F342" s="262" t="s">
        <v>1155</v>
      </c>
      <c r="G342" s="263"/>
      <c r="H342" s="263"/>
      <c r="I342" s="263"/>
      <c r="J342" s="150"/>
      <c r="K342" s="152">
        <v>121</v>
      </c>
      <c r="L342" s="150"/>
      <c r="M342" s="150"/>
      <c r="N342" s="150"/>
      <c r="O342" s="150"/>
      <c r="P342" s="150"/>
      <c r="Q342" s="150"/>
      <c r="R342" s="153"/>
      <c r="T342" s="154"/>
      <c r="U342" s="150"/>
      <c r="V342" s="150"/>
      <c r="W342" s="150"/>
      <c r="X342" s="150"/>
      <c r="Y342" s="150"/>
      <c r="Z342" s="150"/>
      <c r="AA342" s="155"/>
      <c r="AT342" s="156" t="s">
        <v>173</v>
      </c>
      <c r="AU342" s="156" t="s">
        <v>86</v>
      </c>
      <c r="AV342" s="10" t="s">
        <v>86</v>
      </c>
      <c r="AW342" s="10" t="s">
        <v>32</v>
      </c>
      <c r="AX342" s="10" t="s">
        <v>75</v>
      </c>
      <c r="AY342" s="156" t="s">
        <v>166</v>
      </c>
    </row>
    <row r="343" spans="2:65" s="12" customFormat="1" ht="16.5" customHeight="1">
      <c r="B343" s="168"/>
      <c r="C343" s="169"/>
      <c r="D343" s="169"/>
      <c r="E343" s="170" t="s">
        <v>5</v>
      </c>
      <c r="F343" s="268" t="s">
        <v>294</v>
      </c>
      <c r="G343" s="269"/>
      <c r="H343" s="269"/>
      <c r="I343" s="269"/>
      <c r="J343" s="169"/>
      <c r="K343" s="171">
        <v>285.5</v>
      </c>
      <c r="L343" s="169"/>
      <c r="M343" s="169"/>
      <c r="N343" s="169"/>
      <c r="O343" s="169"/>
      <c r="P343" s="169"/>
      <c r="Q343" s="169"/>
      <c r="R343" s="172"/>
      <c r="T343" s="173"/>
      <c r="U343" s="169"/>
      <c r="V343" s="169"/>
      <c r="W343" s="169"/>
      <c r="X343" s="169"/>
      <c r="Y343" s="169"/>
      <c r="Z343" s="169"/>
      <c r="AA343" s="174"/>
      <c r="AT343" s="175" t="s">
        <v>173</v>
      </c>
      <c r="AU343" s="175" t="s">
        <v>86</v>
      </c>
      <c r="AV343" s="12" t="s">
        <v>92</v>
      </c>
      <c r="AW343" s="12" t="s">
        <v>32</v>
      </c>
      <c r="AX343" s="12" t="s">
        <v>82</v>
      </c>
      <c r="AY343" s="175" t="s">
        <v>166</v>
      </c>
    </row>
    <row r="344" spans="2:65" s="1" customFormat="1" ht="25.5" customHeight="1">
      <c r="B344" s="139"/>
      <c r="C344" s="176" t="s">
        <v>517</v>
      </c>
      <c r="D344" s="176" t="s">
        <v>388</v>
      </c>
      <c r="E344" s="177" t="s">
        <v>524</v>
      </c>
      <c r="F344" s="266" t="s">
        <v>525</v>
      </c>
      <c r="G344" s="266"/>
      <c r="H344" s="266"/>
      <c r="I344" s="266"/>
      <c r="J344" s="178" t="s">
        <v>270</v>
      </c>
      <c r="K344" s="179">
        <v>5.5</v>
      </c>
      <c r="L344" s="267">
        <v>0</v>
      </c>
      <c r="M344" s="267"/>
      <c r="N344" s="267">
        <f>ROUND(L344*K344,2)</f>
        <v>0</v>
      </c>
      <c r="O344" s="232"/>
      <c r="P344" s="232"/>
      <c r="Q344" s="232"/>
      <c r="R344" s="144"/>
      <c r="T344" s="145" t="s">
        <v>5</v>
      </c>
      <c r="U344" s="43" t="s">
        <v>40</v>
      </c>
      <c r="V344" s="146">
        <v>0</v>
      </c>
      <c r="W344" s="146">
        <f>V344*K344</f>
        <v>0</v>
      </c>
      <c r="X344" s="146">
        <v>0.13</v>
      </c>
      <c r="Y344" s="146">
        <f>X344*K344</f>
        <v>0.71500000000000008</v>
      </c>
      <c r="Z344" s="146">
        <v>0</v>
      </c>
      <c r="AA344" s="147">
        <f>Z344*K344</f>
        <v>0</v>
      </c>
      <c r="AR344" s="21" t="s">
        <v>104</v>
      </c>
      <c r="AT344" s="21" t="s">
        <v>388</v>
      </c>
      <c r="AU344" s="21" t="s">
        <v>86</v>
      </c>
      <c r="AY344" s="21" t="s">
        <v>166</v>
      </c>
      <c r="BE344" s="148">
        <f>IF(U344="základní",N344,0)</f>
        <v>0</v>
      </c>
      <c r="BF344" s="148">
        <f>IF(U344="snížená",N344,0)</f>
        <v>0</v>
      </c>
      <c r="BG344" s="148">
        <f>IF(U344="zákl. přenesená",N344,0)</f>
        <v>0</v>
      </c>
      <c r="BH344" s="148">
        <f>IF(U344="sníž. přenesená",N344,0)</f>
        <v>0</v>
      </c>
      <c r="BI344" s="148">
        <f>IF(U344="nulová",N344,0)</f>
        <v>0</v>
      </c>
      <c r="BJ344" s="21" t="s">
        <v>82</v>
      </c>
      <c r="BK344" s="148">
        <f>ROUND(L344*K344,2)</f>
        <v>0</v>
      </c>
      <c r="BL344" s="21" t="s">
        <v>92</v>
      </c>
      <c r="BM344" s="21" t="s">
        <v>526</v>
      </c>
    </row>
    <row r="345" spans="2:65" s="11" customFormat="1" ht="16.5" customHeight="1">
      <c r="B345" s="157"/>
      <c r="C345" s="158"/>
      <c r="D345" s="158"/>
      <c r="E345" s="159" t="s">
        <v>5</v>
      </c>
      <c r="F345" s="264" t="s">
        <v>471</v>
      </c>
      <c r="G345" s="265"/>
      <c r="H345" s="265"/>
      <c r="I345" s="265"/>
      <c r="J345" s="158"/>
      <c r="K345" s="159" t="s">
        <v>5</v>
      </c>
      <c r="L345" s="158"/>
      <c r="M345" s="158"/>
      <c r="N345" s="158"/>
      <c r="O345" s="158"/>
      <c r="P345" s="158"/>
      <c r="Q345" s="158"/>
      <c r="R345" s="160"/>
      <c r="T345" s="161"/>
      <c r="U345" s="158"/>
      <c r="V345" s="158"/>
      <c r="W345" s="158"/>
      <c r="X345" s="158"/>
      <c r="Y345" s="158"/>
      <c r="Z345" s="158"/>
      <c r="AA345" s="162"/>
      <c r="AT345" s="163" t="s">
        <v>173</v>
      </c>
      <c r="AU345" s="163" t="s">
        <v>86</v>
      </c>
      <c r="AV345" s="11" t="s">
        <v>82</v>
      </c>
      <c r="AW345" s="11" t="s">
        <v>32</v>
      </c>
      <c r="AX345" s="11" t="s">
        <v>75</v>
      </c>
      <c r="AY345" s="163" t="s">
        <v>166</v>
      </c>
    </row>
    <row r="346" spans="2:65" s="10" customFormat="1" ht="16.5" customHeight="1">
      <c r="B346" s="149"/>
      <c r="C346" s="150"/>
      <c r="D346" s="150"/>
      <c r="E346" s="151" t="s">
        <v>5</v>
      </c>
      <c r="F346" s="262" t="s">
        <v>1156</v>
      </c>
      <c r="G346" s="263"/>
      <c r="H346" s="263"/>
      <c r="I346" s="263"/>
      <c r="J346" s="150"/>
      <c r="K346" s="152">
        <v>5.5</v>
      </c>
      <c r="L346" s="150"/>
      <c r="M346" s="150"/>
      <c r="N346" s="150"/>
      <c r="O346" s="150"/>
      <c r="P346" s="150"/>
      <c r="Q346" s="150"/>
      <c r="R346" s="153"/>
      <c r="T346" s="154"/>
      <c r="U346" s="150"/>
      <c r="V346" s="150"/>
      <c r="W346" s="150"/>
      <c r="X346" s="150"/>
      <c r="Y346" s="150"/>
      <c r="Z346" s="150"/>
      <c r="AA346" s="155"/>
      <c r="AT346" s="156" t="s">
        <v>173</v>
      </c>
      <c r="AU346" s="156" t="s">
        <v>86</v>
      </c>
      <c r="AV346" s="10" t="s">
        <v>86</v>
      </c>
      <c r="AW346" s="10" t="s">
        <v>32</v>
      </c>
      <c r="AX346" s="10" t="s">
        <v>82</v>
      </c>
      <c r="AY346" s="156" t="s">
        <v>166</v>
      </c>
    </row>
    <row r="347" spans="2:65" s="1" customFormat="1" ht="38.25" customHeight="1">
      <c r="B347" s="139"/>
      <c r="C347" s="140" t="s">
        <v>523</v>
      </c>
      <c r="D347" s="140" t="s">
        <v>167</v>
      </c>
      <c r="E347" s="141" t="s">
        <v>529</v>
      </c>
      <c r="F347" s="231" t="s">
        <v>530</v>
      </c>
      <c r="G347" s="231"/>
      <c r="H347" s="231"/>
      <c r="I347" s="231"/>
      <c r="J347" s="142" t="s">
        <v>270</v>
      </c>
      <c r="K347" s="143">
        <v>487.5</v>
      </c>
      <c r="L347" s="232">
        <v>0</v>
      </c>
      <c r="M347" s="232"/>
      <c r="N347" s="232">
        <f>ROUND(L347*K347,2)</f>
        <v>0</v>
      </c>
      <c r="O347" s="232"/>
      <c r="P347" s="232"/>
      <c r="Q347" s="232"/>
      <c r="R347" s="144"/>
      <c r="T347" s="145" t="s">
        <v>5</v>
      </c>
      <c r="U347" s="43" t="s">
        <v>40</v>
      </c>
      <c r="V347" s="146">
        <v>0.75700000000000001</v>
      </c>
      <c r="W347" s="146">
        <f>V347*K347</f>
        <v>369.03750000000002</v>
      </c>
      <c r="X347" s="146">
        <v>0.10362</v>
      </c>
      <c r="Y347" s="146">
        <f>X347*K347</f>
        <v>50.514749999999999</v>
      </c>
      <c r="Z347" s="146">
        <v>0</v>
      </c>
      <c r="AA347" s="147">
        <f>Z347*K347</f>
        <v>0</v>
      </c>
      <c r="AR347" s="21" t="s">
        <v>92</v>
      </c>
      <c r="AT347" s="21" t="s">
        <v>167</v>
      </c>
      <c r="AU347" s="21" t="s">
        <v>86</v>
      </c>
      <c r="AY347" s="21" t="s">
        <v>166</v>
      </c>
      <c r="BE347" s="148">
        <f>IF(U347="základní",N347,0)</f>
        <v>0</v>
      </c>
      <c r="BF347" s="148">
        <f>IF(U347="snížená",N347,0)</f>
        <v>0</v>
      </c>
      <c r="BG347" s="148">
        <f>IF(U347="zákl. přenesená",N347,0)</f>
        <v>0</v>
      </c>
      <c r="BH347" s="148">
        <f>IF(U347="sníž. přenesená",N347,0)</f>
        <v>0</v>
      </c>
      <c r="BI347" s="148">
        <f>IF(U347="nulová",N347,0)</f>
        <v>0</v>
      </c>
      <c r="BJ347" s="21" t="s">
        <v>82</v>
      </c>
      <c r="BK347" s="148">
        <f>ROUND(L347*K347,2)</f>
        <v>0</v>
      </c>
      <c r="BL347" s="21" t="s">
        <v>92</v>
      </c>
      <c r="BM347" s="21" t="s">
        <v>531</v>
      </c>
    </row>
    <row r="348" spans="2:65" s="1" customFormat="1" ht="16.5" customHeight="1">
      <c r="B348" s="139"/>
      <c r="C348" s="176" t="s">
        <v>528</v>
      </c>
      <c r="D348" s="176" t="s">
        <v>388</v>
      </c>
      <c r="E348" s="177" t="s">
        <v>533</v>
      </c>
      <c r="F348" s="266" t="s">
        <v>534</v>
      </c>
      <c r="G348" s="266"/>
      <c r="H348" s="266"/>
      <c r="I348" s="266"/>
      <c r="J348" s="178" t="s">
        <v>270</v>
      </c>
      <c r="K348" s="179">
        <v>21</v>
      </c>
      <c r="L348" s="267">
        <v>0</v>
      </c>
      <c r="M348" s="267"/>
      <c r="N348" s="267">
        <f>ROUND(L348*K348,2)</f>
        <v>0</v>
      </c>
      <c r="O348" s="232"/>
      <c r="P348" s="232"/>
      <c r="Q348" s="232"/>
      <c r="R348" s="144"/>
      <c r="T348" s="145" t="s">
        <v>5</v>
      </c>
      <c r="U348" s="43" t="s">
        <v>40</v>
      </c>
      <c r="V348" s="146">
        <v>0</v>
      </c>
      <c r="W348" s="146">
        <f>V348*K348</f>
        <v>0</v>
      </c>
      <c r="X348" s="146">
        <v>0.18</v>
      </c>
      <c r="Y348" s="146">
        <f>X348*K348</f>
        <v>3.78</v>
      </c>
      <c r="Z348" s="146">
        <v>0</v>
      </c>
      <c r="AA348" s="147">
        <f>Z348*K348</f>
        <v>0</v>
      </c>
      <c r="AR348" s="21" t="s">
        <v>104</v>
      </c>
      <c r="AT348" s="21" t="s">
        <v>388</v>
      </c>
      <c r="AU348" s="21" t="s">
        <v>86</v>
      </c>
      <c r="AY348" s="21" t="s">
        <v>166</v>
      </c>
      <c r="BE348" s="148">
        <f>IF(U348="základní",N348,0)</f>
        <v>0</v>
      </c>
      <c r="BF348" s="148">
        <f>IF(U348="snížená",N348,0)</f>
        <v>0</v>
      </c>
      <c r="BG348" s="148">
        <f>IF(U348="zákl. přenesená",N348,0)</f>
        <v>0</v>
      </c>
      <c r="BH348" s="148">
        <f>IF(U348="sníž. přenesená",N348,0)</f>
        <v>0</v>
      </c>
      <c r="BI348" s="148">
        <f>IF(U348="nulová",N348,0)</f>
        <v>0</v>
      </c>
      <c r="BJ348" s="21" t="s">
        <v>82</v>
      </c>
      <c r="BK348" s="148">
        <f>ROUND(L348*K348,2)</f>
        <v>0</v>
      </c>
      <c r="BL348" s="21" t="s">
        <v>92</v>
      </c>
      <c r="BM348" s="21" t="s">
        <v>535</v>
      </c>
    </row>
    <row r="349" spans="2:65" s="11" customFormat="1" ht="16.5" customHeight="1">
      <c r="B349" s="157"/>
      <c r="C349" s="158"/>
      <c r="D349" s="158"/>
      <c r="E349" s="159" t="s">
        <v>5</v>
      </c>
      <c r="F349" s="264" t="s">
        <v>478</v>
      </c>
      <c r="G349" s="265"/>
      <c r="H349" s="265"/>
      <c r="I349" s="265"/>
      <c r="J349" s="158"/>
      <c r="K349" s="159" t="s">
        <v>5</v>
      </c>
      <c r="L349" s="158"/>
      <c r="M349" s="158"/>
      <c r="N349" s="158"/>
      <c r="O349" s="158"/>
      <c r="P349" s="158"/>
      <c r="Q349" s="158"/>
      <c r="R349" s="160"/>
      <c r="T349" s="161"/>
      <c r="U349" s="158"/>
      <c r="V349" s="158"/>
      <c r="W349" s="158"/>
      <c r="X349" s="158"/>
      <c r="Y349" s="158"/>
      <c r="Z349" s="158"/>
      <c r="AA349" s="162"/>
      <c r="AT349" s="163" t="s">
        <v>173</v>
      </c>
      <c r="AU349" s="163" t="s">
        <v>86</v>
      </c>
      <c r="AV349" s="11" t="s">
        <v>82</v>
      </c>
      <c r="AW349" s="11" t="s">
        <v>32</v>
      </c>
      <c r="AX349" s="11" t="s">
        <v>75</v>
      </c>
      <c r="AY349" s="163" t="s">
        <v>166</v>
      </c>
    </row>
    <row r="350" spans="2:65" s="10" customFormat="1" ht="16.5" customHeight="1">
      <c r="B350" s="149"/>
      <c r="C350" s="150"/>
      <c r="D350" s="150"/>
      <c r="E350" s="151" t="s">
        <v>5</v>
      </c>
      <c r="F350" s="262" t="s">
        <v>1157</v>
      </c>
      <c r="G350" s="263"/>
      <c r="H350" s="263"/>
      <c r="I350" s="263"/>
      <c r="J350" s="150"/>
      <c r="K350" s="152">
        <v>21</v>
      </c>
      <c r="L350" s="150"/>
      <c r="M350" s="150"/>
      <c r="N350" s="150"/>
      <c r="O350" s="150"/>
      <c r="P350" s="150"/>
      <c r="Q350" s="150"/>
      <c r="R350" s="153"/>
      <c r="T350" s="154"/>
      <c r="U350" s="150"/>
      <c r="V350" s="150"/>
      <c r="W350" s="150"/>
      <c r="X350" s="150"/>
      <c r="Y350" s="150"/>
      <c r="Z350" s="150"/>
      <c r="AA350" s="155"/>
      <c r="AT350" s="156" t="s">
        <v>173</v>
      </c>
      <c r="AU350" s="156" t="s">
        <v>86</v>
      </c>
      <c r="AV350" s="10" t="s">
        <v>86</v>
      </c>
      <c r="AW350" s="10" t="s">
        <v>32</v>
      </c>
      <c r="AX350" s="10" t="s">
        <v>82</v>
      </c>
      <c r="AY350" s="156" t="s">
        <v>166</v>
      </c>
    </row>
    <row r="351" spans="2:65" s="1" customFormat="1" ht="16.5" customHeight="1">
      <c r="B351" s="139"/>
      <c r="C351" s="176" t="s">
        <v>532</v>
      </c>
      <c r="D351" s="176" t="s">
        <v>388</v>
      </c>
      <c r="E351" s="177" t="s">
        <v>1158</v>
      </c>
      <c r="F351" s="266" t="s">
        <v>1159</v>
      </c>
      <c r="G351" s="266"/>
      <c r="H351" s="266"/>
      <c r="I351" s="266"/>
      <c r="J351" s="178" t="s">
        <v>270</v>
      </c>
      <c r="K351" s="179">
        <v>459</v>
      </c>
      <c r="L351" s="267">
        <v>0</v>
      </c>
      <c r="M351" s="267"/>
      <c r="N351" s="267">
        <f>ROUND(L351*K351,2)</f>
        <v>0</v>
      </c>
      <c r="O351" s="232"/>
      <c r="P351" s="232"/>
      <c r="Q351" s="232"/>
      <c r="R351" s="144"/>
      <c r="T351" s="145" t="s">
        <v>5</v>
      </c>
      <c r="U351" s="43" t="s">
        <v>40</v>
      </c>
      <c r="V351" s="146">
        <v>0</v>
      </c>
      <c r="W351" s="146">
        <f>V351*K351</f>
        <v>0</v>
      </c>
      <c r="X351" s="146">
        <v>0.18</v>
      </c>
      <c r="Y351" s="146">
        <f>X351*K351</f>
        <v>82.61999999999999</v>
      </c>
      <c r="Z351" s="146">
        <v>0</v>
      </c>
      <c r="AA351" s="147">
        <f>Z351*K351</f>
        <v>0</v>
      </c>
      <c r="AR351" s="21" t="s">
        <v>104</v>
      </c>
      <c r="AT351" s="21" t="s">
        <v>388</v>
      </c>
      <c r="AU351" s="21" t="s">
        <v>86</v>
      </c>
      <c r="AY351" s="21" t="s">
        <v>166</v>
      </c>
      <c r="BE351" s="148">
        <f>IF(U351="základní",N351,0)</f>
        <v>0</v>
      </c>
      <c r="BF351" s="148">
        <f>IF(U351="snížená",N351,0)</f>
        <v>0</v>
      </c>
      <c r="BG351" s="148">
        <f>IF(U351="zákl. přenesená",N351,0)</f>
        <v>0</v>
      </c>
      <c r="BH351" s="148">
        <f>IF(U351="sníž. přenesená",N351,0)</f>
        <v>0</v>
      </c>
      <c r="BI351" s="148">
        <f>IF(U351="nulová",N351,0)</f>
        <v>0</v>
      </c>
      <c r="BJ351" s="21" t="s">
        <v>82</v>
      </c>
      <c r="BK351" s="148">
        <f>ROUND(L351*K351,2)</f>
        <v>0</v>
      </c>
      <c r="BL351" s="21" t="s">
        <v>92</v>
      </c>
      <c r="BM351" s="21" t="s">
        <v>1160</v>
      </c>
    </row>
    <row r="352" spans="2:65" s="11" customFormat="1" ht="16.5" customHeight="1">
      <c r="B352" s="157"/>
      <c r="C352" s="158"/>
      <c r="D352" s="158"/>
      <c r="E352" s="159" t="s">
        <v>5</v>
      </c>
      <c r="F352" s="264" t="s">
        <v>484</v>
      </c>
      <c r="G352" s="265"/>
      <c r="H352" s="265"/>
      <c r="I352" s="265"/>
      <c r="J352" s="158"/>
      <c r="K352" s="159" t="s">
        <v>5</v>
      </c>
      <c r="L352" s="158"/>
      <c r="M352" s="158"/>
      <c r="N352" s="158"/>
      <c r="O352" s="158"/>
      <c r="P352" s="158"/>
      <c r="Q352" s="158"/>
      <c r="R352" s="160"/>
      <c r="T352" s="161"/>
      <c r="U352" s="158"/>
      <c r="V352" s="158"/>
      <c r="W352" s="158"/>
      <c r="X352" s="158"/>
      <c r="Y352" s="158"/>
      <c r="Z352" s="158"/>
      <c r="AA352" s="162"/>
      <c r="AT352" s="163" t="s">
        <v>173</v>
      </c>
      <c r="AU352" s="163" t="s">
        <v>86</v>
      </c>
      <c r="AV352" s="11" t="s">
        <v>82</v>
      </c>
      <c r="AW352" s="11" t="s">
        <v>32</v>
      </c>
      <c r="AX352" s="11" t="s">
        <v>75</v>
      </c>
      <c r="AY352" s="163" t="s">
        <v>166</v>
      </c>
    </row>
    <row r="353" spans="2:65" s="10" customFormat="1" ht="16.5" customHeight="1">
      <c r="B353" s="149"/>
      <c r="C353" s="150"/>
      <c r="D353" s="150"/>
      <c r="E353" s="151" t="s">
        <v>5</v>
      </c>
      <c r="F353" s="262" t="s">
        <v>1161</v>
      </c>
      <c r="G353" s="263"/>
      <c r="H353" s="263"/>
      <c r="I353" s="263"/>
      <c r="J353" s="150"/>
      <c r="K353" s="152">
        <v>285.5</v>
      </c>
      <c r="L353" s="150"/>
      <c r="M353" s="150"/>
      <c r="N353" s="150"/>
      <c r="O353" s="150"/>
      <c r="P353" s="150"/>
      <c r="Q353" s="150"/>
      <c r="R353" s="153"/>
      <c r="T353" s="154"/>
      <c r="U353" s="150"/>
      <c r="V353" s="150"/>
      <c r="W353" s="150"/>
      <c r="X353" s="150"/>
      <c r="Y353" s="150"/>
      <c r="Z353" s="150"/>
      <c r="AA353" s="155"/>
      <c r="AT353" s="156" t="s">
        <v>173</v>
      </c>
      <c r="AU353" s="156" t="s">
        <v>86</v>
      </c>
      <c r="AV353" s="10" t="s">
        <v>86</v>
      </c>
      <c r="AW353" s="10" t="s">
        <v>32</v>
      </c>
      <c r="AX353" s="10" t="s">
        <v>75</v>
      </c>
      <c r="AY353" s="156" t="s">
        <v>166</v>
      </c>
    </row>
    <row r="354" spans="2:65" s="11" customFormat="1" ht="16.5" customHeight="1">
      <c r="B354" s="157"/>
      <c r="C354" s="158"/>
      <c r="D354" s="158"/>
      <c r="E354" s="159" t="s">
        <v>5</v>
      </c>
      <c r="F354" s="229" t="s">
        <v>1096</v>
      </c>
      <c r="G354" s="230"/>
      <c r="H354" s="230"/>
      <c r="I354" s="230"/>
      <c r="J354" s="158"/>
      <c r="K354" s="159" t="s">
        <v>5</v>
      </c>
      <c r="L354" s="158"/>
      <c r="M354" s="158"/>
      <c r="N354" s="158"/>
      <c r="O354" s="158"/>
      <c r="P354" s="158"/>
      <c r="Q354" s="158"/>
      <c r="R354" s="160"/>
      <c r="T354" s="161"/>
      <c r="U354" s="158"/>
      <c r="V354" s="158"/>
      <c r="W354" s="158"/>
      <c r="X354" s="158"/>
      <c r="Y354" s="158"/>
      <c r="Z354" s="158"/>
      <c r="AA354" s="162"/>
      <c r="AT354" s="163" t="s">
        <v>173</v>
      </c>
      <c r="AU354" s="163" t="s">
        <v>86</v>
      </c>
      <c r="AV354" s="11" t="s">
        <v>82</v>
      </c>
      <c r="AW354" s="11" t="s">
        <v>32</v>
      </c>
      <c r="AX354" s="11" t="s">
        <v>75</v>
      </c>
      <c r="AY354" s="163" t="s">
        <v>166</v>
      </c>
    </row>
    <row r="355" spans="2:65" s="10" customFormat="1" ht="16.5" customHeight="1">
      <c r="B355" s="149"/>
      <c r="C355" s="150"/>
      <c r="D355" s="150"/>
      <c r="E355" s="151" t="s">
        <v>5</v>
      </c>
      <c r="F355" s="262" t="s">
        <v>1097</v>
      </c>
      <c r="G355" s="263"/>
      <c r="H355" s="263"/>
      <c r="I355" s="263"/>
      <c r="J355" s="150"/>
      <c r="K355" s="152">
        <v>173.5</v>
      </c>
      <c r="L355" s="150"/>
      <c r="M355" s="150"/>
      <c r="N355" s="150"/>
      <c r="O355" s="150"/>
      <c r="P355" s="150"/>
      <c r="Q355" s="150"/>
      <c r="R355" s="153"/>
      <c r="T355" s="154"/>
      <c r="U355" s="150"/>
      <c r="V355" s="150"/>
      <c r="W355" s="150"/>
      <c r="X355" s="150"/>
      <c r="Y355" s="150"/>
      <c r="Z355" s="150"/>
      <c r="AA355" s="155"/>
      <c r="AT355" s="156" t="s">
        <v>173</v>
      </c>
      <c r="AU355" s="156" t="s">
        <v>86</v>
      </c>
      <c r="AV355" s="10" t="s">
        <v>86</v>
      </c>
      <c r="AW355" s="10" t="s">
        <v>32</v>
      </c>
      <c r="AX355" s="10" t="s">
        <v>75</v>
      </c>
      <c r="AY355" s="156" t="s">
        <v>166</v>
      </c>
    </row>
    <row r="356" spans="2:65" s="12" customFormat="1" ht="16.5" customHeight="1">
      <c r="B356" s="168"/>
      <c r="C356" s="169"/>
      <c r="D356" s="169"/>
      <c r="E356" s="170" t="s">
        <v>5</v>
      </c>
      <c r="F356" s="268" t="s">
        <v>294</v>
      </c>
      <c r="G356" s="269"/>
      <c r="H356" s="269"/>
      <c r="I356" s="269"/>
      <c r="J356" s="169"/>
      <c r="K356" s="171">
        <v>459</v>
      </c>
      <c r="L356" s="169"/>
      <c r="M356" s="169"/>
      <c r="N356" s="169"/>
      <c r="O356" s="169"/>
      <c r="P356" s="169"/>
      <c r="Q356" s="169"/>
      <c r="R356" s="172"/>
      <c r="T356" s="173"/>
      <c r="U356" s="169"/>
      <c r="V356" s="169"/>
      <c r="W356" s="169"/>
      <c r="X356" s="169"/>
      <c r="Y356" s="169"/>
      <c r="Z356" s="169"/>
      <c r="AA356" s="174"/>
      <c r="AT356" s="175" t="s">
        <v>173</v>
      </c>
      <c r="AU356" s="175" t="s">
        <v>86</v>
      </c>
      <c r="AV356" s="12" t="s">
        <v>92</v>
      </c>
      <c r="AW356" s="12" t="s">
        <v>32</v>
      </c>
      <c r="AX356" s="12" t="s">
        <v>82</v>
      </c>
      <c r="AY356" s="175" t="s">
        <v>166</v>
      </c>
    </row>
    <row r="357" spans="2:65" s="1" customFormat="1" ht="25.5" customHeight="1">
      <c r="B357" s="139"/>
      <c r="C357" s="176" t="s">
        <v>538</v>
      </c>
      <c r="D357" s="176" t="s">
        <v>388</v>
      </c>
      <c r="E357" s="177" t="s">
        <v>539</v>
      </c>
      <c r="F357" s="266" t="s">
        <v>540</v>
      </c>
      <c r="G357" s="266"/>
      <c r="H357" s="266"/>
      <c r="I357" s="266"/>
      <c r="J357" s="178" t="s">
        <v>270</v>
      </c>
      <c r="K357" s="179">
        <v>3</v>
      </c>
      <c r="L357" s="267">
        <v>0</v>
      </c>
      <c r="M357" s="267"/>
      <c r="N357" s="267">
        <f>ROUND(L357*K357,2)</f>
        <v>0</v>
      </c>
      <c r="O357" s="232"/>
      <c r="P357" s="232"/>
      <c r="Q357" s="232"/>
      <c r="R357" s="144"/>
      <c r="T357" s="145" t="s">
        <v>5</v>
      </c>
      <c r="U357" s="43" t="s">
        <v>40</v>
      </c>
      <c r="V357" s="146">
        <v>0</v>
      </c>
      <c r="W357" s="146">
        <f>V357*K357</f>
        <v>0</v>
      </c>
      <c r="X357" s="146">
        <v>0.14599999999999999</v>
      </c>
      <c r="Y357" s="146">
        <f>X357*K357</f>
        <v>0.43799999999999994</v>
      </c>
      <c r="Z357" s="146">
        <v>0</v>
      </c>
      <c r="AA357" s="147">
        <f>Z357*K357</f>
        <v>0</v>
      </c>
      <c r="AR357" s="21" t="s">
        <v>104</v>
      </c>
      <c r="AT357" s="21" t="s">
        <v>388</v>
      </c>
      <c r="AU357" s="21" t="s">
        <v>86</v>
      </c>
      <c r="AY357" s="21" t="s">
        <v>166</v>
      </c>
      <c r="BE357" s="148">
        <f>IF(U357="základní",N357,0)</f>
        <v>0</v>
      </c>
      <c r="BF357" s="148">
        <f>IF(U357="snížená",N357,0)</f>
        <v>0</v>
      </c>
      <c r="BG357" s="148">
        <f>IF(U357="zákl. přenesená",N357,0)</f>
        <v>0</v>
      </c>
      <c r="BH357" s="148">
        <f>IF(U357="sníž. přenesená",N357,0)</f>
        <v>0</v>
      </c>
      <c r="BI357" s="148">
        <f>IF(U357="nulová",N357,0)</f>
        <v>0</v>
      </c>
      <c r="BJ357" s="21" t="s">
        <v>82</v>
      </c>
      <c r="BK357" s="148">
        <f>ROUND(L357*K357,2)</f>
        <v>0</v>
      </c>
      <c r="BL357" s="21" t="s">
        <v>92</v>
      </c>
      <c r="BM357" s="21" t="s">
        <v>541</v>
      </c>
    </row>
    <row r="358" spans="2:65" s="11" customFormat="1" ht="16.5" customHeight="1">
      <c r="B358" s="157"/>
      <c r="C358" s="158"/>
      <c r="D358" s="158"/>
      <c r="E358" s="159" t="s">
        <v>5</v>
      </c>
      <c r="F358" s="264" t="s">
        <v>478</v>
      </c>
      <c r="G358" s="265"/>
      <c r="H358" s="265"/>
      <c r="I358" s="265"/>
      <c r="J358" s="158"/>
      <c r="K358" s="159" t="s">
        <v>5</v>
      </c>
      <c r="L358" s="158"/>
      <c r="M358" s="158"/>
      <c r="N358" s="158"/>
      <c r="O358" s="158"/>
      <c r="P358" s="158"/>
      <c r="Q358" s="158"/>
      <c r="R358" s="160"/>
      <c r="T358" s="161"/>
      <c r="U358" s="158"/>
      <c r="V358" s="158"/>
      <c r="W358" s="158"/>
      <c r="X358" s="158"/>
      <c r="Y358" s="158"/>
      <c r="Z358" s="158"/>
      <c r="AA358" s="162"/>
      <c r="AT358" s="163" t="s">
        <v>173</v>
      </c>
      <c r="AU358" s="163" t="s">
        <v>86</v>
      </c>
      <c r="AV358" s="11" t="s">
        <v>82</v>
      </c>
      <c r="AW358" s="11" t="s">
        <v>32</v>
      </c>
      <c r="AX358" s="11" t="s">
        <v>75</v>
      </c>
      <c r="AY358" s="163" t="s">
        <v>166</v>
      </c>
    </row>
    <row r="359" spans="2:65" s="10" customFormat="1" ht="16.5" customHeight="1">
      <c r="B359" s="149"/>
      <c r="C359" s="150"/>
      <c r="D359" s="150"/>
      <c r="E359" s="151" t="s">
        <v>5</v>
      </c>
      <c r="F359" s="262" t="s">
        <v>976</v>
      </c>
      <c r="G359" s="263"/>
      <c r="H359" s="263"/>
      <c r="I359" s="263"/>
      <c r="J359" s="150"/>
      <c r="K359" s="152">
        <v>3</v>
      </c>
      <c r="L359" s="150"/>
      <c r="M359" s="150"/>
      <c r="N359" s="150"/>
      <c r="O359" s="150"/>
      <c r="P359" s="150"/>
      <c r="Q359" s="150"/>
      <c r="R359" s="153"/>
      <c r="T359" s="154"/>
      <c r="U359" s="150"/>
      <c r="V359" s="150"/>
      <c r="W359" s="150"/>
      <c r="X359" s="150"/>
      <c r="Y359" s="150"/>
      <c r="Z359" s="150"/>
      <c r="AA359" s="155"/>
      <c r="AT359" s="156" t="s">
        <v>173</v>
      </c>
      <c r="AU359" s="156" t="s">
        <v>86</v>
      </c>
      <c r="AV359" s="10" t="s">
        <v>86</v>
      </c>
      <c r="AW359" s="10" t="s">
        <v>32</v>
      </c>
      <c r="AX359" s="10" t="s">
        <v>82</v>
      </c>
      <c r="AY359" s="156" t="s">
        <v>166</v>
      </c>
    </row>
    <row r="360" spans="2:65" s="1" customFormat="1" ht="25.5" customHeight="1">
      <c r="B360" s="139"/>
      <c r="C360" s="176" t="s">
        <v>543</v>
      </c>
      <c r="D360" s="176" t="s">
        <v>388</v>
      </c>
      <c r="E360" s="177" t="s">
        <v>1162</v>
      </c>
      <c r="F360" s="266" t="s">
        <v>1163</v>
      </c>
      <c r="G360" s="266"/>
      <c r="H360" s="266"/>
      <c r="I360" s="266"/>
      <c r="J360" s="178" t="s">
        <v>270</v>
      </c>
      <c r="K360" s="179">
        <v>4.5</v>
      </c>
      <c r="L360" s="267">
        <v>0</v>
      </c>
      <c r="M360" s="267"/>
      <c r="N360" s="267">
        <f>ROUND(L360*K360,2)</f>
        <v>0</v>
      </c>
      <c r="O360" s="232"/>
      <c r="P360" s="232"/>
      <c r="Q360" s="232"/>
      <c r="R360" s="144"/>
      <c r="T360" s="145" t="s">
        <v>5</v>
      </c>
      <c r="U360" s="43" t="s">
        <v>40</v>
      </c>
      <c r="V360" s="146">
        <v>0</v>
      </c>
      <c r="W360" s="146">
        <f>V360*K360</f>
        <v>0</v>
      </c>
      <c r="X360" s="146">
        <v>0.13</v>
      </c>
      <c r="Y360" s="146">
        <f>X360*K360</f>
        <v>0.58499999999999996</v>
      </c>
      <c r="Z360" s="146">
        <v>0</v>
      </c>
      <c r="AA360" s="147">
        <f>Z360*K360</f>
        <v>0</v>
      </c>
      <c r="AR360" s="21" t="s">
        <v>104</v>
      </c>
      <c r="AT360" s="21" t="s">
        <v>388</v>
      </c>
      <c r="AU360" s="21" t="s">
        <v>86</v>
      </c>
      <c r="AY360" s="21" t="s">
        <v>166</v>
      </c>
      <c r="BE360" s="148">
        <f>IF(U360="základní",N360,0)</f>
        <v>0</v>
      </c>
      <c r="BF360" s="148">
        <f>IF(U360="snížená",N360,0)</f>
        <v>0</v>
      </c>
      <c r="BG360" s="148">
        <f>IF(U360="zákl. přenesená",N360,0)</f>
        <v>0</v>
      </c>
      <c r="BH360" s="148">
        <f>IF(U360="sníž. přenesená",N360,0)</f>
        <v>0</v>
      </c>
      <c r="BI360" s="148">
        <f>IF(U360="nulová",N360,0)</f>
        <v>0</v>
      </c>
      <c r="BJ360" s="21" t="s">
        <v>82</v>
      </c>
      <c r="BK360" s="148">
        <f>ROUND(L360*K360,2)</f>
        <v>0</v>
      </c>
      <c r="BL360" s="21" t="s">
        <v>92</v>
      </c>
      <c r="BM360" s="21" t="s">
        <v>1164</v>
      </c>
    </row>
    <row r="361" spans="2:65" s="11" customFormat="1" ht="16.5" customHeight="1">
      <c r="B361" s="157"/>
      <c r="C361" s="158"/>
      <c r="D361" s="158"/>
      <c r="E361" s="159" t="s">
        <v>5</v>
      </c>
      <c r="F361" s="264" t="s">
        <v>478</v>
      </c>
      <c r="G361" s="265"/>
      <c r="H361" s="265"/>
      <c r="I361" s="265"/>
      <c r="J361" s="158"/>
      <c r="K361" s="159" t="s">
        <v>5</v>
      </c>
      <c r="L361" s="158"/>
      <c r="M361" s="158"/>
      <c r="N361" s="158"/>
      <c r="O361" s="158"/>
      <c r="P361" s="158"/>
      <c r="Q361" s="158"/>
      <c r="R361" s="160"/>
      <c r="T361" s="161"/>
      <c r="U361" s="158"/>
      <c r="V361" s="158"/>
      <c r="W361" s="158"/>
      <c r="X361" s="158"/>
      <c r="Y361" s="158"/>
      <c r="Z361" s="158"/>
      <c r="AA361" s="162"/>
      <c r="AT361" s="163" t="s">
        <v>173</v>
      </c>
      <c r="AU361" s="163" t="s">
        <v>86</v>
      </c>
      <c r="AV361" s="11" t="s">
        <v>82</v>
      </c>
      <c r="AW361" s="11" t="s">
        <v>32</v>
      </c>
      <c r="AX361" s="11" t="s">
        <v>75</v>
      </c>
      <c r="AY361" s="163" t="s">
        <v>166</v>
      </c>
    </row>
    <row r="362" spans="2:65" s="10" customFormat="1" ht="16.5" customHeight="1">
      <c r="B362" s="149"/>
      <c r="C362" s="150"/>
      <c r="D362" s="150"/>
      <c r="E362" s="151" t="s">
        <v>5</v>
      </c>
      <c r="F362" s="262" t="s">
        <v>1165</v>
      </c>
      <c r="G362" s="263"/>
      <c r="H362" s="263"/>
      <c r="I362" s="263"/>
      <c r="J362" s="150"/>
      <c r="K362" s="152">
        <v>4.5</v>
      </c>
      <c r="L362" s="150"/>
      <c r="M362" s="150"/>
      <c r="N362" s="150"/>
      <c r="O362" s="150"/>
      <c r="P362" s="150"/>
      <c r="Q362" s="150"/>
      <c r="R362" s="153"/>
      <c r="T362" s="154"/>
      <c r="U362" s="150"/>
      <c r="V362" s="150"/>
      <c r="W362" s="150"/>
      <c r="X362" s="150"/>
      <c r="Y362" s="150"/>
      <c r="Z362" s="150"/>
      <c r="AA362" s="155"/>
      <c r="AT362" s="156" t="s">
        <v>173</v>
      </c>
      <c r="AU362" s="156" t="s">
        <v>86</v>
      </c>
      <c r="AV362" s="10" t="s">
        <v>86</v>
      </c>
      <c r="AW362" s="10" t="s">
        <v>32</v>
      </c>
      <c r="AX362" s="10" t="s">
        <v>82</v>
      </c>
      <c r="AY362" s="156" t="s">
        <v>166</v>
      </c>
    </row>
    <row r="363" spans="2:65" s="1" customFormat="1" ht="25.5" customHeight="1">
      <c r="B363" s="139"/>
      <c r="C363" s="140" t="s">
        <v>548</v>
      </c>
      <c r="D363" s="140" t="s">
        <v>167</v>
      </c>
      <c r="E363" s="141" t="s">
        <v>544</v>
      </c>
      <c r="F363" s="231" t="s">
        <v>545</v>
      </c>
      <c r="G363" s="231"/>
      <c r="H363" s="231"/>
      <c r="I363" s="231"/>
      <c r="J363" s="142" t="s">
        <v>309</v>
      </c>
      <c r="K363" s="143">
        <v>23.5</v>
      </c>
      <c r="L363" s="232">
        <v>0</v>
      </c>
      <c r="M363" s="232"/>
      <c r="N363" s="232">
        <f>ROUND(L363*K363,2)</f>
        <v>0</v>
      </c>
      <c r="O363" s="232"/>
      <c r="P363" s="232"/>
      <c r="Q363" s="232"/>
      <c r="R363" s="144"/>
      <c r="T363" s="145" t="s">
        <v>5</v>
      </c>
      <c r="U363" s="43" t="s">
        <v>40</v>
      </c>
      <c r="V363" s="146">
        <v>4.5999999999999999E-2</v>
      </c>
      <c r="W363" s="146">
        <f>V363*K363</f>
        <v>1.081</v>
      </c>
      <c r="X363" s="146">
        <v>3.5999999999999999E-3</v>
      </c>
      <c r="Y363" s="146">
        <f>X363*K363</f>
        <v>8.4599999999999995E-2</v>
      </c>
      <c r="Z363" s="146">
        <v>0</v>
      </c>
      <c r="AA363" s="147">
        <f>Z363*K363</f>
        <v>0</v>
      </c>
      <c r="AR363" s="21" t="s">
        <v>92</v>
      </c>
      <c r="AT363" s="21" t="s">
        <v>167</v>
      </c>
      <c r="AU363" s="21" t="s">
        <v>86</v>
      </c>
      <c r="AY363" s="21" t="s">
        <v>166</v>
      </c>
      <c r="BE363" s="148">
        <f>IF(U363="základní",N363,0)</f>
        <v>0</v>
      </c>
      <c r="BF363" s="148">
        <f>IF(U363="snížená",N363,0)</f>
        <v>0</v>
      </c>
      <c r="BG363" s="148">
        <f>IF(U363="zákl. přenesená",N363,0)</f>
        <v>0</v>
      </c>
      <c r="BH363" s="148">
        <f>IF(U363="sníž. přenesená",N363,0)</f>
        <v>0</v>
      </c>
      <c r="BI363" s="148">
        <f>IF(U363="nulová",N363,0)</f>
        <v>0</v>
      </c>
      <c r="BJ363" s="21" t="s">
        <v>82</v>
      </c>
      <c r="BK363" s="148">
        <f>ROUND(L363*K363,2)</f>
        <v>0</v>
      </c>
      <c r="BL363" s="21" t="s">
        <v>92</v>
      </c>
      <c r="BM363" s="21" t="s">
        <v>546</v>
      </c>
    </row>
    <row r="364" spans="2:65" s="11" customFormat="1" ht="16.5" customHeight="1">
      <c r="B364" s="157"/>
      <c r="C364" s="158"/>
      <c r="D364" s="158"/>
      <c r="E364" s="159" t="s">
        <v>5</v>
      </c>
      <c r="F364" s="264" t="s">
        <v>275</v>
      </c>
      <c r="G364" s="265"/>
      <c r="H364" s="265"/>
      <c r="I364" s="265"/>
      <c r="J364" s="158"/>
      <c r="K364" s="159" t="s">
        <v>5</v>
      </c>
      <c r="L364" s="158"/>
      <c r="M364" s="158"/>
      <c r="N364" s="158"/>
      <c r="O364" s="158"/>
      <c r="P364" s="158"/>
      <c r="Q364" s="158"/>
      <c r="R364" s="160"/>
      <c r="T364" s="161"/>
      <c r="U364" s="158"/>
      <c r="V364" s="158"/>
      <c r="W364" s="158"/>
      <c r="X364" s="158"/>
      <c r="Y364" s="158"/>
      <c r="Z364" s="158"/>
      <c r="AA364" s="162"/>
      <c r="AT364" s="163" t="s">
        <v>173</v>
      </c>
      <c r="AU364" s="163" t="s">
        <v>86</v>
      </c>
      <c r="AV364" s="11" t="s">
        <v>82</v>
      </c>
      <c r="AW364" s="11" t="s">
        <v>32</v>
      </c>
      <c r="AX364" s="11" t="s">
        <v>75</v>
      </c>
      <c r="AY364" s="163" t="s">
        <v>166</v>
      </c>
    </row>
    <row r="365" spans="2:65" s="11" customFormat="1" ht="16.5" customHeight="1">
      <c r="B365" s="157"/>
      <c r="C365" s="158"/>
      <c r="D365" s="158"/>
      <c r="E365" s="159" t="s">
        <v>5</v>
      </c>
      <c r="F365" s="229" t="s">
        <v>276</v>
      </c>
      <c r="G365" s="230"/>
      <c r="H365" s="230"/>
      <c r="I365" s="230"/>
      <c r="J365" s="158"/>
      <c r="K365" s="159" t="s">
        <v>5</v>
      </c>
      <c r="L365" s="158"/>
      <c r="M365" s="158"/>
      <c r="N365" s="158"/>
      <c r="O365" s="158"/>
      <c r="P365" s="158"/>
      <c r="Q365" s="158"/>
      <c r="R365" s="160"/>
      <c r="T365" s="161"/>
      <c r="U365" s="158"/>
      <c r="V365" s="158"/>
      <c r="W365" s="158"/>
      <c r="X365" s="158"/>
      <c r="Y365" s="158"/>
      <c r="Z365" s="158"/>
      <c r="AA365" s="162"/>
      <c r="AT365" s="163" t="s">
        <v>173</v>
      </c>
      <c r="AU365" s="163" t="s">
        <v>86</v>
      </c>
      <c r="AV365" s="11" t="s">
        <v>82</v>
      </c>
      <c r="AW365" s="11" t="s">
        <v>32</v>
      </c>
      <c r="AX365" s="11" t="s">
        <v>75</v>
      </c>
      <c r="AY365" s="163" t="s">
        <v>166</v>
      </c>
    </row>
    <row r="366" spans="2:65" s="11" customFormat="1" ht="16.5" customHeight="1">
      <c r="B366" s="157"/>
      <c r="C366" s="158"/>
      <c r="D366" s="158"/>
      <c r="E366" s="159" t="s">
        <v>5</v>
      </c>
      <c r="F366" s="229" t="s">
        <v>277</v>
      </c>
      <c r="G366" s="230"/>
      <c r="H366" s="230"/>
      <c r="I366" s="230"/>
      <c r="J366" s="158"/>
      <c r="K366" s="159" t="s">
        <v>5</v>
      </c>
      <c r="L366" s="158"/>
      <c r="M366" s="158"/>
      <c r="N366" s="158"/>
      <c r="O366" s="158"/>
      <c r="P366" s="158"/>
      <c r="Q366" s="158"/>
      <c r="R366" s="160"/>
      <c r="T366" s="161"/>
      <c r="U366" s="158"/>
      <c r="V366" s="158"/>
      <c r="W366" s="158"/>
      <c r="X366" s="158"/>
      <c r="Y366" s="158"/>
      <c r="Z366" s="158"/>
      <c r="AA366" s="162"/>
      <c r="AT366" s="163" t="s">
        <v>173</v>
      </c>
      <c r="AU366" s="163" t="s">
        <v>86</v>
      </c>
      <c r="AV366" s="11" t="s">
        <v>82</v>
      </c>
      <c r="AW366" s="11" t="s">
        <v>32</v>
      </c>
      <c r="AX366" s="11" t="s">
        <v>75</v>
      </c>
      <c r="AY366" s="163" t="s">
        <v>166</v>
      </c>
    </row>
    <row r="367" spans="2:65" s="10" customFormat="1" ht="16.5" customHeight="1">
      <c r="B367" s="149"/>
      <c r="C367" s="150"/>
      <c r="D367" s="150"/>
      <c r="E367" s="151" t="s">
        <v>5</v>
      </c>
      <c r="F367" s="262" t="s">
        <v>1166</v>
      </c>
      <c r="G367" s="263"/>
      <c r="H367" s="263"/>
      <c r="I367" s="263"/>
      <c r="J367" s="150"/>
      <c r="K367" s="152">
        <v>23.5</v>
      </c>
      <c r="L367" s="150"/>
      <c r="M367" s="150"/>
      <c r="N367" s="150"/>
      <c r="O367" s="150"/>
      <c r="P367" s="150"/>
      <c r="Q367" s="150"/>
      <c r="R367" s="153"/>
      <c r="T367" s="154"/>
      <c r="U367" s="150"/>
      <c r="V367" s="150"/>
      <c r="W367" s="150"/>
      <c r="X367" s="150"/>
      <c r="Y367" s="150"/>
      <c r="Z367" s="150"/>
      <c r="AA367" s="155"/>
      <c r="AT367" s="156" t="s">
        <v>173</v>
      </c>
      <c r="AU367" s="156" t="s">
        <v>86</v>
      </c>
      <c r="AV367" s="10" t="s">
        <v>86</v>
      </c>
      <c r="AW367" s="10" t="s">
        <v>32</v>
      </c>
      <c r="AX367" s="10" t="s">
        <v>82</v>
      </c>
      <c r="AY367" s="156" t="s">
        <v>166</v>
      </c>
    </row>
    <row r="368" spans="2:65" s="9" customFormat="1" ht="29.85" customHeight="1">
      <c r="B368" s="129"/>
      <c r="C368" s="130"/>
      <c r="D368" s="164" t="s">
        <v>264</v>
      </c>
      <c r="E368" s="164"/>
      <c r="F368" s="164"/>
      <c r="G368" s="164"/>
      <c r="H368" s="164"/>
      <c r="I368" s="164"/>
      <c r="J368" s="164"/>
      <c r="K368" s="164"/>
      <c r="L368" s="164"/>
      <c r="M368" s="164"/>
      <c r="N368" s="237">
        <f>BK368</f>
        <v>0</v>
      </c>
      <c r="O368" s="238"/>
      <c r="P368" s="238"/>
      <c r="Q368" s="238"/>
      <c r="R368" s="132"/>
      <c r="T368" s="133"/>
      <c r="U368" s="130"/>
      <c r="V368" s="130"/>
      <c r="W368" s="134">
        <f>SUM(W369:W407)</f>
        <v>68.322000000000003</v>
      </c>
      <c r="X368" s="130"/>
      <c r="Y368" s="134">
        <f>SUM(Y369:Y407)</f>
        <v>9.4828699999999984</v>
      </c>
      <c r="Z368" s="130"/>
      <c r="AA368" s="135">
        <f>SUM(AA369:AA407)</f>
        <v>0</v>
      </c>
      <c r="AR368" s="136" t="s">
        <v>82</v>
      </c>
      <c r="AT368" s="137" t="s">
        <v>74</v>
      </c>
      <c r="AU368" s="137" t="s">
        <v>82</v>
      </c>
      <c r="AY368" s="136" t="s">
        <v>166</v>
      </c>
      <c r="BK368" s="138">
        <f>SUM(BK369:BK407)</f>
        <v>0</v>
      </c>
    </row>
    <row r="369" spans="2:65" s="1" customFormat="1" ht="38.25" customHeight="1">
      <c r="B369" s="139"/>
      <c r="C369" s="140" t="s">
        <v>552</v>
      </c>
      <c r="D369" s="140" t="s">
        <v>167</v>
      </c>
      <c r="E369" s="141" t="s">
        <v>549</v>
      </c>
      <c r="F369" s="231" t="s">
        <v>550</v>
      </c>
      <c r="G369" s="231"/>
      <c r="H369" s="231"/>
      <c r="I369" s="231"/>
      <c r="J369" s="142" t="s">
        <v>309</v>
      </c>
      <c r="K369" s="143">
        <v>17</v>
      </c>
      <c r="L369" s="232">
        <v>0</v>
      </c>
      <c r="M369" s="232"/>
      <c r="N369" s="232">
        <f>ROUND(L369*K369,2)</f>
        <v>0</v>
      </c>
      <c r="O369" s="232"/>
      <c r="P369" s="232"/>
      <c r="Q369" s="232"/>
      <c r="R369" s="144"/>
      <c r="T369" s="145" t="s">
        <v>5</v>
      </c>
      <c r="U369" s="43" t="s">
        <v>40</v>
      </c>
      <c r="V369" s="146">
        <v>0.29199999999999998</v>
      </c>
      <c r="W369" s="146">
        <f>V369*K369</f>
        <v>4.9639999999999995</v>
      </c>
      <c r="X369" s="146">
        <v>1.0000000000000001E-5</v>
      </c>
      <c r="Y369" s="146">
        <f>X369*K369</f>
        <v>1.7000000000000001E-4</v>
      </c>
      <c r="Z369" s="146">
        <v>0</v>
      </c>
      <c r="AA369" s="147">
        <f>Z369*K369</f>
        <v>0</v>
      </c>
      <c r="AR369" s="21" t="s">
        <v>92</v>
      </c>
      <c r="AT369" s="21" t="s">
        <v>167</v>
      </c>
      <c r="AU369" s="21" t="s">
        <v>86</v>
      </c>
      <c r="AY369" s="21" t="s">
        <v>166</v>
      </c>
      <c r="BE369" s="148">
        <f>IF(U369="základní",N369,0)</f>
        <v>0</v>
      </c>
      <c r="BF369" s="148">
        <f>IF(U369="snížená",N369,0)</f>
        <v>0</v>
      </c>
      <c r="BG369" s="148">
        <f>IF(U369="zákl. přenesená",N369,0)</f>
        <v>0</v>
      </c>
      <c r="BH369" s="148">
        <f>IF(U369="sníž. přenesená",N369,0)</f>
        <v>0</v>
      </c>
      <c r="BI369" s="148">
        <f>IF(U369="nulová",N369,0)</f>
        <v>0</v>
      </c>
      <c r="BJ369" s="21" t="s">
        <v>82</v>
      </c>
      <c r="BK369" s="148">
        <f>ROUND(L369*K369,2)</f>
        <v>0</v>
      </c>
      <c r="BL369" s="21" t="s">
        <v>92</v>
      </c>
      <c r="BM369" s="21" t="s">
        <v>551</v>
      </c>
    </row>
    <row r="370" spans="2:65" s="1" customFormat="1" ht="16.5" customHeight="1">
      <c r="B370" s="139"/>
      <c r="C370" s="176" t="s">
        <v>557</v>
      </c>
      <c r="D370" s="176" t="s">
        <v>388</v>
      </c>
      <c r="E370" s="177" t="s">
        <v>553</v>
      </c>
      <c r="F370" s="266" t="s">
        <v>554</v>
      </c>
      <c r="G370" s="266"/>
      <c r="H370" s="266"/>
      <c r="I370" s="266"/>
      <c r="J370" s="178" t="s">
        <v>309</v>
      </c>
      <c r="K370" s="179">
        <v>17</v>
      </c>
      <c r="L370" s="267">
        <v>0</v>
      </c>
      <c r="M370" s="267"/>
      <c r="N370" s="267">
        <f>ROUND(L370*K370,2)</f>
        <v>0</v>
      </c>
      <c r="O370" s="232"/>
      <c r="P370" s="232"/>
      <c r="Q370" s="232"/>
      <c r="R370" s="144"/>
      <c r="T370" s="145" t="s">
        <v>5</v>
      </c>
      <c r="U370" s="43" t="s">
        <v>40</v>
      </c>
      <c r="V370" s="146">
        <v>0</v>
      </c>
      <c r="W370" s="146">
        <f>V370*K370</f>
        <v>0</v>
      </c>
      <c r="X370" s="146">
        <v>2.8999999999999998E-3</v>
      </c>
      <c r="Y370" s="146">
        <f>X370*K370</f>
        <v>4.9299999999999997E-2</v>
      </c>
      <c r="Z370" s="146">
        <v>0</v>
      </c>
      <c r="AA370" s="147">
        <f>Z370*K370</f>
        <v>0</v>
      </c>
      <c r="AR370" s="21" t="s">
        <v>104</v>
      </c>
      <c r="AT370" s="21" t="s">
        <v>388</v>
      </c>
      <c r="AU370" s="21" t="s">
        <v>86</v>
      </c>
      <c r="AY370" s="21" t="s">
        <v>166</v>
      </c>
      <c r="BE370" s="148">
        <f>IF(U370="základní",N370,0)</f>
        <v>0</v>
      </c>
      <c r="BF370" s="148">
        <f>IF(U370="snížená",N370,0)</f>
        <v>0</v>
      </c>
      <c r="BG370" s="148">
        <f>IF(U370="zákl. přenesená",N370,0)</f>
        <v>0</v>
      </c>
      <c r="BH370" s="148">
        <f>IF(U370="sníž. přenesená",N370,0)</f>
        <v>0</v>
      </c>
      <c r="BI370" s="148">
        <f>IF(U370="nulová",N370,0)</f>
        <v>0</v>
      </c>
      <c r="BJ370" s="21" t="s">
        <v>82</v>
      </c>
      <c r="BK370" s="148">
        <f>ROUND(L370*K370,2)</f>
        <v>0</v>
      </c>
      <c r="BL370" s="21" t="s">
        <v>92</v>
      </c>
      <c r="BM370" s="21" t="s">
        <v>555</v>
      </c>
    </row>
    <row r="371" spans="2:65" s="11" customFormat="1" ht="16.5" customHeight="1">
      <c r="B371" s="157"/>
      <c r="C371" s="158"/>
      <c r="D371" s="158"/>
      <c r="E371" s="159" t="s">
        <v>5</v>
      </c>
      <c r="F371" s="264" t="s">
        <v>275</v>
      </c>
      <c r="G371" s="265"/>
      <c r="H371" s="265"/>
      <c r="I371" s="265"/>
      <c r="J371" s="158"/>
      <c r="K371" s="159" t="s">
        <v>5</v>
      </c>
      <c r="L371" s="158"/>
      <c r="M371" s="158"/>
      <c r="N371" s="158"/>
      <c r="O371" s="158"/>
      <c r="P371" s="158"/>
      <c r="Q371" s="158"/>
      <c r="R371" s="160"/>
      <c r="T371" s="161"/>
      <c r="U371" s="158"/>
      <c r="V371" s="158"/>
      <c r="W371" s="158"/>
      <c r="X371" s="158"/>
      <c r="Y371" s="158"/>
      <c r="Z371" s="158"/>
      <c r="AA371" s="162"/>
      <c r="AT371" s="163" t="s">
        <v>173</v>
      </c>
      <c r="AU371" s="163" t="s">
        <v>86</v>
      </c>
      <c r="AV371" s="11" t="s">
        <v>82</v>
      </c>
      <c r="AW371" s="11" t="s">
        <v>32</v>
      </c>
      <c r="AX371" s="11" t="s">
        <v>75</v>
      </c>
      <c r="AY371" s="163" t="s">
        <v>166</v>
      </c>
    </row>
    <row r="372" spans="2:65" s="11" customFormat="1" ht="16.5" customHeight="1">
      <c r="B372" s="157"/>
      <c r="C372" s="158"/>
      <c r="D372" s="158"/>
      <c r="E372" s="159" t="s">
        <v>5</v>
      </c>
      <c r="F372" s="229" t="s">
        <v>276</v>
      </c>
      <c r="G372" s="230"/>
      <c r="H372" s="230"/>
      <c r="I372" s="230"/>
      <c r="J372" s="158"/>
      <c r="K372" s="159" t="s">
        <v>5</v>
      </c>
      <c r="L372" s="158"/>
      <c r="M372" s="158"/>
      <c r="N372" s="158"/>
      <c r="O372" s="158"/>
      <c r="P372" s="158"/>
      <c r="Q372" s="158"/>
      <c r="R372" s="160"/>
      <c r="T372" s="161"/>
      <c r="U372" s="158"/>
      <c r="V372" s="158"/>
      <c r="W372" s="158"/>
      <c r="X372" s="158"/>
      <c r="Y372" s="158"/>
      <c r="Z372" s="158"/>
      <c r="AA372" s="162"/>
      <c r="AT372" s="163" t="s">
        <v>173</v>
      </c>
      <c r="AU372" s="163" t="s">
        <v>86</v>
      </c>
      <c r="AV372" s="11" t="s">
        <v>82</v>
      </c>
      <c r="AW372" s="11" t="s">
        <v>32</v>
      </c>
      <c r="AX372" s="11" t="s">
        <v>75</v>
      </c>
      <c r="AY372" s="163" t="s">
        <v>166</v>
      </c>
    </row>
    <row r="373" spans="2:65" s="11" customFormat="1" ht="16.5" customHeight="1">
      <c r="B373" s="157"/>
      <c r="C373" s="158"/>
      <c r="D373" s="158"/>
      <c r="E373" s="159" t="s">
        <v>5</v>
      </c>
      <c r="F373" s="229" t="s">
        <v>277</v>
      </c>
      <c r="G373" s="230"/>
      <c r="H373" s="230"/>
      <c r="I373" s="230"/>
      <c r="J373" s="158"/>
      <c r="K373" s="159" t="s">
        <v>5</v>
      </c>
      <c r="L373" s="158"/>
      <c r="M373" s="158"/>
      <c r="N373" s="158"/>
      <c r="O373" s="158"/>
      <c r="P373" s="158"/>
      <c r="Q373" s="158"/>
      <c r="R373" s="160"/>
      <c r="T373" s="161"/>
      <c r="U373" s="158"/>
      <c r="V373" s="158"/>
      <c r="W373" s="158"/>
      <c r="X373" s="158"/>
      <c r="Y373" s="158"/>
      <c r="Z373" s="158"/>
      <c r="AA373" s="162"/>
      <c r="AT373" s="163" t="s">
        <v>173</v>
      </c>
      <c r="AU373" s="163" t="s">
        <v>86</v>
      </c>
      <c r="AV373" s="11" t="s">
        <v>82</v>
      </c>
      <c r="AW373" s="11" t="s">
        <v>32</v>
      </c>
      <c r="AX373" s="11" t="s">
        <v>75</v>
      </c>
      <c r="AY373" s="163" t="s">
        <v>166</v>
      </c>
    </row>
    <row r="374" spans="2:65" s="10" customFormat="1" ht="16.5" customHeight="1">
      <c r="B374" s="149"/>
      <c r="C374" s="150"/>
      <c r="D374" s="150"/>
      <c r="E374" s="151" t="s">
        <v>5</v>
      </c>
      <c r="F374" s="262" t="s">
        <v>1167</v>
      </c>
      <c r="G374" s="263"/>
      <c r="H374" s="263"/>
      <c r="I374" s="263"/>
      <c r="J374" s="150"/>
      <c r="K374" s="152">
        <v>17</v>
      </c>
      <c r="L374" s="150"/>
      <c r="M374" s="150"/>
      <c r="N374" s="150"/>
      <c r="O374" s="150"/>
      <c r="P374" s="150"/>
      <c r="Q374" s="150"/>
      <c r="R374" s="153"/>
      <c r="T374" s="154"/>
      <c r="U374" s="150"/>
      <c r="V374" s="150"/>
      <c r="W374" s="150"/>
      <c r="X374" s="150"/>
      <c r="Y374" s="150"/>
      <c r="Z374" s="150"/>
      <c r="AA374" s="155"/>
      <c r="AT374" s="156" t="s">
        <v>173</v>
      </c>
      <c r="AU374" s="156" t="s">
        <v>86</v>
      </c>
      <c r="AV374" s="10" t="s">
        <v>86</v>
      </c>
      <c r="AW374" s="10" t="s">
        <v>32</v>
      </c>
      <c r="AX374" s="10" t="s">
        <v>82</v>
      </c>
      <c r="AY374" s="156" t="s">
        <v>166</v>
      </c>
    </row>
    <row r="375" spans="2:65" s="1" customFormat="1" ht="16.5" customHeight="1">
      <c r="B375" s="139"/>
      <c r="C375" s="140" t="s">
        <v>562</v>
      </c>
      <c r="D375" s="140" t="s">
        <v>167</v>
      </c>
      <c r="E375" s="141" t="s">
        <v>558</v>
      </c>
      <c r="F375" s="231" t="s">
        <v>559</v>
      </c>
      <c r="G375" s="231"/>
      <c r="H375" s="231"/>
      <c r="I375" s="231"/>
      <c r="J375" s="142" t="s">
        <v>560</v>
      </c>
      <c r="K375" s="143">
        <v>6</v>
      </c>
      <c r="L375" s="232">
        <v>0</v>
      </c>
      <c r="M375" s="232"/>
      <c r="N375" s="232">
        <f>ROUND(L375*K375,2)</f>
        <v>0</v>
      </c>
      <c r="O375" s="232"/>
      <c r="P375" s="232"/>
      <c r="Q375" s="232"/>
      <c r="R375" s="144"/>
      <c r="T375" s="145" t="s">
        <v>5</v>
      </c>
      <c r="U375" s="43" t="s">
        <v>40</v>
      </c>
      <c r="V375" s="146">
        <v>4.1980000000000004</v>
      </c>
      <c r="W375" s="146">
        <f>V375*K375</f>
        <v>25.188000000000002</v>
      </c>
      <c r="X375" s="146">
        <v>0.34089999999999998</v>
      </c>
      <c r="Y375" s="146">
        <f>X375*K375</f>
        <v>2.0453999999999999</v>
      </c>
      <c r="Z375" s="146">
        <v>0</v>
      </c>
      <c r="AA375" s="147">
        <f>Z375*K375</f>
        <v>0</v>
      </c>
      <c r="AR375" s="21" t="s">
        <v>92</v>
      </c>
      <c r="AT375" s="21" t="s">
        <v>167</v>
      </c>
      <c r="AU375" s="21" t="s">
        <v>86</v>
      </c>
      <c r="AY375" s="21" t="s">
        <v>166</v>
      </c>
      <c r="BE375" s="148">
        <f>IF(U375="základní",N375,0)</f>
        <v>0</v>
      </c>
      <c r="BF375" s="148">
        <f>IF(U375="snížená",N375,0)</f>
        <v>0</v>
      </c>
      <c r="BG375" s="148">
        <f>IF(U375="zákl. přenesená",N375,0)</f>
        <v>0</v>
      </c>
      <c r="BH375" s="148">
        <f>IF(U375="sníž. přenesená",N375,0)</f>
        <v>0</v>
      </c>
      <c r="BI375" s="148">
        <f>IF(U375="nulová",N375,0)</f>
        <v>0</v>
      </c>
      <c r="BJ375" s="21" t="s">
        <v>82</v>
      </c>
      <c r="BK375" s="148">
        <f>ROUND(L375*K375,2)</f>
        <v>0</v>
      </c>
      <c r="BL375" s="21" t="s">
        <v>92</v>
      </c>
      <c r="BM375" s="21" t="s">
        <v>561</v>
      </c>
    </row>
    <row r="376" spans="2:65" s="1" customFormat="1" ht="25.5" customHeight="1">
      <c r="B376" s="139"/>
      <c r="C376" s="176" t="s">
        <v>567</v>
      </c>
      <c r="D376" s="176" t="s">
        <v>388</v>
      </c>
      <c r="E376" s="177" t="s">
        <v>563</v>
      </c>
      <c r="F376" s="266" t="s">
        <v>564</v>
      </c>
      <c r="G376" s="266"/>
      <c r="H376" s="266"/>
      <c r="I376" s="266"/>
      <c r="J376" s="178" t="s">
        <v>560</v>
      </c>
      <c r="K376" s="179">
        <v>1</v>
      </c>
      <c r="L376" s="267">
        <v>0</v>
      </c>
      <c r="M376" s="267"/>
      <c r="N376" s="267">
        <f>ROUND(L376*K376,2)</f>
        <v>0</v>
      </c>
      <c r="O376" s="232"/>
      <c r="P376" s="232"/>
      <c r="Q376" s="232"/>
      <c r="R376" s="144"/>
      <c r="T376" s="145" t="s">
        <v>5</v>
      </c>
      <c r="U376" s="43" t="s">
        <v>40</v>
      </c>
      <c r="V376" s="146">
        <v>0</v>
      </c>
      <c r="W376" s="146">
        <f>V376*K376</f>
        <v>0</v>
      </c>
      <c r="X376" s="146">
        <v>5.7000000000000002E-2</v>
      </c>
      <c r="Y376" s="146">
        <f>X376*K376</f>
        <v>5.7000000000000002E-2</v>
      </c>
      <c r="Z376" s="146">
        <v>0</v>
      </c>
      <c r="AA376" s="147">
        <f>Z376*K376</f>
        <v>0</v>
      </c>
      <c r="AR376" s="21" t="s">
        <v>104</v>
      </c>
      <c r="AT376" s="21" t="s">
        <v>388</v>
      </c>
      <c r="AU376" s="21" t="s">
        <v>86</v>
      </c>
      <c r="AY376" s="21" t="s">
        <v>166</v>
      </c>
      <c r="BE376" s="148">
        <f>IF(U376="základní",N376,0)</f>
        <v>0</v>
      </c>
      <c r="BF376" s="148">
        <f>IF(U376="snížená",N376,0)</f>
        <v>0</v>
      </c>
      <c r="BG376" s="148">
        <f>IF(U376="zákl. přenesená",N376,0)</f>
        <v>0</v>
      </c>
      <c r="BH376" s="148">
        <f>IF(U376="sníž. přenesená",N376,0)</f>
        <v>0</v>
      </c>
      <c r="BI376" s="148">
        <f>IF(U376="nulová",N376,0)</f>
        <v>0</v>
      </c>
      <c r="BJ376" s="21" t="s">
        <v>82</v>
      </c>
      <c r="BK376" s="148">
        <f>ROUND(L376*K376,2)</f>
        <v>0</v>
      </c>
      <c r="BL376" s="21" t="s">
        <v>92</v>
      </c>
      <c r="BM376" s="21" t="s">
        <v>565</v>
      </c>
    </row>
    <row r="377" spans="2:65" s="11" customFormat="1" ht="16.5" customHeight="1">
      <c r="B377" s="157"/>
      <c r="C377" s="158"/>
      <c r="D377" s="158"/>
      <c r="E377" s="159" t="s">
        <v>5</v>
      </c>
      <c r="F377" s="264" t="s">
        <v>566</v>
      </c>
      <c r="G377" s="265"/>
      <c r="H377" s="265"/>
      <c r="I377" s="265"/>
      <c r="J377" s="158"/>
      <c r="K377" s="159" t="s">
        <v>5</v>
      </c>
      <c r="L377" s="158"/>
      <c r="M377" s="158"/>
      <c r="N377" s="158"/>
      <c r="O377" s="158"/>
      <c r="P377" s="158"/>
      <c r="Q377" s="158"/>
      <c r="R377" s="160"/>
      <c r="T377" s="161"/>
      <c r="U377" s="158"/>
      <c r="V377" s="158"/>
      <c r="W377" s="158"/>
      <c r="X377" s="158"/>
      <c r="Y377" s="158"/>
      <c r="Z377" s="158"/>
      <c r="AA377" s="162"/>
      <c r="AT377" s="163" t="s">
        <v>173</v>
      </c>
      <c r="AU377" s="163" t="s">
        <v>86</v>
      </c>
      <c r="AV377" s="11" t="s">
        <v>82</v>
      </c>
      <c r="AW377" s="11" t="s">
        <v>32</v>
      </c>
      <c r="AX377" s="11" t="s">
        <v>75</v>
      </c>
      <c r="AY377" s="163" t="s">
        <v>166</v>
      </c>
    </row>
    <row r="378" spans="2:65" s="10" customFormat="1" ht="16.5" customHeight="1">
      <c r="B378" s="149"/>
      <c r="C378" s="150"/>
      <c r="D378" s="150"/>
      <c r="E378" s="151" t="s">
        <v>5</v>
      </c>
      <c r="F378" s="262" t="s">
        <v>82</v>
      </c>
      <c r="G378" s="263"/>
      <c r="H378" s="263"/>
      <c r="I378" s="263"/>
      <c r="J378" s="150"/>
      <c r="K378" s="152">
        <v>1</v>
      </c>
      <c r="L378" s="150"/>
      <c r="M378" s="150"/>
      <c r="N378" s="150"/>
      <c r="O378" s="150"/>
      <c r="P378" s="150"/>
      <c r="Q378" s="150"/>
      <c r="R378" s="153"/>
      <c r="T378" s="154"/>
      <c r="U378" s="150"/>
      <c r="V378" s="150"/>
      <c r="W378" s="150"/>
      <c r="X378" s="150"/>
      <c r="Y378" s="150"/>
      <c r="Z378" s="150"/>
      <c r="AA378" s="155"/>
      <c r="AT378" s="156" t="s">
        <v>173</v>
      </c>
      <c r="AU378" s="156" t="s">
        <v>86</v>
      </c>
      <c r="AV378" s="10" t="s">
        <v>86</v>
      </c>
      <c r="AW378" s="10" t="s">
        <v>32</v>
      </c>
      <c r="AX378" s="10" t="s">
        <v>82</v>
      </c>
      <c r="AY378" s="156" t="s">
        <v>166</v>
      </c>
    </row>
    <row r="379" spans="2:65" s="1" customFormat="1" ht="25.5" customHeight="1">
      <c r="B379" s="139"/>
      <c r="C379" s="176" t="s">
        <v>571</v>
      </c>
      <c r="D379" s="176" t="s">
        <v>388</v>
      </c>
      <c r="E379" s="177" t="s">
        <v>568</v>
      </c>
      <c r="F379" s="266" t="s">
        <v>569</v>
      </c>
      <c r="G379" s="266"/>
      <c r="H379" s="266"/>
      <c r="I379" s="266"/>
      <c r="J379" s="178" t="s">
        <v>560</v>
      </c>
      <c r="K379" s="179">
        <v>3</v>
      </c>
      <c r="L379" s="267">
        <v>0</v>
      </c>
      <c r="M379" s="267"/>
      <c r="N379" s="267">
        <f>ROUND(L379*K379,2)</f>
        <v>0</v>
      </c>
      <c r="O379" s="232"/>
      <c r="P379" s="232"/>
      <c r="Q379" s="232"/>
      <c r="R379" s="144"/>
      <c r="T379" s="145" t="s">
        <v>5</v>
      </c>
      <c r="U379" s="43" t="s">
        <v>40</v>
      </c>
      <c r="V379" s="146">
        <v>0</v>
      </c>
      <c r="W379" s="146">
        <f>V379*K379</f>
        <v>0</v>
      </c>
      <c r="X379" s="146">
        <v>0.04</v>
      </c>
      <c r="Y379" s="146">
        <f>X379*K379</f>
        <v>0.12</v>
      </c>
      <c r="Z379" s="146">
        <v>0</v>
      </c>
      <c r="AA379" s="147">
        <f>Z379*K379</f>
        <v>0</v>
      </c>
      <c r="AR379" s="21" t="s">
        <v>104</v>
      </c>
      <c r="AT379" s="21" t="s">
        <v>388</v>
      </c>
      <c r="AU379" s="21" t="s">
        <v>86</v>
      </c>
      <c r="AY379" s="21" t="s">
        <v>166</v>
      </c>
      <c r="BE379" s="148">
        <f>IF(U379="základní",N379,0)</f>
        <v>0</v>
      </c>
      <c r="BF379" s="148">
        <f>IF(U379="snížená",N379,0)</f>
        <v>0</v>
      </c>
      <c r="BG379" s="148">
        <f>IF(U379="zákl. přenesená",N379,0)</f>
        <v>0</v>
      </c>
      <c r="BH379" s="148">
        <f>IF(U379="sníž. přenesená",N379,0)</f>
        <v>0</v>
      </c>
      <c r="BI379" s="148">
        <f>IF(U379="nulová",N379,0)</f>
        <v>0</v>
      </c>
      <c r="BJ379" s="21" t="s">
        <v>82</v>
      </c>
      <c r="BK379" s="148">
        <f>ROUND(L379*K379,2)</f>
        <v>0</v>
      </c>
      <c r="BL379" s="21" t="s">
        <v>92</v>
      </c>
      <c r="BM379" s="21" t="s">
        <v>570</v>
      </c>
    </row>
    <row r="380" spans="2:65" s="11" customFormat="1" ht="16.5" customHeight="1">
      <c r="B380" s="157"/>
      <c r="C380" s="158"/>
      <c r="D380" s="158"/>
      <c r="E380" s="159" t="s">
        <v>5</v>
      </c>
      <c r="F380" s="264" t="s">
        <v>566</v>
      </c>
      <c r="G380" s="265"/>
      <c r="H380" s="265"/>
      <c r="I380" s="265"/>
      <c r="J380" s="158"/>
      <c r="K380" s="159" t="s">
        <v>5</v>
      </c>
      <c r="L380" s="158"/>
      <c r="M380" s="158"/>
      <c r="N380" s="158"/>
      <c r="O380" s="158"/>
      <c r="P380" s="158"/>
      <c r="Q380" s="158"/>
      <c r="R380" s="160"/>
      <c r="T380" s="161"/>
      <c r="U380" s="158"/>
      <c r="V380" s="158"/>
      <c r="W380" s="158"/>
      <c r="X380" s="158"/>
      <c r="Y380" s="158"/>
      <c r="Z380" s="158"/>
      <c r="AA380" s="162"/>
      <c r="AT380" s="163" t="s">
        <v>173</v>
      </c>
      <c r="AU380" s="163" t="s">
        <v>86</v>
      </c>
      <c r="AV380" s="11" t="s">
        <v>82</v>
      </c>
      <c r="AW380" s="11" t="s">
        <v>32</v>
      </c>
      <c r="AX380" s="11" t="s">
        <v>75</v>
      </c>
      <c r="AY380" s="163" t="s">
        <v>166</v>
      </c>
    </row>
    <row r="381" spans="2:65" s="10" customFormat="1" ht="16.5" customHeight="1">
      <c r="B381" s="149"/>
      <c r="C381" s="150"/>
      <c r="D381" s="150"/>
      <c r="E381" s="151" t="s">
        <v>5</v>
      </c>
      <c r="F381" s="262" t="s">
        <v>89</v>
      </c>
      <c r="G381" s="263"/>
      <c r="H381" s="263"/>
      <c r="I381" s="263"/>
      <c r="J381" s="150"/>
      <c r="K381" s="152">
        <v>3</v>
      </c>
      <c r="L381" s="150"/>
      <c r="M381" s="150"/>
      <c r="N381" s="150"/>
      <c r="O381" s="150"/>
      <c r="P381" s="150"/>
      <c r="Q381" s="150"/>
      <c r="R381" s="153"/>
      <c r="T381" s="154"/>
      <c r="U381" s="150"/>
      <c r="V381" s="150"/>
      <c r="W381" s="150"/>
      <c r="X381" s="150"/>
      <c r="Y381" s="150"/>
      <c r="Z381" s="150"/>
      <c r="AA381" s="155"/>
      <c r="AT381" s="156" t="s">
        <v>173</v>
      </c>
      <c r="AU381" s="156" t="s">
        <v>86</v>
      </c>
      <c r="AV381" s="10" t="s">
        <v>86</v>
      </c>
      <c r="AW381" s="10" t="s">
        <v>32</v>
      </c>
      <c r="AX381" s="10" t="s">
        <v>82</v>
      </c>
      <c r="AY381" s="156" t="s">
        <v>166</v>
      </c>
    </row>
    <row r="382" spans="2:65" s="1" customFormat="1" ht="25.5" customHeight="1">
      <c r="B382" s="139"/>
      <c r="C382" s="176" t="s">
        <v>575</v>
      </c>
      <c r="D382" s="176" t="s">
        <v>388</v>
      </c>
      <c r="E382" s="177" t="s">
        <v>572</v>
      </c>
      <c r="F382" s="266" t="s">
        <v>573</v>
      </c>
      <c r="G382" s="266"/>
      <c r="H382" s="266"/>
      <c r="I382" s="266"/>
      <c r="J382" s="178" t="s">
        <v>560</v>
      </c>
      <c r="K382" s="179">
        <v>6</v>
      </c>
      <c r="L382" s="267">
        <v>0</v>
      </c>
      <c r="M382" s="267"/>
      <c r="N382" s="267">
        <f>ROUND(L382*K382,2)</f>
        <v>0</v>
      </c>
      <c r="O382" s="232"/>
      <c r="P382" s="232"/>
      <c r="Q382" s="232"/>
      <c r="R382" s="144"/>
      <c r="T382" s="145" t="s">
        <v>5</v>
      </c>
      <c r="U382" s="43" t="s">
        <v>40</v>
      </c>
      <c r="V382" s="146">
        <v>0</v>
      </c>
      <c r="W382" s="146">
        <f>V382*K382</f>
        <v>0</v>
      </c>
      <c r="X382" s="146">
        <v>7.1999999999999995E-2</v>
      </c>
      <c r="Y382" s="146">
        <f>X382*K382</f>
        <v>0.43199999999999994</v>
      </c>
      <c r="Z382" s="146">
        <v>0</v>
      </c>
      <c r="AA382" s="147">
        <f>Z382*K382</f>
        <v>0</v>
      </c>
      <c r="AR382" s="21" t="s">
        <v>104</v>
      </c>
      <c r="AT382" s="21" t="s">
        <v>388</v>
      </c>
      <c r="AU382" s="21" t="s">
        <v>86</v>
      </c>
      <c r="AY382" s="21" t="s">
        <v>166</v>
      </c>
      <c r="BE382" s="148">
        <f>IF(U382="základní",N382,0)</f>
        <v>0</v>
      </c>
      <c r="BF382" s="148">
        <f>IF(U382="snížená",N382,0)</f>
        <v>0</v>
      </c>
      <c r="BG382" s="148">
        <f>IF(U382="zákl. přenesená",N382,0)</f>
        <v>0</v>
      </c>
      <c r="BH382" s="148">
        <f>IF(U382="sníž. přenesená",N382,0)</f>
        <v>0</v>
      </c>
      <c r="BI382" s="148">
        <f>IF(U382="nulová",N382,0)</f>
        <v>0</v>
      </c>
      <c r="BJ382" s="21" t="s">
        <v>82</v>
      </c>
      <c r="BK382" s="148">
        <f>ROUND(L382*K382,2)</f>
        <v>0</v>
      </c>
      <c r="BL382" s="21" t="s">
        <v>92</v>
      </c>
      <c r="BM382" s="21" t="s">
        <v>574</v>
      </c>
    </row>
    <row r="383" spans="2:65" s="11" customFormat="1" ht="16.5" customHeight="1">
      <c r="B383" s="157"/>
      <c r="C383" s="158"/>
      <c r="D383" s="158"/>
      <c r="E383" s="159" t="s">
        <v>5</v>
      </c>
      <c r="F383" s="264" t="s">
        <v>566</v>
      </c>
      <c r="G383" s="265"/>
      <c r="H383" s="265"/>
      <c r="I383" s="265"/>
      <c r="J383" s="158"/>
      <c r="K383" s="159" t="s">
        <v>5</v>
      </c>
      <c r="L383" s="158"/>
      <c r="M383" s="158"/>
      <c r="N383" s="158"/>
      <c r="O383" s="158"/>
      <c r="P383" s="158"/>
      <c r="Q383" s="158"/>
      <c r="R383" s="160"/>
      <c r="T383" s="161"/>
      <c r="U383" s="158"/>
      <c r="V383" s="158"/>
      <c r="W383" s="158"/>
      <c r="X383" s="158"/>
      <c r="Y383" s="158"/>
      <c r="Z383" s="158"/>
      <c r="AA383" s="162"/>
      <c r="AT383" s="163" t="s">
        <v>173</v>
      </c>
      <c r="AU383" s="163" t="s">
        <v>86</v>
      </c>
      <c r="AV383" s="11" t="s">
        <v>82</v>
      </c>
      <c r="AW383" s="11" t="s">
        <v>32</v>
      </c>
      <c r="AX383" s="11" t="s">
        <v>75</v>
      </c>
      <c r="AY383" s="163" t="s">
        <v>166</v>
      </c>
    </row>
    <row r="384" spans="2:65" s="10" customFormat="1" ht="16.5" customHeight="1">
      <c r="B384" s="149"/>
      <c r="C384" s="150"/>
      <c r="D384" s="150"/>
      <c r="E384" s="151" t="s">
        <v>5</v>
      </c>
      <c r="F384" s="262" t="s">
        <v>98</v>
      </c>
      <c r="G384" s="263"/>
      <c r="H384" s="263"/>
      <c r="I384" s="263"/>
      <c r="J384" s="150"/>
      <c r="K384" s="152">
        <v>6</v>
      </c>
      <c r="L384" s="150"/>
      <c r="M384" s="150"/>
      <c r="N384" s="150"/>
      <c r="O384" s="150"/>
      <c r="P384" s="150"/>
      <c r="Q384" s="150"/>
      <c r="R384" s="153"/>
      <c r="T384" s="154"/>
      <c r="U384" s="150"/>
      <c r="V384" s="150"/>
      <c r="W384" s="150"/>
      <c r="X384" s="150"/>
      <c r="Y384" s="150"/>
      <c r="Z384" s="150"/>
      <c r="AA384" s="155"/>
      <c r="AT384" s="156" t="s">
        <v>173</v>
      </c>
      <c r="AU384" s="156" t="s">
        <v>86</v>
      </c>
      <c r="AV384" s="10" t="s">
        <v>86</v>
      </c>
      <c r="AW384" s="10" t="s">
        <v>32</v>
      </c>
      <c r="AX384" s="10" t="s">
        <v>82</v>
      </c>
      <c r="AY384" s="156" t="s">
        <v>166</v>
      </c>
    </row>
    <row r="385" spans="2:65" s="1" customFormat="1" ht="25.5" customHeight="1">
      <c r="B385" s="139"/>
      <c r="C385" s="176" t="s">
        <v>579</v>
      </c>
      <c r="D385" s="176" t="s">
        <v>388</v>
      </c>
      <c r="E385" s="177" t="s">
        <v>576</v>
      </c>
      <c r="F385" s="266" t="s">
        <v>577</v>
      </c>
      <c r="G385" s="266"/>
      <c r="H385" s="266"/>
      <c r="I385" s="266"/>
      <c r="J385" s="178" t="s">
        <v>560</v>
      </c>
      <c r="K385" s="179">
        <v>6</v>
      </c>
      <c r="L385" s="267">
        <v>0</v>
      </c>
      <c r="M385" s="267"/>
      <c r="N385" s="267">
        <f>ROUND(L385*K385,2)</f>
        <v>0</v>
      </c>
      <c r="O385" s="232"/>
      <c r="P385" s="232"/>
      <c r="Q385" s="232"/>
      <c r="R385" s="144"/>
      <c r="T385" s="145" t="s">
        <v>5</v>
      </c>
      <c r="U385" s="43" t="s">
        <v>40</v>
      </c>
      <c r="V385" s="146">
        <v>0</v>
      </c>
      <c r="W385" s="146">
        <f>V385*K385</f>
        <v>0</v>
      </c>
      <c r="X385" s="146">
        <v>0.08</v>
      </c>
      <c r="Y385" s="146">
        <f>X385*K385</f>
        <v>0.48</v>
      </c>
      <c r="Z385" s="146">
        <v>0</v>
      </c>
      <c r="AA385" s="147">
        <f>Z385*K385</f>
        <v>0</v>
      </c>
      <c r="AR385" s="21" t="s">
        <v>104</v>
      </c>
      <c r="AT385" s="21" t="s">
        <v>388</v>
      </c>
      <c r="AU385" s="21" t="s">
        <v>86</v>
      </c>
      <c r="AY385" s="21" t="s">
        <v>166</v>
      </c>
      <c r="BE385" s="148">
        <f>IF(U385="základní",N385,0)</f>
        <v>0</v>
      </c>
      <c r="BF385" s="148">
        <f>IF(U385="snížená",N385,0)</f>
        <v>0</v>
      </c>
      <c r="BG385" s="148">
        <f>IF(U385="zákl. přenesená",N385,0)</f>
        <v>0</v>
      </c>
      <c r="BH385" s="148">
        <f>IF(U385="sníž. přenesená",N385,0)</f>
        <v>0</v>
      </c>
      <c r="BI385" s="148">
        <f>IF(U385="nulová",N385,0)</f>
        <v>0</v>
      </c>
      <c r="BJ385" s="21" t="s">
        <v>82</v>
      </c>
      <c r="BK385" s="148">
        <f>ROUND(L385*K385,2)</f>
        <v>0</v>
      </c>
      <c r="BL385" s="21" t="s">
        <v>92</v>
      </c>
      <c r="BM385" s="21" t="s">
        <v>578</v>
      </c>
    </row>
    <row r="386" spans="2:65" s="11" customFormat="1" ht="16.5" customHeight="1">
      <c r="B386" s="157"/>
      <c r="C386" s="158"/>
      <c r="D386" s="158"/>
      <c r="E386" s="159" t="s">
        <v>5</v>
      </c>
      <c r="F386" s="264" t="s">
        <v>566</v>
      </c>
      <c r="G386" s="265"/>
      <c r="H386" s="265"/>
      <c r="I386" s="265"/>
      <c r="J386" s="158"/>
      <c r="K386" s="159" t="s">
        <v>5</v>
      </c>
      <c r="L386" s="158"/>
      <c r="M386" s="158"/>
      <c r="N386" s="158"/>
      <c r="O386" s="158"/>
      <c r="P386" s="158"/>
      <c r="Q386" s="158"/>
      <c r="R386" s="160"/>
      <c r="T386" s="161"/>
      <c r="U386" s="158"/>
      <c r="V386" s="158"/>
      <c r="W386" s="158"/>
      <c r="X386" s="158"/>
      <c r="Y386" s="158"/>
      <c r="Z386" s="158"/>
      <c r="AA386" s="162"/>
      <c r="AT386" s="163" t="s">
        <v>173</v>
      </c>
      <c r="AU386" s="163" t="s">
        <v>86</v>
      </c>
      <c r="AV386" s="11" t="s">
        <v>82</v>
      </c>
      <c r="AW386" s="11" t="s">
        <v>32</v>
      </c>
      <c r="AX386" s="11" t="s">
        <v>75</v>
      </c>
      <c r="AY386" s="163" t="s">
        <v>166</v>
      </c>
    </row>
    <row r="387" spans="2:65" s="10" customFormat="1" ht="16.5" customHeight="1">
      <c r="B387" s="149"/>
      <c r="C387" s="150"/>
      <c r="D387" s="150"/>
      <c r="E387" s="151" t="s">
        <v>5</v>
      </c>
      <c r="F387" s="262" t="s">
        <v>98</v>
      </c>
      <c r="G387" s="263"/>
      <c r="H387" s="263"/>
      <c r="I387" s="263"/>
      <c r="J387" s="150"/>
      <c r="K387" s="152">
        <v>6</v>
      </c>
      <c r="L387" s="150"/>
      <c r="M387" s="150"/>
      <c r="N387" s="150"/>
      <c r="O387" s="150"/>
      <c r="P387" s="150"/>
      <c r="Q387" s="150"/>
      <c r="R387" s="153"/>
      <c r="T387" s="154"/>
      <c r="U387" s="150"/>
      <c r="V387" s="150"/>
      <c r="W387" s="150"/>
      <c r="X387" s="150"/>
      <c r="Y387" s="150"/>
      <c r="Z387" s="150"/>
      <c r="AA387" s="155"/>
      <c r="AT387" s="156" t="s">
        <v>173</v>
      </c>
      <c r="AU387" s="156" t="s">
        <v>86</v>
      </c>
      <c r="AV387" s="10" t="s">
        <v>86</v>
      </c>
      <c r="AW387" s="10" t="s">
        <v>32</v>
      </c>
      <c r="AX387" s="10" t="s">
        <v>82</v>
      </c>
      <c r="AY387" s="156" t="s">
        <v>166</v>
      </c>
    </row>
    <row r="388" spans="2:65" s="1" customFormat="1" ht="25.5" customHeight="1">
      <c r="B388" s="139"/>
      <c r="C388" s="176" t="s">
        <v>583</v>
      </c>
      <c r="D388" s="176" t="s">
        <v>388</v>
      </c>
      <c r="E388" s="177" t="s">
        <v>580</v>
      </c>
      <c r="F388" s="266" t="s">
        <v>581</v>
      </c>
      <c r="G388" s="266"/>
      <c r="H388" s="266"/>
      <c r="I388" s="266"/>
      <c r="J388" s="178" t="s">
        <v>560</v>
      </c>
      <c r="K388" s="179">
        <v>6</v>
      </c>
      <c r="L388" s="267">
        <v>0</v>
      </c>
      <c r="M388" s="267"/>
      <c r="N388" s="267">
        <f>ROUND(L388*K388,2)</f>
        <v>0</v>
      </c>
      <c r="O388" s="232"/>
      <c r="P388" s="232"/>
      <c r="Q388" s="232"/>
      <c r="R388" s="144"/>
      <c r="T388" s="145" t="s">
        <v>5</v>
      </c>
      <c r="U388" s="43" t="s">
        <v>40</v>
      </c>
      <c r="V388" s="146">
        <v>0</v>
      </c>
      <c r="W388" s="146">
        <f>V388*K388</f>
        <v>0</v>
      </c>
      <c r="X388" s="146">
        <v>5.8000000000000003E-2</v>
      </c>
      <c r="Y388" s="146">
        <f>X388*K388</f>
        <v>0.34800000000000003</v>
      </c>
      <c r="Z388" s="146">
        <v>0</v>
      </c>
      <c r="AA388" s="147">
        <f>Z388*K388</f>
        <v>0</v>
      </c>
      <c r="AR388" s="21" t="s">
        <v>104</v>
      </c>
      <c r="AT388" s="21" t="s">
        <v>388</v>
      </c>
      <c r="AU388" s="21" t="s">
        <v>86</v>
      </c>
      <c r="AY388" s="21" t="s">
        <v>166</v>
      </c>
      <c r="BE388" s="148">
        <f>IF(U388="základní",N388,0)</f>
        <v>0</v>
      </c>
      <c r="BF388" s="148">
        <f>IF(U388="snížená",N388,0)</f>
        <v>0</v>
      </c>
      <c r="BG388" s="148">
        <f>IF(U388="zákl. přenesená",N388,0)</f>
        <v>0</v>
      </c>
      <c r="BH388" s="148">
        <f>IF(U388="sníž. přenesená",N388,0)</f>
        <v>0</v>
      </c>
      <c r="BI388" s="148">
        <f>IF(U388="nulová",N388,0)</f>
        <v>0</v>
      </c>
      <c r="BJ388" s="21" t="s">
        <v>82</v>
      </c>
      <c r="BK388" s="148">
        <f>ROUND(L388*K388,2)</f>
        <v>0</v>
      </c>
      <c r="BL388" s="21" t="s">
        <v>92</v>
      </c>
      <c r="BM388" s="21" t="s">
        <v>582</v>
      </c>
    </row>
    <row r="389" spans="2:65" s="11" customFormat="1" ht="16.5" customHeight="1">
      <c r="B389" s="157"/>
      <c r="C389" s="158"/>
      <c r="D389" s="158"/>
      <c r="E389" s="159" t="s">
        <v>5</v>
      </c>
      <c r="F389" s="264" t="s">
        <v>566</v>
      </c>
      <c r="G389" s="265"/>
      <c r="H389" s="265"/>
      <c r="I389" s="265"/>
      <c r="J389" s="158"/>
      <c r="K389" s="159" t="s">
        <v>5</v>
      </c>
      <c r="L389" s="158"/>
      <c r="M389" s="158"/>
      <c r="N389" s="158"/>
      <c r="O389" s="158"/>
      <c r="P389" s="158"/>
      <c r="Q389" s="158"/>
      <c r="R389" s="160"/>
      <c r="T389" s="161"/>
      <c r="U389" s="158"/>
      <c r="V389" s="158"/>
      <c r="W389" s="158"/>
      <c r="X389" s="158"/>
      <c r="Y389" s="158"/>
      <c r="Z389" s="158"/>
      <c r="AA389" s="162"/>
      <c r="AT389" s="163" t="s">
        <v>173</v>
      </c>
      <c r="AU389" s="163" t="s">
        <v>86</v>
      </c>
      <c r="AV389" s="11" t="s">
        <v>82</v>
      </c>
      <c r="AW389" s="11" t="s">
        <v>32</v>
      </c>
      <c r="AX389" s="11" t="s">
        <v>75</v>
      </c>
      <c r="AY389" s="163" t="s">
        <v>166</v>
      </c>
    </row>
    <row r="390" spans="2:65" s="10" customFormat="1" ht="16.5" customHeight="1">
      <c r="B390" s="149"/>
      <c r="C390" s="150"/>
      <c r="D390" s="150"/>
      <c r="E390" s="151" t="s">
        <v>5</v>
      </c>
      <c r="F390" s="262" t="s">
        <v>98</v>
      </c>
      <c r="G390" s="263"/>
      <c r="H390" s="263"/>
      <c r="I390" s="263"/>
      <c r="J390" s="150"/>
      <c r="K390" s="152">
        <v>6</v>
      </c>
      <c r="L390" s="150"/>
      <c r="M390" s="150"/>
      <c r="N390" s="150"/>
      <c r="O390" s="150"/>
      <c r="P390" s="150"/>
      <c r="Q390" s="150"/>
      <c r="R390" s="153"/>
      <c r="T390" s="154"/>
      <c r="U390" s="150"/>
      <c r="V390" s="150"/>
      <c r="W390" s="150"/>
      <c r="X390" s="150"/>
      <c r="Y390" s="150"/>
      <c r="Z390" s="150"/>
      <c r="AA390" s="155"/>
      <c r="AT390" s="156" t="s">
        <v>173</v>
      </c>
      <c r="AU390" s="156" t="s">
        <v>86</v>
      </c>
      <c r="AV390" s="10" t="s">
        <v>86</v>
      </c>
      <c r="AW390" s="10" t="s">
        <v>32</v>
      </c>
      <c r="AX390" s="10" t="s">
        <v>82</v>
      </c>
      <c r="AY390" s="156" t="s">
        <v>166</v>
      </c>
    </row>
    <row r="391" spans="2:65" s="1" customFormat="1" ht="25.5" customHeight="1">
      <c r="B391" s="139"/>
      <c r="C391" s="176" t="s">
        <v>587</v>
      </c>
      <c r="D391" s="176" t="s">
        <v>388</v>
      </c>
      <c r="E391" s="177" t="s">
        <v>584</v>
      </c>
      <c r="F391" s="266" t="s">
        <v>585</v>
      </c>
      <c r="G391" s="266"/>
      <c r="H391" s="266"/>
      <c r="I391" s="266"/>
      <c r="J391" s="178" t="s">
        <v>560</v>
      </c>
      <c r="K391" s="179">
        <v>7</v>
      </c>
      <c r="L391" s="267">
        <v>0</v>
      </c>
      <c r="M391" s="267"/>
      <c r="N391" s="267">
        <f>ROUND(L391*K391,2)</f>
        <v>0</v>
      </c>
      <c r="O391" s="232"/>
      <c r="P391" s="232"/>
      <c r="Q391" s="232"/>
      <c r="R391" s="144"/>
      <c r="T391" s="145" t="s">
        <v>5</v>
      </c>
      <c r="U391" s="43" t="s">
        <v>40</v>
      </c>
      <c r="V391" s="146">
        <v>0</v>
      </c>
      <c r="W391" s="146">
        <f>V391*K391</f>
        <v>0</v>
      </c>
      <c r="X391" s="146">
        <v>0.111</v>
      </c>
      <c r="Y391" s="146">
        <f>X391*K391</f>
        <v>0.77700000000000002</v>
      </c>
      <c r="Z391" s="146">
        <v>0</v>
      </c>
      <c r="AA391" s="147">
        <f>Z391*K391</f>
        <v>0</v>
      </c>
      <c r="AR391" s="21" t="s">
        <v>104</v>
      </c>
      <c r="AT391" s="21" t="s">
        <v>388</v>
      </c>
      <c r="AU391" s="21" t="s">
        <v>86</v>
      </c>
      <c r="AY391" s="21" t="s">
        <v>166</v>
      </c>
      <c r="BE391" s="148">
        <f>IF(U391="základní",N391,0)</f>
        <v>0</v>
      </c>
      <c r="BF391" s="148">
        <f>IF(U391="snížená",N391,0)</f>
        <v>0</v>
      </c>
      <c r="BG391" s="148">
        <f>IF(U391="zákl. přenesená",N391,0)</f>
        <v>0</v>
      </c>
      <c r="BH391" s="148">
        <f>IF(U391="sníž. přenesená",N391,0)</f>
        <v>0</v>
      </c>
      <c r="BI391" s="148">
        <f>IF(U391="nulová",N391,0)</f>
        <v>0</v>
      </c>
      <c r="BJ391" s="21" t="s">
        <v>82</v>
      </c>
      <c r="BK391" s="148">
        <f>ROUND(L391*K391,2)</f>
        <v>0</v>
      </c>
      <c r="BL391" s="21" t="s">
        <v>92</v>
      </c>
      <c r="BM391" s="21" t="s">
        <v>586</v>
      </c>
    </row>
    <row r="392" spans="2:65" s="11" customFormat="1" ht="16.5" customHeight="1">
      <c r="B392" s="157"/>
      <c r="C392" s="158"/>
      <c r="D392" s="158"/>
      <c r="E392" s="159" t="s">
        <v>5</v>
      </c>
      <c r="F392" s="264" t="s">
        <v>566</v>
      </c>
      <c r="G392" s="265"/>
      <c r="H392" s="265"/>
      <c r="I392" s="265"/>
      <c r="J392" s="158"/>
      <c r="K392" s="159" t="s">
        <v>5</v>
      </c>
      <c r="L392" s="158"/>
      <c r="M392" s="158"/>
      <c r="N392" s="158"/>
      <c r="O392" s="158"/>
      <c r="P392" s="158"/>
      <c r="Q392" s="158"/>
      <c r="R392" s="160"/>
      <c r="T392" s="161"/>
      <c r="U392" s="158"/>
      <c r="V392" s="158"/>
      <c r="W392" s="158"/>
      <c r="X392" s="158"/>
      <c r="Y392" s="158"/>
      <c r="Z392" s="158"/>
      <c r="AA392" s="162"/>
      <c r="AT392" s="163" t="s">
        <v>173</v>
      </c>
      <c r="AU392" s="163" t="s">
        <v>86</v>
      </c>
      <c r="AV392" s="11" t="s">
        <v>82</v>
      </c>
      <c r="AW392" s="11" t="s">
        <v>32</v>
      </c>
      <c r="AX392" s="11" t="s">
        <v>75</v>
      </c>
      <c r="AY392" s="163" t="s">
        <v>166</v>
      </c>
    </row>
    <row r="393" spans="2:65" s="10" customFormat="1" ht="16.5" customHeight="1">
      <c r="B393" s="149"/>
      <c r="C393" s="150"/>
      <c r="D393" s="150"/>
      <c r="E393" s="151" t="s">
        <v>5</v>
      </c>
      <c r="F393" s="262" t="s">
        <v>101</v>
      </c>
      <c r="G393" s="263"/>
      <c r="H393" s="263"/>
      <c r="I393" s="263"/>
      <c r="J393" s="150"/>
      <c r="K393" s="152">
        <v>7</v>
      </c>
      <c r="L393" s="150"/>
      <c r="M393" s="150"/>
      <c r="N393" s="150"/>
      <c r="O393" s="150"/>
      <c r="P393" s="150"/>
      <c r="Q393" s="150"/>
      <c r="R393" s="153"/>
      <c r="T393" s="154"/>
      <c r="U393" s="150"/>
      <c r="V393" s="150"/>
      <c r="W393" s="150"/>
      <c r="X393" s="150"/>
      <c r="Y393" s="150"/>
      <c r="Z393" s="150"/>
      <c r="AA393" s="155"/>
      <c r="AT393" s="156" t="s">
        <v>173</v>
      </c>
      <c r="AU393" s="156" t="s">
        <v>86</v>
      </c>
      <c r="AV393" s="10" t="s">
        <v>86</v>
      </c>
      <c r="AW393" s="10" t="s">
        <v>32</v>
      </c>
      <c r="AX393" s="10" t="s">
        <v>82</v>
      </c>
      <c r="AY393" s="156" t="s">
        <v>166</v>
      </c>
    </row>
    <row r="394" spans="2:65" s="1" customFormat="1" ht="16.5" customHeight="1">
      <c r="B394" s="139"/>
      <c r="C394" s="176" t="s">
        <v>591</v>
      </c>
      <c r="D394" s="176" t="s">
        <v>388</v>
      </c>
      <c r="E394" s="177" t="s">
        <v>588</v>
      </c>
      <c r="F394" s="266" t="s">
        <v>589</v>
      </c>
      <c r="G394" s="266"/>
      <c r="H394" s="266"/>
      <c r="I394" s="266"/>
      <c r="J394" s="178" t="s">
        <v>560</v>
      </c>
      <c r="K394" s="179">
        <v>6</v>
      </c>
      <c r="L394" s="267">
        <v>0</v>
      </c>
      <c r="M394" s="267"/>
      <c r="N394" s="267">
        <f>ROUND(L394*K394,2)</f>
        <v>0</v>
      </c>
      <c r="O394" s="232"/>
      <c r="P394" s="232"/>
      <c r="Q394" s="232"/>
      <c r="R394" s="144"/>
      <c r="T394" s="145" t="s">
        <v>5</v>
      </c>
      <c r="U394" s="43" t="s">
        <v>40</v>
      </c>
      <c r="V394" s="146">
        <v>0</v>
      </c>
      <c r="W394" s="146">
        <f>V394*K394</f>
        <v>0</v>
      </c>
      <c r="X394" s="146">
        <v>9.7000000000000003E-2</v>
      </c>
      <c r="Y394" s="146">
        <f>X394*K394</f>
        <v>0.58200000000000007</v>
      </c>
      <c r="Z394" s="146">
        <v>0</v>
      </c>
      <c r="AA394" s="147">
        <f>Z394*K394</f>
        <v>0</v>
      </c>
      <c r="AR394" s="21" t="s">
        <v>104</v>
      </c>
      <c r="AT394" s="21" t="s">
        <v>388</v>
      </c>
      <c r="AU394" s="21" t="s">
        <v>86</v>
      </c>
      <c r="AY394" s="21" t="s">
        <v>166</v>
      </c>
      <c r="BE394" s="148">
        <f>IF(U394="základní",N394,0)</f>
        <v>0</v>
      </c>
      <c r="BF394" s="148">
        <f>IF(U394="snížená",N394,0)</f>
        <v>0</v>
      </c>
      <c r="BG394" s="148">
        <f>IF(U394="zákl. přenesená",N394,0)</f>
        <v>0</v>
      </c>
      <c r="BH394" s="148">
        <f>IF(U394="sníž. přenesená",N394,0)</f>
        <v>0</v>
      </c>
      <c r="BI394" s="148">
        <f>IF(U394="nulová",N394,0)</f>
        <v>0</v>
      </c>
      <c r="BJ394" s="21" t="s">
        <v>82</v>
      </c>
      <c r="BK394" s="148">
        <f>ROUND(L394*K394,2)</f>
        <v>0</v>
      </c>
      <c r="BL394" s="21" t="s">
        <v>92</v>
      </c>
      <c r="BM394" s="21" t="s">
        <v>590</v>
      </c>
    </row>
    <row r="395" spans="2:65" s="11" customFormat="1" ht="16.5" customHeight="1">
      <c r="B395" s="157"/>
      <c r="C395" s="158"/>
      <c r="D395" s="158"/>
      <c r="E395" s="159" t="s">
        <v>5</v>
      </c>
      <c r="F395" s="264" t="s">
        <v>566</v>
      </c>
      <c r="G395" s="265"/>
      <c r="H395" s="265"/>
      <c r="I395" s="265"/>
      <c r="J395" s="158"/>
      <c r="K395" s="159" t="s">
        <v>5</v>
      </c>
      <c r="L395" s="158"/>
      <c r="M395" s="158"/>
      <c r="N395" s="158"/>
      <c r="O395" s="158"/>
      <c r="P395" s="158"/>
      <c r="Q395" s="158"/>
      <c r="R395" s="160"/>
      <c r="T395" s="161"/>
      <c r="U395" s="158"/>
      <c r="V395" s="158"/>
      <c r="W395" s="158"/>
      <c r="X395" s="158"/>
      <c r="Y395" s="158"/>
      <c r="Z395" s="158"/>
      <c r="AA395" s="162"/>
      <c r="AT395" s="163" t="s">
        <v>173</v>
      </c>
      <c r="AU395" s="163" t="s">
        <v>86</v>
      </c>
      <c r="AV395" s="11" t="s">
        <v>82</v>
      </c>
      <c r="AW395" s="11" t="s">
        <v>32</v>
      </c>
      <c r="AX395" s="11" t="s">
        <v>75</v>
      </c>
      <c r="AY395" s="163" t="s">
        <v>166</v>
      </c>
    </row>
    <row r="396" spans="2:65" s="10" customFormat="1" ht="16.5" customHeight="1">
      <c r="B396" s="149"/>
      <c r="C396" s="150"/>
      <c r="D396" s="150"/>
      <c r="E396" s="151" t="s">
        <v>5</v>
      </c>
      <c r="F396" s="262" t="s">
        <v>98</v>
      </c>
      <c r="G396" s="263"/>
      <c r="H396" s="263"/>
      <c r="I396" s="263"/>
      <c r="J396" s="150"/>
      <c r="K396" s="152">
        <v>6</v>
      </c>
      <c r="L396" s="150"/>
      <c r="M396" s="150"/>
      <c r="N396" s="150"/>
      <c r="O396" s="150"/>
      <c r="P396" s="150"/>
      <c r="Q396" s="150"/>
      <c r="R396" s="153"/>
      <c r="T396" s="154"/>
      <c r="U396" s="150"/>
      <c r="V396" s="150"/>
      <c r="W396" s="150"/>
      <c r="X396" s="150"/>
      <c r="Y396" s="150"/>
      <c r="Z396" s="150"/>
      <c r="AA396" s="155"/>
      <c r="AT396" s="156" t="s">
        <v>173</v>
      </c>
      <c r="AU396" s="156" t="s">
        <v>86</v>
      </c>
      <c r="AV396" s="10" t="s">
        <v>86</v>
      </c>
      <c r="AW396" s="10" t="s">
        <v>32</v>
      </c>
      <c r="AX396" s="10" t="s">
        <v>82</v>
      </c>
      <c r="AY396" s="156" t="s">
        <v>166</v>
      </c>
    </row>
    <row r="397" spans="2:65" s="1" customFormat="1" ht="16.5" customHeight="1">
      <c r="B397" s="139"/>
      <c r="C397" s="176" t="s">
        <v>595</v>
      </c>
      <c r="D397" s="176" t="s">
        <v>388</v>
      </c>
      <c r="E397" s="177" t="s">
        <v>592</v>
      </c>
      <c r="F397" s="266" t="s">
        <v>593</v>
      </c>
      <c r="G397" s="266"/>
      <c r="H397" s="266"/>
      <c r="I397" s="266"/>
      <c r="J397" s="178" t="s">
        <v>560</v>
      </c>
      <c r="K397" s="179">
        <v>6</v>
      </c>
      <c r="L397" s="267">
        <v>0</v>
      </c>
      <c r="M397" s="267"/>
      <c r="N397" s="267">
        <f>ROUND(L397*K397,2)</f>
        <v>0</v>
      </c>
      <c r="O397" s="232"/>
      <c r="P397" s="232"/>
      <c r="Q397" s="232"/>
      <c r="R397" s="144"/>
      <c r="T397" s="145" t="s">
        <v>5</v>
      </c>
      <c r="U397" s="43" t="s">
        <v>40</v>
      </c>
      <c r="V397" s="146">
        <v>0</v>
      </c>
      <c r="W397" s="146">
        <f>V397*K397</f>
        <v>0</v>
      </c>
      <c r="X397" s="146">
        <v>5.8000000000000003E-2</v>
      </c>
      <c r="Y397" s="146">
        <f>X397*K397</f>
        <v>0.34800000000000003</v>
      </c>
      <c r="Z397" s="146">
        <v>0</v>
      </c>
      <c r="AA397" s="147">
        <f>Z397*K397</f>
        <v>0</v>
      </c>
      <c r="AR397" s="21" t="s">
        <v>104</v>
      </c>
      <c r="AT397" s="21" t="s">
        <v>388</v>
      </c>
      <c r="AU397" s="21" t="s">
        <v>86</v>
      </c>
      <c r="AY397" s="21" t="s">
        <v>166</v>
      </c>
      <c r="BE397" s="148">
        <f>IF(U397="základní",N397,0)</f>
        <v>0</v>
      </c>
      <c r="BF397" s="148">
        <f>IF(U397="snížená",N397,0)</f>
        <v>0</v>
      </c>
      <c r="BG397" s="148">
        <f>IF(U397="zákl. přenesená",N397,0)</f>
        <v>0</v>
      </c>
      <c r="BH397" s="148">
        <f>IF(U397="sníž. přenesená",N397,0)</f>
        <v>0</v>
      </c>
      <c r="BI397" s="148">
        <f>IF(U397="nulová",N397,0)</f>
        <v>0</v>
      </c>
      <c r="BJ397" s="21" t="s">
        <v>82</v>
      </c>
      <c r="BK397" s="148">
        <f>ROUND(L397*K397,2)</f>
        <v>0</v>
      </c>
      <c r="BL397" s="21" t="s">
        <v>92</v>
      </c>
      <c r="BM397" s="21" t="s">
        <v>594</v>
      </c>
    </row>
    <row r="398" spans="2:65" s="11" customFormat="1" ht="16.5" customHeight="1">
      <c r="B398" s="157"/>
      <c r="C398" s="158"/>
      <c r="D398" s="158"/>
      <c r="E398" s="159" t="s">
        <v>5</v>
      </c>
      <c r="F398" s="264" t="s">
        <v>566</v>
      </c>
      <c r="G398" s="265"/>
      <c r="H398" s="265"/>
      <c r="I398" s="265"/>
      <c r="J398" s="158"/>
      <c r="K398" s="159" t="s">
        <v>5</v>
      </c>
      <c r="L398" s="158"/>
      <c r="M398" s="158"/>
      <c r="N398" s="158"/>
      <c r="O398" s="158"/>
      <c r="P398" s="158"/>
      <c r="Q398" s="158"/>
      <c r="R398" s="160"/>
      <c r="T398" s="161"/>
      <c r="U398" s="158"/>
      <c r="V398" s="158"/>
      <c r="W398" s="158"/>
      <c r="X398" s="158"/>
      <c r="Y398" s="158"/>
      <c r="Z398" s="158"/>
      <c r="AA398" s="162"/>
      <c r="AT398" s="163" t="s">
        <v>173</v>
      </c>
      <c r="AU398" s="163" t="s">
        <v>86</v>
      </c>
      <c r="AV398" s="11" t="s">
        <v>82</v>
      </c>
      <c r="AW398" s="11" t="s">
        <v>32</v>
      </c>
      <c r="AX398" s="11" t="s">
        <v>75</v>
      </c>
      <c r="AY398" s="163" t="s">
        <v>166</v>
      </c>
    </row>
    <row r="399" spans="2:65" s="10" customFormat="1" ht="16.5" customHeight="1">
      <c r="B399" s="149"/>
      <c r="C399" s="150"/>
      <c r="D399" s="150"/>
      <c r="E399" s="151" t="s">
        <v>5</v>
      </c>
      <c r="F399" s="262" t="s">
        <v>98</v>
      </c>
      <c r="G399" s="263"/>
      <c r="H399" s="263"/>
      <c r="I399" s="263"/>
      <c r="J399" s="150"/>
      <c r="K399" s="152">
        <v>6</v>
      </c>
      <c r="L399" s="150"/>
      <c r="M399" s="150"/>
      <c r="N399" s="150"/>
      <c r="O399" s="150"/>
      <c r="P399" s="150"/>
      <c r="Q399" s="150"/>
      <c r="R399" s="153"/>
      <c r="T399" s="154"/>
      <c r="U399" s="150"/>
      <c r="V399" s="150"/>
      <c r="W399" s="150"/>
      <c r="X399" s="150"/>
      <c r="Y399" s="150"/>
      <c r="Z399" s="150"/>
      <c r="AA399" s="155"/>
      <c r="AT399" s="156" t="s">
        <v>173</v>
      </c>
      <c r="AU399" s="156" t="s">
        <v>86</v>
      </c>
      <c r="AV399" s="10" t="s">
        <v>86</v>
      </c>
      <c r="AW399" s="10" t="s">
        <v>32</v>
      </c>
      <c r="AX399" s="10" t="s">
        <v>82</v>
      </c>
      <c r="AY399" s="156" t="s">
        <v>166</v>
      </c>
    </row>
    <row r="400" spans="2:65" s="1" customFormat="1" ht="16.5" customHeight="1">
      <c r="B400" s="139"/>
      <c r="C400" s="176" t="s">
        <v>599</v>
      </c>
      <c r="D400" s="176" t="s">
        <v>388</v>
      </c>
      <c r="E400" s="177" t="s">
        <v>596</v>
      </c>
      <c r="F400" s="266" t="s">
        <v>597</v>
      </c>
      <c r="G400" s="266"/>
      <c r="H400" s="266"/>
      <c r="I400" s="266"/>
      <c r="J400" s="178" t="s">
        <v>560</v>
      </c>
      <c r="K400" s="179">
        <v>6</v>
      </c>
      <c r="L400" s="267">
        <v>0</v>
      </c>
      <c r="M400" s="267"/>
      <c r="N400" s="267">
        <f>ROUND(L400*K400,2)</f>
        <v>0</v>
      </c>
      <c r="O400" s="232"/>
      <c r="P400" s="232"/>
      <c r="Q400" s="232"/>
      <c r="R400" s="144"/>
      <c r="T400" s="145" t="s">
        <v>5</v>
      </c>
      <c r="U400" s="43" t="s">
        <v>40</v>
      </c>
      <c r="V400" s="146">
        <v>0</v>
      </c>
      <c r="W400" s="146">
        <f>V400*K400</f>
        <v>0</v>
      </c>
      <c r="X400" s="146">
        <v>6.0000000000000001E-3</v>
      </c>
      <c r="Y400" s="146">
        <f>X400*K400</f>
        <v>3.6000000000000004E-2</v>
      </c>
      <c r="Z400" s="146">
        <v>0</v>
      </c>
      <c r="AA400" s="147">
        <f>Z400*K400</f>
        <v>0</v>
      </c>
      <c r="AR400" s="21" t="s">
        <v>104</v>
      </c>
      <c r="AT400" s="21" t="s">
        <v>388</v>
      </c>
      <c r="AU400" s="21" t="s">
        <v>86</v>
      </c>
      <c r="AY400" s="21" t="s">
        <v>166</v>
      </c>
      <c r="BE400" s="148">
        <f>IF(U400="základní",N400,0)</f>
        <v>0</v>
      </c>
      <c r="BF400" s="148">
        <f>IF(U400="snížená",N400,0)</f>
        <v>0</v>
      </c>
      <c r="BG400" s="148">
        <f>IF(U400="zákl. přenesená",N400,0)</f>
        <v>0</v>
      </c>
      <c r="BH400" s="148">
        <f>IF(U400="sníž. přenesená",N400,0)</f>
        <v>0</v>
      </c>
      <c r="BI400" s="148">
        <f>IF(U400="nulová",N400,0)</f>
        <v>0</v>
      </c>
      <c r="BJ400" s="21" t="s">
        <v>82</v>
      </c>
      <c r="BK400" s="148">
        <f>ROUND(L400*K400,2)</f>
        <v>0</v>
      </c>
      <c r="BL400" s="21" t="s">
        <v>92</v>
      </c>
      <c r="BM400" s="21" t="s">
        <v>598</v>
      </c>
    </row>
    <row r="401" spans="2:65" s="11" customFormat="1" ht="16.5" customHeight="1">
      <c r="B401" s="157"/>
      <c r="C401" s="158"/>
      <c r="D401" s="158"/>
      <c r="E401" s="159" t="s">
        <v>5</v>
      </c>
      <c r="F401" s="264" t="s">
        <v>566</v>
      </c>
      <c r="G401" s="265"/>
      <c r="H401" s="265"/>
      <c r="I401" s="265"/>
      <c r="J401" s="158"/>
      <c r="K401" s="159" t="s">
        <v>5</v>
      </c>
      <c r="L401" s="158"/>
      <c r="M401" s="158"/>
      <c r="N401" s="158"/>
      <c r="O401" s="158"/>
      <c r="P401" s="158"/>
      <c r="Q401" s="158"/>
      <c r="R401" s="160"/>
      <c r="T401" s="161"/>
      <c r="U401" s="158"/>
      <c r="V401" s="158"/>
      <c r="W401" s="158"/>
      <c r="X401" s="158"/>
      <c r="Y401" s="158"/>
      <c r="Z401" s="158"/>
      <c r="AA401" s="162"/>
      <c r="AT401" s="163" t="s">
        <v>173</v>
      </c>
      <c r="AU401" s="163" t="s">
        <v>86</v>
      </c>
      <c r="AV401" s="11" t="s">
        <v>82</v>
      </c>
      <c r="AW401" s="11" t="s">
        <v>32</v>
      </c>
      <c r="AX401" s="11" t="s">
        <v>75</v>
      </c>
      <c r="AY401" s="163" t="s">
        <v>166</v>
      </c>
    </row>
    <row r="402" spans="2:65" s="10" customFormat="1" ht="16.5" customHeight="1">
      <c r="B402" s="149"/>
      <c r="C402" s="150"/>
      <c r="D402" s="150"/>
      <c r="E402" s="151" t="s">
        <v>5</v>
      </c>
      <c r="F402" s="262" t="s">
        <v>98</v>
      </c>
      <c r="G402" s="263"/>
      <c r="H402" s="263"/>
      <c r="I402" s="263"/>
      <c r="J402" s="150"/>
      <c r="K402" s="152">
        <v>6</v>
      </c>
      <c r="L402" s="150"/>
      <c r="M402" s="150"/>
      <c r="N402" s="150"/>
      <c r="O402" s="150"/>
      <c r="P402" s="150"/>
      <c r="Q402" s="150"/>
      <c r="R402" s="153"/>
      <c r="T402" s="154"/>
      <c r="U402" s="150"/>
      <c r="V402" s="150"/>
      <c r="W402" s="150"/>
      <c r="X402" s="150"/>
      <c r="Y402" s="150"/>
      <c r="Z402" s="150"/>
      <c r="AA402" s="155"/>
      <c r="AT402" s="156" t="s">
        <v>173</v>
      </c>
      <c r="AU402" s="156" t="s">
        <v>86</v>
      </c>
      <c r="AV402" s="10" t="s">
        <v>86</v>
      </c>
      <c r="AW402" s="10" t="s">
        <v>32</v>
      </c>
      <c r="AX402" s="10" t="s">
        <v>82</v>
      </c>
      <c r="AY402" s="156" t="s">
        <v>166</v>
      </c>
    </row>
    <row r="403" spans="2:65" s="1" customFormat="1" ht="25.5" customHeight="1">
      <c r="B403" s="139"/>
      <c r="C403" s="140" t="s">
        <v>603</v>
      </c>
      <c r="D403" s="140" t="s">
        <v>167</v>
      </c>
      <c r="E403" s="141" t="s">
        <v>600</v>
      </c>
      <c r="F403" s="231" t="s">
        <v>601</v>
      </c>
      <c r="G403" s="231"/>
      <c r="H403" s="231"/>
      <c r="I403" s="231"/>
      <c r="J403" s="142" t="s">
        <v>560</v>
      </c>
      <c r="K403" s="143">
        <v>10</v>
      </c>
      <c r="L403" s="232">
        <v>0</v>
      </c>
      <c r="M403" s="232"/>
      <c r="N403" s="232">
        <f>ROUND(L403*K403,2)</f>
        <v>0</v>
      </c>
      <c r="O403" s="232"/>
      <c r="P403" s="232"/>
      <c r="Q403" s="232"/>
      <c r="R403" s="144"/>
      <c r="T403" s="145" t="s">
        <v>5</v>
      </c>
      <c r="U403" s="43" t="s">
        <v>40</v>
      </c>
      <c r="V403" s="146">
        <v>3.8170000000000002</v>
      </c>
      <c r="W403" s="146">
        <f>V403*K403</f>
        <v>38.17</v>
      </c>
      <c r="X403" s="146">
        <v>0.42080000000000001</v>
      </c>
      <c r="Y403" s="146">
        <f>X403*K403</f>
        <v>4.2080000000000002</v>
      </c>
      <c r="Z403" s="146">
        <v>0</v>
      </c>
      <c r="AA403" s="147">
        <f>Z403*K403</f>
        <v>0</v>
      </c>
      <c r="AR403" s="21" t="s">
        <v>92</v>
      </c>
      <c r="AT403" s="21" t="s">
        <v>167</v>
      </c>
      <c r="AU403" s="21" t="s">
        <v>86</v>
      </c>
      <c r="AY403" s="21" t="s">
        <v>166</v>
      </c>
      <c r="BE403" s="148">
        <f>IF(U403="základní",N403,0)</f>
        <v>0</v>
      </c>
      <c r="BF403" s="148">
        <f>IF(U403="snížená",N403,0)</f>
        <v>0</v>
      </c>
      <c r="BG403" s="148">
        <f>IF(U403="zákl. přenesená",N403,0)</f>
        <v>0</v>
      </c>
      <c r="BH403" s="148">
        <f>IF(U403="sníž. přenesená",N403,0)</f>
        <v>0</v>
      </c>
      <c r="BI403" s="148">
        <f>IF(U403="nulová",N403,0)</f>
        <v>0</v>
      </c>
      <c r="BJ403" s="21" t="s">
        <v>82</v>
      </c>
      <c r="BK403" s="148">
        <f>ROUND(L403*K403,2)</f>
        <v>0</v>
      </c>
      <c r="BL403" s="21" t="s">
        <v>92</v>
      </c>
      <c r="BM403" s="21" t="s">
        <v>602</v>
      </c>
    </row>
    <row r="404" spans="2:65" s="11" customFormat="1" ht="16.5" customHeight="1">
      <c r="B404" s="157"/>
      <c r="C404" s="158"/>
      <c r="D404" s="158"/>
      <c r="E404" s="159" t="s">
        <v>5</v>
      </c>
      <c r="F404" s="264" t="s">
        <v>275</v>
      </c>
      <c r="G404" s="265"/>
      <c r="H404" s="265"/>
      <c r="I404" s="265"/>
      <c r="J404" s="158"/>
      <c r="K404" s="159" t="s">
        <v>5</v>
      </c>
      <c r="L404" s="158"/>
      <c r="M404" s="158"/>
      <c r="N404" s="158"/>
      <c r="O404" s="158"/>
      <c r="P404" s="158"/>
      <c r="Q404" s="158"/>
      <c r="R404" s="160"/>
      <c r="T404" s="161"/>
      <c r="U404" s="158"/>
      <c r="V404" s="158"/>
      <c r="W404" s="158"/>
      <c r="X404" s="158"/>
      <c r="Y404" s="158"/>
      <c r="Z404" s="158"/>
      <c r="AA404" s="162"/>
      <c r="AT404" s="163" t="s">
        <v>173</v>
      </c>
      <c r="AU404" s="163" t="s">
        <v>86</v>
      </c>
      <c r="AV404" s="11" t="s">
        <v>82</v>
      </c>
      <c r="AW404" s="11" t="s">
        <v>32</v>
      </c>
      <c r="AX404" s="11" t="s">
        <v>75</v>
      </c>
      <c r="AY404" s="163" t="s">
        <v>166</v>
      </c>
    </row>
    <row r="405" spans="2:65" s="11" customFormat="1" ht="16.5" customHeight="1">
      <c r="B405" s="157"/>
      <c r="C405" s="158"/>
      <c r="D405" s="158"/>
      <c r="E405" s="159" t="s">
        <v>5</v>
      </c>
      <c r="F405" s="229" t="s">
        <v>276</v>
      </c>
      <c r="G405" s="230"/>
      <c r="H405" s="230"/>
      <c r="I405" s="230"/>
      <c r="J405" s="158"/>
      <c r="K405" s="159" t="s">
        <v>5</v>
      </c>
      <c r="L405" s="158"/>
      <c r="M405" s="158"/>
      <c r="N405" s="158"/>
      <c r="O405" s="158"/>
      <c r="P405" s="158"/>
      <c r="Q405" s="158"/>
      <c r="R405" s="160"/>
      <c r="T405" s="161"/>
      <c r="U405" s="158"/>
      <c r="V405" s="158"/>
      <c r="W405" s="158"/>
      <c r="X405" s="158"/>
      <c r="Y405" s="158"/>
      <c r="Z405" s="158"/>
      <c r="AA405" s="162"/>
      <c r="AT405" s="163" t="s">
        <v>173</v>
      </c>
      <c r="AU405" s="163" t="s">
        <v>86</v>
      </c>
      <c r="AV405" s="11" t="s">
        <v>82</v>
      </c>
      <c r="AW405" s="11" t="s">
        <v>32</v>
      </c>
      <c r="AX405" s="11" t="s">
        <v>75</v>
      </c>
      <c r="AY405" s="163" t="s">
        <v>166</v>
      </c>
    </row>
    <row r="406" spans="2:65" s="11" customFormat="1" ht="16.5" customHeight="1">
      <c r="B406" s="157"/>
      <c r="C406" s="158"/>
      <c r="D406" s="158"/>
      <c r="E406" s="159" t="s">
        <v>5</v>
      </c>
      <c r="F406" s="229" t="s">
        <v>277</v>
      </c>
      <c r="G406" s="230"/>
      <c r="H406" s="230"/>
      <c r="I406" s="230"/>
      <c r="J406" s="158"/>
      <c r="K406" s="159" t="s">
        <v>5</v>
      </c>
      <c r="L406" s="158"/>
      <c r="M406" s="158"/>
      <c r="N406" s="158"/>
      <c r="O406" s="158"/>
      <c r="P406" s="158"/>
      <c r="Q406" s="158"/>
      <c r="R406" s="160"/>
      <c r="T406" s="161"/>
      <c r="U406" s="158"/>
      <c r="V406" s="158"/>
      <c r="W406" s="158"/>
      <c r="X406" s="158"/>
      <c r="Y406" s="158"/>
      <c r="Z406" s="158"/>
      <c r="AA406" s="162"/>
      <c r="AT406" s="163" t="s">
        <v>173</v>
      </c>
      <c r="AU406" s="163" t="s">
        <v>86</v>
      </c>
      <c r="AV406" s="11" t="s">
        <v>82</v>
      </c>
      <c r="AW406" s="11" t="s">
        <v>32</v>
      </c>
      <c r="AX406" s="11" t="s">
        <v>75</v>
      </c>
      <c r="AY406" s="163" t="s">
        <v>166</v>
      </c>
    </row>
    <row r="407" spans="2:65" s="10" customFormat="1" ht="16.5" customHeight="1">
      <c r="B407" s="149"/>
      <c r="C407" s="150"/>
      <c r="D407" s="150"/>
      <c r="E407" s="151" t="s">
        <v>5</v>
      </c>
      <c r="F407" s="262" t="s">
        <v>110</v>
      </c>
      <c r="G407" s="263"/>
      <c r="H407" s="263"/>
      <c r="I407" s="263"/>
      <c r="J407" s="150"/>
      <c r="K407" s="152">
        <v>10</v>
      </c>
      <c r="L407" s="150"/>
      <c r="M407" s="150"/>
      <c r="N407" s="150"/>
      <c r="O407" s="150"/>
      <c r="P407" s="150"/>
      <c r="Q407" s="150"/>
      <c r="R407" s="153"/>
      <c r="T407" s="154"/>
      <c r="U407" s="150"/>
      <c r="V407" s="150"/>
      <c r="W407" s="150"/>
      <c r="X407" s="150"/>
      <c r="Y407" s="150"/>
      <c r="Z407" s="150"/>
      <c r="AA407" s="155"/>
      <c r="AT407" s="156" t="s">
        <v>173</v>
      </c>
      <c r="AU407" s="156" t="s">
        <v>86</v>
      </c>
      <c r="AV407" s="10" t="s">
        <v>86</v>
      </c>
      <c r="AW407" s="10" t="s">
        <v>32</v>
      </c>
      <c r="AX407" s="10" t="s">
        <v>82</v>
      </c>
      <c r="AY407" s="156" t="s">
        <v>166</v>
      </c>
    </row>
    <row r="408" spans="2:65" s="9" customFormat="1" ht="29.85" customHeight="1">
      <c r="B408" s="129"/>
      <c r="C408" s="130"/>
      <c r="D408" s="164" t="s">
        <v>265</v>
      </c>
      <c r="E408" s="164"/>
      <c r="F408" s="164"/>
      <c r="G408" s="164"/>
      <c r="H408" s="164"/>
      <c r="I408" s="164"/>
      <c r="J408" s="164"/>
      <c r="K408" s="164"/>
      <c r="L408" s="164"/>
      <c r="M408" s="164"/>
      <c r="N408" s="237">
        <f>BK408</f>
        <v>0</v>
      </c>
      <c r="O408" s="238"/>
      <c r="P408" s="238"/>
      <c r="Q408" s="238"/>
      <c r="R408" s="132"/>
      <c r="T408" s="133"/>
      <c r="U408" s="130"/>
      <c r="V408" s="130"/>
      <c r="W408" s="134">
        <f>SUM(W409:W454)</f>
        <v>247.93050000000002</v>
      </c>
      <c r="X408" s="130"/>
      <c r="Y408" s="134">
        <f>SUM(Y409:Y454)</f>
        <v>132.78062600000001</v>
      </c>
      <c r="Z408" s="130"/>
      <c r="AA408" s="135">
        <f>SUM(AA409:AA454)</f>
        <v>21.524999999999999</v>
      </c>
      <c r="AR408" s="136" t="s">
        <v>82</v>
      </c>
      <c r="AT408" s="137" t="s">
        <v>74</v>
      </c>
      <c r="AU408" s="137" t="s">
        <v>82</v>
      </c>
      <c r="AY408" s="136" t="s">
        <v>166</v>
      </c>
      <c r="BK408" s="138">
        <f>SUM(BK409:BK454)</f>
        <v>0</v>
      </c>
    </row>
    <row r="409" spans="2:65" s="1" customFormat="1" ht="16.5" customHeight="1">
      <c r="B409" s="139"/>
      <c r="C409" s="140" t="s">
        <v>607</v>
      </c>
      <c r="D409" s="140" t="s">
        <v>167</v>
      </c>
      <c r="E409" s="141" t="s">
        <v>604</v>
      </c>
      <c r="F409" s="231" t="s">
        <v>605</v>
      </c>
      <c r="G409" s="231"/>
      <c r="H409" s="231"/>
      <c r="I409" s="231"/>
      <c r="J409" s="142" t="s">
        <v>560</v>
      </c>
      <c r="K409" s="189">
        <v>6</v>
      </c>
      <c r="L409" s="232">
        <v>0</v>
      </c>
      <c r="M409" s="232"/>
      <c r="N409" s="232">
        <f>ROUND(L409*K409,2)</f>
        <v>0</v>
      </c>
      <c r="O409" s="232"/>
      <c r="P409" s="232"/>
      <c r="Q409" s="232"/>
      <c r="R409" s="144"/>
      <c r="T409" s="145" t="s">
        <v>5</v>
      </c>
      <c r="U409" s="43" t="s">
        <v>40</v>
      </c>
      <c r="V409" s="146">
        <v>0</v>
      </c>
      <c r="W409" s="146">
        <f>V409*K409</f>
        <v>0</v>
      </c>
      <c r="X409" s="146">
        <v>0</v>
      </c>
      <c r="Y409" s="146">
        <f>X409*K409</f>
        <v>0</v>
      </c>
      <c r="Z409" s="146">
        <v>0</v>
      </c>
      <c r="AA409" s="147">
        <f>Z409*K409</f>
        <v>0</v>
      </c>
      <c r="AR409" s="21" t="s">
        <v>92</v>
      </c>
      <c r="AT409" s="21" t="s">
        <v>167</v>
      </c>
      <c r="AU409" s="21" t="s">
        <v>86</v>
      </c>
      <c r="AY409" s="21" t="s">
        <v>166</v>
      </c>
      <c r="BE409" s="148">
        <f>IF(U409="základní",N409,0)</f>
        <v>0</v>
      </c>
      <c r="BF409" s="148">
        <f>IF(U409="snížená",N409,0)</f>
        <v>0</v>
      </c>
      <c r="BG409" s="148">
        <f>IF(U409="zákl. přenesená",N409,0)</f>
        <v>0</v>
      </c>
      <c r="BH409" s="148">
        <f>IF(U409="sníž. přenesená",N409,0)</f>
        <v>0</v>
      </c>
      <c r="BI409" s="148">
        <f>IF(U409="nulová",N409,0)</f>
        <v>0</v>
      </c>
      <c r="BJ409" s="21" t="s">
        <v>82</v>
      </c>
      <c r="BK409" s="148">
        <f>ROUND(L409*K409,2)</f>
        <v>0</v>
      </c>
      <c r="BL409" s="21" t="s">
        <v>92</v>
      </c>
      <c r="BM409" s="21" t="s">
        <v>606</v>
      </c>
    </row>
    <row r="410" spans="2:65" s="1" customFormat="1" ht="25.5" customHeight="1">
      <c r="B410" s="139"/>
      <c r="C410" s="140" t="s">
        <v>611</v>
      </c>
      <c r="D410" s="140" t="s">
        <v>167</v>
      </c>
      <c r="E410" s="141" t="s">
        <v>626</v>
      </c>
      <c r="F410" s="231" t="s">
        <v>627</v>
      </c>
      <c r="G410" s="231"/>
      <c r="H410" s="231"/>
      <c r="I410" s="231"/>
      <c r="J410" s="142" t="s">
        <v>309</v>
      </c>
      <c r="K410" s="143">
        <v>269</v>
      </c>
      <c r="L410" s="232">
        <v>0</v>
      </c>
      <c r="M410" s="232"/>
      <c r="N410" s="232">
        <f>ROUND(L410*K410,2)</f>
        <v>0</v>
      </c>
      <c r="O410" s="232"/>
      <c r="P410" s="232"/>
      <c r="Q410" s="232"/>
      <c r="R410" s="144"/>
      <c r="T410" s="145" t="s">
        <v>5</v>
      </c>
      <c r="U410" s="43" t="s">
        <v>40</v>
      </c>
      <c r="V410" s="146">
        <v>0.11899999999999999</v>
      </c>
      <c r="W410" s="146">
        <f>V410*K410</f>
        <v>32.010999999999996</v>
      </c>
      <c r="X410" s="146">
        <v>8.9779999999999999E-2</v>
      </c>
      <c r="Y410" s="146">
        <f>X410*K410</f>
        <v>24.15082</v>
      </c>
      <c r="Z410" s="146">
        <v>0</v>
      </c>
      <c r="AA410" s="147">
        <f>Z410*K410</f>
        <v>0</v>
      </c>
      <c r="AR410" s="21" t="s">
        <v>92</v>
      </c>
      <c r="AT410" s="21" t="s">
        <v>167</v>
      </c>
      <c r="AU410" s="21" t="s">
        <v>86</v>
      </c>
      <c r="AY410" s="21" t="s">
        <v>166</v>
      </c>
      <c r="BE410" s="148">
        <f>IF(U410="základní",N410,0)</f>
        <v>0</v>
      </c>
      <c r="BF410" s="148">
        <f>IF(U410="snížená",N410,0)</f>
        <v>0</v>
      </c>
      <c r="BG410" s="148">
        <f>IF(U410="zákl. přenesená",N410,0)</f>
        <v>0</v>
      </c>
      <c r="BH410" s="148">
        <f>IF(U410="sníž. přenesená",N410,0)</f>
        <v>0</v>
      </c>
      <c r="BI410" s="148">
        <f>IF(U410="nulová",N410,0)</f>
        <v>0</v>
      </c>
      <c r="BJ410" s="21" t="s">
        <v>82</v>
      </c>
      <c r="BK410" s="148">
        <f>ROUND(L410*K410,2)</f>
        <v>0</v>
      </c>
      <c r="BL410" s="21" t="s">
        <v>92</v>
      </c>
      <c r="BM410" s="21" t="s">
        <v>628</v>
      </c>
    </row>
    <row r="411" spans="2:65" s="11" customFormat="1" ht="16.5" customHeight="1">
      <c r="B411" s="157"/>
      <c r="C411" s="158"/>
      <c r="D411" s="158"/>
      <c r="E411" s="159" t="s">
        <v>5</v>
      </c>
      <c r="F411" s="264" t="s">
        <v>275</v>
      </c>
      <c r="G411" s="265"/>
      <c r="H411" s="265"/>
      <c r="I411" s="265"/>
      <c r="J411" s="158"/>
      <c r="K411" s="159" t="s">
        <v>5</v>
      </c>
      <c r="L411" s="158"/>
      <c r="M411" s="158"/>
      <c r="N411" s="158"/>
      <c r="O411" s="158"/>
      <c r="P411" s="158"/>
      <c r="Q411" s="158"/>
      <c r="R411" s="160"/>
      <c r="T411" s="161"/>
      <c r="U411" s="158"/>
      <c r="V411" s="158"/>
      <c r="W411" s="158"/>
      <c r="X411" s="158"/>
      <c r="Y411" s="158"/>
      <c r="Z411" s="158"/>
      <c r="AA411" s="162"/>
      <c r="AT411" s="163" t="s">
        <v>173</v>
      </c>
      <c r="AU411" s="163" t="s">
        <v>86</v>
      </c>
      <c r="AV411" s="11" t="s">
        <v>82</v>
      </c>
      <c r="AW411" s="11" t="s">
        <v>32</v>
      </c>
      <c r="AX411" s="11" t="s">
        <v>75</v>
      </c>
      <c r="AY411" s="163" t="s">
        <v>166</v>
      </c>
    </row>
    <row r="412" spans="2:65" s="11" customFormat="1" ht="16.5" customHeight="1">
      <c r="B412" s="157"/>
      <c r="C412" s="158"/>
      <c r="D412" s="158"/>
      <c r="E412" s="159" t="s">
        <v>5</v>
      </c>
      <c r="F412" s="229" t="s">
        <v>276</v>
      </c>
      <c r="G412" s="230"/>
      <c r="H412" s="230"/>
      <c r="I412" s="230"/>
      <c r="J412" s="158"/>
      <c r="K412" s="159" t="s">
        <v>5</v>
      </c>
      <c r="L412" s="158"/>
      <c r="M412" s="158"/>
      <c r="N412" s="158"/>
      <c r="O412" s="158"/>
      <c r="P412" s="158"/>
      <c r="Q412" s="158"/>
      <c r="R412" s="160"/>
      <c r="T412" s="161"/>
      <c r="U412" s="158"/>
      <c r="V412" s="158"/>
      <c r="W412" s="158"/>
      <c r="X412" s="158"/>
      <c r="Y412" s="158"/>
      <c r="Z412" s="158"/>
      <c r="AA412" s="162"/>
      <c r="AT412" s="163" t="s">
        <v>173</v>
      </c>
      <c r="AU412" s="163" t="s">
        <v>86</v>
      </c>
      <c r="AV412" s="11" t="s">
        <v>82</v>
      </c>
      <c r="AW412" s="11" t="s">
        <v>32</v>
      </c>
      <c r="AX412" s="11" t="s">
        <v>75</v>
      </c>
      <c r="AY412" s="163" t="s">
        <v>166</v>
      </c>
    </row>
    <row r="413" spans="2:65" s="11" customFormat="1" ht="16.5" customHeight="1">
      <c r="B413" s="157"/>
      <c r="C413" s="158"/>
      <c r="D413" s="158"/>
      <c r="E413" s="159" t="s">
        <v>5</v>
      </c>
      <c r="F413" s="229" t="s">
        <v>277</v>
      </c>
      <c r="G413" s="230"/>
      <c r="H413" s="230"/>
      <c r="I413" s="230"/>
      <c r="J413" s="158"/>
      <c r="K413" s="159" t="s">
        <v>5</v>
      </c>
      <c r="L413" s="158"/>
      <c r="M413" s="158"/>
      <c r="N413" s="158"/>
      <c r="O413" s="158"/>
      <c r="P413" s="158"/>
      <c r="Q413" s="158"/>
      <c r="R413" s="160"/>
      <c r="T413" s="161"/>
      <c r="U413" s="158"/>
      <c r="V413" s="158"/>
      <c r="W413" s="158"/>
      <c r="X413" s="158"/>
      <c r="Y413" s="158"/>
      <c r="Z413" s="158"/>
      <c r="AA413" s="162"/>
      <c r="AT413" s="163" t="s">
        <v>173</v>
      </c>
      <c r="AU413" s="163" t="s">
        <v>86</v>
      </c>
      <c r="AV413" s="11" t="s">
        <v>82</v>
      </c>
      <c r="AW413" s="11" t="s">
        <v>32</v>
      </c>
      <c r="AX413" s="11" t="s">
        <v>75</v>
      </c>
      <c r="AY413" s="163" t="s">
        <v>166</v>
      </c>
    </row>
    <row r="414" spans="2:65" s="10" customFormat="1" ht="16.5" customHeight="1">
      <c r="B414" s="149"/>
      <c r="C414" s="150"/>
      <c r="D414" s="150"/>
      <c r="E414" s="151" t="s">
        <v>5</v>
      </c>
      <c r="F414" s="262" t="s">
        <v>1168</v>
      </c>
      <c r="G414" s="263"/>
      <c r="H414" s="263"/>
      <c r="I414" s="263"/>
      <c r="J414" s="150"/>
      <c r="K414" s="152">
        <v>269</v>
      </c>
      <c r="L414" s="150"/>
      <c r="M414" s="150"/>
      <c r="N414" s="150"/>
      <c r="O414" s="150"/>
      <c r="P414" s="150"/>
      <c r="Q414" s="150"/>
      <c r="R414" s="153"/>
      <c r="T414" s="154"/>
      <c r="U414" s="150"/>
      <c r="V414" s="150"/>
      <c r="W414" s="150"/>
      <c r="X414" s="150"/>
      <c r="Y414" s="150"/>
      <c r="Z414" s="150"/>
      <c r="AA414" s="155"/>
      <c r="AT414" s="156" t="s">
        <v>173</v>
      </c>
      <c r="AU414" s="156" t="s">
        <v>86</v>
      </c>
      <c r="AV414" s="10" t="s">
        <v>86</v>
      </c>
      <c r="AW414" s="10" t="s">
        <v>32</v>
      </c>
      <c r="AX414" s="10" t="s">
        <v>82</v>
      </c>
      <c r="AY414" s="156" t="s">
        <v>166</v>
      </c>
    </row>
    <row r="415" spans="2:65" s="1" customFormat="1" ht="25.5" customHeight="1">
      <c r="B415" s="139"/>
      <c r="C415" s="176" t="s">
        <v>615</v>
      </c>
      <c r="D415" s="176" t="s">
        <v>388</v>
      </c>
      <c r="E415" s="177" t="s">
        <v>631</v>
      </c>
      <c r="F415" s="266" t="s">
        <v>632</v>
      </c>
      <c r="G415" s="266"/>
      <c r="H415" s="266"/>
      <c r="I415" s="266"/>
      <c r="J415" s="178" t="s">
        <v>374</v>
      </c>
      <c r="K415" s="179">
        <v>6.4560000000000004</v>
      </c>
      <c r="L415" s="267">
        <v>0</v>
      </c>
      <c r="M415" s="267"/>
      <c r="N415" s="267">
        <f>ROUND(L415*K415,2)</f>
        <v>0</v>
      </c>
      <c r="O415" s="232"/>
      <c r="P415" s="232"/>
      <c r="Q415" s="232"/>
      <c r="R415" s="144"/>
      <c r="T415" s="145" t="s">
        <v>5</v>
      </c>
      <c r="U415" s="43" t="s">
        <v>40</v>
      </c>
      <c r="V415" s="146">
        <v>0</v>
      </c>
      <c r="W415" s="146">
        <f>V415*K415</f>
        <v>0</v>
      </c>
      <c r="X415" s="146">
        <v>1</v>
      </c>
      <c r="Y415" s="146">
        <f>X415*K415</f>
        <v>6.4560000000000004</v>
      </c>
      <c r="Z415" s="146">
        <v>0</v>
      </c>
      <c r="AA415" s="147">
        <f>Z415*K415</f>
        <v>0</v>
      </c>
      <c r="AR415" s="21" t="s">
        <v>104</v>
      </c>
      <c r="AT415" s="21" t="s">
        <v>388</v>
      </c>
      <c r="AU415" s="21" t="s">
        <v>86</v>
      </c>
      <c r="AY415" s="21" t="s">
        <v>166</v>
      </c>
      <c r="BE415" s="148">
        <f>IF(U415="základní",N415,0)</f>
        <v>0</v>
      </c>
      <c r="BF415" s="148">
        <f>IF(U415="snížená",N415,0)</f>
        <v>0</v>
      </c>
      <c r="BG415" s="148">
        <f>IF(U415="zákl. přenesená",N415,0)</f>
        <v>0</v>
      </c>
      <c r="BH415" s="148">
        <f>IF(U415="sníž. přenesená",N415,0)</f>
        <v>0</v>
      </c>
      <c r="BI415" s="148">
        <f>IF(U415="nulová",N415,0)</f>
        <v>0</v>
      </c>
      <c r="BJ415" s="21" t="s">
        <v>82</v>
      </c>
      <c r="BK415" s="148">
        <f>ROUND(L415*K415,2)</f>
        <v>0</v>
      </c>
      <c r="BL415" s="21" t="s">
        <v>92</v>
      </c>
      <c r="BM415" s="21" t="s">
        <v>633</v>
      </c>
    </row>
    <row r="416" spans="2:65" s="10" customFormat="1" ht="16.5" customHeight="1">
      <c r="B416" s="149"/>
      <c r="C416" s="150"/>
      <c r="D416" s="150"/>
      <c r="E416" s="151" t="s">
        <v>5</v>
      </c>
      <c r="F416" s="240" t="s">
        <v>1169</v>
      </c>
      <c r="G416" s="241"/>
      <c r="H416" s="241"/>
      <c r="I416" s="241"/>
      <c r="J416" s="150"/>
      <c r="K416" s="152">
        <v>6.4560000000000004</v>
      </c>
      <c r="L416" s="150"/>
      <c r="M416" s="150"/>
      <c r="N416" s="150"/>
      <c r="O416" s="150"/>
      <c r="P416" s="150"/>
      <c r="Q416" s="150"/>
      <c r="R416" s="153"/>
      <c r="T416" s="154"/>
      <c r="U416" s="150"/>
      <c r="V416" s="150"/>
      <c r="W416" s="150"/>
      <c r="X416" s="150"/>
      <c r="Y416" s="150"/>
      <c r="Z416" s="150"/>
      <c r="AA416" s="155"/>
      <c r="AT416" s="156" t="s">
        <v>173</v>
      </c>
      <c r="AU416" s="156" t="s">
        <v>86</v>
      </c>
      <c r="AV416" s="10" t="s">
        <v>86</v>
      </c>
      <c r="AW416" s="10" t="s">
        <v>32</v>
      </c>
      <c r="AX416" s="10" t="s">
        <v>82</v>
      </c>
      <c r="AY416" s="156" t="s">
        <v>166</v>
      </c>
    </row>
    <row r="417" spans="2:65" s="1" customFormat="1" ht="38.25" customHeight="1">
      <c r="B417" s="139"/>
      <c r="C417" s="140" t="s">
        <v>621</v>
      </c>
      <c r="D417" s="140" t="s">
        <v>167</v>
      </c>
      <c r="E417" s="141" t="s">
        <v>636</v>
      </c>
      <c r="F417" s="231" t="s">
        <v>637</v>
      </c>
      <c r="G417" s="231"/>
      <c r="H417" s="231"/>
      <c r="I417" s="231"/>
      <c r="J417" s="142" t="s">
        <v>309</v>
      </c>
      <c r="K417" s="143">
        <v>291.5</v>
      </c>
      <c r="L417" s="232">
        <v>0</v>
      </c>
      <c r="M417" s="232"/>
      <c r="N417" s="232">
        <f>ROUND(L417*K417,2)</f>
        <v>0</v>
      </c>
      <c r="O417" s="232"/>
      <c r="P417" s="232"/>
      <c r="Q417" s="232"/>
      <c r="R417" s="144"/>
      <c r="T417" s="145" t="s">
        <v>5</v>
      </c>
      <c r="U417" s="43" t="s">
        <v>40</v>
      </c>
      <c r="V417" s="146">
        <v>0.26800000000000002</v>
      </c>
      <c r="W417" s="146">
        <f>V417*K417</f>
        <v>78.122</v>
      </c>
      <c r="X417" s="146">
        <v>0.15540000000000001</v>
      </c>
      <c r="Y417" s="146">
        <f>X417*K417</f>
        <v>45.299100000000003</v>
      </c>
      <c r="Z417" s="146">
        <v>0</v>
      </c>
      <c r="AA417" s="147">
        <f>Z417*K417</f>
        <v>0</v>
      </c>
      <c r="AR417" s="21" t="s">
        <v>92</v>
      </c>
      <c r="AT417" s="21" t="s">
        <v>167</v>
      </c>
      <c r="AU417" s="21" t="s">
        <v>86</v>
      </c>
      <c r="AY417" s="21" t="s">
        <v>166</v>
      </c>
      <c r="BE417" s="148">
        <f>IF(U417="základní",N417,0)</f>
        <v>0</v>
      </c>
      <c r="BF417" s="148">
        <f>IF(U417="snížená",N417,0)</f>
        <v>0</v>
      </c>
      <c r="BG417" s="148">
        <f>IF(U417="zákl. přenesená",N417,0)</f>
        <v>0</v>
      </c>
      <c r="BH417" s="148">
        <f>IF(U417="sníž. přenesená",N417,0)</f>
        <v>0</v>
      </c>
      <c r="BI417" s="148">
        <f>IF(U417="nulová",N417,0)</f>
        <v>0</v>
      </c>
      <c r="BJ417" s="21" t="s">
        <v>82</v>
      </c>
      <c r="BK417" s="148">
        <f>ROUND(L417*K417,2)</f>
        <v>0</v>
      </c>
      <c r="BL417" s="21" t="s">
        <v>92</v>
      </c>
      <c r="BM417" s="21" t="s">
        <v>638</v>
      </c>
    </row>
    <row r="418" spans="2:65" s="1" customFormat="1" ht="16.5" customHeight="1">
      <c r="B418" s="139"/>
      <c r="C418" s="176" t="s">
        <v>625</v>
      </c>
      <c r="D418" s="176" t="s">
        <v>388</v>
      </c>
      <c r="E418" s="177" t="s">
        <v>640</v>
      </c>
      <c r="F418" s="266" t="s">
        <v>641</v>
      </c>
      <c r="G418" s="266"/>
      <c r="H418" s="266"/>
      <c r="I418" s="266"/>
      <c r="J418" s="178" t="s">
        <v>560</v>
      </c>
      <c r="K418" s="179">
        <v>291.5</v>
      </c>
      <c r="L418" s="267">
        <v>0</v>
      </c>
      <c r="M418" s="267"/>
      <c r="N418" s="267">
        <f>ROUND(L418*K418,2)</f>
        <v>0</v>
      </c>
      <c r="O418" s="232"/>
      <c r="P418" s="232"/>
      <c r="Q418" s="232"/>
      <c r="R418" s="144"/>
      <c r="T418" s="145" t="s">
        <v>5</v>
      </c>
      <c r="U418" s="43" t="s">
        <v>40</v>
      </c>
      <c r="V418" s="146">
        <v>0</v>
      </c>
      <c r="W418" s="146">
        <f>V418*K418</f>
        <v>0</v>
      </c>
      <c r="X418" s="146">
        <v>8.2100000000000006E-2</v>
      </c>
      <c r="Y418" s="146">
        <f>X418*K418</f>
        <v>23.932150000000004</v>
      </c>
      <c r="Z418" s="146">
        <v>0</v>
      </c>
      <c r="AA418" s="147">
        <f>Z418*K418</f>
        <v>0</v>
      </c>
      <c r="AR418" s="21" t="s">
        <v>104</v>
      </c>
      <c r="AT418" s="21" t="s">
        <v>388</v>
      </c>
      <c r="AU418" s="21" t="s">
        <v>86</v>
      </c>
      <c r="AY418" s="21" t="s">
        <v>166</v>
      </c>
      <c r="BE418" s="148">
        <f>IF(U418="základní",N418,0)</f>
        <v>0</v>
      </c>
      <c r="BF418" s="148">
        <f>IF(U418="snížená",N418,0)</f>
        <v>0</v>
      </c>
      <c r="BG418" s="148">
        <f>IF(U418="zákl. přenesená",N418,0)</f>
        <v>0</v>
      </c>
      <c r="BH418" s="148">
        <f>IF(U418="sníž. přenesená",N418,0)</f>
        <v>0</v>
      </c>
      <c r="BI418" s="148">
        <f>IF(U418="nulová",N418,0)</f>
        <v>0</v>
      </c>
      <c r="BJ418" s="21" t="s">
        <v>82</v>
      </c>
      <c r="BK418" s="148">
        <f>ROUND(L418*K418,2)</f>
        <v>0</v>
      </c>
      <c r="BL418" s="21" t="s">
        <v>92</v>
      </c>
      <c r="BM418" s="21" t="s">
        <v>642</v>
      </c>
    </row>
    <row r="419" spans="2:65" s="11" customFormat="1" ht="16.5" customHeight="1">
      <c r="B419" s="157"/>
      <c r="C419" s="158"/>
      <c r="D419" s="158"/>
      <c r="E419" s="159" t="s">
        <v>5</v>
      </c>
      <c r="F419" s="264" t="s">
        <v>275</v>
      </c>
      <c r="G419" s="265"/>
      <c r="H419" s="265"/>
      <c r="I419" s="265"/>
      <c r="J419" s="158"/>
      <c r="K419" s="159" t="s">
        <v>5</v>
      </c>
      <c r="L419" s="158"/>
      <c r="M419" s="158"/>
      <c r="N419" s="158"/>
      <c r="O419" s="158"/>
      <c r="P419" s="158"/>
      <c r="Q419" s="158"/>
      <c r="R419" s="160"/>
      <c r="T419" s="161"/>
      <c r="U419" s="158"/>
      <c r="V419" s="158"/>
      <c r="W419" s="158"/>
      <c r="X419" s="158"/>
      <c r="Y419" s="158"/>
      <c r="Z419" s="158"/>
      <c r="AA419" s="162"/>
      <c r="AT419" s="163" t="s">
        <v>173</v>
      </c>
      <c r="AU419" s="163" t="s">
        <v>86</v>
      </c>
      <c r="AV419" s="11" t="s">
        <v>82</v>
      </c>
      <c r="AW419" s="11" t="s">
        <v>32</v>
      </c>
      <c r="AX419" s="11" t="s">
        <v>75</v>
      </c>
      <c r="AY419" s="163" t="s">
        <v>166</v>
      </c>
    </row>
    <row r="420" spans="2:65" s="11" customFormat="1" ht="16.5" customHeight="1">
      <c r="B420" s="157"/>
      <c r="C420" s="158"/>
      <c r="D420" s="158"/>
      <c r="E420" s="159" t="s">
        <v>5</v>
      </c>
      <c r="F420" s="229" t="s">
        <v>276</v>
      </c>
      <c r="G420" s="230"/>
      <c r="H420" s="230"/>
      <c r="I420" s="230"/>
      <c r="J420" s="158"/>
      <c r="K420" s="159" t="s">
        <v>5</v>
      </c>
      <c r="L420" s="158"/>
      <c r="M420" s="158"/>
      <c r="N420" s="158"/>
      <c r="O420" s="158"/>
      <c r="P420" s="158"/>
      <c r="Q420" s="158"/>
      <c r="R420" s="160"/>
      <c r="T420" s="161"/>
      <c r="U420" s="158"/>
      <c r="V420" s="158"/>
      <c r="W420" s="158"/>
      <c r="X420" s="158"/>
      <c r="Y420" s="158"/>
      <c r="Z420" s="158"/>
      <c r="AA420" s="162"/>
      <c r="AT420" s="163" t="s">
        <v>173</v>
      </c>
      <c r="AU420" s="163" t="s">
        <v>86</v>
      </c>
      <c r="AV420" s="11" t="s">
        <v>82</v>
      </c>
      <c r="AW420" s="11" t="s">
        <v>32</v>
      </c>
      <c r="AX420" s="11" t="s">
        <v>75</v>
      </c>
      <c r="AY420" s="163" t="s">
        <v>166</v>
      </c>
    </row>
    <row r="421" spans="2:65" s="11" customFormat="1" ht="16.5" customHeight="1">
      <c r="B421" s="157"/>
      <c r="C421" s="158"/>
      <c r="D421" s="158"/>
      <c r="E421" s="159" t="s">
        <v>5</v>
      </c>
      <c r="F421" s="229" t="s">
        <v>277</v>
      </c>
      <c r="G421" s="230"/>
      <c r="H421" s="230"/>
      <c r="I421" s="230"/>
      <c r="J421" s="158"/>
      <c r="K421" s="159" t="s">
        <v>5</v>
      </c>
      <c r="L421" s="158"/>
      <c r="M421" s="158"/>
      <c r="N421" s="158"/>
      <c r="O421" s="158"/>
      <c r="P421" s="158"/>
      <c r="Q421" s="158"/>
      <c r="R421" s="160"/>
      <c r="T421" s="161"/>
      <c r="U421" s="158"/>
      <c r="V421" s="158"/>
      <c r="W421" s="158"/>
      <c r="X421" s="158"/>
      <c r="Y421" s="158"/>
      <c r="Z421" s="158"/>
      <c r="AA421" s="162"/>
      <c r="AT421" s="163" t="s">
        <v>173</v>
      </c>
      <c r="AU421" s="163" t="s">
        <v>86</v>
      </c>
      <c r="AV421" s="11" t="s">
        <v>82</v>
      </c>
      <c r="AW421" s="11" t="s">
        <v>32</v>
      </c>
      <c r="AX421" s="11" t="s">
        <v>75</v>
      </c>
      <c r="AY421" s="163" t="s">
        <v>166</v>
      </c>
    </row>
    <row r="422" spans="2:65" s="10" customFormat="1" ht="16.5" customHeight="1">
      <c r="B422" s="149"/>
      <c r="C422" s="150"/>
      <c r="D422" s="150"/>
      <c r="E422" s="151" t="s">
        <v>5</v>
      </c>
      <c r="F422" s="262" t="s">
        <v>1170</v>
      </c>
      <c r="G422" s="263"/>
      <c r="H422" s="263"/>
      <c r="I422" s="263"/>
      <c r="J422" s="150"/>
      <c r="K422" s="152">
        <v>291.5</v>
      </c>
      <c r="L422" s="150"/>
      <c r="M422" s="150"/>
      <c r="N422" s="150"/>
      <c r="O422" s="150"/>
      <c r="P422" s="150"/>
      <c r="Q422" s="150"/>
      <c r="R422" s="153"/>
      <c r="T422" s="154"/>
      <c r="U422" s="150"/>
      <c r="V422" s="150"/>
      <c r="W422" s="150"/>
      <c r="X422" s="150"/>
      <c r="Y422" s="150"/>
      <c r="Z422" s="150"/>
      <c r="AA422" s="155"/>
      <c r="AT422" s="156" t="s">
        <v>173</v>
      </c>
      <c r="AU422" s="156" t="s">
        <v>86</v>
      </c>
      <c r="AV422" s="10" t="s">
        <v>86</v>
      </c>
      <c r="AW422" s="10" t="s">
        <v>32</v>
      </c>
      <c r="AX422" s="10" t="s">
        <v>82</v>
      </c>
      <c r="AY422" s="156" t="s">
        <v>166</v>
      </c>
    </row>
    <row r="423" spans="2:65" s="1" customFormat="1" ht="38.25" customHeight="1">
      <c r="B423" s="139"/>
      <c r="C423" s="140" t="s">
        <v>630</v>
      </c>
      <c r="D423" s="140" t="s">
        <v>167</v>
      </c>
      <c r="E423" s="141" t="s">
        <v>645</v>
      </c>
      <c r="F423" s="231" t="s">
        <v>646</v>
      </c>
      <c r="G423" s="231"/>
      <c r="H423" s="231"/>
      <c r="I423" s="231"/>
      <c r="J423" s="142" t="s">
        <v>309</v>
      </c>
      <c r="K423" s="143">
        <v>102</v>
      </c>
      <c r="L423" s="232">
        <v>0</v>
      </c>
      <c r="M423" s="232"/>
      <c r="N423" s="232">
        <f>ROUND(L423*K423,2)</f>
        <v>0</v>
      </c>
      <c r="O423" s="232"/>
      <c r="P423" s="232"/>
      <c r="Q423" s="232"/>
      <c r="R423" s="144"/>
      <c r="T423" s="145" t="s">
        <v>5</v>
      </c>
      <c r="U423" s="43" t="s">
        <v>40</v>
      </c>
      <c r="V423" s="146">
        <v>0.216</v>
      </c>
      <c r="W423" s="146">
        <f>V423*K423</f>
        <v>22.032</v>
      </c>
      <c r="X423" s="146">
        <v>0.1295</v>
      </c>
      <c r="Y423" s="146">
        <f>X423*K423</f>
        <v>13.209</v>
      </c>
      <c r="Z423" s="146">
        <v>0</v>
      </c>
      <c r="AA423" s="147">
        <f>Z423*K423</f>
        <v>0</v>
      </c>
      <c r="AR423" s="21" t="s">
        <v>92</v>
      </c>
      <c r="AT423" s="21" t="s">
        <v>167</v>
      </c>
      <c r="AU423" s="21" t="s">
        <v>86</v>
      </c>
      <c r="AY423" s="21" t="s">
        <v>166</v>
      </c>
      <c r="BE423" s="148">
        <f>IF(U423="základní",N423,0)</f>
        <v>0</v>
      </c>
      <c r="BF423" s="148">
        <f>IF(U423="snížená",N423,0)</f>
        <v>0</v>
      </c>
      <c r="BG423" s="148">
        <f>IF(U423="zákl. přenesená",N423,0)</f>
        <v>0</v>
      </c>
      <c r="BH423" s="148">
        <f>IF(U423="sníž. přenesená",N423,0)</f>
        <v>0</v>
      </c>
      <c r="BI423" s="148">
        <f>IF(U423="nulová",N423,0)</f>
        <v>0</v>
      </c>
      <c r="BJ423" s="21" t="s">
        <v>82</v>
      </c>
      <c r="BK423" s="148">
        <f>ROUND(L423*K423,2)</f>
        <v>0</v>
      </c>
      <c r="BL423" s="21" t="s">
        <v>92</v>
      </c>
      <c r="BM423" s="21" t="s">
        <v>647</v>
      </c>
    </row>
    <row r="424" spans="2:65" s="11" customFormat="1" ht="16.5" customHeight="1">
      <c r="B424" s="157"/>
      <c r="C424" s="158"/>
      <c r="D424" s="158"/>
      <c r="E424" s="159" t="s">
        <v>5</v>
      </c>
      <c r="F424" s="264" t="s">
        <v>275</v>
      </c>
      <c r="G424" s="265"/>
      <c r="H424" s="265"/>
      <c r="I424" s="265"/>
      <c r="J424" s="158"/>
      <c r="K424" s="159" t="s">
        <v>5</v>
      </c>
      <c r="L424" s="158"/>
      <c r="M424" s="158"/>
      <c r="N424" s="158"/>
      <c r="O424" s="158"/>
      <c r="P424" s="158"/>
      <c r="Q424" s="158"/>
      <c r="R424" s="160"/>
      <c r="T424" s="161"/>
      <c r="U424" s="158"/>
      <c r="V424" s="158"/>
      <c r="W424" s="158"/>
      <c r="X424" s="158"/>
      <c r="Y424" s="158"/>
      <c r="Z424" s="158"/>
      <c r="AA424" s="162"/>
      <c r="AT424" s="163" t="s">
        <v>173</v>
      </c>
      <c r="AU424" s="163" t="s">
        <v>86</v>
      </c>
      <c r="AV424" s="11" t="s">
        <v>82</v>
      </c>
      <c r="AW424" s="11" t="s">
        <v>32</v>
      </c>
      <c r="AX424" s="11" t="s">
        <v>75</v>
      </c>
      <c r="AY424" s="163" t="s">
        <v>166</v>
      </c>
    </row>
    <row r="425" spans="2:65" s="11" customFormat="1" ht="16.5" customHeight="1">
      <c r="B425" s="157"/>
      <c r="C425" s="158"/>
      <c r="D425" s="158"/>
      <c r="E425" s="159" t="s">
        <v>5</v>
      </c>
      <c r="F425" s="229" t="s">
        <v>276</v>
      </c>
      <c r="G425" s="230"/>
      <c r="H425" s="230"/>
      <c r="I425" s="230"/>
      <c r="J425" s="158"/>
      <c r="K425" s="159" t="s">
        <v>5</v>
      </c>
      <c r="L425" s="158"/>
      <c r="M425" s="158"/>
      <c r="N425" s="158"/>
      <c r="O425" s="158"/>
      <c r="P425" s="158"/>
      <c r="Q425" s="158"/>
      <c r="R425" s="160"/>
      <c r="T425" s="161"/>
      <c r="U425" s="158"/>
      <c r="V425" s="158"/>
      <c r="W425" s="158"/>
      <c r="X425" s="158"/>
      <c r="Y425" s="158"/>
      <c r="Z425" s="158"/>
      <c r="AA425" s="162"/>
      <c r="AT425" s="163" t="s">
        <v>173</v>
      </c>
      <c r="AU425" s="163" t="s">
        <v>86</v>
      </c>
      <c r="AV425" s="11" t="s">
        <v>82</v>
      </c>
      <c r="AW425" s="11" t="s">
        <v>32</v>
      </c>
      <c r="AX425" s="11" t="s">
        <v>75</v>
      </c>
      <c r="AY425" s="163" t="s">
        <v>166</v>
      </c>
    </row>
    <row r="426" spans="2:65" s="11" customFormat="1" ht="16.5" customHeight="1">
      <c r="B426" s="157"/>
      <c r="C426" s="158"/>
      <c r="D426" s="158"/>
      <c r="E426" s="159" t="s">
        <v>5</v>
      </c>
      <c r="F426" s="229" t="s">
        <v>277</v>
      </c>
      <c r="G426" s="230"/>
      <c r="H426" s="230"/>
      <c r="I426" s="230"/>
      <c r="J426" s="158"/>
      <c r="K426" s="159" t="s">
        <v>5</v>
      </c>
      <c r="L426" s="158"/>
      <c r="M426" s="158"/>
      <c r="N426" s="158"/>
      <c r="O426" s="158"/>
      <c r="P426" s="158"/>
      <c r="Q426" s="158"/>
      <c r="R426" s="160"/>
      <c r="T426" s="161"/>
      <c r="U426" s="158"/>
      <c r="V426" s="158"/>
      <c r="W426" s="158"/>
      <c r="X426" s="158"/>
      <c r="Y426" s="158"/>
      <c r="Z426" s="158"/>
      <c r="AA426" s="162"/>
      <c r="AT426" s="163" t="s">
        <v>173</v>
      </c>
      <c r="AU426" s="163" t="s">
        <v>86</v>
      </c>
      <c r="AV426" s="11" t="s">
        <v>82</v>
      </c>
      <c r="AW426" s="11" t="s">
        <v>32</v>
      </c>
      <c r="AX426" s="11" t="s">
        <v>75</v>
      </c>
      <c r="AY426" s="163" t="s">
        <v>166</v>
      </c>
    </row>
    <row r="427" spans="2:65" s="10" customFormat="1" ht="16.5" customHeight="1">
      <c r="B427" s="149"/>
      <c r="C427" s="150"/>
      <c r="D427" s="150"/>
      <c r="E427" s="151" t="s">
        <v>5</v>
      </c>
      <c r="F427" s="262" t="s">
        <v>1171</v>
      </c>
      <c r="G427" s="263"/>
      <c r="H427" s="263"/>
      <c r="I427" s="263"/>
      <c r="J427" s="150"/>
      <c r="K427" s="152">
        <v>102</v>
      </c>
      <c r="L427" s="150"/>
      <c r="M427" s="150"/>
      <c r="N427" s="150"/>
      <c r="O427" s="150"/>
      <c r="P427" s="150"/>
      <c r="Q427" s="150"/>
      <c r="R427" s="153"/>
      <c r="T427" s="154"/>
      <c r="U427" s="150"/>
      <c r="V427" s="150"/>
      <c r="W427" s="150"/>
      <c r="X427" s="150"/>
      <c r="Y427" s="150"/>
      <c r="Z427" s="150"/>
      <c r="AA427" s="155"/>
      <c r="AT427" s="156" t="s">
        <v>173</v>
      </c>
      <c r="AU427" s="156" t="s">
        <v>86</v>
      </c>
      <c r="AV427" s="10" t="s">
        <v>86</v>
      </c>
      <c r="AW427" s="10" t="s">
        <v>32</v>
      </c>
      <c r="AX427" s="10" t="s">
        <v>82</v>
      </c>
      <c r="AY427" s="156" t="s">
        <v>166</v>
      </c>
    </row>
    <row r="428" spans="2:65" s="1" customFormat="1" ht="16.5" customHeight="1">
      <c r="B428" s="139"/>
      <c r="C428" s="176" t="s">
        <v>635</v>
      </c>
      <c r="D428" s="176" t="s">
        <v>388</v>
      </c>
      <c r="E428" s="177" t="s">
        <v>650</v>
      </c>
      <c r="F428" s="266" t="s">
        <v>651</v>
      </c>
      <c r="G428" s="266"/>
      <c r="H428" s="266"/>
      <c r="I428" s="266"/>
      <c r="J428" s="178" t="s">
        <v>560</v>
      </c>
      <c r="K428" s="179">
        <v>204</v>
      </c>
      <c r="L428" s="267">
        <v>0</v>
      </c>
      <c r="M428" s="267"/>
      <c r="N428" s="267">
        <f>ROUND(L428*K428,2)</f>
        <v>0</v>
      </c>
      <c r="O428" s="232"/>
      <c r="P428" s="232"/>
      <c r="Q428" s="232"/>
      <c r="R428" s="144"/>
      <c r="T428" s="145" t="s">
        <v>5</v>
      </c>
      <c r="U428" s="43" t="s">
        <v>40</v>
      </c>
      <c r="V428" s="146">
        <v>0</v>
      </c>
      <c r="W428" s="146">
        <f>V428*K428</f>
        <v>0</v>
      </c>
      <c r="X428" s="146">
        <v>0.01</v>
      </c>
      <c r="Y428" s="146">
        <f>X428*K428</f>
        <v>2.04</v>
      </c>
      <c r="Z428" s="146">
        <v>0</v>
      </c>
      <c r="AA428" s="147">
        <f>Z428*K428</f>
        <v>0</v>
      </c>
      <c r="AR428" s="21" t="s">
        <v>104</v>
      </c>
      <c r="AT428" s="21" t="s">
        <v>388</v>
      </c>
      <c r="AU428" s="21" t="s">
        <v>86</v>
      </c>
      <c r="AY428" s="21" t="s">
        <v>166</v>
      </c>
      <c r="BE428" s="148">
        <f>IF(U428="základní",N428,0)</f>
        <v>0</v>
      </c>
      <c r="BF428" s="148">
        <f>IF(U428="snížená",N428,0)</f>
        <v>0</v>
      </c>
      <c r="BG428" s="148">
        <f>IF(U428="zákl. přenesená",N428,0)</f>
        <v>0</v>
      </c>
      <c r="BH428" s="148">
        <f>IF(U428="sníž. přenesená",N428,0)</f>
        <v>0</v>
      </c>
      <c r="BI428" s="148">
        <f>IF(U428="nulová",N428,0)</f>
        <v>0</v>
      </c>
      <c r="BJ428" s="21" t="s">
        <v>82</v>
      </c>
      <c r="BK428" s="148">
        <f>ROUND(L428*K428,2)</f>
        <v>0</v>
      </c>
      <c r="BL428" s="21" t="s">
        <v>92</v>
      </c>
      <c r="BM428" s="21" t="s">
        <v>652</v>
      </c>
    </row>
    <row r="429" spans="2:65" s="10" customFormat="1" ht="16.5" customHeight="1">
      <c r="B429" s="149"/>
      <c r="C429" s="150"/>
      <c r="D429" s="150"/>
      <c r="E429" s="151" t="s">
        <v>5</v>
      </c>
      <c r="F429" s="240" t="s">
        <v>1172</v>
      </c>
      <c r="G429" s="241"/>
      <c r="H429" s="241"/>
      <c r="I429" s="241"/>
      <c r="J429" s="150"/>
      <c r="K429" s="152">
        <v>204</v>
      </c>
      <c r="L429" s="150"/>
      <c r="M429" s="150"/>
      <c r="N429" s="150"/>
      <c r="O429" s="150"/>
      <c r="P429" s="150"/>
      <c r="Q429" s="150"/>
      <c r="R429" s="153"/>
      <c r="T429" s="154"/>
      <c r="U429" s="150"/>
      <c r="V429" s="150"/>
      <c r="W429" s="150"/>
      <c r="X429" s="150"/>
      <c r="Y429" s="150"/>
      <c r="Z429" s="150"/>
      <c r="AA429" s="155"/>
      <c r="AT429" s="156" t="s">
        <v>173</v>
      </c>
      <c r="AU429" s="156" t="s">
        <v>86</v>
      </c>
      <c r="AV429" s="10" t="s">
        <v>86</v>
      </c>
      <c r="AW429" s="10" t="s">
        <v>32</v>
      </c>
      <c r="AX429" s="10" t="s">
        <v>82</v>
      </c>
      <c r="AY429" s="156" t="s">
        <v>166</v>
      </c>
    </row>
    <row r="430" spans="2:65" s="1" customFormat="1" ht="25.5" customHeight="1">
      <c r="B430" s="139"/>
      <c r="C430" s="140" t="s">
        <v>639</v>
      </c>
      <c r="D430" s="140" t="s">
        <v>167</v>
      </c>
      <c r="E430" s="141" t="s">
        <v>655</v>
      </c>
      <c r="F430" s="231" t="s">
        <v>656</v>
      </c>
      <c r="G430" s="231"/>
      <c r="H430" s="231"/>
      <c r="I430" s="231"/>
      <c r="J430" s="142" t="s">
        <v>270</v>
      </c>
      <c r="K430" s="143">
        <v>1049.4000000000001</v>
      </c>
      <c r="L430" s="232">
        <v>0</v>
      </c>
      <c r="M430" s="232"/>
      <c r="N430" s="232">
        <f>ROUND(L430*K430,2)</f>
        <v>0</v>
      </c>
      <c r="O430" s="232"/>
      <c r="P430" s="232"/>
      <c r="Q430" s="232"/>
      <c r="R430" s="144"/>
      <c r="T430" s="145" t="s">
        <v>5</v>
      </c>
      <c r="U430" s="43" t="s">
        <v>40</v>
      </c>
      <c r="V430" s="146">
        <v>0.08</v>
      </c>
      <c r="W430" s="146">
        <f>V430*K430</f>
        <v>83.952000000000012</v>
      </c>
      <c r="X430" s="146">
        <v>6.8999999999999997E-4</v>
      </c>
      <c r="Y430" s="146">
        <f>X430*K430</f>
        <v>0.72408600000000001</v>
      </c>
      <c r="Z430" s="146">
        <v>0</v>
      </c>
      <c r="AA430" s="147">
        <f>Z430*K430</f>
        <v>0</v>
      </c>
      <c r="AR430" s="21" t="s">
        <v>92</v>
      </c>
      <c r="AT430" s="21" t="s">
        <v>167</v>
      </c>
      <c r="AU430" s="21" t="s">
        <v>86</v>
      </c>
      <c r="AY430" s="21" t="s">
        <v>166</v>
      </c>
      <c r="BE430" s="148">
        <f>IF(U430="základní",N430,0)</f>
        <v>0</v>
      </c>
      <c r="BF430" s="148">
        <f>IF(U430="snížená",N430,0)</f>
        <v>0</v>
      </c>
      <c r="BG430" s="148">
        <f>IF(U430="zákl. přenesená",N430,0)</f>
        <v>0</v>
      </c>
      <c r="BH430" s="148">
        <f>IF(U430="sníž. přenesená",N430,0)</f>
        <v>0</v>
      </c>
      <c r="BI430" s="148">
        <f>IF(U430="nulová",N430,0)</f>
        <v>0</v>
      </c>
      <c r="BJ430" s="21" t="s">
        <v>82</v>
      </c>
      <c r="BK430" s="148">
        <f>ROUND(L430*K430,2)</f>
        <v>0</v>
      </c>
      <c r="BL430" s="21" t="s">
        <v>92</v>
      </c>
      <c r="BM430" s="21" t="s">
        <v>657</v>
      </c>
    </row>
    <row r="431" spans="2:65" s="11" customFormat="1" ht="16.5" customHeight="1">
      <c r="B431" s="157"/>
      <c r="C431" s="158"/>
      <c r="D431" s="158"/>
      <c r="E431" s="159" t="s">
        <v>5</v>
      </c>
      <c r="F431" s="264" t="s">
        <v>275</v>
      </c>
      <c r="G431" s="265"/>
      <c r="H431" s="265"/>
      <c r="I431" s="265"/>
      <c r="J431" s="158"/>
      <c r="K431" s="159" t="s">
        <v>5</v>
      </c>
      <c r="L431" s="158"/>
      <c r="M431" s="158"/>
      <c r="N431" s="158"/>
      <c r="O431" s="158"/>
      <c r="P431" s="158"/>
      <c r="Q431" s="158"/>
      <c r="R431" s="160"/>
      <c r="T431" s="161"/>
      <c r="U431" s="158"/>
      <c r="V431" s="158"/>
      <c r="W431" s="158"/>
      <c r="X431" s="158"/>
      <c r="Y431" s="158"/>
      <c r="Z431" s="158"/>
      <c r="AA431" s="162"/>
      <c r="AT431" s="163" t="s">
        <v>173</v>
      </c>
      <c r="AU431" s="163" t="s">
        <v>86</v>
      </c>
      <c r="AV431" s="11" t="s">
        <v>82</v>
      </c>
      <c r="AW431" s="11" t="s">
        <v>32</v>
      </c>
      <c r="AX431" s="11" t="s">
        <v>75</v>
      </c>
      <c r="AY431" s="163" t="s">
        <v>166</v>
      </c>
    </row>
    <row r="432" spans="2:65" s="11" customFormat="1" ht="16.5" customHeight="1">
      <c r="B432" s="157"/>
      <c r="C432" s="158"/>
      <c r="D432" s="158"/>
      <c r="E432" s="159" t="s">
        <v>5</v>
      </c>
      <c r="F432" s="229" t="s">
        <v>276</v>
      </c>
      <c r="G432" s="230"/>
      <c r="H432" s="230"/>
      <c r="I432" s="230"/>
      <c r="J432" s="158"/>
      <c r="K432" s="159" t="s">
        <v>5</v>
      </c>
      <c r="L432" s="158"/>
      <c r="M432" s="158"/>
      <c r="N432" s="158"/>
      <c r="O432" s="158"/>
      <c r="P432" s="158"/>
      <c r="Q432" s="158"/>
      <c r="R432" s="160"/>
      <c r="T432" s="161"/>
      <c r="U432" s="158"/>
      <c r="V432" s="158"/>
      <c r="W432" s="158"/>
      <c r="X432" s="158"/>
      <c r="Y432" s="158"/>
      <c r="Z432" s="158"/>
      <c r="AA432" s="162"/>
      <c r="AT432" s="163" t="s">
        <v>173</v>
      </c>
      <c r="AU432" s="163" t="s">
        <v>86</v>
      </c>
      <c r="AV432" s="11" t="s">
        <v>82</v>
      </c>
      <c r="AW432" s="11" t="s">
        <v>32</v>
      </c>
      <c r="AX432" s="11" t="s">
        <v>75</v>
      </c>
      <c r="AY432" s="163" t="s">
        <v>166</v>
      </c>
    </row>
    <row r="433" spans="2:65" s="11" customFormat="1" ht="16.5" customHeight="1">
      <c r="B433" s="157"/>
      <c r="C433" s="158"/>
      <c r="D433" s="158"/>
      <c r="E433" s="159" t="s">
        <v>5</v>
      </c>
      <c r="F433" s="229" t="s">
        <v>277</v>
      </c>
      <c r="G433" s="230"/>
      <c r="H433" s="230"/>
      <c r="I433" s="230"/>
      <c r="J433" s="158"/>
      <c r="K433" s="159" t="s">
        <v>5</v>
      </c>
      <c r="L433" s="158"/>
      <c r="M433" s="158"/>
      <c r="N433" s="158"/>
      <c r="O433" s="158"/>
      <c r="P433" s="158"/>
      <c r="Q433" s="158"/>
      <c r="R433" s="160"/>
      <c r="T433" s="161"/>
      <c r="U433" s="158"/>
      <c r="V433" s="158"/>
      <c r="W433" s="158"/>
      <c r="X433" s="158"/>
      <c r="Y433" s="158"/>
      <c r="Z433" s="158"/>
      <c r="AA433" s="162"/>
      <c r="AT433" s="163" t="s">
        <v>173</v>
      </c>
      <c r="AU433" s="163" t="s">
        <v>86</v>
      </c>
      <c r="AV433" s="11" t="s">
        <v>82</v>
      </c>
      <c r="AW433" s="11" t="s">
        <v>32</v>
      </c>
      <c r="AX433" s="11" t="s">
        <v>75</v>
      </c>
      <c r="AY433" s="163" t="s">
        <v>166</v>
      </c>
    </row>
    <row r="434" spans="2:65" s="11" customFormat="1" ht="16.5" customHeight="1">
      <c r="B434" s="157"/>
      <c r="C434" s="158"/>
      <c r="D434" s="158"/>
      <c r="E434" s="159" t="s">
        <v>5</v>
      </c>
      <c r="F434" s="229" t="s">
        <v>298</v>
      </c>
      <c r="G434" s="230"/>
      <c r="H434" s="230"/>
      <c r="I434" s="230"/>
      <c r="J434" s="158"/>
      <c r="K434" s="159" t="s">
        <v>5</v>
      </c>
      <c r="L434" s="158"/>
      <c r="M434" s="158"/>
      <c r="N434" s="158"/>
      <c r="O434" s="158"/>
      <c r="P434" s="158"/>
      <c r="Q434" s="158"/>
      <c r="R434" s="160"/>
      <c r="T434" s="161"/>
      <c r="U434" s="158"/>
      <c r="V434" s="158"/>
      <c r="W434" s="158"/>
      <c r="X434" s="158"/>
      <c r="Y434" s="158"/>
      <c r="Z434" s="158"/>
      <c r="AA434" s="162"/>
      <c r="AT434" s="163" t="s">
        <v>173</v>
      </c>
      <c r="AU434" s="163" t="s">
        <v>86</v>
      </c>
      <c r="AV434" s="11" t="s">
        <v>82</v>
      </c>
      <c r="AW434" s="11" t="s">
        <v>32</v>
      </c>
      <c r="AX434" s="11" t="s">
        <v>75</v>
      </c>
      <c r="AY434" s="163" t="s">
        <v>166</v>
      </c>
    </row>
    <row r="435" spans="2:65" s="10" customFormat="1" ht="16.5" customHeight="1">
      <c r="B435" s="149"/>
      <c r="C435" s="150"/>
      <c r="D435" s="150"/>
      <c r="E435" s="151" t="s">
        <v>5</v>
      </c>
      <c r="F435" s="262" t="s">
        <v>1145</v>
      </c>
      <c r="G435" s="263"/>
      <c r="H435" s="263"/>
      <c r="I435" s="263"/>
      <c r="J435" s="150"/>
      <c r="K435" s="152">
        <v>706.8</v>
      </c>
      <c r="L435" s="150"/>
      <c r="M435" s="150"/>
      <c r="N435" s="150"/>
      <c r="O435" s="150"/>
      <c r="P435" s="150"/>
      <c r="Q435" s="150"/>
      <c r="R435" s="153"/>
      <c r="T435" s="154"/>
      <c r="U435" s="150"/>
      <c r="V435" s="150"/>
      <c r="W435" s="150"/>
      <c r="X435" s="150"/>
      <c r="Y435" s="150"/>
      <c r="Z435" s="150"/>
      <c r="AA435" s="155"/>
      <c r="AT435" s="156" t="s">
        <v>173</v>
      </c>
      <c r="AU435" s="156" t="s">
        <v>86</v>
      </c>
      <c r="AV435" s="10" t="s">
        <v>86</v>
      </c>
      <c r="AW435" s="10" t="s">
        <v>32</v>
      </c>
      <c r="AX435" s="10" t="s">
        <v>75</v>
      </c>
      <c r="AY435" s="156" t="s">
        <v>166</v>
      </c>
    </row>
    <row r="436" spans="2:65" s="10" customFormat="1" ht="16.5" customHeight="1">
      <c r="B436" s="149"/>
      <c r="C436" s="150"/>
      <c r="D436" s="150"/>
      <c r="E436" s="151" t="s">
        <v>5</v>
      </c>
      <c r="F436" s="262" t="s">
        <v>1146</v>
      </c>
      <c r="G436" s="263"/>
      <c r="H436" s="263"/>
      <c r="I436" s="263"/>
      <c r="J436" s="150"/>
      <c r="K436" s="152">
        <v>342.6</v>
      </c>
      <c r="L436" s="150"/>
      <c r="M436" s="150"/>
      <c r="N436" s="150"/>
      <c r="O436" s="150"/>
      <c r="P436" s="150"/>
      <c r="Q436" s="150"/>
      <c r="R436" s="153"/>
      <c r="T436" s="154"/>
      <c r="U436" s="150"/>
      <c r="V436" s="150"/>
      <c r="W436" s="150"/>
      <c r="X436" s="150"/>
      <c r="Y436" s="150"/>
      <c r="Z436" s="150"/>
      <c r="AA436" s="155"/>
      <c r="AT436" s="156" t="s">
        <v>173</v>
      </c>
      <c r="AU436" s="156" t="s">
        <v>86</v>
      </c>
      <c r="AV436" s="10" t="s">
        <v>86</v>
      </c>
      <c r="AW436" s="10" t="s">
        <v>32</v>
      </c>
      <c r="AX436" s="10" t="s">
        <v>75</v>
      </c>
      <c r="AY436" s="156" t="s">
        <v>166</v>
      </c>
    </row>
    <row r="437" spans="2:65" s="12" customFormat="1" ht="16.5" customHeight="1">
      <c r="B437" s="168"/>
      <c r="C437" s="169"/>
      <c r="D437" s="169"/>
      <c r="E437" s="170" t="s">
        <v>5</v>
      </c>
      <c r="F437" s="268" t="s">
        <v>294</v>
      </c>
      <c r="G437" s="269"/>
      <c r="H437" s="269"/>
      <c r="I437" s="269"/>
      <c r="J437" s="169"/>
      <c r="K437" s="171">
        <v>1049.4000000000001</v>
      </c>
      <c r="L437" s="169"/>
      <c r="M437" s="169"/>
      <c r="N437" s="169"/>
      <c r="O437" s="169"/>
      <c r="P437" s="169"/>
      <c r="Q437" s="169"/>
      <c r="R437" s="172"/>
      <c r="T437" s="173"/>
      <c r="U437" s="169"/>
      <c r="V437" s="169"/>
      <c r="W437" s="169"/>
      <c r="X437" s="169"/>
      <c r="Y437" s="169"/>
      <c r="Z437" s="169"/>
      <c r="AA437" s="174"/>
      <c r="AT437" s="175" t="s">
        <v>173</v>
      </c>
      <c r="AU437" s="175" t="s">
        <v>86</v>
      </c>
      <c r="AV437" s="12" t="s">
        <v>92</v>
      </c>
      <c r="AW437" s="12" t="s">
        <v>32</v>
      </c>
      <c r="AX437" s="12" t="s">
        <v>82</v>
      </c>
      <c r="AY437" s="175" t="s">
        <v>166</v>
      </c>
    </row>
    <row r="438" spans="2:65" s="1" customFormat="1" ht="25.5" customHeight="1">
      <c r="B438" s="139"/>
      <c r="C438" s="140" t="s">
        <v>644</v>
      </c>
      <c r="D438" s="140" t="s">
        <v>167</v>
      </c>
      <c r="E438" s="141" t="s">
        <v>659</v>
      </c>
      <c r="F438" s="231" t="s">
        <v>660</v>
      </c>
      <c r="G438" s="231"/>
      <c r="H438" s="231"/>
      <c r="I438" s="231"/>
      <c r="J438" s="142" t="s">
        <v>309</v>
      </c>
      <c r="K438" s="143">
        <v>58.5</v>
      </c>
      <c r="L438" s="232">
        <v>0</v>
      </c>
      <c r="M438" s="232"/>
      <c r="N438" s="232">
        <f>ROUND(L438*K438,2)</f>
        <v>0</v>
      </c>
      <c r="O438" s="232"/>
      <c r="P438" s="232"/>
      <c r="Q438" s="232"/>
      <c r="R438" s="144"/>
      <c r="T438" s="145" t="s">
        <v>5</v>
      </c>
      <c r="U438" s="43" t="s">
        <v>40</v>
      </c>
      <c r="V438" s="146">
        <v>0.155</v>
      </c>
      <c r="W438" s="146">
        <f>V438*K438</f>
        <v>9.0675000000000008</v>
      </c>
      <c r="X438" s="146">
        <v>0</v>
      </c>
      <c r="Y438" s="146">
        <f>X438*K438</f>
        <v>0</v>
      </c>
      <c r="Z438" s="146">
        <v>0</v>
      </c>
      <c r="AA438" s="147">
        <f>Z438*K438</f>
        <v>0</v>
      </c>
      <c r="AR438" s="21" t="s">
        <v>92</v>
      </c>
      <c r="AT438" s="21" t="s">
        <v>167</v>
      </c>
      <c r="AU438" s="21" t="s">
        <v>86</v>
      </c>
      <c r="AY438" s="21" t="s">
        <v>166</v>
      </c>
      <c r="BE438" s="148">
        <f>IF(U438="základní",N438,0)</f>
        <v>0</v>
      </c>
      <c r="BF438" s="148">
        <f>IF(U438="snížená",N438,0)</f>
        <v>0</v>
      </c>
      <c r="BG438" s="148">
        <f>IF(U438="zákl. přenesená",N438,0)</f>
        <v>0</v>
      </c>
      <c r="BH438" s="148">
        <f>IF(U438="sníž. přenesená",N438,0)</f>
        <v>0</v>
      </c>
      <c r="BI438" s="148">
        <f>IF(U438="nulová",N438,0)</f>
        <v>0</v>
      </c>
      <c r="BJ438" s="21" t="s">
        <v>82</v>
      </c>
      <c r="BK438" s="148">
        <f>ROUND(L438*K438,2)</f>
        <v>0</v>
      </c>
      <c r="BL438" s="21" t="s">
        <v>92</v>
      </c>
      <c r="BM438" s="21" t="s">
        <v>661</v>
      </c>
    </row>
    <row r="439" spans="2:65" s="11" customFormat="1" ht="16.5" customHeight="1">
      <c r="B439" s="157"/>
      <c r="C439" s="158"/>
      <c r="D439" s="158"/>
      <c r="E439" s="159" t="s">
        <v>5</v>
      </c>
      <c r="F439" s="264" t="s">
        <v>275</v>
      </c>
      <c r="G439" s="265"/>
      <c r="H439" s="265"/>
      <c r="I439" s="265"/>
      <c r="J439" s="158"/>
      <c r="K439" s="159" t="s">
        <v>5</v>
      </c>
      <c r="L439" s="158"/>
      <c r="M439" s="158"/>
      <c r="N439" s="158"/>
      <c r="O439" s="158"/>
      <c r="P439" s="158"/>
      <c r="Q439" s="158"/>
      <c r="R439" s="160"/>
      <c r="T439" s="161"/>
      <c r="U439" s="158"/>
      <c r="V439" s="158"/>
      <c r="W439" s="158"/>
      <c r="X439" s="158"/>
      <c r="Y439" s="158"/>
      <c r="Z439" s="158"/>
      <c r="AA439" s="162"/>
      <c r="AT439" s="163" t="s">
        <v>173</v>
      </c>
      <c r="AU439" s="163" t="s">
        <v>86</v>
      </c>
      <c r="AV439" s="11" t="s">
        <v>82</v>
      </c>
      <c r="AW439" s="11" t="s">
        <v>32</v>
      </c>
      <c r="AX439" s="11" t="s">
        <v>75</v>
      </c>
      <c r="AY439" s="163" t="s">
        <v>166</v>
      </c>
    </row>
    <row r="440" spans="2:65" s="11" customFormat="1" ht="16.5" customHeight="1">
      <c r="B440" s="157"/>
      <c r="C440" s="158"/>
      <c r="D440" s="158"/>
      <c r="E440" s="159" t="s">
        <v>5</v>
      </c>
      <c r="F440" s="229" t="s">
        <v>276</v>
      </c>
      <c r="G440" s="230"/>
      <c r="H440" s="230"/>
      <c r="I440" s="230"/>
      <c r="J440" s="158"/>
      <c r="K440" s="159" t="s">
        <v>5</v>
      </c>
      <c r="L440" s="158"/>
      <c r="M440" s="158"/>
      <c r="N440" s="158"/>
      <c r="O440" s="158"/>
      <c r="P440" s="158"/>
      <c r="Q440" s="158"/>
      <c r="R440" s="160"/>
      <c r="T440" s="161"/>
      <c r="U440" s="158"/>
      <c r="V440" s="158"/>
      <c r="W440" s="158"/>
      <c r="X440" s="158"/>
      <c r="Y440" s="158"/>
      <c r="Z440" s="158"/>
      <c r="AA440" s="162"/>
      <c r="AT440" s="163" t="s">
        <v>173</v>
      </c>
      <c r="AU440" s="163" t="s">
        <v>86</v>
      </c>
      <c r="AV440" s="11" t="s">
        <v>82</v>
      </c>
      <c r="AW440" s="11" t="s">
        <v>32</v>
      </c>
      <c r="AX440" s="11" t="s">
        <v>75</v>
      </c>
      <c r="AY440" s="163" t="s">
        <v>166</v>
      </c>
    </row>
    <row r="441" spans="2:65" s="11" customFormat="1" ht="16.5" customHeight="1">
      <c r="B441" s="157"/>
      <c r="C441" s="158"/>
      <c r="D441" s="158"/>
      <c r="E441" s="159" t="s">
        <v>5</v>
      </c>
      <c r="F441" s="229" t="s">
        <v>277</v>
      </c>
      <c r="G441" s="230"/>
      <c r="H441" s="230"/>
      <c r="I441" s="230"/>
      <c r="J441" s="158"/>
      <c r="K441" s="159" t="s">
        <v>5</v>
      </c>
      <c r="L441" s="158"/>
      <c r="M441" s="158"/>
      <c r="N441" s="158"/>
      <c r="O441" s="158"/>
      <c r="P441" s="158"/>
      <c r="Q441" s="158"/>
      <c r="R441" s="160"/>
      <c r="T441" s="161"/>
      <c r="U441" s="158"/>
      <c r="V441" s="158"/>
      <c r="W441" s="158"/>
      <c r="X441" s="158"/>
      <c r="Y441" s="158"/>
      <c r="Z441" s="158"/>
      <c r="AA441" s="162"/>
      <c r="AT441" s="163" t="s">
        <v>173</v>
      </c>
      <c r="AU441" s="163" t="s">
        <v>86</v>
      </c>
      <c r="AV441" s="11" t="s">
        <v>82</v>
      </c>
      <c r="AW441" s="11" t="s">
        <v>32</v>
      </c>
      <c r="AX441" s="11" t="s">
        <v>75</v>
      </c>
      <c r="AY441" s="163" t="s">
        <v>166</v>
      </c>
    </row>
    <row r="442" spans="2:65" s="10" customFormat="1" ht="16.5" customHeight="1">
      <c r="B442" s="149"/>
      <c r="C442" s="150"/>
      <c r="D442" s="150"/>
      <c r="E442" s="151" t="s">
        <v>5</v>
      </c>
      <c r="F442" s="262" t="s">
        <v>1173</v>
      </c>
      <c r="G442" s="263"/>
      <c r="H442" s="263"/>
      <c r="I442" s="263"/>
      <c r="J442" s="150"/>
      <c r="K442" s="152">
        <v>58.5</v>
      </c>
      <c r="L442" s="150"/>
      <c r="M442" s="150"/>
      <c r="N442" s="150"/>
      <c r="O442" s="150"/>
      <c r="P442" s="150"/>
      <c r="Q442" s="150"/>
      <c r="R442" s="153"/>
      <c r="T442" s="154"/>
      <c r="U442" s="150"/>
      <c r="V442" s="150"/>
      <c r="W442" s="150"/>
      <c r="X442" s="150"/>
      <c r="Y442" s="150"/>
      <c r="Z442" s="150"/>
      <c r="AA442" s="155"/>
      <c r="AT442" s="156" t="s">
        <v>173</v>
      </c>
      <c r="AU442" s="156" t="s">
        <v>86</v>
      </c>
      <c r="AV442" s="10" t="s">
        <v>86</v>
      </c>
      <c r="AW442" s="10" t="s">
        <v>32</v>
      </c>
      <c r="AX442" s="10" t="s">
        <v>82</v>
      </c>
      <c r="AY442" s="156" t="s">
        <v>166</v>
      </c>
    </row>
    <row r="443" spans="2:65" s="1" customFormat="1" ht="25.5" customHeight="1">
      <c r="B443" s="139"/>
      <c r="C443" s="140" t="s">
        <v>649</v>
      </c>
      <c r="D443" s="140" t="s">
        <v>167</v>
      </c>
      <c r="E443" s="141" t="s">
        <v>1174</v>
      </c>
      <c r="F443" s="231" t="s">
        <v>1175</v>
      </c>
      <c r="G443" s="231"/>
      <c r="H443" s="231"/>
      <c r="I443" s="231"/>
      <c r="J443" s="142" t="s">
        <v>309</v>
      </c>
      <c r="K443" s="143">
        <v>57</v>
      </c>
      <c r="L443" s="232">
        <v>0</v>
      </c>
      <c r="M443" s="232"/>
      <c r="N443" s="232">
        <f>ROUND(L443*K443,2)</f>
        <v>0</v>
      </c>
      <c r="O443" s="232"/>
      <c r="P443" s="232"/>
      <c r="Q443" s="232"/>
      <c r="R443" s="144"/>
      <c r="T443" s="145" t="s">
        <v>5</v>
      </c>
      <c r="U443" s="43" t="s">
        <v>40</v>
      </c>
      <c r="V443" s="146">
        <v>0.248</v>
      </c>
      <c r="W443" s="146">
        <f>V443*K443</f>
        <v>14.135999999999999</v>
      </c>
      <c r="X443" s="146">
        <v>0.16370999999999999</v>
      </c>
      <c r="Y443" s="146">
        <f>X443*K443</f>
        <v>9.3314699999999995</v>
      </c>
      <c r="Z443" s="146">
        <v>0</v>
      </c>
      <c r="AA443" s="147">
        <f>Z443*K443</f>
        <v>0</v>
      </c>
      <c r="AR443" s="21" t="s">
        <v>92</v>
      </c>
      <c r="AT443" s="21" t="s">
        <v>167</v>
      </c>
      <c r="AU443" s="21" t="s">
        <v>86</v>
      </c>
      <c r="AY443" s="21" t="s">
        <v>166</v>
      </c>
      <c r="BE443" s="148">
        <f>IF(U443="základní",N443,0)</f>
        <v>0</v>
      </c>
      <c r="BF443" s="148">
        <f>IF(U443="snížená",N443,0)</f>
        <v>0</v>
      </c>
      <c r="BG443" s="148">
        <f>IF(U443="zákl. přenesená",N443,0)</f>
        <v>0</v>
      </c>
      <c r="BH443" s="148">
        <f>IF(U443="sníž. přenesená",N443,0)</f>
        <v>0</v>
      </c>
      <c r="BI443" s="148">
        <f>IF(U443="nulová",N443,0)</f>
        <v>0</v>
      </c>
      <c r="BJ443" s="21" t="s">
        <v>82</v>
      </c>
      <c r="BK443" s="148">
        <f>ROUND(L443*K443,2)</f>
        <v>0</v>
      </c>
      <c r="BL443" s="21" t="s">
        <v>92</v>
      </c>
      <c r="BM443" s="21" t="s">
        <v>1176</v>
      </c>
    </row>
    <row r="444" spans="2:65" s="11" customFormat="1" ht="16.5" customHeight="1">
      <c r="B444" s="157"/>
      <c r="C444" s="158"/>
      <c r="D444" s="158"/>
      <c r="E444" s="159" t="s">
        <v>5</v>
      </c>
      <c r="F444" s="264" t="s">
        <v>275</v>
      </c>
      <c r="G444" s="265"/>
      <c r="H444" s="265"/>
      <c r="I444" s="265"/>
      <c r="J444" s="158"/>
      <c r="K444" s="159" t="s">
        <v>5</v>
      </c>
      <c r="L444" s="158"/>
      <c r="M444" s="158"/>
      <c r="N444" s="158"/>
      <c r="O444" s="158"/>
      <c r="P444" s="158"/>
      <c r="Q444" s="158"/>
      <c r="R444" s="160"/>
      <c r="T444" s="161"/>
      <c r="U444" s="158"/>
      <c r="V444" s="158"/>
      <c r="W444" s="158"/>
      <c r="X444" s="158"/>
      <c r="Y444" s="158"/>
      <c r="Z444" s="158"/>
      <c r="AA444" s="162"/>
      <c r="AT444" s="163" t="s">
        <v>173</v>
      </c>
      <c r="AU444" s="163" t="s">
        <v>86</v>
      </c>
      <c r="AV444" s="11" t="s">
        <v>82</v>
      </c>
      <c r="AW444" s="11" t="s">
        <v>32</v>
      </c>
      <c r="AX444" s="11" t="s">
        <v>75</v>
      </c>
      <c r="AY444" s="163" t="s">
        <v>166</v>
      </c>
    </row>
    <row r="445" spans="2:65" s="11" customFormat="1" ht="16.5" customHeight="1">
      <c r="B445" s="157"/>
      <c r="C445" s="158"/>
      <c r="D445" s="158"/>
      <c r="E445" s="159" t="s">
        <v>5</v>
      </c>
      <c r="F445" s="229" t="s">
        <v>276</v>
      </c>
      <c r="G445" s="230"/>
      <c r="H445" s="230"/>
      <c r="I445" s="230"/>
      <c r="J445" s="158"/>
      <c r="K445" s="159" t="s">
        <v>5</v>
      </c>
      <c r="L445" s="158"/>
      <c r="M445" s="158"/>
      <c r="N445" s="158"/>
      <c r="O445" s="158"/>
      <c r="P445" s="158"/>
      <c r="Q445" s="158"/>
      <c r="R445" s="160"/>
      <c r="T445" s="161"/>
      <c r="U445" s="158"/>
      <c r="V445" s="158"/>
      <c r="W445" s="158"/>
      <c r="X445" s="158"/>
      <c r="Y445" s="158"/>
      <c r="Z445" s="158"/>
      <c r="AA445" s="162"/>
      <c r="AT445" s="163" t="s">
        <v>173</v>
      </c>
      <c r="AU445" s="163" t="s">
        <v>86</v>
      </c>
      <c r="AV445" s="11" t="s">
        <v>82</v>
      </c>
      <c r="AW445" s="11" t="s">
        <v>32</v>
      </c>
      <c r="AX445" s="11" t="s">
        <v>75</v>
      </c>
      <c r="AY445" s="163" t="s">
        <v>166</v>
      </c>
    </row>
    <row r="446" spans="2:65" s="11" customFormat="1" ht="16.5" customHeight="1">
      <c r="B446" s="157"/>
      <c r="C446" s="158"/>
      <c r="D446" s="158"/>
      <c r="E446" s="159" t="s">
        <v>5</v>
      </c>
      <c r="F446" s="229" t="s">
        <v>277</v>
      </c>
      <c r="G446" s="230"/>
      <c r="H446" s="230"/>
      <c r="I446" s="230"/>
      <c r="J446" s="158"/>
      <c r="K446" s="159" t="s">
        <v>5</v>
      </c>
      <c r="L446" s="158"/>
      <c r="M446" s="158"/>
      <c r="N446" s="158"/>
      <c r="O446" s="158"/>
      <c r="P446" s="158"/>
      <c r="Q446" s="158"/>
      <c r="R446" s="160"/>
      <c r="T446" s="161"/>
      <c r="U446" s="158"/>
      <c r="V446" s="158"/>
      <c r="W446" s="158"/>
      <c r="X446" s="158"/>
      <c r="Y446" s="158"/>
      <c r="Z446" s="158"/>
      <c r="AA446" s="162"/>
      <c r="AT446" s="163" t="s">
        <v>173</v>
      </c>
      <c r="AU446" s="163" t="s">
        <v>86</v>
      </c>
      <c r="AV446" s="11" t="s">
        <v>82</v>
      </c>
      <c r="AW446" s="11" t="s">
        <v>32</v>
      </c>
      <c r="AX446" s="11" t="s">
        <v>75</v>
      </c>
      <c r="AY446" s="163" t="s">
        <v>166</v>
      </c>
    </row>
    <row r="447" spans="2:65" s="10" customFormat="1" ht="16.5" customHeight="1">
      <c r="B447" s="149"/>
      <c r="C447" s="150"/>
      <c r="D447" s="150"/>
      <c r="E447" s="151" t="s">
        <v>5</v>
      </c>
      <c r="F447" s="262" t="s">
        <v>1177</v>
      </c>
      <c r="G447" s="263"/>
      <c r="H447" s="263"/>
      <c r="I447" s="263"/>
      <c r="J447" s="150"/>
      <c r="K447" s="152">
        <v>57</v>
      </c>
      <c r="L447" s="150"/>
      <c r="M447" s="150"/>
      <c r="N447" s="150"/>
      <c r="O447" s="150"/>
      <c r="P447" s="150"/>
      <c r="Q447" s="150"/>
      <c r="R447" s="153"/>
      <c r="T447" s="154"/>
      <c r="U447" s="150"/>
      <c r="V447" s="150"/>
      <c r="W447" s="150"/>
      <c r="X447" s="150"/>
      <c r="Y447" s="150"/>
      <c r="Z447" s="150"/>
      <c r="AA447" s="155"/>
      <c r="AT447" s="156" t="s">
        <v>173</v>
      </c>
      <c r="AU447" s="156" t="s">
        <v>86</v>
      </c>
      <c r="AV447" s="10" t="s">
        <v>86</v>
      </c>
      <c r="AW447" s="10" t="s">
        <v>32</v>
      </c>
      <c r="AX447" s="10" t="s">
        <v>82</v>
      </c>
      <c r="AY447" s="156" t="s">
        <v>166</v>
      </c>
    </row>
    <row r="448" spans="2:65" s="1" customFormat="1" ht="25.5" customHeight="1">
      <c r="B448" s="139"/>
      <c r="C448" s="176" t="s">
        <v>654</v>
      </c>
      <c r="D448" s="176" t="s">
        <v>388</v>
      </c>
      <c r="E448" s="177" t="s">
        <v>1178</v>
      </c>
      <c r="F448" s="266" t="s">
        <v>1179</v>
      </c>
      <c r="G448" s="266"/>
      <c r="H448" s="266"/>
      <c r="I448" s="266"/>
      <c r="J448" s="178" t="s">
        <v>560</v>
      </c>
      <c r="K448" s="179">
        <v>114</v>
      </c>
      <c r="L448" s="267">
        <v>0</v>
      </c>
      <c r="M448" s="267"/>
      <c r="N448" s="267">
        <f>ROUND(L448*K448,2)</f>
        <v>0</v>
      </c>
      <c r="O448" s="232"/>
      <c r="P448" s="232"/>
      <c r="Q448" s="232"/>
      <c r="R448" s="144"/>
      <c r="T448" s="145" t="s">
        <v>5</v>
      </c>
      <c r="U448" s="43" t="s">
        <v>40</v>
      </c>
      <c r="V448" s="146">
        <v>0</v>
      </c>
      <c r="W448" s="146">
        <f>V448*K448</f>
        <v>0</v>
      </c>
      <c r="X448" s="146">
        <v>6.7000000000000004E-2</v>
      </c>
      <c r="Y448" s="146">
        <f>X448*K448</f>
        <v>7.6380000000000008</v>
      </c>
      <c r="Z448" s="146">
        <v>0</v>
      </c>
      <c r="AA448" s="147">
        <f>Z448*K448</f>
        <v>0</v>
      </c>
      <c r="AR448" s="21" t="s">
        <v>104</v>
      </c>
      <c r="AT448" s="21" t="s">
        <v>388</v>
      </c>
      <c r="AU448" s="21" t="s">
        <v>86</v>
      </c>
      <c r="AY448" s="21" t="s">
        <v>166</v>
      </c>
      <c r="BE448" s="148">
        <f>IF(U448="základní",N448,0)</f>
        <v>0</v>
      </c>
      <c r="BF448" s="148">
        <f>IF(U448="snížená",N448,0)</f>
        <v>0</v>
      </c>
      <c r="BG448" s="148">
        <f>IF(U448="zákl. přenesená",N448,0)</f>
        <v>0</v>
      </c>
      <c r="BH448" s="148">
        <f>IF(U448="sníž. přenesená",N448,0)</f>
        <v>0</v>
      </c>
      <c r="BI448" s="148">
        <f>IF(U448="nulová",N448,0)</f>
        <v>0</v>
      </c>
      <c r="BJ448" s="21" t="s">
        <v>82</v>
      </c>
      <c r="BK448" s="148">
        <f>ROUND(L448*K448,2)</f>
        <v>0</v>
      </c>
      <c r="BL448" s="21" t="s">
        <v>92</v>
      </c>
      <c r="BM448" s="21" t="s">
        <v>1180</v>
      </c>
    </row>
    <row r="449" spans="2:65" s="10" customFormat="1" ht="16.5" customHeight="1">
      <c r="B449" s="149"/>
      <c r="C449" s="150"/>
      <c r="D449" s="150"/>
      <c r="E449" s="151" t="s">
        <v>5</v>
      </c>
      <c r="F449" s="240" t="s">
        <v>1181</v>
      </c>
      <c r="G449" s="241"/>
      <c r="H449" s="241"/>
      <c r="I449" s="241"/>
      <c r="J449" s="150"/>
      <c r="K449" s="152">
        <v>114</v>
      </c>
      <c r="L449" s="150"/>
      <c r="M449" s="150"/>
      <c r="N449" s="150"/>
      <c r="O449" s="150"/>
      <c r="P449" s="150"/>
      <c r="Q449" s="150"/>
      <c r="R449" s="153"/>
      <c r="T449" s="154"/>
      <c r="U449" s="150"/>
      <c r="V449" s="150"/>
      <c r="W449" s="150"/>
      <c r="X449" s="150"/>
      <c r="Y449" s="150"/>
      <c r="Z449" s="150"/>
      <c r="AA449" s="155"/>
      <c r="AT449" s="156" t="s">
        <v>173</v>
      </c>
      <c r="AU449" s="156" t="s">
        <v>86</v>
      </c>
      <c r="AV449" s="10" t="s">
        <v>86</v>
      </c>
      <c r="AW449" s="10" t="s">
        <v>32</v>
      </c>
      <c r="AX449" s="10" t="s">
        <v>82</v>
      </c>
      <c r="AY449" s="156" t="s">
        <v>166</v>
      </c>
    </row>
    <row r="450" spans="2:65" s="1" customFormat="1" ht="25.5" customHeight="1">
      <c r="B450" s="139"/>
      <c r="C450" s="140" t="s">
        <v>658</v>
      </c>
      <c r="D450" s="140" t="s">
        <v>167</v>
      </c>
      <c r="E450" s="141" t="s">
        <v>1182</v>
      </c>
      <c r="F450" s="231" t="s">
        <v>1183</v>
      </c>
      <c r="G450" s="231"/>
      <c r="H450" s="231"/>
      <c r="I450" s="231"/>
      <c r="J450" s="142" t="s">
        <v>309</v>
      </c>
      <c r="K450" s="143">
        <v>61.5</v>
      </c>
      <c r="L450" s="232">
        <v>0</v>
      </c>
      <c r="M450" s="232"/>
      <c r="N450" s="232">
        <f>ROUND(L450*K450,2)</f>
        <v>0</v>
      </c>
      <c r="O450" s="232"/>
      <c r="P450" s="232"/>
      <c r="Q450" s="232"/>
      <c r="R450" s="144"/>
      <c r="T450" s="145" t="s">
        <v>5</v>
      </c>
      <c r="U450" s="43" t="s">
        <v>40</v>
      </c>
      <c r="V450" s="146">
        <v>0.14000000000000001</v>
      </c>
      <c r="W450" s="146">
        <f>V450*K450</f>
        <v>8.6100000000000012</v>
      </c>
      <c r="X450" s="146">
        <v>0</v>
      </c>
      <c r="Y450" s="146">
        <f>X450*K450</f>
        <v>0</v>
      </c>
      <c r="Z450" s="146">
        <v>0.35</v>
      </c>
      <c r="AA450" s="147">
        <f>Z450*K450</f>
        <v>21.524999999999999</v>
      </c>
      <c r="AR450" s="21" t="s">
        <v>92</v>
      </c>
      <c r="AT450" s="21" t="s">
        <v>167</v>
      </c>
      <c r="AU450" s="21" t="s">
        <v>86</v>
      </c>
      <c r="AY450" s="21" t="s">
        <v>166</v>
      </c>
      <c r="BE450" s="148">
        <f>IF(U450="základní",N450,0)</f>
        <v>0</v>
      </c>
      <c r="BF450" s="148">
        <f>IF(U450="snížená",N450,0)</f>
        <v>0</v>
      </c>
      <c r="BG450" s="148">
        <f>IF(U450="zákl. přenesená",N450,0)</f>
        <v>0</v>
      </c>
      <c r="BH450" s="148">
        <f>IF(U450="sníž. přenesená",N450,0)</f>
        <v>0</v>
      </c>
      <c r="BI450" s="148">
        <f>IF(U450="nulová",N450,0)</f>
        <v>0</v>
      </c>
      <c r="BJ450" s="21" t="s">
        <v>82</v>
      </c>
      <c r="BK450" s="148">
        <f>ROUND(L450*K450,2)</f>
        <v>0</v>
      </c>
      <c r="BL450" s="21" t="s">
        <v>92</v>
      </c>
      <c r="BM450" s="21" t="s">
        <v>1184</v>
      </c>
    </row>
    <row r="451" spans="2:65" s="11" customFormat="1" ht="16.5" customHeight="1">
      <c r="B451" s="157"/>
      <c r="C451" s="158"/>
      <c r="D451" s="158"/>
      <c r="E451" s="159" t="s">
        <v>5</v>
      </c>
      <c r="F451" s="264" t="s">
        <v>275</v>
      </c>
      <c r="G451" s="265"/>
      <c r="H451" s="265"/>
      <c r="I451" s="265"/>
      <c r="J451" s="158"/>
      <c r="K451" s="159" t="s">
        <v>5</v>
      </c>
      <c r="L451" s="158"/>
      <c r="M451" s="158"/>
      <c r="N451" s="158"/>
      <c r="O451" s="158"/>
      <c r="P451" s="158"/>
      <c r="Q451" s="158"/>
      <c r="R451" s="160"/>
      <c r="T451" s="161"/>
      <c r="U451" s="158"/>
      <c r="V451" s="158"/>
      <c r="W451" s="158"/>
      <c r="X451" s="158"/>
      <c r="Y451" s="158"/>
      <c r="Z451" s="158"/>
      <c r="AA451" s="162"/>
      <c r="AT451" s="163" t="s">
        <v>173</v>
      </c>
      <c r="AU451" s="163" t="s">
        <v>86</v>
      </c>
      <c r="AV451" s="11" t="s">
        <v>82</v>
      </c>
      <c r="AW451" s="11" t="s">
        <v>32</v>
      </c>
      <c r="AX451" s="11" t="s">
        <v>75</v>
      </c>
      <c r="AY451" s="163" t="s">
        <v>166</v>
      </c>
    </row>
    <row r="452" spans="2:65" s="11" customFormat="1" ht="16.5" customHeight="1">
      <c r="B452" s="157"/>
      <c r="C452" s="158"/>
      <c r="D452" s="158"/>
      <c r="E452" s="159" t="s">
        <v>5</v>
      </c>
      <c r="F452" s="229" t="s">
        <v>276</v>
      </c>
      <c r="G452" s="230"/>
      <c r="H452" s="230"/>
      <c r="I452" s="230"/>
      <c r="J452" s="158"/>
      <c r="K452" s="159" t="s">
        <v>5</v>
      </c>
      <c r="L452" s="158"/>
      <c r="M452" s="158"/>
      <c r="N452" s="158"/>
      <c r="O452" s="158"/>
      <c r="P452" s="158"/>
      <c r="Q452" s="158"/>
      <c r="R452" s="160"/>
      <c r="T452" s="161"/>
      <c r="U452" s="158"/>
      <c r="V452" s="158"/>
      <c r="W452" s="158"/>
      <c r="X452" s="158"/>
      <c r="Y452" s="158"/>
      <c r="Z452" s="158"/>
      <c r="AA452" s="162"/>
      <c r="AT452" s="163" t="s">
        <v>173</v>
      </c>
      <c r="AU452" s="163" t="s">
        <v>86</v>
      </c>
      <c r="AV452" s="11" t="s">
        <v>82</v>
      </c>
      <c r="AW452" s="11" t="s">
        <v>32</v>
      </c>
      <c r="AX452" s="11" t="s">
        <v>75</v>
      </c>
      <c r="AY452" s="163" t="s">
        <v>166</v>
      </c>
    </row>
    <row r="453" spans="2:65" s="11" customFormat="1" ht="16.5" customHeight="1">
      <c r="B453" s="157"/>
      <c r="C453" s="158"/>
      <c r="D453" s="158"/>
      <c r="E453" s="159" t="s">
        <v>5</v>
      </c>
      <c r="F453" s="229" t="s">
        <v>277</v>
      </c>
      <c r="G453" s="230"/>
      <c r="H453" s="230"/>
      <c r="I453" s="230"/>
      <c r="J453" s="158"/>
      <c r="K453" s="159" t="s">
        <v>5</v>
      </c>
      <c r="L453" s="158"/>
      <c r="M453" s="158"/>
      <c r="N453" s="158"/>
      <c r="O453" s="158"/>
      <c r="P453" s="158"/>
      <c r="Q453" s="158"/>
      <c r="R453" s="160"/>
      <c r="T453" s="161"/>
      <c r="U453" s="158"/>
      <c r="V453" s="158"/>
      <c r="W453" s="158"/>
      <c r="X453" s="158"/>
      <c r="Y453" s="158"/>
      <c r="Z453" s="158"/>
      <c r="AA453" s="162"/>
      <c r="AT453" s="163" t="s">
        <v>173</v>
      </c>
      <c r="AU453" s="163" t="s">
        <v>86</v>
      </c>
      <c r="AV453" s="11" t="s">
        <v>82</v>
      </c>
      <c r="AW453" s="11" t="s">
        <v>32</v>
      </c>
      <c r="AX453" s="11" t="s">
        <v>75</v>
      </c>
      <c r="AY453" s="163" t="s">
        <v>166</v>
      </c>
    </row>
    <row r="454" spans="2:65" s="10" customFormat="1" ht="16.5" customHeight="1">
      <c r="B454" s="149"/>
      <c r="C454" s="150"/>
      <c r="D454" s="150"/>
      <c r="E454" s="151" t="s">
        <v>5</v>
      </c>
      <c r="F454" s="262" t="s">
        <v>1185</v>
      </c>
      <c r="G454" s="263"/>
      <c r="H454" s="263"/>
      <c r="I454" s="263"/>
      <c r="J454" s="150"/>
      <c r="K454" s="152">
        <v>61.5</v>
      </c>
      <c r="L454" s="150"/>
      <c r="M454" s="150"/>
      <c r="N454" s="150"/>
      <c r="O454" s="150"/>
      <c r="P454" s="150"/>
      <c r="Q454" s="150"/>
      <c r="R454" s="153"/>
      <c r="T454" s="154"/>
      <c r="U454" s="150"/>
      <c r="V454" s="150"/>
      <c r="W454" s="150"/>
      <c r="X454" s="150"/>
      <c r="Y454" s="150"/>
      <c r="Z454" s="150"/>
      <c r="AA454" s="155"/>
      <c r="AT454" s="156" t="s">
        <v>173</v>
      </c>
      <c r="AU454" s="156" t="s">
        <v>86</v>
      </c>
      <c r="AV454" s="10" t="s">
        <v>86</v>
      </c>
      <c r="AW454" s="10" t="s">
        <v>32</v>
      </c>
      <c r="AX454" s="10" t="s">
        <v>82</v>
      </c>
      <c r="AY454" s="156" t="s">
        <v>166</v>
      </c>
    </row>
    <row r="455" spans="2:65" s="9" customFormat="1" ht="29.85" customHeight="1">
      <c r="B455" s="129"/>
      <c r="C455" s="130"/>
      <c r="D455" s="164" t="s">
        <v>266</v>
      </c>
      <c r="E455" s="164"/>
      <c r="F455" s="164"/>
      <c r="G455" s="164"/>
      <c r="H455" s="164"/>
      <c r="I455" s="164"/>
      <c r="J455" s="164"/>
      <c r="K455" s="164"/>
      <c r="L455" s="164"/>
      <c r="M455" s="164"/>
      <c r="N455" s="237">
        <f>BK455</f>
        <v>0</v>
      </c>
      <c r="O455" s="238"/>
      <c r="P455" s="238"/>
      <c r="Q455" s="238"/>
      <c r="R455" s="132"/>
      <c r="T455" s="133"/>
      <c r="U455" s="130"/>
      <c r="V455" s="130"/>
      <c r="W455" s="134">
        <f>SUM(W456:W460)</f>
        <v>61.305407999999993</v>
      </c>
      <c r="X455" s="130"/>
      <c r="Y455" s="134">
        <f>SUM(Y456:Y460)</f>
        <v>0</v>
      </c>
      <c r="Z455" s="130"/>
      <c r="AA455" s="135">
        <f>SUM(AA456:AA460)</f>
        <v>0</v>
      </c>
      <c r="AR455" s="136" t="s">
        <v>82</v>
      </c>
      <c r="AT455" s="137" t="s">
        <v>74</v>
      </c>
      <c r="AU455" s="137" t="s">
        <v>82</v>
      </c>
      <c r="AY455" s="136" t="s">
        <v>166</v>
      </c>
      <c r="BK455" s="138">
        <f>SUM(BK456:BK460)</f>
        <v>0</v>
      </c>
    </row>
    <row r="456" spans="2:65" s="1" customFormat="1" ht="25.5" customHeight="1">
      <c r="B456" s="139"/>
      <c r="C456" s="140" t="s">
        <v>663</v>
      </c>
      <c r="D456" s="140" t="s">
        <v>167</v>
      </c>
      <c r="E456" s="141" t="s">
        <v>668</v>
      </c>
      <c r="F456" s="231" t="s">
        <v>669</v>
      </c>
      <c r="G456" s="231"/>
      <c r="H456" s="231"/>
      <c r="I456" s="231"/>
      <c r="J456" s="142" t="s">
        <v>374</v>
      </c>
      <c r="K456" s="143">
        <v>1277.1959999999999</v>
      </c>
      <c r="L456" s="232">
        <v>0</v>
      </c>
      <c r="M456" s="232"/>
      <c r="N456" s="232">
        <f>ROUND(L456*K456,2)</f>
        <v>0</v>
      </c>
      <c r="O456" s="232"/>
      <c r="P456" s="232"/>
      <c r="Q456" s="232"/>
      <c r="R456" s="144"/>
      <c r="T456" s="145" t="s">
        <v>5</v>
      </c>
      <c r="U456" s="43" t="s">
        <v>40</v>
      </c>
      <c r="V456" s="146">
        <v>0.03</v>
      </c>
      <c r="W456" s="146">
        <f>V456*K456</f>
        <v>38.315879999999993</v>
      </c>
      <c r="X456" s="146">
        <v>0</v>
      </c>
      <c r="Y456" s="146">
        <f>X456*K456</f>
        <v>0</v>
      </c>
      <c r="Z456" s="146">
        <v>0</v>
      </c>
      <c r="AA456" s="147">
        <f>Z456*K456</f>
        <v>0</v>
      </c>
      <c r="AR456" s="21" t="s">
        <v>92</v>
      </c>
      <c r="AT456" s="21" t="s">
        <v>167</v>
      </c>
      <c r="AU456" s="21" t="s">
        <v>86</v>
      </c>
      <c r="AY456" s="21" t="s">
        <v>166</v>
      </c>
      <c r="BE456" s="148">
        <f>IF(U456="základní",N456,0)</f>
        <v>0</v>
      </c>
      <c r="BF456" s="148">
        <f>IF(U456="snížená",N456,0)</f>
        <v>0</v>
      </c>
      <c r="BG456" s="148">
        <f>IF(U456="zákl. přenesená",N456,0)</f>
        <v>0</v>
      </c>
      <c r="BH456" s="148">
        <f>IF(U456="sníž. přenesená",N456,0)</f>
        <v>0</v>
      </c>
      <c r="BI456" s="148">
        <f>IF(U456="nulová",N456,0)</f>
        <v>0</v>
      </c>
      <c r="BJ456" s="21" t="s">
        <v>82</v>
      </c>
      <c r="BK456" s="148">
        <f>ROUND(L456*K456,2)</f>
        <v>0</v>
      </c>
      <c r="BL456" s="21" t="s">
        <v>92</v>
      </c>
      <c r="BM456" s="21" t="s">
        <v>670</v>
      </c>
    </row>
    <row r="457" spans="2:65" s="1" customFormat="1" ht="25.5" customHeight="1">
      <c r="B457" s="139"/>
      <c r="C457" s="140" t="s">
        <v>667</v>
      </c>
      <c r="D457" s="140" t="s">
        <v>167</v>
      </c>
      <c r="E457" s="141" t="s">
        <v>672</v>
      </c>
      <c r="F457" s="231" t="s">
        <v>673</v>
      </c>
      <c r="G457" s="231"/>
      <c r="H457" s="231"/>
      <c r="I457" s="231"/>
      <c r="J457" s="142" t="s">
        <v>374</v>
      </c>
      <c r="K457" s="143">
        <v>11494.763999999999</v>
      </c>
      <c r="L457" s="232">
        <v>0</v>
      </c>
      <c r="M457" s="232"/>
      <c r="N457" s="232">
        <f>ROUND(L457*K457,2)</f>
        <v>0</v>
      </c>
      <c r="O457" s="232"/>
      <c r="P457" s="232"/>
      <c r="Q457" s="232"/>
      <c r="R457" s="144"/>
      <c r="T457" s="145" t="s">
        <v>5</v>
      </c>
      <c r="U457" s="43" t="s">
        <v>40</v>
      </c>
      <c r="V457" s="146">
        <v>2E-3</v>
      </c>
      <c r="W457" s="146">
        <f>V457*K457</f>
        <v>22.989528</v>
      </c>
      <c r="X457" s="146">
        <v>0</v>
      </c>
      <c r="Y457" s="146">
        <f>X457*K457</f>
        <v>0</v>
      </c>
      <c r="Z457" s="146">
        <v>0</v>
      </c>
      <c r="AA457" s="147">
        <f>Z457*K457</f>
        <v>0</v>
      </c>
      <c r="AR457" s="21" t="s">
        <v>92</v>
      </c>
      <c r="AT457" s="21" t="s">
        <v>167</v>
      </c>
      <c r="AU457" s="21" t="s">
        <v>86</v>
      </c>
      <c r="AY457" s="21" t="s">
        <v>166</v>
      </c>
      <c r="BE457" s="148">
        <f>IF(U457="základní",N457,0)</f>
        <v>0</v>
      </c>
      <c r="BF457" s="148">
        <f>IF(U457="snížená",N457,0)</f>
        <v>0</v>
      </c>
      <c r="BG457" s="148">
        <f>IF(U457="zákl. přenesená",N457,0)</f>
        <v>0</v>
      </c>
      <c r="BH457" s="148">
        <f>IF(U457="sníž. přenesená",N457,0)</f>
        <v>0</v>
      </c>
      <c r="BI457" s="148">
        <f>IF(U457="nulová",N457,0)</f>
        <v>0</v>
      </c>
      <c r="BJ457" s="21" t="s">
        <v>82</v>
      </c>
      <c r="BK457" s="148">
        <f>ROUND(L457*K457,2)</f>
        <v>0</v>
      </c>
      <c r="BL457" s="21" t="s">
        <v>92</v>
      </c>
      <c r="BM457" s="21" t="s">
        <v>674</v>
      </c>
    </row>
    <row r="458" spans="2:65" s="1" customFormat="1" ht="25.5" customHeight="1">
      <c r="B458" s="139"/>
      <c r="C458" s="140" t="s">
        <v>671</v>
      </c>
      <c r="D458" s="140" t="s">
        <v>167</v>
      </c>
      <c r="E458" s="141" t="s">
        <v>676</v>
      </c>
      <c r="F458" s="231" t="s">
        <v>677</v>
      </c>
      <c r="G458" s="231"/>
      <c r="H458" s="231"/>
      <c r="I458" s="231"/>
      <c r="J458" s="142" t="s">
        <v>374</v>
      </c>
      <c r="K458" s="143">
        <v>377.017</v>
      </c>
      <c r="L458" s="232">
        <v>0</v>
      </c>
      <c r="M458" s="232"/>
      <c r="N458" s="232">
        <f>ROUND(L458*K458,2)</f>
        <v>0</v>
      </c>
      <c r="O458" s="232"/>
      <c r="P458" s="232"/>
      <c r="Q458" s="232"/>
      <c r="R458" s="144"/>
      <c r="T458" s="145" t="s">
        <v>5</v>
      </c>
      <c r="U458" s="43" t="s">
        <v>40</v>
      </c>
      <c r="V458" s="146">
        <v>0</v>
      </c>
      <c r="W458" s="146">
        <f>V458*K458</f>
        <v>0</v>
      </c>
      <c r="X458" s="146">
        <v>0</v>
      </c>
      <c r="Y458" s="146">
        <f>X458*K458</f>
        <v>0</v>
      </c>
      <c r="Z458" s="146">
        <v>0</v>
      </c>
      <c r="AA458" s="147">
        <f>Z458*K458</f>
        <v>0</v>
      </c>
      <c r="AR458" s="21" t="s">
        <v>92</v>
      </c>
      <c r="AT458" s="21" t="s">
        <v>167</v>
      </c>
      <c r="AU458" s="21" t="s">
        <v>86</v>
      </c>
      <c r="AY458" s="21" t="s">
        <v>166</v>
      </c>
      <c r="BE458" s="148">
        <f>IF(U458="základní",N458,0)</f>
        <v>0</v>
      </c>
      <c r="BF458" s="148">
        <f>IF(U458="snížená",N458,0)</f>
        <v>0</v>
      </c>
      <c r="BG458" s="148">
        <f>IF(U458="zákl. přenesená",N458,0)</f>
        <v>0</v>
      </c>
      <c r="BH458" s="148">
        <f>IF(U458="sníž. přenesená",N458,0)</f>
        <v>0</v>
      </c>
      <c r="BI458" s="148">
        <f>IF(U458="nulová",N458,0)</f>
        <v>0</v>
      </c>
      <c r="BJ458" s="21" t="s">
        <v>82</v>
      </c>
      <c r="BK458" s="148">
        <f>ROUND(L458*K458,2)</f>
        <v>0</v>
      </c>
      <c r="BL458" s="21" t="s">
        <v>92</v>
      </c>
      <c r="BM458" s="21" t="s">
        <v>678</v>
      </c>
    </row>
    <row r="459" spans="2:65" s="1" customFormat="1" ht="25.5" customHeight="1">
      <c r="B459" s="139"/>
      <c r="C459" s="140" t="s">
        <v>675</v>
      </c>
      <c r="D459" s="140" t="s">
        <v>167</v>
      </c>
      <c r="E459" s="141" t="s">
        <v>680</v>
      </c>
      <c r="F459" s="231" t="s">
        <v>681</v>
      </c>
      <c r="G459" s="231"/>
      <c r="H459" s="231"/>
      <c r="I459" s="231"/>
      <c r="J459" s="142" t="s">
        <v>374</v>
      </c>
      <c r="K459" s="143">
        <v>151.75899999999999</v>
      </c>
      <c r="L459" s="232">
        <v>0</v>
      </c>
      <c r="M459" s="232"/>
      <c r="N459" s="232">
        <f>ROUND(L459*K459,2)</f>
        <v>0</v>
      </c>
      <c r="O459" s="232"/>
      <c r="P459" s="232"/>
      <c r="Q459" s="232"/>
      <c r="R459" s="144"/>
      <c r="T459" s="145" t="s">
        <v>5</v>
      </c>
      <c r="U459" s="43" t="s">
        <v>40</v>
      </c>
      <c r="V459" s="146">
        <v>0</v>
      </c>
      <c r="W459" s="146">
        <f>V459*K459</f>
        <v>0</v>
      </c>
      <c r="X459" s="146">
        <v>0</v>
      </c>
      <c r="Y459" s="146">
        <f>X459*K459</f>
        <v>0</v>
      </c>
      <c r="Z459" s="146">
        <v>0</v>
      </c>
      <c r="AA459" s="147">
        <f>Z459*K459</f>
        <v>0</v>
      </c>
      <c r="AR459" s="21" t="s">
        <v>92</v>
      </c>
      <c r="AT459" s="21" t="s">
        <v>167</v>
      </c>
      <c r="AU459" s="21" t="s">
        <v>86</v>
      </c>
      <c r="AY459" s="21" t="s">
        <v>166</v>
      </c>
      <c r="BE459" s="148">
        <f>IF(U459="základní",N459,0)</f>
        <v>0</v>
      </c>
      <c r="BF459" s="148">
        <f>IF(U459="snížená",N459,0)</f>
        <v>0</v>
      </c>
      <c r="BG459" s="148">
        <f>IF(U459="zákl. přenesená",N459,0)</f>
        <v>0</v>
      </c>
      <c r="BH459" s="148">
        <f>IF(U459="sníž. přenesená",N459,0)</f>
        <v>0</v>
      </c>
      <c r="BI459" s="148">
        <f>IF(U459="nulová",N459,0)</f>
        <v>0</v>
      </c>
      <c r="BJ459" s="21" t="s">
        <v>82</v>
      </c>
      <c r="BK459" s="148">
        <f>ROUND(L459*K459,2)</f>
        <v>0</v>
      </c>
      <c r="BL459" s="21" t="s">
        <v>92</v>
      </c>
      <c r="BM459" s="21" t="s">
        <v>682</v>
      </c>
    </row>
    <row r="460" spans="2:65" s="1" customFormat="1" ht="25.5" customHeight="1">
      <c r="B460" s="139"/>
      <c r="C460" s="140" t="s">
        <v>679</v>
      </c>
      <c r="D460" s="140" t="s">
        <v>167</v>
      </c>
      <c r="E460" s="141" t="s">
        <v>684</v>
      </c>
      <c r="F460" s="231" t="s">
        <v>685</v>
      </c>
      <c r="G460" s="231"/>
      <c r="H460" s="231"/>
      <c r="I460" s="231"/>
      <c r="J460" s="142" t="s">
        <v>374</v>
      </c>
      <c r="K460" s="143">
        <v>748.42</v>
      </c>
      <c r="L460" s="232">
        <v>0</v>
      </c>
      <c r="M460" s="232"/>
      <c r="N460" s="232">
        <f>ROUND(L460*K460,2)</f>
        <v>0</v>
      </c>
      <c r="O460" s="232"/>
      <c r="P460" s="232"/>
      <c r="Q460" s="232"/>
      <c r="R460" s="144"/>
      <c r="T460" s="145" t="s">
        <v>5</v>
      </c>
      <c r="U460" s="43" t="s">
        <v>40</v>
      </c>
      <c r="V460" s="146">
        <v>0</v>
      </c>
      <c r="W460" s="146">
        <f>V460*K460</f>
        <v>0</v>
      </c>
      <c r="X460" s="146">
        <v>0</v>
      </c>
      <c r="Y460" s="146">
        <f>X460*K460</f>
        <v>0</v>
      </c>
      <c r="Z460" s="146">
        <v>0</v>
      </c>
      <c r="AA460" s="147">
        <f>Z460*K460</f>
        <v>0</v>
      </c>
      <c r="AR460" s="21" t="s">
        <v>92</v>
      </c>
      <c r="AT460" s="21" t="s">
        <v>167</v>
      </c>
      <c r="AU460" s="21" t="s">
        <v>86</v>
      </c>
      <c r="AY460" s="21" t="s">
        <v>166</v>
      </c>
      <c r="BE460" s="148">
        <f>IF(U460="základní",N460,0)</f>
        <v>0</v>
      </c>
      <c r="BF460" s="148">
        <f>IF(U460="snížená",N460,0)</f>
        <v>0</v>
      </c>
      <c r="BG460" s="148">
        <f>IF(U460="zákl. přenesená",N460,0)</f>
        <v>0</v>
      </c>
      <c r="BH460" s="148">
        <f>IF(U460="sníž. přenesená",N460,0)</f>
        <v>0</v>
      </c>
      <c r="BI460" s="148">
        <f>IF(U460="nulová",N460,0)</f>
        <v>0</v>
      </c>
      <c r="BJ460" s="21" t="s">
        <v>82</v>
      </c>
      <c r="BK460" s="148">
        <f>ROUND(L460*K460,2)</f>
        <v>0</v>
      </c>
      <c r="BL460" s="21" t="s">
        <v>92</v>
      </c>
      <c r="BM460" s="21" t="s">
        <v>686</v>
      </c>
    </row>
    <row r="461" spans="2:65" s="9" customFormat="1" ht="29.85" customHeight="1">
      <c r="B461" s="129"/>
      <c r="C461" s="130"/>
      <c r="D461" s="164" t="s">
        <v>267</v>
      </c>
      <c r="E461" s="164"/>
      <c r="F461" s="164"/>
      <c r="G461" s="164"/>
      <c r="H461" s="164"/>
      <c r="I461" s="164"/>
      <c r="J461" s="164"/>
      <c r="K461" s="164"/>
      <c r="L461" s="164"/>
      <c r="M461" s="164"/>
      <c r="N461" s="260">
        <f>BK461</f>
        <v>0</v>
      </c>
      <c r="O461" s="261"/>
      <c r="P461" s="261"/>
      <c r="Q461" s="261"/>
      <c r="R461" s="132"/>
      <c r="T461" s="133"/>
      <c r="U461" s="130"/>
      <c r="V461" s="130"/>
      <c r="W461" s="134">
        <f>W462</f>
        <v>33.786918</v>
      </c>
      <c r="X461" s="130"/>
      <c r="Y461" s="134">
        <f>Y462</f>
        <v>0</v>
      </c>
      <c r="Z461" s="130"/>
      <c r="AA461" s="135">
        <f>AA462</f>
        <v>0</v>
      </c>
      <c r="AR461" s="136" t="s">
        <v>82</v>
      </c>
      <c r="AT461" s="137" t="s">
        <v>74</v>
      </c>
      <c r="AU461" s="137" t="s">
        <v>82</v>
      </c>
      <c r="AY461" s="136" t="s">
        <v>166</v>
      </c>
      <c r="BK461" s="138">
        <f>BK462</f>
        <v>0</v>
      </c>
    </row>
    <row r="462" spans="2:65" s="1" customFormat="1" ht="38.25" customHeight="1">
      <c r="B462" s="139"/>
      <c r="C462" s="140" t="s">
        <v>683</v>
      </c>
      <c r="D462" s="140" t="s">
        <v>167</v>
      </c>
      <c r="E462" s="141" t="s">
        <v>688</v>
      </c>
      <c r="F462" s="231" t="s">
        <v>689</v>
      </c>
      <c r="G462" s="231"/>
      <c r="H462" s="231"/>
      <c r="I462" s="231"/>
      <c r="J462" s="142" t="s">
        <v>374</v>
      </c>
      <c r="K462" s="143">
        <v>511.923</v>
      </c>
      <c r="L462" s="232">
        <v>0</v>
      </c>
      <c r="M462" s="232"/>
      <c r="N462" s="232">
        <f>ROUND(L462*K462,2)</f>
        <v>0</v>
      </c>
      <c r="O462" s="232"/>
      <c r="P462" s="232"/>
      <c r="Q462" s="232"/>
      <c r="R462" s="144"/>
      <c r="T462" s="145" t="s">
        <v>5</v>
      </c>
      <c r="U462" s="165" t="s">
        <v>40</v>
      </c>
      <c r="V462" s="166">
        <v>6.6000000000000003E-2</v>
      </c>
      <c r="W462" s="166">
        <f>V462*K462</f>
        <v>33.786918</v>
      </c>
      <c r="X462" s="166">
        <v>0</v>
      </c>
      <c r="Y462" s="166">
        <f>X462*K462</f>
        <v>0</v>
      </c>
      <c r="Z462" s="166">
        <v>0</v>
      </c>
      <c r="AA462" s="167">
        <f>Z462*K462</f>
        <v>0</v>
      </c>
      <c r="AR462" s="21" t="s">
        <v>92</v>
      </c>
      <c r="AT462" s="21" t="s">
        <v>167</v>
      </c>
      <c r="AU462" s="21" t="s">
        <v>86</v>
      </c>
      <c r="AY462" s="21" t="s">
        <v>166</v>
      </c>
      <c r="BE462" s="148">
        <f>IF(U462="základní",N462,0)</f>
        <v>0</v>
      </c>
      <c r="BF462" s="148">
        <f>IF(U462="snížená",N462,0)</f>
        <v>0</v>
      </c>
      <c r="BG462" s="148">
        <f>IF(U462="zákl. přenesená",N462,0)</f>
        <v>0</v>
      </c>
      <c r="BH462" s="148">
        <f>IF(U462="sníž. přenesená",N462,0)</f>
        <v>0</v>
      </c>
      <c r="BI462" s="148">
        <f>IF(U462="nulová",N462,0)</f>
        <v>0</v>
      </c>
      <c r="BJ462" s="21" t="s">
        <v>82</v>
      </c>
      <c r="BK462" s="148">
        <f>ROUND(L462*K462,2)</f>
        <v>0</v>
      </c>
      <c r="BL462" s="21" t="s">
        <v>92</v>
      </c>
      <c r="BM462" s="21" t="s">
        <v>690</v>
      </c>
    </row>
    <row r="463" spans="2:65" s="1" customFormat="1" ht="6.95" customHeight="1">
      <c r="B463" s="58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60"/>
    </row>
  </sheetData>
  <mergeCells count="582">
    <mergeCell ref="C2:Q2"/>
    <mergeCell ref="C4:Q4"/>
    <mergeCell ref="F6:P6"/>
    <mergeCell ref="F7:P7"/>
    <mergeCell ref="O9:P9"/>
    <mergeCell ref="O11:P11"/>
    <mergeCell ref="O12:P12"/>
    <mergeCell ref="O14:P14"/>
    <mergeCell ref="O15:P15"/>
    <mergeCell ref="O17:P17"/>
    <mergeCell ref="O18:P18"/>
    <mergeCell ref="O20:P20"/>
    <mergeCell ref="O21:P21"/>
    <mergeCell ref="E24:L24"/>
    <mergeCell ref="M27:P27"/>
    <mergeCell ref="M28:P28"/>
    <mergeCell ref="M30:P30"/>
    <mergeCell ref="H32:J32"/>
    <mergeCell ref="M32:P32"/>
    <mergeCell ref="H33:J33"/>
    <mergeCell ref="M33:P33"/>
    <mergeCell ref="H34:J34"/>
    <mergeCell ref="M34:P34"/>
    <mergeCell ref="H35:J35"/>
    <mergeCell ref="M35:P35"/>
    <mergeCell ref="H36:J36"/>
    <mergeCell ref="M36:P36"/>
    <mergeCell ref="L38:P38"/>
    <mergeCell ref="C76:Q76"/>
    <mergeCell ref="F78:P78"/>
    <mergeCell ref="F79:P79"/>
    <mergeCell ref="M81:P81"/>
    <mergeCell ref="M83:Q83"/>
    <mergeCell ref="M84:Q84"/>
    <mergeCell ref="C86:G86"/>
    <mergeCell ref="N86:Q86"/>
    <mergeCell ref="N88:Q88"/>
    <mergeCell ref="N89:Q89"/>
    <mergeCell ref="N90:Q90"/>
    <mergeCell ref="N91:Q91"/>
    <mergeCell ref="N92:Q92"/>
    <mergeCell ref="N93:Q93"/>
    <mergeCell ref="N94:Q94"/>
    <mergeCell ref="N95:Q95"/>
    <mergeCell ref="N96:Q96"/>
    <mergeCell ref="N97:Q97"/>
    <mergeCell ref="N98:Q98"/>
    <mergeCell ref="N100:Q100"/>
    <mergeCell ref="L102:Q102"/>
    <mergeCell ref="C108:Q108"/>
    <mergeCell ref="F110:P110"/>
    <mergeCell ref="F111:P111"/>
    <mergeCell ref="M113:P113"/>
    <mergeCell ref="M115:Q115"/>
    <mergeCell ref="M116:Q116"/>
    <mergeCell ref="F118:I118"/>
    <mergeCell ref="L118:M118"/>
    <mergeCell ref="N118:Q118"/>
    <mergeCell ref="F122:I122"/>
    <mergeCell ref="L122:M122"/>
    <mergeCell ref="N122:Q122"/>
    <mergeCell ref="F123:I123"/>
    <mergeCell ref="F124:I124"/>
    <mergeCell ref="F125:I125"/>
    <mergeCell ref="F126:I126"/>
    <mergeCell ref="F127:I127"/>
    <mergeCell ref="F128:I128"/>
    <mergeCell ref="F129:I129"/>
    <mergeCell ref="F130:I130"/>
    <mergeCell ref="F131:I131"/>
    <mergeCell ref="F132:I132"/>
    <mergeCell ref="F133:I133"/>
    <mergeCell ref="L133:M133"/>
    <mergeCell ref="N133:Q133"/>
    <mergeCell ref="F134:I134"/>
    <mergeCell ref="F135:I135"/>
    <mergeCell ref="F136:I136"/>
    <mergeCell ref="F137:I137"/>
    <mergeCell ref="F138:I138"/>
    <mergeCell ref="F139:I139"/>
    <mergeCell ref="L139:M139"/>
    <mergeCell ref="N139:Q139"/>
    <mergeCell ref="F140:I140"/>
    <mergeCell ref="F141:I141"/>
    <mergeCell ref="F142:I142"/>
    <mergeCell ref="F143:I143"/>
    <mergeCell ref="F144:I144"/>
    <mergeCell ref="F145:I145"/>
    <mergeCell ref="L145:M145"/>
    <mergeCell ref="N145:Q145"/>
    <mergeCell ref="F146:I146"/>
    <mergeCell ref="F147:I147"/>
    <mergeCell ref="F148:I148"/>
    <mergeCell ref="F149:I149"/>
    <mergeCell ref="F150:I150"/>
    <mergeCell ref="F151:I151"/>
    <mergeCell ref="F152:I152"/>
    <mergeCell ref="F153:I153"/>
    <mergeCell ref="F154:I154"/>
    <mergeCell ref="L154:M154"/>
    <mergeCell ref="N154:Q154"/>
    <mergeCell ref="F155:I155"/>
    <mergeCell ref="F156:I156"/>
    <mergeCell ref="F157:I157"/>
    <mergeCell ref="F158:I158"/>
    <mergeCell ref="F159:I159"/>
    <mergeCell ref="F160:I160"/>
    <mergeCell ref="F161:I161"/>
    <mergeCell ref="F162:I162"/>
    <mergeCell ref="F163:I163"/>
    <mergeCell ref="L163:M163"/>
    <mergeCell ref="N163:Q163"/>
    <mergeCell ref="F164:I164"/>
    <mergeCell ref="F165:I165"/>
    <mergeCell ref="F166:I166"/>
    <mergeCell ref="F167:I167"/>
    <mergeCell ref="F168:I168"/>
    <mergeCell ref="L168:M168"/>
    <mergeCell ref="N168:Q168"/>
    <mergeCell ref="F169:I169"/>
    <mergeCell ref="F170:I170"/>
    <mergeCell ref="F171:I171"/>
    <mergeCell ref="F172:I172"/>
    <mergeCell ref="F173:I173"/>
    <mergeCell ref="L173:M173"/>
    <mergeCell ref="N173:Q173"/>
    <mergeCell ref="F174:I174"/>
    <mergeCell ref="F175:I175"/>
    <mergeCell ref="F176:I176"/>
    <mergeCell ref="F177:I177"/>
    <mergeCell ref="F178:I178"/>
    <mergeCell ref="L178:M178"/>
    <mergeCell ref="N178:Q178"/>
    <mergeCell ref="F179:I179"/>
    <mergeCell ref="F180:I180"/>
    <mergeCell ref="F181:I181"/>
    <mergeCell ref="F182:I182"/>
    <mergeCell ref="F183:I183"/>
    <mergeCell ref="L183:M183"/>
    <mergeCell ref="N183:Q183"/>
    <mergeCell ref="F184:I184"/>
    <mergeCell ref="F185:I185"/>
    <mergeCell ref="F186:I186"/>
    <mergeCell ref="F187:I187"/>
    <mergeCell ref="F188:I188"/>
    <mergeCell ref="L188:M188"/>
    <mergeCell ref="N188:Q188"/>
    <mergeCell ref="F189:I189"/>
    <mergeCell ref="F190:I190"/>
    <mergeCell ref="F191:I191"/>
    <mergeCell ref="F192:I192"/>
    <mergeCell ref="F193:I193"/>
    <mergeCell ref="F194:I194"/>
    <mergeCell ref="F195:I195"/>
    <mergeCell ref="L195:M195"/>
    <mergeCell ref="N195:Q195"/>
    <mergeCell ref="F196:I196"/>
    <mergeCell ref="F197:I197"/>
    <mergeCell ref="F198:I198"/>
    <mergeCell ref="F199:I199"/>
    <mergeCell ref="F200:I200"/>
    <mergeCell ref="F201:I201"/>
    <mergeCell ref="F202:I202"/>
    <mergeCell ref="L202:M202"/>
    <mergeCell ref="N202:Q202"/>
    <mergeCell ref="F203:I203"/>
    <mergeCell ref="L203:M203"/>
    <mergeCell ref="N203:Q203"/>
    <mergeCell ref="F204:I204"/>
    <mergeCell ref="L204:M204"/>
    <mergeCell ref="N204:Q204"/>
    <mergeCell ref="F205:I205"/>
    <mergeCell ref="F206:I206"/>
    <mergeCell ref="F207:I207"/>
    <mergeCell ref="F208:I208"/>
    <mergeCell ref="F209:I209"/>
    <mergeCell ref="L209:M209"/>
    <mergeCell ref="N209:Q209"/>
    <mergeCell ref="F210:I210"/>
    <mergeCell ref="L210:M210"/>
    <mergeCell ref="N210:Q210"/>
    <mergeCell ref="F211:I211"/>
    <mergeCell ref="F212:I212"/>
    <mergeCell ref="F213:I213"/>
    <mergeCell ref="F214:I214"/>
    <mergeCell ref="F215:I215"/>
    <mergeCell ref="L215:M215"/>
    <mergeCell ref="N215:Q215"/>
    <mergeCell ref="F216:I216"/>
    <mergeCell ref="L216:M216"/>
    <mergeCell ref="N216:Q216"/>
    <mergeCell ref="F217:I217"/>
    <mergeCell ref="F218:I218"/>
    <mergeCell ref="F219:I219"/>
    <mergeCell ref="F220:I220"/>
    <mergeCell ref="F221:I221"/>
    <mergeCell ref="L221:M221"/>
    <mergeCell ref="N221:Q221"/>
    <mergeCell ref="F222:I222"/>
    <mergeCell ref="L222:M222"/>
    <mergeCell ref="N222:Q222"/>
    <mergeCell ref="F223:I223"/>
    <mergeCell ref="F224:I224"/>
    <mergeCell ref="F225:I225"/>
    <mergeCell ref="F226:I226"/>
    <mergeCell ref="L226:M226"/>
    <mergeCell ref="N226:Q226"/>
    <mergeCell ref="F227:I227"/>
    <mergeCell ref="L227:M227"/>
    <mergeCell ref="N227:Q227"/>
    <mergeCell ref="F228:I228"/>
    <mergeCell ref="F229:I229"/>
    <mergeCell ref="L229:M229"/>
    <mergeCell ref="N229:Q229"/>
    <mergeCell ref="F230:I230"/>
    <mergeCell ref="F231:I231"/>
    <mergeCell ref="L231:M231"/>
    <mergeCell ref="N231:Q231"/>
    <mergeCell ref="F232:I232"/>
    <mergeCell ref="F233:I233"/>
    <mergeCell ref="F234:I234"/>
    <mergeCell ref="F235:I235"/>
    <mergeCell ref="F236:I236"/>
    <mergeCell ref="L236:M236"/>
    <mergeCell ref="N236:Q236"/>
    <mergeCell ref="F237:I237"/>
    <mergeCell ref="F238:I238"/>
    <mergeCell ref="L238:M238"/>
    <mergeCell ref="N238:Q238"/>
    <mergeCell ref="F239:I239"/>
    <mergeCell ref="F240:I240"/>
    <mergeCell ref="F241:I241"/>
    <mergeCell ref="F242:I242"/>
    <mergeCell ref="F243:I243"/>
    <mergeCell ref="F244:I244"/>
    <mergeCell ref="L244:M244"/>
    <mergeCell ref="N244:Q244"/>
    <mergeCell ref="F245:I245"/>
    <mergeCell ref="F246:I246"/>
    <mergeCell ref="F247:I247"/>
    <mergeCell ref="F248:I248"/>
    <mergeCell ref="F249:I249"/>
    <mergeCell ref="F250:I250"/>
    <mergeCell ref="F251:I251"/>
    <mergeCell ref="L251:M251"/>
    <mergeCell ref="N251:Q251"/>
    <mergeCell ref="F252:I252"/>
    <mergeCell ref="F253:I253"/>
    <mergeCell ref="L253:M253"/>
    <mergeCell ref="N253:Q253"/>
    <mergeCell ref="F254:I254"/>
    <mergeCell ref="L254:M254"/>
    <mergeCell ref="N254:Q254"/>
    <mergeCell ref="F255:I255"/>
    <mergeCell ref="F256:I256"/>
    <mergeCell ref="F257:I257"/>
    <mergeCell ref="F258:I258"/>
    <mergeCell ref="F259:I259"/>
    <mergeCell ref="L259:M259"/>
    <mergeCell ref="N259:Q259"/>
    <mergeCell ref="F260:I260"/>
    <mergeCell ref="F261:I261"/>
    <mergeCell ref="L261:M261"/>
    <mergeCell ref="N261:Q261"/>
    <mergeCell ref="F262:I262"/>
    <mergeCell ref="L262:M262"/>
    <mergeCell ref="N262:Q262"/>
    <mergeCell ref="F264:I264"/>
    <mergeCell ref="L264:M264"/>
    <mergeCell ref="N264:Q264"/>
    <mergeCell ref="F265:I265"/>
    <mergeCell ref="F266:I266"/>
    <mergeCell ref="L266:M266"/>
    <mergeCell ref="N266:Q266"/>
    <mergeCell ref="F267:I267"/>
    <mergeCell ref="L267:M267"/>
    <mergeCell ref="N267:Q267"/>
    <mergeCell ref="F268:I268"/>
    <mergeCell ref="F269:I269"/>
    <mergeCell ref="F270:I270"/>
    <mergeCell ref="F271:I271"/>
    <mergeCell ref="F273:I273"/>
    <mergeCell ref="L273:M273"/>
    <mergeCell ref="N273:Q273"/>
    <mergeCell ref="F274:I274"/>
    <mergeCell ref="F275:I275"/>
    <mergeCell ref="F276:I276"/>
    <mergeCell ref="F277:I277"/>
    <mergeCell ref="F278:I278"/>
    <mergeCell ref="F280:I280"/>
    <mergeCell ref="L280:M280"/>
    <mergeCell ref="N280:Q280"/>
    <mergeCell ref="F281:I281"/>
    <mergeCell ref="F282:I282"/>
    <mergeCell ref="F283:I283"/>
    <mergeCell ref="F284:I284"/>
    <mergeCell ref="F286:I286"/>
    <mergeCell ref="L286:M286"/>
    <mergeCell ref="N286:Q286"/>
    <mergeCell ref="F287:I287"/>
    <mergeCell ref="F288:I288"/>
    <mergeCell ref="F289:I289"/>
    <mergeCell ref="F290:I290"/>
    <mergeCell ref="F291:I291"/>
    <mergeCell ref="L291:M291"/>
    <mergeCell ref="N291:Q291"/>
    <mergeCell ref="F292:I292"/>
    <mergeCell ref="F293:I293"/>
    <mergeCell ref="L293:M293"/>
    <mergeCell ref="N293:Q293"/>
    <mergeCell ref="F294:I294"/>
    <mergeCell ref="F295:I295"/>
    <mergeCell ref="F296:I296"/>
    <mergeCell ref="F297:I297"/>
    <mergeCell ref="F298:I298"/>
    <mergeCell ref="F299:I299"/>
    <mergeCell ref="F300:I300"/>
    <mergeCell ref="F301:I301"/>
    <mergeCell ref="F302:I302"/>
    <mergeCell ref="F303:I303"/>
    <mergeCell ref="F304:I304"/>
    <mergeCell ref="F305:I305"/>
    <mergeCell ref="F306:I306"/>
    <mergeCell ref="L306:M306"/>
    <mergeCell ref="N306:Q306"/>
    <mergeCell ref="F307:I307"/>
    <mergeCell ref="F308:I308"/>
    <mergeCell ref="F309:I309"/>
    <mergeCell ref="F310:I310"/>
    <mergeCell ref="F311:I311"/>
    <mergeCell ref="F312:I312"/>
    <mergeCell ref="L312:M312"/>
    <mergeCell ref="N312:Q312"/>
    <mergeCell ref="F313:I313"/>
    <mergeCell ref="F314:I314"/>
    <mergeCell ref="F315:I315"/>
    <mergeCell ref="F316:I316"/>
    <mergeCell ref="F317:I317"/>
    <mergeCell ref="F318:I318"/>
    <mergeCell ref="F319:I319"/>
    <mergeCell ref="F320:I320"/>
    <mergeCell ref="F321:I321"/>
    <mergeCell ref="L321:M321"/>
    <mergeCell ref="N321:Q321"/>
    <mergeCell ref="F322:I322"/>
    <mergeCell ref="F323:I323"/>
    <mergeCell ref="F324:I324"/>
    <mergeCell ref="F325:I325"/>
    <mergeCell ref="F326:I326"/>
    <mergeCell ref="F327:I327"/>
    <mergeCell ref="L327:M327"/>
    <mergeCell ref="N327:Q327"/>
    <mergeCell ref="F328:I328"/>
    <mergeCell ref="L328:M328"/>
    <mergeCell ref="N328:Q328"/>
    <mergeCell ref="F329:I329"/>
    <mergeCell ref="F330:I330"/>
    <mergeCell ref="L330:M330"/>
    <mergeCell ref="N330:Q330"/>
    <mergeCell ref="F331:I331"/>
    <mergeCell ref="F332:I332"/>
    <mergeCell ref="F333:I333"/>
    <mergeCell ref="F334:I334"/>
    <mergeCell ref="F335:I335"/>
    <mergeCell ref="F336:I336"/>
    <mergeCell ref="L336:M336"/>
    <mergeCell ref="N336:Q336"/>
    <mergeCell ref="F337:I337"/>
    <mergeCell ref="L337:M337"/>
    <mergeCell ref="N337:Q337"/>
    <mergeCell ref="F338:I338"/>
    <mergeCell ref="L338:M338"/>
    <mergeCell ref="N338:Q338"/>
    <mergeCell ref="F339:I339"/>
    <mergeCell ref="F340:I340"/>
    <mergeCell ref="F341:I341"/>
    <mergeCell ref="F342:I342"/>
    <mergeCell ref="F343:I343"/>
    <mergeCell ref="F344:I344"/>
    <mergeCell ref="L344:M344"/>
    <mergeCell ref="N344:Q344"/>
    <mergeCell ref="F345:I345"/>
    <mergeCell ref="F346:I346"/>
    <mergeCell ref="F347:I347"/>
    <mergeCell ref="L347:M347"/>
    <mergeCell ref="N347:Q347"/>
    <mergeCell ref="F348:I348"/>
    <mergeCell ref="L348:M348"/>
    <mergeCell ref="N348:Q348"/>
    <mergeCell ref="F349:I349"/>
    <mergeCell ref="F350:I350"/>
    <mergeCell ref="F351:I351"/>
    <mergeCell ref="L351:M351"/>
    <mergeCell ref="N351:Q351"/>
    <mergeCell ref="F352:I352"/>
    <mergeCell ref="F353:I353"/>
    <mergeCell ref="F354:I354"/>
    <mergeCell ref="F355:I355"/>
    <mergeCell ref="F356:I356"/>
    <mergeCell ref="F357:I357"/>
    <mergeCell ref="L357:M357"/>
    <mergeCell ref="N357:Q357"/>
    <mergeCell ref="F358:I358"/>
    <mergeCell ref="F359:I359"/>
    <mergeCell ref="F360:I360"/>
    <mergeCell ref="L360:M360"/>
    <mergeCell ref="N360:Q360"/>
    <mergeCell ref="F361:I361"/>
    <mergeCell ref="F362:I362"/>
    <mergeCell ref="F363:I363"/>
    <mergeCell ref="L363:M363"/>
    <mergeCell ref="N363:Q363"/>
    <mergeCell ref="F364:I364"/>
    <mergeCell ref="F365:I365"/>
    <mergeCell ref="F366:I366"/>
    <mergeCell ref="F367:I367"/>
    <mergeCell ref="F369:I369"/>
    <mergeCell ref="L369:M369"/>
    <mergeCell ref="N369:Q369"/>
    <mergeCell ref="F370:I370"/>
    <mergeCell ref="L370:M370"/>
    <mergeCell ref="N370:Q370"/>
    <mergeCell ref="F371:I371"/>
    <mergeCell ref="F372:I372"/>
    <mergeCell ref="F373:I373"/>
    <mergeCell ref="F374:I374"/>
    <mergeCell ref="F375:I375"/>
    <mergeCell ref="L375:M375"/>
    <mergeCell ref="N375:Q375"/>
    <mergeCell ref="F376:I376"/>
    <mergeCell ref="L376:M376"/>
    <mergeCell ref="N376:Q376"/>
    <mergeCell ref="F377:I377"/>
    <mergeCell ref="F378:I378"/>
    <mergeCell ref="F379:I379"/>
    <mergeCell ref="L379:M379"/>
    <mergeCell ref="N379:Q379"/>
    <mergeCell ref="F380:I380"/>
    <mergeCell ref="F381:I381"/>
    <mergeCell ref="F382:I382"/>
    <mergeCell ref="L382:M382"/>
    <mergeCell ref="N382:Q382"/>
    <mergeCell ref="F383:I383"/>
    <mergeCell ref="F384:I384"/>
    <mergeCell ref="F385:I385"/>
    <mergeCell ref="L385:M385"/>
    <mergeCell ref="N385:Q385"/>
    <mergeCell ref="F386:I386"/>
    <mergeCell ref="F387:I387"/>
    <mergeCell ref="F388:I388"/>
    <mergeCell ref="L388:M388"/>
    <mergeCell ref="N388:Q388"/>
    <mergeCell ref="F389:I389"/>
    <mergeCell ref="F390:I390"/>
    <mergeCell ref="F391:I391"/>
    <mergeCell ref="L391:M391"/>
    <mergeCell ref="N391:Q391"/>
    <mergeCell ref="F392:I392"/>
    <mergeCell ref="F393:I393"/>
    <mergeCell ref="F394:I394"/>
    <mergeCell ref="L394:M394"/>
    <mergeCell ref="N394:Q394"/>
    <mergeCell ref="F395:I395"/>
    <mergeCell ref="F396:I396"/>
    <mergeCell ref="F397:I397"/>
    <mergeCell ref="L397:M397"/>
    <mergeCell ref="N397:Q397"/>
    <mergeCell ref="F398:I398"/>
    <mergeCell ref="F399:I399"/>
    <mergeCell ref="F400:I400"/>
    <mergeCell ref="L400:M400"/>
    <mergeCell ref="N400:Q400"/>
    <mergeCell ref="F401:I401"/>
    <mergeCell ref="F402:I402"/>
    <mergeCell ref="F403:I403"/>
    <mergeCell ref="L403:M403"/>
    <mergeCell ref="N403:Q403"/>
    <mergeCell ref="F404:I404"/>
    <mergeCell ref="F405:I405"/>
    <mergeCell ref="F406:I406"/>
    <mergeCell ref="F407:I407"/>
    <mergeCell ref="F409:I409"/>
    <mergeCell ref="L409:M409"/>
    <mergeCell ref="N409:Q409"/>
    <mergeCell ref="F410:I410"/>
    <mergeCell ref="L410:M410"/>
    <mergeCell ref="N410:Q410"/>
    <mergeCell ref="F411:I411"/>
    <mergeCell ref="F412:I412"/>
    <mergeCell ref="F413:I413"/>
    <mergeCell ref="F414:I414"/>
    <mergeCell ref="F415:I415"/>
    <mergeCell ref="L415:M415"/>
    <mergeCell ref="N415:Q415"/>
    <mergeCell ref="F416:I416"/>
    <mergeCell ref="F417:I417"/>
    <mergeCell ref="L417:M417"/>
    <mergeCell ref="N417:Q417"/>
    <mergeCell ref="F418:I418"/>
    <mergeCell ref="L418:M418"/>
    <mergeCell ref="N418:Q418"/>
    <mergeCell ref="F419:I419"/>
    <mergeCell ref="F420:I420"/>
    <mergeCell ref="F421:I421"/>
    <mergeCell ref="F422:I422"/>
    <mergeCell ref="F423:I423"/>
    <mergeCell ref="L423:M423"/>
    <mergeCell ref="N423:Q423"/>
    <mergeCell ref="F424:I424"/>
    <mergeCell ref="F425:I425"/>
    <mergeCell ref="F426:I426"/>
    <mergeCell ref="F427:I427"/>
    <mergeCell ref="F428:I428"/>
    <mergeCell ref="L428:M428"/>
    <mergeCell ref="N428:Q428"/>
    <mergeCell ref="F429:I429"/>
    <mergeCell ref="F430:I430"/>
    <mergeCell ref="L430:M430"/>
    <mergeCell ref="N430:Q430"/>
    <mergeCell ref="F431:I431"/>
    <mergeCell ref="F432:I432"/>
    <mergeCell ref="F433:I433"/>
    <mergeCell ref="F434:I434"/>
    <mergeCell ref="F435:I435"/>
    <mergeCell ref="F436:I436"/>
    <mergeCell ref="F437:I437"/>
    <mergeCell ref="F438:I438"/>
    <mergeCell ref="L438:M438"/>
    <mergeCell ref="N438:Q438"/>
    <mergeCell ref="F439:I439"/>
    <mergeCell ref="F440:I440"/>
    <mergeCell ref="F441:I441"/>
    <mergeCell ref="F442:I442"/>
    <mergeCell ref="F443:I443"/>
    <mergeCell ref="L443:M443"/>
    <mergeCell ref="N443:Q443"/>
    <mergeCell ref="F444:I444"/>
    <mergeCell ref="F445:I445"/>
    <mergeCell ref="F446:I446"/>
    <mergeCell ref="F447:I447"/>
    <mergeCell ref="F448:I448"/>
    <mergeCell ref="L448:M448"/>
    <mergeCell ref="N448:Q448"/>
    <mergeCell ref="F449:I449"/>
    <mergeCell ref="F450:I450"/>
    <mergeCell ref="L450:M450"/>
    <mergeCell ref="N450:Q450"/>
    <mergeCell ref="N460:Q460"/>
    <mergeCell ref="F451:I451"/>
    <mergeCell ref="F452:I452"/>
    <mergeCell ref="F453:I453"/>
    <mergeCell ref="F454:I454"/>
    <mergeCell ref="F456:I456"/>
    <mergeCell ref="L456:M456"/>
    <mergeCell ref="N456:Q456"/>
    <mergeCell ref="F457:I457"/>
    <mergeCell ref="L457:M457"/>
    <mergeCell ref="N457:Q457"/>
    <mergeCell ref="H1:K1"/>
    <mergeCell ref="S2:AC2"/>
    <mergeCell ref="F462:I462"/>
    <mergeCell ref="L462:M462"/>
    <mergeCell ref="N462:Q462"/>
    <mergeCell ref="N119:Q119"/>
    <mergeCell ref="N120:Q120"/>
    <mergeCell ref="N121:Q121"/>
    <mergeCell ref="N263:Q263"/>
    <mergeCell ref="N272:Q272"/>
    <mergeCell ref="N279:Q279"/>
    <mergeCell ref="N285:Q285"/>
    <mergeCell ref="N368:Q368"/>
    <mergeCell ref="N408:Q408"/>
    <mergeCell ref="N455:Q455"/>
    <mergeCell ref="N461:Q461"/>
    <mergeCell ref="F458:I458"/>
    <mergeCell ref="L458:M458"/>
    <mergeCell ref="N458:Q458"/>
    <mergeCell ref="F459:I459"/>
    <mergeCell ref="L459:M459"/>
    <mergeCell ref="N459:Q459"/>
    <mergeCell ref="F460:I460"/>
    <mergeCell ref="L460:M460"/>
  </mergeCells>
  <hyperlinks>
    <hyperlink ref="F1:G1" location="C2" display="1) Krycí list rozpočtu"/>
    <hyperlink ref="H1:K1" location="C86" display="2) Rekapitulace rozpočtu"/>
    <hyperlink ref="L1" location="C118" display="3) Rozpočet"/>
    <hyperlink ref="S1:T1" location="'Rekapitulace stavby'!C2" display="Rekapitulace stavby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19</vt:i4>
      </vt:variant>
      <vt:variant>
        <vt:lpstr>Pojmenované oblasti</vt:lpstr>
      </vt:variant>
      <vt:variant>
        <vt:i4>36</vt:i4>
      </vt:variant>
    </vt:vector>
  </HeadingPairs>
  <TitlesOfParts>
    <vt:vector size="55" baseType="lpstr">
      <vt:lpstr>Titulní stránka</vt:lpstr>
      <vt:lpstr>Rekapitulace stavby</vt:lpstr>
      <vt:lpstr>0 - Ostatní a vedlejší ná...</vt:lpstr>
      <vt:lpstr>1 - SO 101 - Ul. Menšíkova</vt:lpstr>
      <vt:lpstr>2 - SO 102 - Ul. Budovcova</vt:lpstr>
      <vt:lpstr>3 - SO 103 - Ul. Ščerbovs...</vt:lpstr>
      <vt:lpstr>4 - SO 104 - Ul. Rokycano...</vt:lpstr>
      <vt:lpstr>5 - SO 105 - Ul. Kobrova</vt:lpstr>
      <vt:lpstr>6 - SO 106 - Ul. Revírní</vt:lpstr>
      <vt:lpstr>7 - SO 107 - Ul. Matušins...</vt:lpstr>
      <vt:lpstr>8 - SO 108 - Ul. Tomicova</vt:lpstr>
      <vt:lpstr>9 - SO 109 - Ul. Třanovského</vt:lpstr>
      <vt:lpstr>10 - SO 110 - Ul. Karvinská</vt:lpstr>
      <vt:lpstr>11 - SO 111 - Ul. Hviezdo...</vt:lpstr>
      <vt:lpstr>12 - SO 112 - Ul. U Výhybky</vt:lpstr>
      <vt:lpstr>13 - SO 113 - Ul. Holešova</vt:lpstr>
      <vt:lpstr>14 - SO 114 - Ul. Dalimilova</vt:lpstr>
      <vt:lpstr>15 - SO 115 - Ul. Čapkova</vt:lpstr>
      <vt:lpstr>16 - SO 116 - Komunikace ...</vt:lpstr>
      <vt:lpstr>'0 - Ostatní a vedlejší ná...'!Názvy_tisku</vt:lpstr>
      <vt:lpstr>'1 - SO 101 - Ul. Menšíkova'!Názvy_tisku</vt:lpstr>
      <vt:lpstr>'10 - SO 110 - Ul. Karvinská'!Názvy_tisku</vt:lpstr>
      <vt:lpstr>'11 - SO 111 - Ul. Hviezdo...'!Názvy_tisku</vt:lpstr>
      <vt:lpstr>'12 - SO 112 - Ul. U Výhybky'!Názvy_tisku</vt:lpstr>
      <vt:lpstr>'13 - SO 113 - Ul. Holešova'!Názvy_tisku</vt:lpstr>
      <vt:lpstr>'14 - SO 114 - Ul. Dalimilova'!Názvy_tisku</vt:lpstr>
      <vt:lpstr>'15 - SO 115 - Ul. Čapkova'!Názvy_tisku</vt:lpstr>
      <vt:lpstr>'16 - SO 116 - Komunikace ...'!Názvy_tisku</vt:lpstr>
      <vt:lpstr>'2 - SO 102 - Ul. Budovcova'!Názvy_tisku</vt:lpstr>
      <vt:lpstr>'3 - SO 103 - Ul. Ščerbovs...'!Názvy_tisku</vt:lpstr>
      <vt:lpstr>'4 - SO 104 - Ul. Rokycano...'!Názvy_tisku</vt:lpstr>
      <vt:lpstr>'5 - SO 105 - Ul. Kobrova'!Názvy_tisku</vt:lpstr>
      <vt:lpstr>'6 - SO 106 - Ul. Revírní'!Názvy_tisku</vt:lpstr>
      <vt:lpstr>'7 - SO 107 - Ul. Matušins...'!Názvy_tisku</vt:lpstr>
      <vt:lpstr>'8 - SO 108 - Ul. Tomicova'!Názvy_tisku</vt:lpstr>
      <vt:lpstr>'9 - SO 109 - Ul. Třanovského'!Názvy_tisku</vt:lpstr>
      <vt:lpstr>'Rekapitulace stavby'!Názvy_tisku</vt:lpstr>
      <vt:lpstr>'0 - Ostatní a vedlejší ná...'!Oblast_tisku</vt:lpstr>
      <vt:lpstr>'1 - SO 101 - Ul. Menšíkova'!Oblast_tisku</vt:lpstr>
      <vt:lpstr>'10 - SO 110 - Ul. Karvinská'!Oblast_tisku</vt:lpstr>
      <vt:lpstr>'11 - SO 111 - Ul. Hviezdo...'!Oblast_tisku</vt:lpstr>
      <vt:lpstr>'12 - SO 112 - Ul. U Výhybky'!Oblast_tisku</vt:lpstr>
      <vt:lpstr>'13 - SO 113 - Ul. Holešova'!Oblast_tisku</vt:lpstr>
      <vt:lpstr>'14 - SO 114 - Ul. Dalimilova'!Oblast_tisku</vt:lpstr>
      <vt:lpstr>'15 - SO 115 - Ul. Čapkova'!Oblast_tisku</vt:lpstr>
      <vt:lpstr>'16 - SO 116 - Komunikace ...'!Oblast_tisku</vt:lpstr>
      <vt:lpstr>'2 - SO 102 - Ul. Budovcova'!Oblast_tisku</vt:lpstr>
      <vt:lpstr>'3 - SO 103 - Ul. Ščerbovs...'!Oblast_tisku</vt:lpstr>
      <vt:lpstr>'4 - SO 104 - Ul. Rokycano...'!Oblast_tisku</vt:lpstr>
      <vt:lpstr>'5 - SO 105 - Ul. Kobrova'!Oblast_tisku</vt:lpstr>
      <vt:lpstr>'6 - SO 106 - Ul. Revírní'!Oblast_tisku</vt:lpstr>
      <vt:lpstr>'7 - SO 107 - Ul. Matušins...'!Oblast_tisku</vt:lpstr>
      <vt:lpstr>'8 - SO 108 - Ul. Tomicova'!Oblast_tisku</vt:lpstr>
      <vt:lpstr>'9 - SO 109 - Ul. Třanovského'!Oblast_tisku</vt:lpstr>
      <vt:lpstr>'Rekapitulace stavby'!Oblast_tisku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Jakub Nevyjel</dc:creator>
  <cp:lastModifiedBy>Horák Aleš</cp:lastModifiedBy>
  <cp:lastPrinted>2018-04-25T08:12:39Z</cp:lastPrinted>
  <dcterms:created xsi:type="dcterms:W3CDTF">2018-04-25T08:06:01Z</dcterms:created>
  <dcterms:modified xsi:type="dcterms:W3CDTF">2018-08-14T11:41:59Z</dcterms:modified>
</cp:coreProperties>
</file>